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8800" windowHeight="11340" tabRatio="885"/>
  </bookViews>
  <sheets>
    <sheet name="Contents" sheetId="1" r:id="rId1"/>
    <sheet name="Notes" sheetId="2" r:id="rId2"/>
    <sheet name="UK welfare"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Non-DWP welfare" sheetId="16" r:id="rId16"/>
    <sheet name="Bereavement benefits" sheetId="17" r:id="rId17"/>
    <sheet name="Carers Allowance" sheetId="18" r:id="rId18"/>
    <sheet name="Council Tax Benefit" sheetId="19" r:id="rId19"/>
    <sheet name="Disability benefits" sheetId="20" r:id="rId20"/>
    <sheet name="Housing benefits" sheetId="21" r:id="rId21"/>
    <sheet name="Incapacity benefits" sheetId="22" r:id="rId22"/>
    <sheet name="Income Support" sheetId="23" r:id="rId23"/>
    <sheet name="Industrial injuries benefits" sheetId="24" r:id="rId24"/>
    <sheet name="Maternity benefits" sheetId="25" r:id="rId25"/>
    <sheet name="New Deal &amp; Emp prog allowances" sheetId="26" r:id="rId26"/>
    <sheet name="Pension Credit" sheetId="27" r:id="rId27"/>
    <sheet name="Social Fund" sheetId="28" r:id="rId28"/>
    <sheet name="State Pension" sheetId="29" r:id="rId29"/>
    <sheet name="Unemployment benefits" sheetId="30" r:id="rId3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A15" i="30" l="1"/>
  <c r="BZ15" i="30"/>
  <c r="BY15" i="30"/>
  <c r="BX15" i="30"/>
  <c r="BW15" i="30"/>
  <c r="BV15" i="30"/>
  <c r="BU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AM15" i="30"/>
  <c r="AL15" i="30"/>
  <c r="AK15" i="30"/>
  <c r="AJ15" i="30"/>
  <c r="AI15" i="30"/>
  <c r="AH15" i="30"/>
  <c r="AG15" i="30"/>
  <c r="AF15" i="30"/>
  <c r="AE15" i="30"/>
  <c r="AD15" i="30"/>
  <c r="AC15" i="30"/>
  <c r="AB15" i="30"/>
  <c r="AA15" i="30"/>
  <c r="Z15" i="30"/>
  <c r="Y15" i="30"/>
  <c r="X15" i="30"/>
  <c r="W15" i="30"/>
  <c r="V15" i="30"/>
  <c r="U15" i="30"/>
  <c r="T15" i="30"/>
  <c r="S15" i="30"/>
  <c r="R15" i="30"/>
  <c r="Q15" i="30"/>
  <c r="P15" i="30"/>
  <c r="O15" i="30"/>
  <c r="N15" i="30"/>
  <c r="M15" i="30"/>
  <c r="L15" i="30"/>
  <c r="K15" i="30"/>
  <c r="J15" i="30"/>
  <c r="I15" i="30"/>
  <c r="H15" i="30"/>
  <c r="G15" i="30"/>
  <c r="F15" i="30"/>
  <c r="E15" i="30"/>
  <c r="D15" i="30"/>
  <c r="CA5" i="30"/>
  <c r="BZ5" i="30"/>
  <c r="BY5" i="30"/>
  <c r="BX5" i="30"/>
  <c r="BW5" i="30"/>
  <c r="BV5" i="30"/>
  <c r="BU5" i="30"/>
  <c r="BT5" i="30"/>
  <c r="BS5" i="30"/>
  <c r="BR5" i="30"/>
  <c r="BQ5" i="30"/>
  <c r="BP5" i="30"/>
  <c r="BO5" i="30"/>
  <c r="BN5" i="30"/>
  <c r="BM5" i="30"/>
  <c r="BL5" i="30"/>
  <c r="BK5" i="30"/>
  <c r="BJ5" i="30"/>
  <c r="BI5" i="30"/>
  <c r="BH5" i="30"/>
  <c r="BG5" i="30"/>
  <c r="BF5" i="30"/>
  <c r="BE5" i="30"/>
  <c r="BD5" i="30"/>
  <c r="BC5" i="30"/>
  <c r="BB5" i="30"/>
  <c r="BA5" i="30"/>
  <c r="AZ5" i="30"/>
  <c r="AY5" i="30"/>
  <c r="AX5" i="30"/>
  <c r="AW5" i="30"/>
  <c r="AV5" i="30"/>
  <c r="AU5" i="30"/>
  <c r="AT5" i="30"/>
  <c r="AS5" i="30"/>
  <c r="AR5" i="30"/>
  <c r="AQ5" i="30"/>
  <c r="AP5" i="30"/>
  <c r="AO5" i="30"/>
  <c r="AN5" i="30"/>
  <c r="AM5" i="30"/>
  <c r="AL5" i="30"/>
  <c r="AK5" i="30"/>
  <c r="AJ5" i="30"/>
  <c r="AI5" i="30"/>
  <c r="AH5" i="30"/>
  <c r="AG5" i="30"/>
  <c r="AF5" i="30"/>
  <c r="AE5" i="30"/>
  <c r="AD5" i="30"/>
  <c r="AC5" i="30"/>
  <c r="AB5" i="30"/>
  <c r="AA5" i="30"/>
  <c r="Z5" i="30"/>
  <c r="Y5" i="30"/>
  <c r="X5" i="30"/>
  <c r="W5" i="30"/>
  <c r="V5" i="30"/>
  <c r="U5" i="30"/>
  <c r="T5" i="30"/>
  <c r="S5" i="30"/>
  <c r="R5" i="30"/>
  <c r="Q5" i="30"/>
  <c r="P5" i="30"/>
  <c r="O5" i="30"/>
  <c r="N5" i="30"/>
  <c r="M5" i="30"/>
  <c r="L5" i="30"/>
  <c r="K5" i="30"/>
  <c r="J5" i="30"/>
  <c r="I5" i="30"/>
  <c r="H5" i="30"/>
  <c r="G5" i="30"/>
  <c r="F5" i="30"/>
  <c r="E5" i="30"/>
  <c r="D5" i="30"/>
  <c r="BZ30" i="29"/>
  <c r="BX30" i="29"/>
  <c r="BV30" i="29"/>
  <c r="BT30" i="29"/>
  <c r="BR30" i="29"/>
  <c r="BN30" i="29"/>
  <c r="BL30" i="29"/>
  <c r="BJ30" i="29"/>
  <c r="BH30" i="29"/>
  <c r="BF30" i="29"/>
  <c r="BD30" i="29"/>
  <c r="BB30" i="29"/>
  <c r="AZ30" i="29"/>
  <c r="AX30" i="29"/>
  <c r="AV30" i="29"/>
  <c r="AT30" i="29"/>
  <c r="AR30" i="29"/>
  <c r="AP30" i="29"/>
  <c r="AN30" i="29"/>
  <c r="AL30" i="29"/>
  <c r="AH30" i="29"/>
  <c r="AF30" i="29"/>
  <c r="AD30" i="29"/>
  <c r="AB30" i="29"/>
  <c r="Z30" i="29"/>
  <c r="X30" i="29"/>
  <c r="V30" i="29"/>
  <c r="T30" i="29"/>
  <c r="R30" i="29"/>
  <c r="P30" i="29"/>
  <c r="N30" i="29"/>
  <c r="L30" i="29"/>
  <c r="BP30" i="29"/>
  <c r="AJ30" i="29"/>
  <c r="CA30" i="29"/>
  <c r="BY30" i="29"/>
  <c r="BW30" i="29"/>
  <c r="BU30" i="29"/>
  <c r="BS30" i="29"/>
  <c r="BQ30" i="29"/>
  <c r="BO30" i="29"/>
  <c r="BM30" i="29"/>
  <c r="BK30" i="29"/>
  <c r="BI30" i="29"/>
  <c r="BG30" i="29"/>
  <c r="BE30" i="29"/>
  <c r="BC30" i="29"/>
  <c r="BA30" i="29"/>
  <c r="AY30" i="29"/>
  <c r="AW30" i="29"/>
  <c r="AU30" i="29"/>
  <c r="AS30" i="29"/>
  <c r="AQ30" i="29"/>
  <c r="AO30" i="29"/>
  <c r="AM30" i="29"/>
  <c r="AK30" i="29"/>
  <c r="AI30" i="29"/>
  <c r="AG30" i="29"/>
  <c r="AE30" i="29"/>
  <c r="AC30" i="29"/>
  <c r="AA30" i="29"/>
  <c r="Y30" i="29"/>
  <c r="W30" i="29"/>
  <c r="U30" i="29"/>
  <c r="S30" i="29"/>
  <c r="Q30" i="29"/>
  <c r="O30" i="29"/>
  <c r="M30" i="29"/>
  <c r="K30" i="29"/>
  <c r="CA18" i="29"/>
  <c r="CA17" i="29" s="1"/>
  <c r="BZ18" i="29"/>
  <c r="BZ17" i="29" s="1"/>
  <c r="BY18" i="29"/>
  <c r="BY17" i="29" s="1"/>
  <c r="BX18" i="29"/>
  <c r="BX17" i="29" s="1"/>
  <c r="BW18" i="29"/>
  <c r="BW17" i="29" s="1"/>
  <c r="BV18" i="29"/>
  <c r="BV17" i="29" s="1"/>
  <c r="BU18" i="29"/>
  <c r="BU17" i="29" s="1"/>
  <c r="BT18" i="29"/>
  <c r="BT17" i="29" s="1"/>
  <c r="BS18" i="29"/>
  <c r="BS17" i="29" s="1"/>
  <c r="BR18" i="29"/>
  <c r="BR17" i="29" s="1"/>
  <c r="BQ18" i="29"/>
  <c r="BQ17" i="29" s="1"/>
  <c r="BP18" i="29"/>
  <c r="BP17" i="29" s="1"/>
  <c r="BO18" i="29"/>
  <c r="BO17" i="29" s="1"/>
  <c r="BN18" i="29"/>
  <c r="BN17" i="29" s="1"/>
  <c r="BM18" i="29"/>
  <c r="BM17" i="29" s="1"/>
  <c r="BL18" i="29"/>
  <c r="BL17" i="29" s="1"/>
  <c r="BK18" i="29"/>
  <c r="BK17" i="29" s="1"/>
  <c r="BJ18" i="29"/>
  <c r="BJ17" i="29" s="1"/>
  <c r="BI18" i="29"/>
  <c r="BI17" i="29" s="1"/>
  <c r="BH18" i="29"/>
  <c r="BH17" i="29" s="1"/>
  <c r="BG18" i="29"/>
  <c r="BG17" i="29" s="1"/>
  <c r="BF18" i="29"/>
  <c r="BF17" i="29" s="1"/>
  <c r="BE18" i="29"/>
  <c r="BE17" i="29" s="1"/>
  <c r="BD18" i="29"/>
  <c r="BD17" i="29" s="1"/>
  <c r="BC18" i="29"/>
  <c r="BC17" i="29" s="1"/>
  <c r="BB18" i="29"/>
  <c r="BB17" i="29" s="1"/>
  <c r="BA18" i="29"/>
  <c r="BA17" i="29" s="1"/>
  <c r="AZ18" i="29"/>
  <c r="AZ17" i="29" s="1"/>
  <c r="AY18" i="29"/>
  <c r="AY17" i="29" s="1"/>
  <c r="AX18" i="29"/>
  <c r="AX17" i="29" s="1"/>
  <c r="AW18" i="29"/>
  <c r="AW17" i="29" s="1"/>
  <c r="AV18" i="29"/>
  <c r="AV17" i="29" s="1"/>
  <c r="AU18" i="29"/>
  <c r="AU17" i="29" s="1"/>
  <c r="AT18" i="29"/>
  <c r="AT17" i="29" s="1"/>
  <c r="AS18" i="29"/>
  <c r="AS17" i="29" s="1"/>
  <c r="AR18" i="29"/>
  <c r="AR17" i="29" s="1"/>
  <c r="AQ18" i="29"/>
  <c r="AQ17" i="29" s="1"/>
  <c r="AP18" i="29"/>
  <c r="AP17" i="29" s="1"/>
  <c r="AO18" i="29"/>
  <c r="AO17" i="29" s="1"/>
  <c r="AN18" i="29"/>
  <c r="AN17" i="29" s="1"/>
  <c r="AM18" i="29"/>
  <c r="AM17" i="29" s="1"/>
  <c r="AL18" i="29"/>
  <c r="AL17" i="29" s="1"/>
  <c r="AK18" i="29"/>
  <c r="AK17" i="29" s="1"/>
  <c r="AJ18" i="29"/>
  <c r="AJ17" i="29" s="1"/>
  <c r="AI18" i="29"/>
  <c r="AI17" i="29" s="1"/>
  <c r="AH18" i="29"/>
  <c r="AH17" i="29" s="1"/>
  <c r="AG18" i="29"/>
  <c r="AG17" i="29" s="1"/>
  <c r="AF18" i="29"/>
  <c r="AF17" i="29" s="1"/>
  <c r="AE18" i="29"/>
  <c r="AE17" i="29" s="1"/>
  <c r="AD18" i="29"/>
  <c r="AD17" i="29" s="1"/>
  <c r="AC18" i="29"/>
  <c r="AC17" i="29" s="1"/>
  <c r="AB18" i="29"/>
  <c r="AB17" i="29" s="1"/>
  <c r="AA18" i="29"/>
  <c r="AA17" i="29" s="1"/>
  <c r="Z18" i="29"/>
  <c r="Z17" i="29" s="1"/>
  <c r="Y18" i="29"/>
  <c r="Y17" i="29" s="1"/>
  <c r="X18" i="29"/>
  <c r="X17" i="29" s="1"/>
  <c r="W18" i="29"/>
  <c r="W17" i="29" s="1"/>
  <c r="V18" i="29"/>
  <c r="V17" i="29" s="1"/>
  <c r="U18" i="29"/>
  <c r="U17" i="29" s="1"/>
  <c r="T18" i="29"/>
  <c r="T17" i="29" s="1"/>
  <c r="S18" i="29"/>
  <c r="S17" i="29" s="1"/>
  <c r="R18" i="29"/>
  <c r="R17" i="29" s="1"/>
  <c r="Q18" i="29"/>
  <c r="Q17" i="29" s="1"/>
  <c r="P18" i="29"/>
  <c r="P17" i="29" s="1"/>
  <c r="O18" i="29"/>
  <c r="O17" i="29" s="1"/>
  <c r="N18" i="29"/>
  <c r="N17" i="29" s="1"/>
  <c r="M18" i="29"/>
  <c r="M17" i="29" s="1"/>
  <c r="L18" i="29"/>
  <c r="L17" i="29" s="1"/>
  <c r="K18" i="29"/>
  <c r="K17" i="29" s="1"/>
  <c r="J18" i="29"/>
  <c r="J17" i="29" s="1"/>
  <c r="I18" i="29"/>
  <c r="I17" i="29" s="1"/>
  <c r="H18" i="29"/>
  <c r="H17" i="29" s="1"/>
  <c r="G18" i="29"/>
  <c r="G17" i="29" s="1"/>
  <c r="F18" i="29"/>
  <c r="F17" i="29" s="1"/>
  <c r="E18" i="29"/>
  <c r="E17" i="29" s="1"/>
  <c r="D18" i="29"/>
  <c r="D17" i="29" s="1"/>
  <c r="CA5" i="29"/>
  <c r="BZ5" i="29"/>
  <c r="BY5" i="29"/>
  <c r="BX5" i="29"/>
  <c r="BW5" i="29"/>
  <c r="BV5" i="29"/>
  <c r="BU5" i="29"/>
  <c r="BT5" i="29"/>
  <c r="BS5" i="29"/>
  <c r="BR5" i="29"/>
  <c r="BQ5" i="29"/>
  <c r="BP5" i="29"/>
  <c r="BO5" i="29"/>
  <c r="BN5" i="29"/>
  <c r="BM5" i="29"/>
  <c r="BL5" i="29"/>
  <c r="BK5" i="29"/>
  <c r="BJ5" i="29"/>
  <c r="BI5" i="29"/>
  <c r="BH5" i="29"/>
  <c r="BG5" i="29"/>
  <c r="BF5" i="29"/>
  <c r="BE5" i="29"/>
  <c r="BD5" i="29"/>
  <c r="BC5" i="29"/>
  <c r="BB5" i="29"/>
  <c r="BA5" i="29"/>
  <c r="AZ5" i="29"/>
  <c r="AY5" i="29"/>
  <c r="AX5" i="29"/>
  <c r="AW5" i="29"/>
  <c r="AV5" i="29"/>
  <c r="AU5" i="29"/>
  <c r="AT5" i="29"/>
  <c r="AS5" i="29"/>
  <c r="AR5" i="29"/>
  <c r="AQ5" i="29"/>
  <c r="AP5" i="29"/>
  <c r="AO5" i="29"/>
  <c r="AN5" i="29"/>
  <c r="AM5" i="29"/>
  <c r="AL5" i="29"/>
  <c r="AK5" i="29"/>
  <c r="AJ5" i="29"/>
  <c r="AI5" i="29"/>
  <c r="AH5" i="29"/>
  <c r="AG5" i="29"/>
  <c r="AF5" i="29"/>
  <c r="AE5" i="29"/>
  <c r="AD5" i="29"/>
  <c r="AC5" i="29"/>
  <c r="AB5" i="29"/>
  <c r="AA5" i="29"/>
  <c r="Z5" i="29"/>
  <c r="Y5" i="29"/>
  <c r="X5" i="29"/>
  <c r="W5" i="29"/>
  <c r="V5" i="29"/>
  <c r="U5" i="29"/>
  <c r="T5" i="29"/>
  <c r="S5" i="29"/>
  <c r="R5" i="29"/>
  <c r="Q5" i="29"/>
  <c r="P5" i="29"/>
  <c r="O5" i="29"/>
  <c r="N5" i="29"/>
  <c r="M5" i="29"/>
  <c r="L5" i="29"/>
  <c r="K5" i="29"/>
  <c r="J5" i="29"/>
  <c r="I5" i="29"/>
  <c r="H5" i="29"/>
  <c r="G5" i="29"/>
  <c r="F5" i="29"/>
  <c r="E5" i="29"/>
  <c r="D5" i="29"/>
  <c r="CA4" i="29"/>
  <c r="BZ4" i="29"/>
  <c r="BY4" i="29"/>
  <c r="BX4" i="29"/>
  <c r="BW4" i="29"/>
  <c r="BV4" i="29"/>
  <c r="BU4" i="29"/>
  <c r="BT4" i="29"/>
  <c r="BS4" i="29"/>
  <c r="BR4" i="29"/>
  <c r="BQ4" i="29"/>
  <c r="BP4" i="29"/>
  <c r="BO4" i="29"/>
  <c r="BN4" i="29"/>
  <c r="BM4" i="29"/>
  <c r="BL4" i="29"/>
  <c r="BK4" i="29"/>
  <c r="BJ4" i="29"/>
  <c r="BI4" i="29"/>
  <c r="BH4" i="29"/>
  <c r="BG4" i="29"/>
  <c r="BF4" i="29"/>
  <c r="BE4" i="29"/>
  <c r="BD4" i="29"/>
  <c r="BC4" i="29"/>
  <c r="BB4" i="29"/>
  <c r="BA4" i="29"/>
  <c r="AZ4" i="29"/>
  <c r="AY4" i="29"/>
  <c r="AX4" i="29"/>
  <c r="AW4" i="29"/>
  <c r="AV4" i="29"/>
  <c r="AU4" i="29"/>
  <c r="AT4" i="29"/>
  <c r="AS4" i="29"/>
  <c r="AR4" i="29"/>
  <c r="AQ4" i="29"/>
  <c r="AP4" i="29"/>
  <c r="AO4" i="29"/>
  <c r="AN4" i="29"/>
  <c r="AM4" i="29"/>
  <c r="AL4" i="29"/>
  <c r="AK4" i="29"/>
  <c r="AJ4" i="29"/>
  <c r="AI4" i="29"/>
  <c r="AH4" i="29"/>
  <c r="AG4" i="29"/>
  <c r="AF4" i="29"/>
  <c r="AE4" i="29"/>
  <c r="AD4" i="29"/>
  <c r="AC4" i="29"/>
  <c r="AB4" i="29"/>
  <c r="AA4" i="29"/>
  <c r="Z4" i="29"/>
  <c r="Y4" i="29"/>
  <c r="X4" i="29"/>
  <c r="W4" i="29"/>
  <c r="V4" i="29"/>
  <c r="U4" i="29"/>
  <c r="T4" i="29"/>
  <c r="S4" i="29"/>
  <c r="R4" i="29"/>
  <c r="Q4" i="29"/>
  <c r="P4" i="29"/>
  <c r="O4" i="29"/>
  <c r="N4" i="29"/>
  <c r="M4" i="29"/>
  <c r="L4" i="29"/>
  <c r="K4" i="29"/>
  <c r="J4" i="29"/>
  <c r="I4" i="29"/>
  <c r="H4" i="29"/>
  <c r="G4" i="29"/>
  <c r="F4" i="29"/>
  <c r="E4" i="29"/>
  <c r="D4" i="29"/>
  <c r="CA30" i="28"/>
  <c r="BZ30" i="28"/>
  <c r="BY30" i="28"/>
  <c r="BX30" i="28"/>
  <c r="BW30" i="28"/>
  <c r="BV30" i="28"/>
  <c r="BU30" i="28"/>
  <c r="BT30" i="28"/>
  <c r="BS30" i="28"/>
  <c r="BZ45" i="28"/>
  <c r="BX45" i="28"/>
  <c r="BV45" i="28"/>
  <c r="BT45" i="28"/>
  <c r="BZ20" i="28"/>
  <c r="BX20" i="28"/>
  <c r="BV20" i="28"/>
  <c r="BT20" i="28"/>
  <c r="BN20" i="28"/>
  <c r="BZ38" i="28"/>
  <c r="BX38" i="28"/>
  <c r="BT38" i="28"/>
  <c r="BZ13" i="28"/>
  <c r="BX13" i="28"/>
  <c r="BV13" i="28"/>
  <c r="BT13" i="28"/>
  <c r="BV9" i="28"/>
  <c r="BN9" i="28"/>
  <c r="BF9" i="28"/>
  <c r="AX9" i="28"/>
  <c r="AV34" i="28"/>
  <c r="AR34" i="28"/>
  <c r="AQ9" i="28"/>
  <c r="BX9" i="28"/>
  <c r="BX4" i="28" s="1"/>
  <c r="BT9" i="28"/>
  <c r="BT4" i="28" s="1"/>
  <c r="BP9" i="28"/>
  <c r="BL9" i="28"/>
  <c r="BH9" i="28"/>
  <c r="BD9" i="28"/>
  <c r="AZ9" i="28"/>
  <c r="AV9" i="28"/>
  <c r="AR9" i="28"/>
  <c r="BM5" i="28"/>
  <c r="AW5" i="28"/>
  <c r="BR30" i="28"/>
  <c r="BN30" i="28"/>
  <c r="BJ30" i="28"/>
  <c r="BI30" i="28"/>
  <c r="BF30" i="28"/>
  <c r="BB30" i="28"/>
  <c r="AX30" i="28"/>
  <c r="AT30" i="28"/>
  <c r="AS30" i="28"/>
  <c r="CA5" i="28"/>
  <c r="BZ5" i="28"/>
  <c r="BY5" i="28"/>
  <c r="BX5" i="28"/>
  <c r="BW5" i="28"/>
  <c r="BV5" i="28"/>
  <c r="BU5" i="28"/>
  <c r="BT5" i="28"/>
  <c r="BS5" i="28"/>
  <c r="BR5" i="28"/>
  <c r="BB5" i="28"/>
  <c r="BV4" i="28"/>
  <c r="AS12" i="27"/>
  <c r="AK12" i="27"/>
  <c r="CA13" i="27"/>
  <c r="CA12" i="27" s="1"/>
  <c r="BZ13" i="27"/>
  <c r="BZ12" i="27" s="1"/>
  <c r="BY13" i="27"/>
  <c r="BY12" i="27" s="1"/>
  <c r="BX13" i="27"/>
  <c r="BX12" i="27" s="1"/>
  <c r="BW13" i="27"/>
  <c r="BW12" i="27" s="1"/>
  <c r="BV13" i="27"/>
  <c r="BV12" i="27" s="1"/>
  <c r="BU13" i="27"/>
  <c r="BU12" i="27" s="1"/>
  <c r="BT13" i="27"/>
  <c r="BT12" i="27" s="1"/>
  <c r="BS13" i="27"/>
  <c r="BS12" i="27" s="1"/>
  <c r="BR13" i="27"/>
  <c r="BR12" i="27" s="1"/>
  <c r="BQ13" i="27"/>
  <c r="BQ12" i="27" s="1"/>
  <c r="BP13" i="27"/>
  <c r="BP12" i="27" s="1"/>
  <c r="BO13" i="27"/>
  <c r="BO12" i="27" s="1"/>
  <c r="BN13" i="27"/>
  <c r="BN12" i="27" s="1"/>
  <c r="BM13" i="27"/>
  <c r="BM12" i="27" s="1"/>
  <c r="BL13" i="27"/>
  <c r="BL12" i="27" s="1"/>
  <c r="BK13" i="27"/>
  <c r="BK12" i="27" s="1"/>
  <c r="BJ13" i="27"/>
  <c r="BJ12" i="27" s="1"/>
  <c r="BI13" i="27"/>
  <c r="BI12" i="27" s="1"/>
  <c r="BH13" i="27"/>
  <c r="BH12" i="27" s="1"/>
  <c r="BG13" i="27"/>
  <c r="BG12" i="27" s="1"/>
  <c r="CA5" i="27"/>
  <c r="BZ5" i="27"/>
  <c r="BY5" i="27"/>
  <c r="BX5" i="27"/>
  <c r="BW5" i="27"/>
  <c r="BV5" i="27"/>
  <c r="BU5" i="27"/>
  <c r="BT5" i="27"/>
  <c r="BS5" i="27"/>
  <c r="BR5" i="27"/>
  <c r="BQ5" i="27"/>
  <c r="BP5" i="27"/>
  <c r="BO5" i="27"/>
  <c r="BN5" i="27"/>
  <c r="BM5" i="27"/>
  <c r="BL5" i="27"/>
  <c r="BK5" i="27"/>
  <c r="BJ5" i="27"/>
  <c r="BI5" i="27"/>
  <c r="BH5" i="27"/>
  <c r="BG5" i="27"/>
  <c r="BF5" i="27"/>
  <c r="BF12" i="27" s="1"/>
  <c r="BE5" i="27"/>
  <c r="BE12" i="27" s="1"/>
  <c r="BD5" i="27"/>
  <c r="BD12" i="27" s="1"/>
  <c r="BC5" i="27"/>
  <c r="BC12" i="27" s="1"/>
  <c r="BB5" i="27"/>
  <c r="BB12" i="27" s="1"/>
  <c r="BA5" i="27"/>
  <c r="BA12" i="27" s="1"/>
  <c r="AZ5" i="27"/>
  <c r="AZ12" i="27" s="1"/>
  <c r="AY5" i="27"/>
  <c r="AY12" i="27" s="1"/>
  <c r="AX5" i="27"/>
  <c r="AX12" i="27" s="1"/>
  <c r="AW5" i="27"/>
  <c r="AW12" i="27" s="1"/>
  <c r="AV5" i="27"/>
  <c r="AV12" i="27" s="1"/>
  <c r="AU5" i="27"/>
  <c r="AU12" i="27" s="1"/>
  <c r="AT5" i="27"/>
  <c r="AT12" i="27" s="1"/>
  <c r="AS5" i="27"/>
  <c r="AR5" i="27"/>
  <c r="AR12" i="27" s="1"/>
  <c r="AQ5" i="27"/>
  <c r="AQ12" i="27" s="1"/>
  <c r="AP5" i="27"/>
  <c r="AP12" i="27" s="1"/>
  <c r="AO5" i="27"/>
  <c r="AO12" i="27" s="1"/>
  <c r="AN5" i="27"/>
  <c r="AN12" i="27" s="1"/>
  <c r="AM5" i="27"/>
  <c r="AM12" i="27" s="1"/>
  <c r="AL5" i="27"/>
  <c r="AL12" i="27" s="1"/>
  <c r="AK5" i="27"/>
  <c r="AJ5" i="27"/>
  <c r="AJ12" i="27" s="1"/>
  <c r="AI5" i="27"/>
  <c r="AI12" i="27" s="1"/>
  <c r="AH5" i="27"/>
  <c r="AH12" i="27" s="1"/>
  <c r="AG5" i="27"/>
  <c r="AF5" i="27"/>
  <c r="AE5" i="27"/>
  <c r="AD5" i="27"/>
  <c r="AC5" i="27"/>
  <c r="AB5" i="27"/>
  <c r="AA5" i="27"/>
  <c r="Z5" i="27"/>
  <c r="Y5" i="27"/>
  <c r="X5" i="27"/>
  <c r="W5" i="27"/>
  <c r="V5" i="27"/>
  <c r="U5" i="27"/>
  <c r="T5" i="27"/>
  <c r="S5" i="27"/>
  <c r="R5" i="27"/>
  <c r="Q5" i="27"/>
  <c r="P5" i="27"/>
  <c r="O5" i="27"/>
  <c r="N5" i="27"/>
  <c r="M5" i="27"/>
  <c r="L5" i="27"/>
  <c r="K5" i="27"/>
  <c r="J5" i="27"/>
  <c r="I5" i="27"/>
  <c r="H5" i="27"/>
  <c r="G5" i="27"/>
  <c r="F5" i="27"/>
  <c r="E5" i="27"/>
  <c r="D5" i="27"/>
  <c r="CA4" i="27"/>
  <c r="BZ4" i="27"/>
  <c r="BY4" i="27"/>
  <c r="BX4" i="27"/>
  <c r="BW4" i="27"/>
  <c r="BV4" i="27"/>
  <c r="BU4" i="27"/>
  <c r="BT4" i="27"/>
  <c r="BS4" i="27"/>
  <c r="BR4" i="27"/>
  <c r="BQ4" i="27"/>
  <c r="BP4" i="27"/>
  <c r="BO4" i="27"/>
  <c r="BN4" i="27"/>
  <c r="BM4" i="27"/>
  <c r="BL4" i="27"/>
  <c r="BK4" i="27"/>
  <c r="BJ4" i="27"/>
  <c r="BI4" i="27"/>
  <c r="BH4" i="27"/>
  <c r="BG4" i="27"/>
  <c r="BF4" i="27"/>
  <c r="BE4" i="27"/>
  <c r="BD4" i="27"/>
  <c r="BC4" i="27"/>
  <c r="BB4" i="27"/>
  <c r="BA4" i="27"/>
  <c r="AZ4" i="27"/>
  <c r="AY4" i="27"/>
  <c r="AX4" i="27"/>
  <c r="AW4" i="27"/>
  <c r="AV4" i="27"/>
  <c r="AU4" i="27"/>
  <c r="AT4" i="27"/>
  <c r="AS4" i="27"/>
  <c r="AR4" i="27"/>
  <c r="AQ4" i="27"/>
  <c r="AP4" i="27"/>
  <c r="AO4" i="27"/>
  <c r="AN4" i="27"/>
  <c r="AM4" i="27"/>
  <c r="AL4" i="27"/>
  <c r="AK4" i="27"/>
  <c r="AJ4" i="27"/>
  <c r="AI4" i="27"/>
  <c r="AH4" i="27"/>
  <c r="AG4" i="27"/>
  <c r="AF4" i="27"/>
  <c r="AE4" i="27"/>
  <c r="AD4" i="27"/>
  <c r="AC4" i="27"/>
  <c r="AB4" i="27"/>
  <c r="AA4" i="27"/>
  <c r="Z4" i="27"/>
  <c r="Y4" i="27"/>
  <c r="X4" i="27"/>
  <c r="W4" i="27"/>
  <c r="V4" i="27"/>
  <c r="U4" i="27"/>
  <c r="T4" i="27"/>
  <c r="S4" i="27"/>
  <c r="R4" i="27"/>
  <c r="Q4" i="27"/>
  <c r="P4" i="27"/>
  <c r="O4" i="27"/>
  <c r="N4" i="27"/>
  <c r="M4" i="27"/>
  <c r="L4" i="27"/>
  <c r="K4" i="27"/>
  <c r="J4" i="27"/>
  <c r="I4" i="27"/>
  <c r="H4" i="27"/>
  <c r="G4" i="27"/>
  <c r="F4" i="27"/>
  <c r="E4" i="27"/>
  <c r="D4" i="27"/>
  <c r="BM4" i="26"/>
  <c r="BL4" i="26"/>
  <c r="BK4" i="26"/>
  <c r="BJ4" i="26"/>
  <c r="BI4" i="26"/>
  <c r="BH4" i="26"/>
  <c r="BG4" i="26"/>
  <c r="BF4" i="26"/>
  <c r="BE4" i="26"/>
  <c r="BD4" i="26"/>
  <c r="BC4" i="26"/>
  <c r="BB4" i="26"/>
  <c r="BA4" i="26"/>
  <c r="AZ4" i="26"/>
  <c r="AY4" i="26"/>
  <c r="AX4" i="26"/>
  <c r="AW4" i="26"/>
  <c r="AV4" i="26"/>
  <c r="AU4" i="26"/>
  <c r="AT4" i="26"/>
  <c r="AS4" i="26"/>
  <c r="AR4" i="26"/>
  <c r="AQ4" i="26"/>
  <c r="AP4" i="26"/>
  <c r="AO4" i="26"/>
  <c r="AN4" i="26"/>
  <c r="AM4" i="26"/>
  <c r="AL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BQ10" i="25"/>
  <c r="BA10" i="25"/>
  <c r="AK10" i="25"/>
  <c r="CA10" i="25"/>
  <c r="BZ10" i="25"/>
  <c r="BY10" i="25"/>
  <c r="BX10" i="25"/>
  <c r="BW10" i="25"/>
  <c r="BV10" i="25"/>
  <c r="BU10" i="25"/>
  <c r="BT10" i="25"/>
  <c r="BS10" i="25"/>
  <c r="BR10" i="25"/>
  <c r="BP10" i="25"/>
  <c r="BO10" i="25"/>
  <c r="BN10" i="25"/>
  <c r="BL10" i="25"/>
  <c r="BK10" i="25"/>
  <c r="BJ10" i="25"/>
  <c r="BI10" i="25"/>
  <c r="BH10" i="25"/>
  <c r="BG10" i="25"/>
  <c r="BF10" i="25"/>
  <c r="BE10" i="25"/>
  <c r="BD10" i="25"/>
  <c r="BC10" i="25"/>
  <c r="BB10" i="25"/>
  <c r="AZ10" i="25"/>
  <c r="AY10" i="25"/>
  <c r="AX10" i="25"/>
  <c r="AV10" i="25"/>
  <c r="AU10" i="25"/>
  <c r="AT10" i="25"/>
  <c r="AS10" i="25"/>
  <c r="AR10" i="25"/>
  <c r="AQ10" i="25"/>
  <c r="AP10" i="25"/>
  <c r="AO10" i="25"/>
  <c r="AN10" i="25"/>
  <c r="AM10" i="25"/>
  <c r="AL10" i="25"/>
  <c r="AJ10" i="25"/>
  <c r="AI10" i="25"/>
  <c r="AH10" i="25"/>
  <c r="CA4" i="25"/>
  <c r="BZ4" i="25"/>
  <c r="BY4" i="25"/>
  <c r="BX4" i="25"/>
  <c r="BW4" i="25"/>
  <c r="BV4" i="25"/>
  <c r="BU4" i="25"/>
  <c r="BT4" i="25"/>
  <c r="BS4" i="25"/>
  <c r="BR4" i="25"/>
  <c r="BQ4" i="25"/>
  <c r="BP4" i="25"/>
  <c r="BO4" i="25"/>
  <c r="BN4" i="25"/>
  <c r="BM4" i="25"/>
  <c r="BL4" i="25"/>
  <c r="BK4" i="25"/>
  <c r="BJ4" i="25"/>
  <c r="BI4" i="25"/>
  <c r="BH4" i="25"/>
  <c r="BG4" i="25"/>
  <c r="BF4" i="25"/>
  <c r="BE4" i="25"/>
  <c r="BD4" i="25"/>
  <c r="BC4" i="25"/>
  <c r="BB4" i="25"/>
  <c r="BA4" i="25"/>
  <c r="AZ4" i="25"/>
  <c r="AY4" i="25"/>
  <c r="AX4" i="25"/>
  <c r="AW4" i="25"/>
  <c r="AV4" i="25"/>
  <c r="AU4" i="25"/>
  <c r="AT4" i="25"/>
  <c r="AS4" i="25"/>
  <c r="AR4" i="25"/>
  <c r="AQ4" i="25"/>
  <c r="AP4" i="25"/>
  <c r="AO4" i="25"/>
  <c r="AN4" i="25"/>
  <c r="AM4" i="25"/>
  <c r="AL4" i="25"/>
  <c r="AK4" i="25"/>
  <c r="AJ4" i="25"/>
  <c r="AI4" i="25"/>
  <c r="AH4" i="25"/>
  <c r="AE4" i="25"/>
  <c r="AD4" i="25"/>
  <c r="AC4" i="25"/>
  <c r="AB4" i="25"/>
  <c r="AA4" i="25"/>
  <c r="Z4" i="25"/>
  <c r="Y4" i="25"/>
  <c r="X4" i="25"/>
  <c r="W4" i="25"/>
  <c r="V4" i="25"/>
  <c r="U4" i="25"/>
  <c r="T4" i="25"/>
  <c r="S4" i="25"/>
  <c r="R4" i="25"/>
  <c r="Q4" i="25"/>
  <c r="P4" i="25"/>
  <c r="O4" i="25"/>
  <c r="N4" i="25"/>
  <c r="M4" i="25"/>
  <c r="L4" i="25"/>
  <c r="K4" i="25"/>
  <c r="J4" i="25"/>
  <c r="I4" i="25"/>
  <c r="H4" i="25"/>
  <c r="G4" i="25"/>
  <c r="F4" i="25"/>
  <c r="E4" i="25"/>
  <c r="D4" i="25"/>
  <c r="BO25" i="24"/>
  <c r="AY25" i="24"/>
  <c r="AI25" i="24"/>
  <c r="CA25" i="24"/>
  <c r="BK25" i="24"/>
  <c r="BO21" i="24"/>
  <c r="AY21" i="24"/>
  <c r="AI21" i="24"/>
  <c r="AE19" i="24"/>
  <c r="AA19" i="24"/>
  <c r="AE20" i="24"/>
  <c r="AA20" i="24"/>
  <c r="BZ14" i="24"/>
  <c r="BR14" i="24"/>
  <c r="BK29" i="24"/>
  <c r="BJ14" i="24"/>
  <c r="BI29" i="24"/>
  <c r="BH29" i="24"/>
  <c r="BG29" i="24"/>
  <c r="BF29" i="24"/>
  <c r="BE29" i="24"/>
  <c r="BD29" i="24"/>
  <c r="BC29" i="24"/>
  <c r="BB14" i="24"/>
  <c r="BA29" i="24"/>
  <c r="AZ29" i="24"/>
  <c r="AY29" i="24"/>
  <c r="AX29" i="24"/>
  <c r="CA29" i="24"/>
  <c r="BX29" i="24"/>
  <c r="BW29" i="24"/>
  <c r="BV29" i="24"/>
  <c r="BT29" i="24"/>
  <c r="BS29" i="24"/>
  <c r="BP29" i="24"/>
  <c r="BO29" i="24"/>
  <c r="BN29" i="24"/>
  <c r="BL29" i="24"/>
  <c r="CA14" i="24"/>
  <c r="BX14" i="24"/>
  <c r="BW14" i="24"/>
  <c r="BT14" i="24"/>
  <c r="BS14" i="24"/>
  <c r="BP14" i="24"/>
  <c r="BO14" i="24"/>
  <c r="BL14" i="24"/>
  <c r="BK14" i="24"/>
  <c r="BH14" i="24"/>
  <c r="BG14" i="24"/>
  <c r="BD14" i="24"/>
  <c r="BC14" i="24"/>
  <c r="AZ14" i="24"/>
  <c r="AY14" i="24"/>
  <c r="AU25" i="24"/>
  <c r="BZ25" i="24"/>
  <c r="BY25" i="24"/>
  <c r="BX25" i="24"/>
  <c r="BW25" i="24"/>
  <c r="BV25" i="24"/>
  <c r="BU25" i="24"/>
  <c r="BT25" i="24"/>
  <c r="BS25" i="24"/>
  <c r="BR25" i="24"/>
  <c r="BQ25" i="24"/>
  <c r="BP25" i="24"/>
  <c r="BN25" i="24"/>
  <c r="BM25" i="24"/>
  <c r="BL25" i="24"/>
  <c r="BJ25" i="24"/>
  <c r="BI25" i="24"/>
  <c r="BH25" i="24"/>
  <c r="BG25" i="24"/>
  <c r="BF25" i="24"/>
  <c r="BE25" i="24"/>
  <c r="BD25" i="24"/>
  <c r="BC25" i="24"/>
  <c r="BB25" i="24"/>
  <c r="BA25" i="24"/>
  <c r="AZ25" i="24"/>
  <c r="AX25" i="24"/>
  <c r="AW25" i="24"/>
  <c r="AV25" i="24"/>
  <c r="AT25" i="24"/>
  <c r="AS25" i="24"/>
  <c r="AR25" i="24"/>
  <c r="AQ25" i="24"/>
  <c r="AP25" i="24"/>
  <c r="AO25" i="24"/>
  <c r="AN25" i="24"/>
  <c r="AM25" i="24"/>
  <c r="AL25" i="24"/>
  <c r="AK25" i="24"/>
  <c r="AJ25" i="24"/>
  <c r="AH25" i="24"/>
  <c r="CA10" i="24"/>
  <c r="BZ10" i="24"/>
  <c r="BY10" i="24"/>
  <c r="BX10" i="24"/>
  <c r="BW10" i="24"/>
  <c r="BV10" i="24"/>
  <c r="BU10" i="24"/>
  <c r="BT10" i="24"/>
  <c r="BS10" i="24"/>
  <c r="BR10" i="24"/>
  <c r="BQ10" i="24"/>
  <c r="BP10" i="24"/>
  <c r="BO10" i="24"/>
  <c r="BN10" i="24"/>
  <c r="BM10"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AN10" i="24"/>
  <c r="AM10" i="24"/>
  <c r="AL10" i="24"/>
  <c r="AK10" i="24"/>
  <c r="AJ10" i="24"/>
  <c r="AI10" i="24"/>
  <c r="AH10" i="24"/>
  <c r="CA21" i="24"/>
  <c r="BK21" i="24"/>
  <c r="AU21" i="24"/>
  <c r="BZ21" i="24"/>
  <c r="BY21" i="24"/>
  <c r="BY20" i="24" s="1"/>
  <c r="BX21" i="24"/>
  <c r="BW21" i="24"/>
  <c r="BV21" i="24"/>
  <c r="BU21" i="24"/>
  <c r="BU20" i="24" s="1"/>
  <c r="BT21" i="24"/>
  <c r="BS21" i="24"/>
  <c r="BR21" i="24"/>
  <c r="BQ21" i="24"/>
  <c r="BQ20" i="24" s="1"/>
  <c r="BP21" i="24"/>
  <c r="BN21" i="24"/>
  <c r="BM21" i="24"/>
  <c r="BM20" i="24" s="1"/>
  <c r="BL21" i="24"/>
  <c r="BJ21" i="24"/>
  <c r="BI21" i="24"/>
  <c r="BI20" i="24" s="1"/>
  <c r="BH21" i="24"/>
  <c r="BG21" i="24"/>
  <c r="BF21" i="24"/>
  <c r="BE21" i="24"/>
  <c r="BE20" i="24" s="1"/>
  <c r="BD21" i="24"/>
  <c r="BC21" i="24"/>
  <c r="BB21" i="24"/>
  <c r="BA21" i="24"/>
  <c r="BA20" i="24" s="1"/>
  <c r="AZ21" i="24"/>
  <c r="AX21" i="24"/>
  <c r="AW21" i="24"/>
  <c r="AW20" i="24" s="1"/>
  <c r="AV21" i="24"/>
  <c r="AT21" i="24"/>
  <c r="AS21" i="24"/>
  <c r="AS20" i="24" s="1"/>
  <c r="AR21" i="24"/>
  <c r="AQ21" i="24"/>
  <c r="AP21" i="24"/>
  <c r="AO21" i="24"/>
  <c r="AO19" i="24" s="1"/>
  <c r="AN21" i="24"/>
  <c r="AM21" i="24"/>
  <c r="AL21" i="24"/>
  <c r="AK21" i="24"/>
  <c r="AK19" i="24" s="1"/>
  <c r="AJ21" i="24"/>
  <c r="AH21" i="24"/>
  <c r="CA6" i="24"/>
  <c r="BZ6" i="24"/>
  <c r="BZ4" i="24" s="1"/>
  <c r="BY6" i="24"/>
  <c r="BY4" i="24" s="1"/>
  <c r="BX6" i="24"/>
  <c r="BW6" i="24"/>
  <c r="BV6" i="24"/>
  <c r="BV4" i="24" s="1"/>
  <c r="BU6" i="24"/>
  <c r="BU4" i="24" s="1"/>
  <c r="BT6" i="24"/>
  <c r="BS6" i="24"/>
  <c r="BR6" i="24"/>
  <c r="BR4" i="24" s="1"/>
  <c r="BQ6" i="24"/>
  <c r="BQ4" i="24" s="1"/>
  <c r="BP6" i="24"/>
  <c r="BO6" i="24"/>
  <c r="BN6" i="24"/>
  <c r="BN4" i="24" s="1"/>
  <c r="BM6" i="24"/>
  <c r="BM4" i="24" s="1"/>
  <c r="BL6" i="24"/>
  <c r="BK6" i="24"/>
  <c r="BJ6" i="24"/>
  <c r="BJ4" i="24" s="1"/>
  <c r="BI6" i="24"/>
  <c r="BI4" i="24" s="1"/>
  <c r="BH6" i="24"/>
  <c r="BG6" i="24"/>
  <c r="BF6" i="24"/>
  <c r="BF4" i="24" s="1"/>
  <c r="BE6" i="24"/>
  <c r="BE4" i="24" s="1"/>
  <c r="BD6" i="24"/>
  <c r="BC6" i="24"/>
  <c r="BB6" i="24"/>
  <c r="BB4" i="24" s="1"/>
  <c r="BA6" i="24"/>
  <c r="BA4" i="24" s="1"/>
  <c r="AZ6" i="24"/>
  <c r="AY6" i="24"/>
  <c r="AX6" i="24"/>
  <c r="AX4" i="24" s="1"/>
  <c r="AW6" i="24"/>
  <c r="AW4" i="24" s="1"/>
  <c r="AV6" i="24"/>
  <c r="AT4" i="24"/>
  <c r="AS4" i="24"/>
  <c r="AP4" i="24"/>
  <c r="AO4" i="24"/>
  <c r="AL4" i="24"/>
  <c r="AK4" i="24"/>
  <c r="AH4" i="24"/>
  <c r="AG19" i="24"/>
  <c r="AC19" i="24"/>
  <c r="V4" i="24"/>
  <c r="R4" i="24"/>
  <c r="F4" i="24"/>
  <c r="CA5" i="24"/>
  <c r="BZ5" i="24"/>
  <c r="BY5" i="24"/>
  <c r="BX5" i="24"/>
  <c r="BW5" i="24"/>
  <c r="BV5" i="24"/>
  <c r="BU5" i="24"/>
  <c r="BT5" i="24"/>
  <c r="BS5" i="24"/>
  <c r="BR5" i="24"/>
  <c r="BQ5" i="24"/>
  <c r="BP5" i="24"/>
  <c r="BO5" i="24"/>
  <c r="BN5" i="24"/>
  <c r="BM5" i="24"/>
  <c r="BL5" i="24"/>
  <c r="BK5" i="24"/>
  <c r="BJ5" i="24"/>
  <c r="BI5" i="24"/>
  <c r="BH5" i="24"/>
  <c r="BG5" i="24"/>
  <c r="BF5" i="24"/>
  <c r="BE5" i="24"/>
  <c r="BD5" i="24"/>
  <c r="BC5" i="24"/>
  <c r="BB5" i="24"/>
  <c r="BA5" i="24"/>
  <c r="AZ5" i="24"/>
  <c r="AY5" i="24"/>
  <c r="AX5" i="24"/>
  <c r="AW5" i="24"/>
  <c r="AV5" i="24"/>
  <c r="AU5" i="24"/>
  <c r="AT5" i="24"/>
  <c r="AS5" i="24"/>
  <c r="AR5" i="24"/>
  <c r="AQ5" i="24"/>
  <c r="AP5" i="24"/>
  <c r="AO5" i="24"/>
  <c r="AN5" i="24"/>
  <c r="AM5" i="24"/>
  <c r="AL5" i="24"/>
  <c r="AK5" i="24"/>
  <c r="AJ5" i="24"/>
  <c r="AI5" i="24"/>
  <c r="AH5" i="24"/>
  <c r="AG5" i="24"/>
  <c r="AF5" i="24"/>
  <c r="AE5" i="24"/>
  <c r="AD5" i="24"/>
  <c r="AC5" i="24"/>
  <c r="AB5" i="24"/>
  <c r="AA5" i="24"/>
  <c r="Z5" i="24"/>
  <c r="CA4" i="24"/>
  <c r="BX4" i="24"/>
  <c r="BW4" i="24"/>
  <c r="BT4" i="24"/>
  <c r="BS4" i="24"/>
  <c r="BP4" i="24"/>
  <c r="BO4" i="24"/>
  <c r="BL4" i="24"/>
  <c r="BK4" i="24"/>
  <c r="BH4" i="24"/>
  <c r="BG4" i="24"/>
  <c r="BD4" i="24"/>
  <c r="BC4" i="24"/>
  <c r="AZ4" i="24"/>
  <c r="AY4" i="24"/>
  <c r="AV4" i="24"/>
  <c r="AU4" i="24"/>
  <c r="AR4" i="24"/>
  <c r="AQ4" i="24"/>
  <c r="AN4" i="24"/>
  <c r="AM4" i="24"/>
  <c r="AJ4" i="24"/>
  <c r="AI4" i="24"/>
  <c r="AF4" i="24"/>
  <c r="AE4" i="24"/>
  <c r="AB4" i="24"/>
  <c r="AA4" i="24"/>
  <c r="X4" i="24"/>
  <c r="W4" i="24"/>
  <c r="T4" i="24"/>
  <c r="S4" i="24"/>
  <c r="P4" i="24"/>
  <c r="O4" i="24"/>
  <c r="L4" i="24"/>
  <c r="K4" i="24"/>
  <c r="H4" i="24"/>
  <c r="G4" i="24"/>
  <c r="D4" i="24"/>
  <c r="CA29" i="23"/>
  <c r="BZ29" i="23"/>
  <c r="BY29" i="23"/>
  <c r="BX29" i="23"/>
  <c r="BW29" i="23"/>
  <c r="BV29" i="23"/>
  <c r="BU29" i="23"/>
  <c r="BT29" i="23"/>
  <c r="BS29" i="23"/>
  <c r="BR29" i="23"/>
  <c r="BQ29" i="23"/>
  <c r="BP29" i="23"/>
  <c r="BO29" i="23"/>
  <c r="BN29" i="23"/>
  <c r="BM29" i="23"/>
  <c r="BL29" i="23"/>
  <c r="BK29" i="23"/>
  <c r="BJ29" i="23"/>
  <c r="BI29" i="23"/>
  <c r="BH29"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BA43" i="23"/>
  <c r="AV43" i="23"/>
  <c r="Z43" i="23"/>
  <c r="U43" i="23"/>
  <c r="E43" i="23"/>
  <c r="BM42" i="23"/>
  <c r="BH42" i="23"/>
  <c r="AL42" i="23"/>
  <c r="AG42" i="23"/>
  <c r="Q42" i="23"/>
  <c r="L42" i="23"/>
  <c r="AX41" i="23"/>
  <c r="AS41" i="23"/>
  <c r="BZ10" i="30"/>
  <c r="BU10" i="30"/>
  <c r="BP10" i="30"/>
  <c r="BJ10" i="30"/>
  <c r="BE10" i="30"/>
  <c r="AZ10" i="30"/>
  <c r="AT10" i="30"/>
  <c r="AO10" i="30"/>
  <c r="AJ10" i="30"/>
  <c r="AD10" i="30"/>
  <c r="Y10" i="30"/>
  <c r="T10" i="30"/>
  <c r="N10" i="30"/>
  <c r="I10" i="30"/>
  <c r="D10" i="30"/>
  <c r="BZ20" i="23"/>
  <c r="BY20" i="23"/>
  <c r="BX20" i="23"/>
  <c r="BV20" i="23"/>
  <c r="BU20" i="23"/>
  <c r="BT20" i="23"/>
  <c r="BR20" i="23"/>
  <c r="BQ20" i="23"/>
  <c r="BP20" i="23"/>
  <c r="BN20" i="23"/>
  <c r="BM20" i="23"/>
  <c r="BL20" i="23"/>
  <c r="BJ20" i="23"/>
  <c r="BI20" i="23"/>
  <c r="BH20" i="23"/>
  <c r="BF20" i="23"/>
  <c r="BE20" i="23"/>
  <c r="BD20" i="23"/>
  <c r="BB20" i="23"/>
  <c r="BA20" i="23"/>
  <c r="AZ20" i="23"/>
  <c r="AX20" i="23"/>
  <c r="AW20" i="23"/>
  <c r="AV20" i="23"/>
  <c r="AT20" i="23"/>
  <c r="AS20" i="23"/>
  <c r="AR20" i="23"/>
  <c r="AP20" i="23"/>
  <c r="AO20" i="23"/>
  <c r="AN20" i="23"/>
  <c r="AL20" i="23"/>
  <c r="AK20" i="23"/>
  <c r="AJ20" i="23"/>
  <c r="AH20" i="23"/>
  <c r="AG20" i="23"/>
  <c r="AF20" i="23"/>
  <c r="AD20" i="23"/>
  <c r="AC20" i="23"/>
  <c r="AB20" i="23"/>
  <c r="Z20" i="23"/>
  <c r="Y20" i="23"/>
  <c r="X20" i="23"/>
  <c r="V20" i="23"/>
  <c r="U20" i="23"/>
  <c r="T20" i="23"/>
  <c r="R20" i="23"/>
  <c r="Q20" i="23"/>
  <c r="P20" i="23"/>
  <c r="N20" i="23"/>
  <c r="M20" i="23"/>
  <c r="L20" i="23"/>
  <c r="J20" i="23"/>
  <c r="I20" i="23"/>
  <c r="H20" i="23"/>
  <c r="F20" i="23"/>
  <c r="E20" i="23"/>
  <c r="D20"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CA10" i="23"/>
  <c r="BZ10" i="23"/>
  <c r="BY10" i="23"/>
  <c r="BX10" i="23"/>
  <c r="BW10" i="23"/>
  <c r="BV10" i="23"/>
  <c r="BU10" i="23"/>
  <c r="BT10" i="23"/>
  <c r="BS10" i="23"/>
  <c r="BR10" i="23"/>
  <c r="BQ10" i="23"/>
  <c r="BP10" i="23"/>
  <c r="BO10" i="23"/>
  <c r="BN10" i="23"/>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D10" i="23"/>
  <c r="CA48" i="23"/>
  <c r="BZ48" i="23"/>
  <c r="BY48" i="23"/>
  <c r="BX48" i="23"/>
  <c r="BW48" i="23"/>
  <c r="BV48" i="23"/>
  <c r="BU48" i="23"/>
  <c r="BT48" i="23"/>
  <c r="BS48" i="23"/>
  <c r="BR48" i="23"/>
  <c r="BQ48" i="23"/>
  <c r="BP48" i="23"/>
  <c r="BO48" i="23"/>
  <c r="BN48" i="23"/>
  <c r="BM48" i="23"/>
  <c r="BL48" i="23"/>
  <c r="BK48" i="23"/>
  <c r="BJ48" i="23"/>
  <c r="BI48" i="23"/>
  <c r="BH48" i="23"/>
  <c r="BG48" i="23"/>
  <c r="BF48" i="23"/>
  <c r="BE48" i="23"/>
  <c r="BD48" i="23"/>
  <c r="CA4" i="23"/>
  <c r="BZ4" i="23"/>
  <c r="BY4" i="23"/>
  <c r="BX4" i="23"/>
  <c r="BW4" i="23"/>
  <c r="BV4" i="23"/>
  <c r="BU4" i="23"/>
  <c r="BT4" i="23"/>
  <c r="BS4" i="23"/>
  <c r="BR4" i="23"/>
  <c r="BQ4" i="23"/>
  <c r="BP4" i="23"/>
  <c r="BO4" i="23"/>
  <c r="BN4" i="23"/>
  <c r="BM4" i="23"/>
  <c r="BL4" i="23"/>
  <c r="BK4" i="23"/>
  <c r="BJ4" i="23"/>
  <c r="BI4" i="23"/>
  <c r="BH4" i="23"/>
  <c r="BG4" i="23"/>
  <c r="BF4" i="23"/>
  <c r="BE4" i="23"/>
  <c r="BD4" i="23"/>
  <c r="BC4" i="23"/>
  <c r="BB4" i="23"/>
  <c r="BA4" i="23"/>
  <c r="AZ4" i="23"/>
  <c r="AY4" i="23"/>
  <c r="AX4" i="23"/>
  <c r="AW4" i="23"/>
  <c r="AV4" i="23"/>
  <c r="AU4" i="23"/>
  <c r="AT4" i="23"/>
  <c r="AS4" i="23"/>
  <c r="AR4" i="23"/>
  <c r="AQ4" i="23"/>
  <c r="AP4" i="23"/>
  <c r="AO4" i="23"/>
  <c r="AN4" i="23"/>
  <c r="AM4" i="23"/>
  <c r="AL4" i="23"/>
  <c r="AK4" i="23"/>
  <c r="AJ4" i="23"/>
  <c r="AI4" i="23"/>
  <c r="AH4" i="23"/>
  <c r="CA148" i="22"/>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A95"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A44" i="22"/>
  <c r="CA90" i="22" s="1"/>
  <c r="BZ44" i="22"/>
  <c r="BZ90" i="22" s="1"/>
  <c r="BY44" i="22"/>
  <c r="BY90" i="22" s="1"/>
  <c r="BX44" i="22"/>
  <c r="BX90" i="22" s="1"/>
  <c r="BW44" i="22"/>
  <c r="BW90" i="22" s="1"/>
  <c r="BV44" i="22"/>
  <c r="BV90" i="22" s="1"/>
  <c r="BU44" i="22"/>
  <c r="BU90" i="22" s="1"/>
  <c r="BT44" i="22"/>
  <c r="BT90" i="22" s="1"/>
  <c r="BS44" i="22"/>
  <c r="BS90" i="22" s="1"/>
  <c r="BR44" i="22"/>
  <c r="BR90" i="22" s="1"/>
  <c r="BQ44" i="22"/>
  <c r="BQ90" i="22" s="1"/>
  <c r="BP44" i="22"/>
  <c r="BP90" i="22" s="1"/>
  <c r="BO44" i="22"/>
  <c r="BO90" i="22" s="1"/>
  <c r="BN44" i="22"/>
  <c r="BN90" i="22" s="1"/>
  <c r="BM44" i="22"/>
  <c r="BM90" i="22" s="1"/>
  <c r="BL44" i="22"/>
  <c r="BL90" i="22" s="1"/>
  <c r="BK44" i="22"/>
  <c r="BK90" i="22" s="1"/>
  <c r="BJ44" i="22"/>
  <c r="BJ90" i="22" s="1"/>
  <c r="BI44" i="22"/>
  <c r="BI90" i="22" s="1"/>
  <c r="BH44" i="22"/>
  <c r="BH90" i="22" s="1"/>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A42" i="22"/>
  <c r="BZ42" i="22"/>
  <c r="BY42" i="22"/>
  <c r="BX42" i="22"/>
  <c r="BW42" i="22"/>
  <c r="BV42" i="22"/>
  <c r="BU42" i="22"/>
  <c r="BT42" i="22"/>
  <c r="BS42" i="22"/>
  <c r="BR42" i="22"/>
  <c r="BQ42" i="22"/>
  <c r="BP42" i="22"/>
  <c r="BO42" i="22"/>
  <c r="BN42" i="22"/>
  <c r="BM42" i="22"/>
  <c r="BM91" i="22" s="1"/>
  <c r="BL42" i="22"/>
  <c r="BL91" i="22" s="1"/>
  <c r="BK42" i="22"/>
  <c r="BK91" i="22" s="1"/>
  <c r="BJ42" i="22"/>
  <c r="BJ91" i="22" s="1"/>
  <c r="BI42" i="22"/>
  <c r="BI91" i="22" s="1"/>
  <c r="BH42" i="22"/>
  <c r="BH91" i="22" s="1"/>
  <c r="BG42" i="22"/>
  <c r="BG91" i="22" s="1"/>
  <c r="BG90" i="22" s="1"/>
  <c r="BF42" i="22"/>
  <c r="BF91" i="22" s="1"/>
  <c r="BF90" i="22" s="1"/>
  <c r="BE42" i="22"/>
  <c r="BE91" i="22" s="1"/>
  <c r="BE90" i="22" s="1"/>
  <c r="BD42" i="22"/>
  <c r="BD91" i="22" s="1"/>
  <c r="BD90" i="22" s="1"/>
  <c r="BC42" i="22"/>
  <c r="BC91" i="22" s="1"/>
  <c r="BC90" i="22" s="1"/>
  <c r="BB42" i="22"/>
  <c r="BB91" i="22" s="1"/>
  <c r="BB90" i="22" s="1"/>
  <c r="BA42" i="22"/>
  <c r="BA91" i="22" s="1"/>
  <c r="BA90" i="22" s="1"/>
  <c r="AZ42" i="22"/>
  <c r="AZ91" i="22" s="1"/>
  <c r="AZ90" i="22" s="1"/>
  <c r="AY42" i="22"/>
  <c r="AY91" i="22" s="1"/>
  <c r="AY90" i="22" s="1"/>
  <c r="AX42" i="22"/>
  <c r="AX91" i="22" s="1"/>
  <c r="AX90" i="22" s="1"/>
  <c r="AW42" i="22"/>
  <c r="AW91" i="22" s="1"/>
  <c r="AW90" i="22" s="1"/>
  <c r="AV42" i="22"/>
  <c r="AV91" i="22" s="1"/>
  <c r="AV90" i="22" s="1"/>
  <c r="AU42" i="22"/>
  <c r="AU91" i="22" s="1"/>
  <c r="AU90" i="22" s="1"/>
  <c r="AT42" i="22"/>
  <c r="AT91" i="22" s="1"/>
  <c r="AT90" i="22" s="1"/>
  <c r="AS42" i="22"/>
  <c r="AS91" i="22" s="1"/>
  <c r="AS90" i="22" s="1"/>
  <c r="AR42" i="22"/>
  <c r="AR91" i="22" s="1"/>
  <c r="AR90" i="22" s="1"/>
  <c r="AQ42" i="22"/>
  <c r="AQ91" i="22" s="1"/>
  <c r="AQ90" i="22" s="1"/>
  <c r="AP42" i="22"/>
  <c r="AP91" i="22" s="1"/>
  <c r="AP90" i="22" s="1"/>
  <c r="AO42" i="22"/>
  <c r="AO91" i="22" s="1"/>
  <c r="AO90" i="22" s="1"/>
  <c r="AN42" i="22"/>
  <c r="AN91" i="22" s="1"/>
  <c r="AN90" i="22" s="1"/>
  <c r="AM42" i="22"/>
  <c r="AM91" i="22" s="1"/>
  <c r="AM90" i="22" s="1"/>
  <c r="AL42" i="22"/>
  <c r="AL91" i="22" s="1"/>
  <c r="AL90" i="22" s="1"/>
  <c r="AK42" i="22"/>
  <c r="AK91" i="22" s="1"/>
  <c r="AK90" i="22" s="1"/>
  <c r="AJ42" i="22"/>
  <c r="AJ91" i="22" s="1"/>
  <c r="AJ90" i="22" s="1"/>
  <c r="AI42" i="22"/>
  <c r="AI91" i="22" s="1"/>
  <c r="AI90" i="22" s="1"/>
  <c r="AH42" i="22"/>
  <c r="AH91" i="22" s="1"/>
  <c r="AH90" i="22" s="1"/>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A41" i="22"/>
  <c r="BZ41" i="22"/>
  <c r="BY41" i="22"/>
  <c r="BX41" i="22"/>
  <c r="BW41" i="22"/>
  <c r="BV41" i="22"/>
  <c r="BU41" i="22"/>
  <c r="BT41" i="22"/>
  <c r="BS41" i="22"/>
  <c r="BR41" i="22"/>
  <c r="BQ41" i="22"/>
  <c r="BP41" i="22"/>
  <c r="BO41" i="22"/>
  <c r="BN41" i="22"/>
  <c r="BM41" i="22"/>
  <c r="BL41" i="22"/>
  <c r="BK41" i="22"/>
  <c r="BJ41" i="22"/>
  <c r="BI41" i="22"/>
  <c r="BH41" i="22"/>
  <c r="BG41" i="22"/>
  <c r="BF41" i="22"/>
  <c r="BE41" i="22"/>
  <c r="BD41" i="22"/>
  <c r="BC41"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A40" i="22"/>
  <c r="BZ40" i="22"/>
  <c r="BY40" i="22"/>
  <c r="BX40" i="22"/>
  <c r="BW40" i="22"/>
  <c r="BV40" i="22"/>
  <c r="BU40" i="22"/>
  <c r="BT40"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A87" i="22"/>
  <c r="BZ87"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CA37" i="22"/>
  <c r="BZ3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CA84" i="22"/>
  <c r="BZ84"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CA34" i="22"/>
  <c r="BZ3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Y31" i="22"/>
  <c r="AX31" i="22"/>
  <c r="AW31" i="22"/>
  <c r="AV31" i="22"/>
  <c r="AU31" i="22"/>
  <c r="AT31" i="22"/>
  <c r="AS31" i="22"/>
  <c r="AR31" i="22"/>
  <c r="AQ31" i="22"/>
  <c r="AP31" i="22"/>
  <c r="AO31" i="22"/>
  <c r="AN31" i="22"/>
  <c r="AM31" i="22"/>
  <c r="AL31" i="22"/>
  <c r="AK31" i="22"/>
  <c r="AJ31" i="22"/>
  <c r="AI31" i="22"/>
  <c r="AH31" i="22"/>
  <c r="AY28" i="22"/>
  <c r="AY77" i="22" s="1"/>
  <c r="AX28" i="22"/>
  <c r="AX77" i="22" s="1"/>
  <c r="AW28" i="22"/>
  <c r="AW77" i="22" s="1"/>
  <c r="AV28" i="22"/>
  <c r="AV77" i="22" s="1"/>
  <c r="AU28" i="22"/>
  <c r="AU77" i="22" s="1"/>
  <c r="AT28" i="22"/>
  <c r="AT77" i="22" s="1"/>
  <c r="AS28" i="22"/>
  <c r="AS77" i="22" s="1"/>
  <c r="AR28" i="22"/>
  <c r="AR77" i="22" s="1"/>
  <c r="AQ28" i="22"/>
  <c r="AQ77" i="22" s="1"/>
  <c r="AP28" i="22"/>
  <c r="AP77" i="22" s="1"/>
  <c r="AO28" i="22"/>
  <c r="AO77" i="22" s="1"/>
  <c r="AN28" i="22"/>
  <c r="AN77" i="22" s="1"/>
  <c r="AM28" i="22"/>
  <c r="AM77" i="22" s="1"/>
  <c r="AL28" i="22"/>
  <c r="AL77" i="22" s="1"/>
  <c r="AK28" i="22"/>
  <c r="AK77" i="22" s="1"/>
  <c r="AJ28" i="22"/>
  <c r="AJ77" i="22" s="1"/>
  <c r="AI28" i="22"/>
  <c r="AI77" i="22" s="1"/>
  <c r="AH28" i="22"/>
  <c r="AH77" i="22" s="1"/>
  <c r="AG77" i="22"/>
  <c r="AF77" i="22"/>
  <c r="AE77" i="22"/>
  <c r="AD77" i="22"/>
  <c r="AC77" i="22"/>
  <c r="AB77" i="22"/>
  <c r="AA77" i="22"/>
  <c r="CA27" i="22"/>
  <c r="BZ27" i="22"/>
  <c r="BY27" i="22"/>
  <c r="BX27" i="22"/>
  <c r="BW27" i="22"/>
  <c r="BV27" i="22"/>
  <c r="BU27" i="22"/>
  <c r="BT27"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A24" i="22"/>
  <c r="BZ24"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CA71" i="22"/>
  <c r="CA67" i="22" s="1"/>
  <c r="BZ71" i="22"/>
  <c r="BZ67" i="22" s="1"/>
  <c r="BY71" i="22"/>
  <c r="BY67" i="22" s="1"/>
  <c r="BX71" i="22"/>
  <c r="BX67" i="22" s="1"/>
  <c r="BW71" i="22"/>
  <c r="BW67" i="22" s="1"/>
  <c r="BV71" i="22"/>
  <c r="BV67" i="22" s="1"/>
  <c r="BU71" i="22"/>
  <c r="BU67" i="22" s="1"/>
  <c r="BT71" i="22"/>
  <c r="BT67" i="22" s="1"/>
  <c r="BS71" i="22"/>
  <c r="BS67" i="22" s="1"/>
  <c r="BR71" i="22"/>
  <c r="BR67" i="22" s="1"/>
  <c r="BQ71" i="22"/>
  <c r="BQ67" i="22" s="1"/>
  <c r="BP71" i="22"/>
  <c r="BP67" i="22" s="1"/>
  <c r="BO71" i="22"/>
  <c r="BO67" i="22" s="1"/>
  <c r="BN71" i="22"/>
  <c r="BN67" i="22" s="1"/>
  <c r="BM71" i="22"/>
  <c r="BM67" i="22" s="1"/>
  <c r="BL71" i="22"/>
  <c r="BL67" i="22" s="1"/>
  <c r="BK71" i="22"/>
  <c r="BK67" i="22" s="1"/>
  <c r="BJ71" i="22"/>
  <c r="BJ67" i="22" s="1"/>
  <c r="BI71" i="22"/>
  <c r="BI67" i="22" s="1"/>
  <c r="BH71" i="22"/>
  <c r="BH67" i="22" s="1"/>
  <c r="BG71" i="22"/>
  <c r="BG67" i="22" s="1"/>
  <c r="BF71" i="22"/>
  <c r="BF67" i="22" s="1"/>
  <c r="BE71" i="22"/>
  <c r="BE67" i="22" s="1"/>
  <c r="BD71" i="22"/>
  <c r="BD67" i="22" s="1"/>
  <c r="BC71" i="22"/>
  <c r="BC67" i="22" s="1"/>
  <c r="BB71" i="22"/>
  <c r="BB67" i="22" s="1"/>
  <c r="BA71" i="22"/>
  <c r="BA67" i="22" s="1"/>
  <c r="AZ71" i="22"/>
  <c r="AZ67" i="22" s="1"/>
  <c r="AY71" i="22"/>
  <c r="AY67" i="22" s="1"/>
  <c r="BX21" i="22"/>
  <c r="BP21" i="22"/>
  <c r="BP17" i="22" s="1"/>
  <c r="BL21" i="22"/>
  <c r="BL17" i="22" s="1"/>
  <c r="BH21" i="22"/>
  <c r="AZ21" i="22"/>
  <c r="AZ17" i="22" s="1"/>
  <c r="AX67" i="22"/>
  <c r="AU67" i="22"/>
  <c r="AT67" i="22"/>
  <c r="AQ67" i="22"/>
  <c r="AP67" i="22"/>
  <c r="AM67" i="22"/>
  <c r="AL67" i="22"/>
  <c r="AI67" i="22"/>
  <c r="AH67" i="22"/>
  <c r="BY21" i="22"/>
  <c r="BY17" i="22" s="1"/>
  <c r="BM21" i="22"/>
  <c r="BM17" i="22" s="1"/>
  <c r="BI21" i="22"/>
  <c r="BI17" i="22" s="1"/>
  <c r="BX17" i="22"/>
  <c r="BH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A63" i="22"/>
  <c r="BZ63" i="22"/>
  <c r="BY63" i="22"/>
  <c r="BX63" i="22"/>
  <c r="BW63" i="22"/>
  <c r="BV63" i="22"/>
  <c r="BU63" i="22"/>
  <c r="BT63" i="22"/>
  <c r="BS63" i="22"/>
  <c r="BR63" i="22"/>
  <c r="BQ63" i="22"/>
  <c r="BP63" i="22"/>
  <c r="BO63" i="22"/>
  <c r="BN63" i="22"/>
  <c r="BM63" i="22"/>
  <c r="BL63" i="22"/>
  <c r="CA13" i="22"/>
  <c r="BZ13" i="22"/>
  <c r="BY13" i="22"/>
  <c r="BX13" i="22"/>
  <c r="BW13" i="22"/>
  <c r="BV13" i="22"/>
  <c r="BU13" i="22"/>
  <c r="BT13" i="22"/>
  <c r="BS13" i="22"/>
  <c r="BR13" i="22"/>
  <c r="BQ13" i="22"/>
  <c r="BP13" i="22"/>
  <c r="BO13" i="22"/>
  <c r="BN13" i="22"/>
  <c r="BM13" i="22"/>
  <c r="BL13" i="22"/>
  <c r="CA59" i="22"/>
  <c r="CA58" i="22" s="1"/>
  <c r="BZ59" i="22"/>
  <c r="BZ58" i="22" s="1"/>
  <c r="BY59" i="22"/>
  <c r="BY58" i="22" s="1"/>
  <c r="BX59" i="22"/>
  <c r="BX58" i="22" s="1"/>
  <c r="BW59" i="22"/>
  <c r="BW58" i="22" s="1"/>
  <c r="BV59" i="22"/>
  <c r="BV58" i="22" s="1"/>
  <c r="BU59" i="22"/>
  <c r="BU58" i="22" s="1"/>
  <c r="BT59" i="22"/>
  <c r="BT58" i="22" s="1"/>
  <c r="BS59" i="22"/>
  <c r="BS58" i="22" s="1"/>
  <c r="BR59" i="22"/>
  <c r="BR58" i="22" s="1"/>
  <c r="BQ59" i="22"/>
  <c r="BQ58" i="22" s="1"/>
  <c r="BP59" i="22"/>
  <c r="BP58" i="22" s="1"/>
  <c r="BO59" i="22"/>
  <c r="BO58" i="22" s="1"/>
  <c r="BN59" i="22"/>
  <c r="BN58" i="22" s="1"/>
  <c r="BM59" i="22"/>
  <c r="BM58" i="22" s="1"/>
  <c r="BL59" i="22"/>
  <c r="BL58" i="22" s="1"/>
  <c r="CA9" i="22"/>
  <c r="BZ9" i="22"/>
  <c r="BY9" i="22"/>
  <c r="BX9" i="22"/>
  <c r="BW9" i="22"/>
  <c r="BV9" i="22"/>
  <c r="BU9" i="22"/>
  <c r="BT9" i="22"/>
  <c r="BS9" i="22"/>
  <c r="BR9" i="22"/>
  <c r="BQ9" i="22"/>
  <c r="BP9" i="22"/>
  <c r="BO9" i="22"/>
  <c r="BN9" i="22"/>
  <c r="BM9" i="22"/>
  <c r="BL9" i="22"/>
  <c r="CA8" i="22"/>
  <c r="BZ8" i="22"/>
  <c r="BY8" i="22"/>
  <c r="BX8" i="22"/>
  <c r="BW8" i="22"/>
  <c r="BV8" i="22"/>
  <c r="BU8" i="22"/>
  <c r="BT8" i="22"/>
  <c r="BS8" i="22"/>
  <c r="BR8" i="22"/>
  <c r="BQ8" i="22"/>
  <c r="BP8" i="22"/>
  <c r="BO8" i="22"/>
  <c r="BN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A5" i="22"/>
  <c r="CA54" i="22" s="1"/>
  <c r="BZ5" i="22"/>
  <c r="BZ54" i="22" s="1"/>
  <c r="BY5" i="22"/>
  <c r="BY54" i="22" s="1"/>
  <c r="BX5" i="22"/>
  <c r="BX54" i="22" s="1"/>
  <c r="BW5" i="22"/>
  <c r="BW54" i="22" s="1"/>
  <c r="BV5" i="22"/>
  <c r="BV54" i="22" s="1"/>
  <c r="BU5" i="22"/>
  <c r="BU54" i="22" s="1"/>
  <c r="BT5" i="22"/>
  <c r="BT54" i="22" s="1"/>
  <c r="BS5" i="22"/>
  <c r="BS54" i="22" s="1"/>
  <c r="BR5" i="22"/>
  <c r="BR54" i="22" s="1"/>
  <c r="BQ5" i="22"/>
  <c r="BQ54" i="22" s="1"/>
  <c r="BP5" i="22"/>
  <c r="BP54" i="22" s="1"/>
  <c r="BO5" i="22"/>
  <c r="BO54" i="22" s="1"/>
  <c r="BN5" i="22"/>
  <c r="BN54" i="22" s="1"/>
  <c r="BM5" i="22"/>
  <c r="BM54" i="22" s="1"/>
  <c r="BL5" i="22"/>
  <c r="BL54" i="22" s="1"/>
  <c r="BK5" i="22"/>
  <c r="BK54" i="22" s="1"/>
  <c r="BJ5" i="22"/>
  <c r="BJ54" i="22" s="1"/>
  <c r="BI5" i="22"/>
  <c r="BI54" i="22" s="1"/>
  <c r="BH5" i="22"/>
  <c r="BH54" i="22" s="1"/>
  <c r="BG5" i="22"/>
  <c r="BG54" i="22" s="1"/>
  <c r="BF5" i="22"/>
  <c r="BF54" i="22" s="1"/>
  <c r="BE5" i="22"/>
  <c r="BE54" i="22" s="1"/>
  <c r="BD5" i="22"/>
  <c r="BD54" i="22" s="1"/>
  <c r="BC5" i="22"/>
  <c r="BC54" i="22" s="1"/>
  <c r="BB5" i="22"/>
  <c r="BB54" i="22" s="1"/>
  <c r="BA5" i="22"/>
  <c r="BA54" i="22" s="1"/>
  <c r="AZ5" i="22"/>
  <c r="AZ54" i="22" s="1"/>
  <c r="AY5" i="22"/>
  <c r="AY54" i="22" s="1"/>
  <c r="AX5" i="22"/>
  <c r="AX54" i="22" s="1"/>
  <c r="AW5" i="22"/>
  <c r="AW54" i="22" s="1"/>
  <c r="AV5" i="22"/>
  <c r="AV54" i="22" s="1"/>
  <c r="AU5" i="22"/>
  <c r="AU54" i="22" s="1"/>
  <c r="AT5" i="22"/>
  <c r="AT54" i="22" s="1"/>
  <c r="AS5" i="22"/>
  <c r="AS54" i="22" s="1"/>
  <c r="AR5" i="22"/>
  <c r="AR54" i="22" s="1"/>
  <c r="AQ5" i="22"/>
  <c r="AQ54" i="22" s="1"/>
  <c r="AP5" i="22"/>
  <c r="AP54" i="22" s="1"/>
  <c r="AO5" i="22"/>
  <c r="AO54" i="22" s="1"/>
  <c r="AN5" i="22"/>
  <c r="AN54" i="22" s="1"/>
  <c r="AM5" i="22"/>
  <c r="AM54" i="22" s="1"/>
  <c r="AL5" i="22"/>
  <c r="AL54" i="22" s="1"/>
  <c r="AK5" i="22"/>
  <c r="AK54" i="22" s="1"/>
  <c r="AJ5" i="22"/>
  <c r="AJ54" i="22" s="1"/>
  <c r="AI5" i="22"/>
  <c r="AI54" i="22" s="1"/>
  <c r="AH5" i="22"/>
  <c r="AH54" i="22" s="1"/>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A4" i="22"/>
  <c r="BZ4" i="22"/>
  <c r="BY4" i="22"/>
  <c r="BX4" i="22"/>
  <c r="BW4" i="22"/>
  <c r="BV4" i="22"/>
  <c r="BU4" i="22"/>
  <c r="BT4" i="22"/>
  <c r="BS4" i="22"/>
  <c r="BR4" i="22"/>
  <c r="BQ4" i="22"/>
  <c r="BP4" i="22"/>
  <c r="BO4" i="22"/>
  <c r="BN4" i="22"/>
  <c r="BM4" i="22"/>
  <c r="BL4" i="22"/>
  <c r="BK4" i="22"/>
  <c r="BJ4" i="22"/>
  <c r="BI4" i="22"/>
  <c r="BH4" i="22"/>
  <c r="BG4" i="22"/>
  <c r="BF4" i="22"/>
  <c r="BE4" i="22"/>
  <c r="BD4" i="22"/>
  <c r="BC4" i="22"/>
  <c r="BB4" i="22"/>
  <c r="BA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AT114" i="21"/>
  <c r="AR114" i="21"/>
  <c r="AP114" i="21"/>
  <c r="AN114" i="21"/>
  <c r="AL114" i="21"/>
  <c r="AJ114" i="21"/>
  <c r="AH114" i="21"/>
  <c r="BR134" i="21"/>
  <c r="BN134" i="21"/>
  <c r="BJ134" i="21"/>
  <c r="BF134" i="21"/>
  <c r="BB134" i="21"/>
  <c r="AX134" i="21"/>
  <c r="AT134" i="21"/>
  <c r="BU134" i="21"/>
  <c r="BT134" i="21"/>
  <c r="BS134" i="21"/>
  <c r="BQ134" i="21"/>
  <c r="BP134" i="21"/>
  <c r="BO134" i="21"/>
  <c r="BM134" i="21"/>
  <c r="BL134" i="21"/>
  <c r="BK134" i="21"/>
  <c r="BI134" i="21"/>
  <c r="BH134" i="21"/>
  <c r="BG134" i="21"/>
  <c r="BE134" i="21"/>
  <c r="BD134" i="21"/>
  <c r="BC134" i="21"/>
  <c r="BA134" i="21"/>
  <c r="AZ134" i="21"/>
  <c r="AY134" i="21"/>
  <c r="AW134" i="21"/>
  <c r="AV134" i="21"/>
  <c r="AU134" i="21"/>
  <c r="AS134" i="21"/>
  <c r="AR134" i="21"/>
  <c r="BK126" i="21"/>
  <c r="BJ126" i="21"/>
  <c r="BI126" i="21"/>
  <c r="BH126" i="21"/>
  <c r="BG126" i="21"/>
  <c r="BF126" i="21"/>
  <c r="BE126" i="21"/>
  <c r="BD126" i="21"/>
  <c r="BC126" i="21"/>
  <c r="BB126" i="21"/>
  <c r="BA126" i="21"/>
  <c r="AZ126" i="21"/>
  <c r="AY126" i="21"/>
  <c r="AX126" i="21"/>
  <c r="AW126" i="21"/>
  <c r="AV126" i="21"/>
  <c r="AU126" i="21"/>
  <c r="AT126" i="21"/>
  <c r="AS126" i="21"/>
  <c r="AR126" i="21"/>
  <c r="AU114" i="21"/>
  <c r="AS114" i="21"/>
  <c r="AQ114" i="21"/>
  <c r="AO114" i="21"/>
  <c r="AM114" i="21"/>
  <c r="AK114" i="21"/>
  <c r="AI114" i="21"/>
  <c r="BX55" i="21"/>
  <c r="BT55" i="21"/>
  <c r="BP55" i="21"/>
  <c r="BL55"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BR34" i="21"/>
  <c r="BN34" i="21"/>
  <c r="BF34" i="21"/>
  <c r="BB34" i="21"/>
  <c r="AX34" i="21"/>
  <c r="AP34" i="21"/>
  <c r="AL34" i="21"/>
  <c r="AH34" i="21"/>
  <c r="Z34" i="21"/>
  <c r="V34" i="21"/>
  <c r="R34" i="21"/>
  <c r="J34" i="21"/>
  <c r="F34" i="21"/>
  <c r="BO27" i="21"/>
  <c r="BK27" i="21"/>
  <c r="BG27" i="21"/>
  <c r="BC27" i="21"/>
  <c r="AY27" i="21"/>
  <c r="AU27" i="21"/>
  <c r="AQ27" i="21"/>
  <c r="AM27" i="21"/>
  <c r="AI27" i="21"/>
  <c r="AE27" i="21"/>
  <c r="AA27" i="21"/>
  <c r="W27" i="21"/>
  <c r="S27" i="21"/>
  <c r="R27" i="21"/>
  <c r="O27" i="21"/>
  <c r="N27" i="21"/>
  <c r="K27" i="21"/>
  <c r="J27" i="21"/>
  <c r="G27" i="21"/>
  <c r="F27" i="21"/>
  <c r="BQ27" i="21"/>
  <c r="BP27" i="21"/>
  <c r="BM27" i="21"/>
  <c r="BL27" i="21"/>
  <c r="BI27" i="21"/>
  <c r="BH27" i="21"/>
  <c r="BE27" i="21"/>
  <c r="BD27" i="21"/>
  <c r="BA27" i="21"/>
  <c r="AZ27" i="21"/>
  <c r="AW27" i="21"/>
  <c r="AV27" i="21"/>
  <c r="AS27" i="21"/>
  <c r="AR27" i="21"/>
  <c r="AO27" i="21"/>
  <c r="AN27" i="21"/>
  <c r="AK27" i="21"/>
  <c r="AJ27" i="21"/>
  <c r="AG27" i="21"/>
  <c r="AF27" i="21"/>
  <c r="AC27" i="21"/>
  <c r="AB27" i="21"/>
  <c r="Y27" i="21"/>
  <c r="X27" i="21"/>
  <c r="U27" i="21"/>
  <c r="T27" i="21"/>
  <c r="Q27" i="21"/>
  <c r="P27" i="21"/>
  <c r="M27" i="21"/>
  <c r="L27" i="21"/>
  <c r="I27" i="21"/>
  <c r="H27" i="21"/>
  <c r="E27" i="21"/>
  <c r="D27"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BY13" i="21"/>
  <c r="BX13" i="21"/>
  <c r="BU13" i="21"/>
  <c r="BT13" i="21"/>
  <c r="BQ13" i="21"/>
  <c r="BP13" i="21"/>
  <c r="BM13" i="21"/>
  <c r="BL13" i="21"/>
  <c r="BI13" i="21"/>
  <c r="BH13" i="21"/>
  <c r="BE13" i="21"/>
  <c r="BD13" i="21"/>
  <c r="BA13" i="21"/>
  <c r="AZ13" i="21"/>
  <c r="CA55" i="21"/>
  <c r="BZ55" i="21"/>
  <c r="BY55" i="21"/>
  <c r="BW55" i="21"/>
  <c r="BV55" i="21"/>
  <c r="BU55" i="21"/>
  <c r="BS55" i="21"/>
  <c r="BR55" i="21"/>
  <c r="BQ55" i="21"/>
  <c r="BO55" i="21"/>
  <c r="BN55" i="21"/>
  <c r="BM55" i="21"/>
  <c r="CA4" i="21"/>
  <c r="BZ4" i="21"/>
  <c r="BY4" i="21"/>
  <c r="BX4" i="21"/>
  <c r="BW4" i="21"/>
  <c r="BV4" i="21"/>
  <c r="BU4" i="21"/>
  <c r="BT4" i="21"/>
  <c r="BS4" i="21"/>
  <c r="BR4" i="21"/>
  <c r="BQ4" i="21"/>
  <c r="BP4" i="21"/>
  <c r="BO4" i="21"/>
  <c r="BN4" i="21"/>
  <c r="BM4" i="21"/>
  <c r="BL4" i="21"/>
  <c r="AF42" i="20"/>
  <c r="CA37" i="20"/>
  <c r="BS37" i="20"/>
  <c r="BK37" i="20"/>
  <c r="BK26" i="20" s="1"/>
  <c r="BC37" i="20"/>
  <c r="BC26" i="20" s="1"/>
  <c r="AU37" i="20"/>
  <c r="AU26" i="20" s="1"/>
  <c r="AM37" i="20"/>
  <c r="AM26" i="20" s="1"/>
  <c r="AE37" i="20"/>
  <c r="AE26" i="20" s="1"/>
  <c r="BY37" i="20"/>
  <c r="BW37" i="20"/>
  <c r="BU37" i="20"/>
  <c r="BQ37" i="20"/>
  <c r="BO37" i="20"/>
  <c r="BO26" i="20" s="1"/>
  <c r="BM37" i="20"/>
  <c r="BI37" i="20"/>
  <c r="BG37" i="20"/>
  <c r="BG26" i="20" s="1"/>
  <c r="BE37" i="20"/>
  <c r="BA37" i="20"/>
  <c r="AY37" i="20"/>
  <c r="AY26" i="20" s="1"/>
  <c r="AW37" i="20"/>
  <c r="AS37" i="20"/>
  <c r="AQ37" i="20"/>
  <c r="AQ26" i="20" s="1"/>
  <c r="AO37" i="20"/>
  <c r="AK37" i="20"/>
  <c r="AI37" i="20"/>
  <c r="AI26" i="20" s="1"/>
  <c r="AG37" i="20"/>
  <c r="AC37" i="20"/>
  <c r="AA26" i="20"/>
  <c r="BU32" i="20"/>
  <c r="BM32" i="20"/>
  <c r="BE32" i="20"/>
  <c r="AW32" i="20"/>
  <c r="AO32" i="20"/>
  <c r="AG32" i="20"/>
  <c r="CA32" i="20"/>
  <c r="BY32" i="20"/>
  <c r="BW32" i="20"/>
  <c r="BS32" i="20"/>
  <c r="BQ32" i="20"/>
  <c r="BO32" i="20"/>
  <c r="BK32" i="20"/>
  <c r="BI32" i="20"/>
  <c r="BG32" i="20"/>
  <c r="BC32" i="20"/>
  <c r="BA32" i="20"/>
  <c r="AY32" i="20"/>
  <c r="AU32" i="20"/>
  <c r="AS32" i="20"/>
  <c r="AQ32" i="20"/>
  <c r="AM32" i="20"/>
  <c r="AK32" i="20"/>
  <c r="AI32" i="20"/>
  <c r="AE32" i="20"/>
  <c r="AC32" i="20"/>
  <c r="AA32" i="20"/>
  <c r="BY27" i="20"/>
  <c r="BQ27" i="20"/>
  <c r="BI27" i="20"/>
  <c r="BA27" i="20"/>
  <c r="AS27" i="20"/>
  <c r="AK27" i="20"/>
  <c r="AC27" i="20"/>
  <c r="CA27" i="20"/>
  <c r="BW27" i="20"/>
  <c r="BU27" i="20"/>
  <c r="BS27" i="20"/>
  <c r="BO27" i="20"/>
  <c r="BM27" i="20"/>
  <c r="BK27" i="20"/>
  <c r="BG27" i="20"/>
  <c r="BE27" i="20"/>
  <c r="BC27" i="20"/>
  <c r="AY27" i="20"/>
  <c r="AW27" i="20"/>
  <c r="AU27" i="20"/>
  <c r="AQ27" i="20"/>
  <c r="AO27" i="20"/>
  <c r="AM27" i="20"/>
  <c r="AI27" i="20"/>
  <c r="AG27" i="20"/>
  <c r="AE27" i="20"/>
  <c r="AA27" i="20"/>
  <c r="CA42" i="20"/>
  <c r="BZ42"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CA20" i="20"/>
  <c r="BZ20" i="20"/>
  <c r="BY20" i="20"/>
  <c r="BY4" i="20" s="1"/>
  <c r="BX20" i="20"/>
  <c r="BW20" i="20"/>
  <c r="BV20" i="20"/>
  <c r="BU20" i="20"/>
  <c r="BU4" i="20" s="1"/>
  <c r="BT20" i="20"/>
  <c r="BS20" i="20"/>
  <c r="BR20" i="20"/>
  <c r="BQ20" i="20"/>
  <c r="BQ4" i="20" s="1"/>
  <c r="BP20" i="20"/>
  <c r="BO20" i="20"/>
  <c r="BN20" i="20"/>
  <c r="BM20" i="20"/>
  <c r="BM4" i="20" s="1"/>
  <c r="BL20" i="20"/>
  <c r="BK20" i="20"/>
  <c r="BJ20" i="20"/>
  <c r="BI20" i="20"/>
  <c r="BI4" i="20" s="1"/>
  <c r="BH20" i="20"/>
  <c r="BG20" i="20"/>
  <c r="BF20" i="20"/>
  <c r="BE20" i="20"/>
  <c r="BE4" i="20" s="1"/>
  <c r="BD20" i="20"/>
  <c r="BC20" i="20"/>
  <c r="BB20" i="20"/>
  <c r="BA20" i="20"/>
  <c r="BA4" i="20" s="1"/>
  <c r="AZ20" i="20"/>
  <c r="AY20" i="20"/>
  <c r="AX20" i="20"/>
  <c r="AW20" i="20"/>
  <c r="AW4" i="20" s="1"/>
  <c r="AV20" i="20"/>
  <c r="AU20" i="20"/>
  <c r="AT20" i="20"/>
  <c r="AS20" i="20"/>
  <c r="AS4" i="20" s="1"/>
  <c r="AR20" i="20"/>
  <c r="AQ20" i="20"/>
  <c r="AP20" i="20"/>
  <c r="AO20" i="20"/>
  <c r="AO4" i="20" s="1"/>
  <c r="AN20" i="20"/>
  <c r="AM20" i="20"/>
  <c r="AL20" i="20"/>
  <c r="AK20" i="20"/>
  <c r="AK4" i="20" s="1"/>
  <c r="AJ20" i="20"/>
  <c r="AI20" i="20"/>
  <c r="AH20" i="20"/>
  <c r="AG20" i="20"/>
  <c r="AG4" i="20" s="1"/>
  <c r="AF20" i="20"/>
  <c r="BZ37" i="20"/>
  <c r="BX37" i="20"/>
  <c r="BV37" i="20"/>
  <c r="BT37" i="20"/>
  <c r="BR37" i="20"/>
  <c r="BP37" i="20"/>
  <c r="BN37" i="20"/>
  <c r="BL37" i="20"/>
  <c r="BJ37" i="20"/>
  <c r="BH37" i="20"/>
  <c r="BF37" i="20"/>
  <c r="BD37" i="20"/>
  <c r="BB37" i="20"/>
  <c r="AZ37" i="20"/>
  <c r="AX37" i="20"/>
  <c r="AV37" i="20"/>
  <c r="AT37" i="20"/>
  <c r="AR37" i="20"/>
  <c r="AP37" i="20"/>
  <c r="AN37" i="20"/>
  <c r="AL37" i="20"/>
  <c r="AJ37" i="20"/>
  <c r="AH37" i="20"/>
  <c r="AF37" i="20"/>
  <c r="AD37" i="20"/>
  <c r="CA15" i="20"/>
  <c r="BZ15" i="20"/>
  <c r="BY15" i="20"/>
  <c r="BX15" i="20"/>
  <c r="BW15" i="20"/>
  <c r="BV15" i="20"/>
  <c r="BU15" i="20"/>
  <c r="BT15" i="20"/>
  <c r="BS15" i="20"/>
  <c r="BR15" i="20"/>
  <c r="BQ15" i="20"/>
  <c r="BP15" i="20"/>
  <c r="BO15" i="20"/>
  <c r="BO4" i="20" s="1"/>
  <c r="BN15" i="20"/>
  <c r="BN4" i="20" s="1"/>
  <c r="BM15" i="20"/>
  <c r="BL15" i="20"/>
  <c r="BK15" i="20"/>
  <c r="BK4" i="20" s="1"/>
  <c r="BJ15" i="20"/>
  <c r="BJ4" i="20" s="1"/>
  <c r="BI15" i="20"/>
  <c r="BH15" i="20"/>
  <c r="BG15" i="20"/>
  <c r="BG4" i="20" s="1"/>
  <c r="BF15" i="20"/>
  <c r="BF4" i="20" s="1"/>
  <c r="BE15" i="20"/>
  <c r="BD15" i="20"/>
  <c r="BC15" i="20"/>
  <c r="BC4" i="20" s="1"/>
  <c r="BB15" i="20"/>
  <c r="BB4" i="20" s="1"/>
  <c r="BA15" i="20"/>
  <c r="AZ15" i="20"/>
  <c r="AY15" i="20"/>
  <c r="AY4" i="20" s="1"/>
  <c r="AX15" i="20"/>
  <c r="AX4" i="20" s="1"/>
  <c r="AW15" i="20"/>
  <c r="AV15" i="20"/>
  <c r="AU15" i="20"/>
  <c r="AU4" i="20" s="1"/>
  <c r="AT15" i="20"/>
  <c r="AT4" i="20" s="1"/>
  <c r="AS15" i="20"/>
  <c r="AR15" i="20"/>
  <c r="AQ15" i="20"/>
  <c r="AQ4" i="20" s="1"/>
  <c r="AP15" i="20"/>
  <c r="AP4" i="20" s="1"/>
  <c r="AO15" i="20"/>
  <c r="AN15" i="20"/>
  <c r="AM15" i="20"/>
  <c r="AM4" i="20" s="1"/>
  <c r="AL15" i="20"/>
  <c r="AL4" i="20" s="1"/>
  <c r="AK15" i="20"/>
  <c r="AJ15" i="20"/>
  <c r="AI15" i="20"/>
  <c r="AI4" i="20" s="1"/>
  <c r="AH15" i="20"/>
  <c r="AH4" i="20" s="1"/>
  <c r="AG15" i="20"/>
  <c r="AF15" i="20"/>
  <c r="AE15" i="20"/>
  <c r="AE4" i="20" s="1"/>
  <c r="AD15" i="20"/>
  <c r="AD4" i="20" s="1"/>
  <c r="AC15" i="20"/>
  <c r="AA4" i="20"/>
  <c r="W4" i="20"/>
  <c r="S4" i="20"/>
  <c r="O4" i="20"/>
  <c r="K4" i="20"/>
  <c r="G4" i="20"/>
  <c r="CA4" i="20"/>
  <c r="BW4" i="20"/>
  <c r="BS4" i="20"/>
  <c r="BZ32" i="20"/>
  <c r="BX32" i="20"/>
  <c r="BV32" i="20"/>
  <c r="BT32" i="20"/>
  <c r="BR32" i="20"/>
  <c r="BP32" i="20"/>
  <c r="BN32" i="20"/>
  <c r="BL32" i="20"/>
  <c r="BJ32" i="20"/>
  <c r="BH32" i="20"/>
  <c r="BF32" i="20"/>
  <c r="BD32" i="20"/>
  <c r="BB32" i="20"/>
  <c r="AZ32" i="20"/>
  <c r="AX32" i="20"/>
  <c r="AV32" i="20"/>
  <c r="AT32" i="20"/>
  <c r="AR32" i="20"/>
  <c r="AP32" i="20"/>
  <c r="AN32" i="20"/>
  <c r="AL32" i="20"/>
  <c r="AJ32" i="20"/>
  <c r="AH32" i="20"/>
  <c r="AF32" i="20"/>
  <c r="AD32" i="20"/>
  <c r="AB32"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D10" i="20"/>
  <c r="BZ27" i="20"/>
  <c r="BX27" i="20"/>
  <c r="BX26" i="20" s="1"/>
  <c r="BV27" i="20"/>
  <c r="BT27" i="20"/>
  <c r="BT26" i="20" s="1"/>
  <c r="BR27" i="20"/>
  <c r="BP27" i="20"/>
  <c r="BP26" i="20" s="1"/>
  <c r="BN27" i="20"/>
  <c r="BL27" i="20"/>
  <c r="BL26" i="20" s="1"/>
  <c r="BJ27" i="20"/>
  <c r="BH27" i="20"/>
  <c r="BH26" i="20" s="1"/>
  <c r="BF27" i="20"/>
  <c r="BD27" i="20"/>
  <c r="BD26" i="20" s="1"/>
  <c r="BB27" i="20"/>
  <c r="AZ27" i="20"/>
  <c r="AZ26" i="20" s="1"/>
  <c r="AX27" i="20"/>
  <c r="AV27" i="20"/>
  <c r="AV26" i="20" s="1"/>
  <c r="AT27" i="20"/>
  <c r="AR27" i="20"/>
  <c r="AR26" i="20" s="1"/>
  <c r="AP27" i="20"/>
  <c r="AN27" i="20"/>
  <c r="AN26" i="20" s="1"/>
  <c r="AL27" i="20"/>
  <c r="AJ27" i="20"/>
  <c r="AJ26" i="20" s="1"/>
  <c r="AH27" i="20"/>
  <c r="AF27" i="20"/>
  <c r="AF26" i="20" s="1"/>
  <c r="AD27" i="20"/>
  <c r="AB27" i="20"/>
  <c r="AB26" i="20" s="1"/>
  <c r="CA5" i="20"/>
  <c r="BZ5" i="20"/>
  <c r="BY5" i="20"/>
  <c r="BX5" i="20"/>
  <c r="BX4" i="20" s="1"/>
  <c r="BW5" i="20"/>
  <c r="BV5" i="20"/>
  <c r="BU5" i="20"/>
  <c r="BT5" i="20"/>
  <c r="BT4" i="20" s="1"/>
  <c r="BS5" i="20"/>
  <c r="BR5" i="20"/>
  <c r="BQ5" i="20"/>
  <c r="BP5" i="20"/>
  <c r="BP4" i="20" s="1"/>
  <c r="BO5" i="20"/>
  <c r="BN5" i="20"/>
  <c r="BM5" i="20"/>
  <c r="BL5" i="20"/>
  <c r="BK5" i="20"/>
  <c r="BJ5" i="20"/>
  <c r="BI5" i="20"/>
  <c r="BH5" i="20"/>
  <c r="BH4" i="20" s="1"/>
  <c r="BG5" i="20"/>
  <c r="BF5" i="20"/>
  <c r="BE5" i="20"/>
  <c r="BD5" i="20"/>
  <c r="BD4" i="20" s="1"/>
  <c r="BC5" i="20"/>
  <c r="BB5" i="20"/>
  <c r="BA5" i="20"/>
  <c r="AZ5" i="20"/>
  <c r="AZ4" i="20" s="1"/>
  <c r="AY5" i="20"/>
  <c r="AX5" i="20"/>
  <c r="AW5" i="20"/>
  <c r="AV5" i="20"/>
  <c r="AU5" i="20"/>
  <c r="AT5" i="20"/>
  <c r="AS5" i="20"/>
  <c r="AR5" i="20"/>
  <c r="AR4" i="20" s="1"/>
  <c r="AQ5" i="20"/>
  <c r="AP5" i="20"/>
  <c r="AO5" i="20"/>
  <c r="AN5" i="20"/>
  <c r="AN4" i="20" s="1"/>
  <c r="AM5" i="20"/>
  <c r="AL5" i="20"/>
  <c r="AK5" i="20"/>
  <c r="AJ5" i="20"/>
  <c r="AJ4" i="20" s="1"/>
  <c r="AI5" i="20"/>
  <c r="AH5" i="20"/>
  <c r="AG5" i="20"/>
  <c r="AF5" i="20"/>
  <c r="AE5" i="20"/>
  <c r="AD5" i="20"/>
  <c r="AC5" i="20"/>
  <c r="AB5" i="20"/>
  <c r="AB4" i="20" s="1"/>
  <c r="AA5" i="20"/>
  <c r="Z5" i="20"/>
  <c r="Y5" i="20"/>
  <c r="X5" i="20"/>
  <c r="W5" i="20"/>
  <c r="V5" i="20"/>
  <c r="U5" i="20"/>
  <c r="T5" i="20"/>
  <c r="S5" i="20"/>
  <c r="R5" i="20"/>
  <c r="Q5" i="20"/>
  <c r="P5" i="20"/>
  <c r="O5" i="20"/>
  <c r="N5" i="20"/>
  <c r="M5" i="20"/>
  <c r="L5" i="20"/>
  <c r="K5" i="20"/>
  <c r="J5" i="20"/>
  <c r="I5" i="20"/>
  <c r="H5" i="20"/>
  <c r="G5" i="20"/>
  <c r="F5" i="20"/>
  <c r="E5" i="20"/>
  <c r="D5" i="20"/>
  <c r="BL4" i="20"/>
  <c r="AV4" i="20"/>
  <c r="AF4" i="20"/>
  <c r="P4" i="20"/>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BV24" i="19"/>
  <c r="BN24" i="19"/>
  <c r="BF24" i="19"/>
  <c r="AX24" i="19"/>
  <c r="AP24" i="19"/>
  <c r="AH24" i="19"/>
  <c r="Z24" i="19"/>
  <c r="R24" i="19"/>
  <c r="J24" i="19"/>
  <c r="CA24" i="19"/>
  <c r="BY24" i="19"/>
  <c r="BW24" i="19"/>
  <c r="BU24" i="19"/>
  <c r="BS24" i="19"/>
  <c r="BQ24" i="19"/>
  <c r="BO24" i="19"/>
  <c r="BM24" i="19"/>
  <c r="BK24" i="19"/>
  <c r="BI24" i="19"/>
  <c r="BG24" i="19"/>
  <c r="BE24" i="19"/>
  <c r="BC24" i="19"/>
  <c r="BA24" i="19"/>
  <c r="AY24" i="19"/>
  <c r="AW24" i="19"/>
  <c r="AU24" i="19"/>
  <c r="AS24" i="19"/>
  <c r="AQ24" i="19"/>
  <c r="AO24" i="19"/>
  <c r="AM24" i="19"/>
  <c r="AK24" i="19"/>
  <c r="AI24" i="19"/>
  <c r="AG24" i="19"/>
  <c r="AE24" i="19"/>
  <c r="AC24" i="19"/>
  <c r="AA24" i="19"/>
  <c r="Y24" i="19"/>
  <c r="W24" i="19"/>
  <c r="U24" i="19"/>
  <c r="S24" i="19"/>
  <c r="Q24" i="19"/>
  <c r="O24" i="19"/>
  <c r="M24" i="19"/>
  <c r="K24" i="19"/>
  <c r="I24" i="19"/>
  <c r="G24" i="19"/>
  <c r="E24"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CA43" i="19"/>
  <c r="BY43" i="19"/>
  <c r="BW43" i="19"/>
  <c r="BU43" i="19"/>
  <c r="BS43" i="19"/>
  <c r="BQ43" i="19"/>
  <c r="BO43" i="19"/>
  <c r="BN4" i="19"/>
  <c r="BN17" i="19" s="1"/>
  <c r="BM43" i="19"/>
  <c r="BY4" i="19"/>
  <c r="BY17" i="19" s="1"/>
  <c r="BV4" i="19"/>
  <c r="BV17" i="19" s="1"/>
  <c r="BU4" i="19"/>
  <c r="BU17" i="19" s="1"/>
  <c r="BQ4" i="19"/>
  <c r="BQ17" i="19" s="1"/>
  <c r="BM4" i="19"/>
  <c r="BM17" i="19" s="1"/>
  <c r="BL4" i="19"/>
  <c r="BL17" i="19" s="1"/>
  <c r="CA10" i="18"/>
  <c r="BW10" i="18"/>
  <c r="BP10" i="18"/>
  <c r="BO10" i="18"/>
  <c r="BG10" i="18"/>
  <c r="AZ10" i="18"/>
  <c r="AY10" i="18"/>
  <c r="AV10" i="18"/>
  <c r="AU10" i="18"/>
  <c r="AQ10" i="18"/>
  <c r="AJ10" i="18"/>
  <c r="AI10" i="18"/>
  <c r="BS10" i="18"/>
  <c r="AM10" i="18"/>
  <c r="AB4" i="18"/>
  <c r="Y4" i="18"/>
  <c r="X4" i="18"/>
  <c r="U4" i="18"/>
  <c r="T4" i="18"/>
  <c r="P4" i="18"/>
  <c r="L4" i="18"/>
  <c r="I4" i="18"/>
  <c r="H4" i="18"/>
  <c r="E4" i="18"/>
  <c r="D4" i="18"/>
  <c r="BZ10" i="18"/>
  <c r="BY10" i="18"/>
  <c r="BX4" i="18"/>
  <c r="BV10" i="18"/>
  <c r="BU10" i="18"/>
  <c r="BT4" i="18"/>
  <c r="BR10" i="18"/>
  <c r="BP4" i="18"/>
  <c r="BN10" i="18"/>
  <c r="BM10" i="18"/>
  <c r="BL4" i="18"/>
  <c r="BJ10" i="18"/>
  <c r="BI10" i="18"/>
  <c r="BH4" i="18"/>
  <c r="BF10" i="18"/>
  <c r="BE10" i="18"/>
  <c r="BD4" i="18"/>
  <c r="BC10" i="18"/>
  <c r="BB10" i="18"/>
  <c r="AZ4" i="18"/>
  <c r="AX10" i="18"/>
  <c r="AW10" i="18"/>
  <c r="AV4" i="18"/>
  <c r="AT10" i="18"/>
  <c r="AS10" i="18"/>
  <c r="AR4" i="18"/>
  <c r="AP10" i="18"/>
  <c r="AO10" i="18"/>
  <c r="AN4" i="18"/>
  <c r="AL10" i="18"/>
  <c r="AJ4" i="18"/>
  <c r="AH10" i="18"/>
  <c r="CA4" i="18"/>
  <c r="BZ4" i="18"/>
  <c r="BW4" i="18"/>
  <c r="BV4" i="18"/>
  <c r="BS4" i="18"/>
  <c r="BR4" i="18"/>
  <c r="BQ4" i="18"/>
  <c r="BO4" i="18"/>
  <c r="BN4" i="18"/>
  <c r="BM4" i="18"/>
  <c r="BK4" i="18"/>
  <c r="BJ4" i="18"/>
  <c r="BG4" i="18"/>
  <c r="BG24" i="15" s="1"/>
  <c r="BF4" i="18"/>
  <c r="BC4" i="18"/>
  <c r="BB4" i="18"/>
  <c r="BA4" i="18"/>
  <c r="AY4" i="18"/>
  <c r="AX4" i="18"/>
  <c r="AW4" i="18"/>
  <c r="AU4" i="18"/>
  <c r="AT4" i="18"/>
  <c r="AQ4" i="18"/>
  <c r="AP4" i="18"/>
  <c r="AM4" i="18"/>
  <c r="AL4" i="18"/>
  <c r="AK4" i="18"/>
  <c r="AI4" i="18"/>
  <c r="AH4" i="18"/>
  <c r="AC4" i="18"/>
  <c r="AA4" i="18"/>
  <c r="Z4" i="18"/>
  <c r="W4" i="18"/>
  <c r="V4" i="18"/>
  <c r="R4" i="18"/>
  <c r="Q4" i="18"/>
  <c r="M4" i="18"/>
  <c r="K4" i="18"/>
  <c r="J4" i="18"/>
  <c r="G4" i="18"/>
  <c r="F4" i="18"/>
  <c r="CA48" i="17"/>
  <c r="BX48" i="17"/>
  <c r="BW48" i="17"/>
  <c r="BU48" i="17"/>
  <c r="BT48" i="17"/>
  <c r="BQ48" i="17"/>
  <c r="BP48" i="17"/>
  <c r="BL48" i="17"/>
  <c r="BK48" i="17"/>
  <c r="BH48" i="17"/>
  <c r="BG48" i="17"/>
  <c r="BE48" i="17"/>
  <c r="BD48" i="17"/>
  <c r="BA48" i="17"/>
  <c r="AZ48" i="17"/>
  <c r="AV48" i="17"/>
  <c r="AU48" i="17"/>
  <c r="AR48" i="17"/>
  <c r="AQ48" i="17"/>
  <c r="AO48" i="17"/>
  <c r="AN48" i="17"/>
  <c r="AK48" i="17"/>
  <c r="AJ48" i="17"/>
  <c r="AF48" i="17"/>
  <c r="AE48" i="17"/>
  <c r="AB48" i="17"/>
  <c r="AA48" i="17"/>
  <c r="Y48" i="17"/>
  <c r="X48" i="17"/>
  <c r="U48" i="17"/>
  <c r="T48" i="17"/>
  <c r="P48" i="17"/>
  <c r="O48" i="17"/>
  <c r="L48" i="17"/>
  <c r="K48" i="17"/>
  <c r="I48" i="17"/>
  <c r="H48" i="17"/>
  <c r="E48" i="17"/>
  <c r="D48" i="17"/>
  <c r="BZ48" i="17"/>
  <c r="BY48" i="17"/>
  <c r="BV48" i="17"/>
  <c r="BS48" i="17"/>
  <c r="BR48" i="17"/>
  <c r="BO48" i="17"/>
  <c r="BN48" i="17"/>
  <c r="BM48" i="17"/>
  <c r="BJ48" i="17"/>
  <c r="BI48" i="17"/>
  <c r="BF48" i="17"/>
  <c r="BC48" i="17"/>
  <c r="BB48" i="17"/>
  <c r="AY48" i="17"/>
  <c r="AX48" i="17"/>
  <c r="AW48" i="17"/>
  <c r="AT48" i="17"/>
  <c r="AS48" i="17"/>
  <c r="AP48" i="17"/>
  <c r="AM48" i="17"/>
  <c r="AL48" i="17"/>
  <c r="AI48" i="17"/>
  <c r="AH48" i="17"/>
  <c r="AG48" i="17"/>
  <c r="AD48" i="17"/>
  <c r="AC48" i="17"/>
  <c r="Z48" i="17"/>
  <c r="W48" i="17"/>
  <c r="V48" i="17"/>
  <c r="S48" i="17"/>
  <c r="R48" i="17"/>
  <c r="Q48" i="17"/>
  <c r="N48" i="17"/>
  <c r="M48" i="17"/>
  <c r="J48" i="17"/>
  <c r="G48" i="17"/>
  <c r="F48" i="17"/>
  <c r="BN36" i="17"/>
  <c r="BC36" i="17"/>
  <c r="AH36" i="17"/>
  <c r="W36" i="17"/>
  <c r="BO36" i="17"/>
  <c r="BE36" i="17"/>
  <c r="AI36" i="17"/>
  <c r="N36" i="17"/>
  <c r="BR33" i="17"/>
  <c r="BG33" i="17"/>
  <c r="BA33" i="17"/>
  <c r="AW33" i="17"/>
  <c r="AL33" i="17"/>
  <c r="AA33" i="17"/>
  <c r="U33" i="17"/>
  <c r="F33" i="17"/>
  <c r="BS33" i="17"/>
  <c r="AX33" i="17"/>
  <c r="AM33" i="17"/>
  <c r="R33" i="17"/>
  <c r="G33" i="17"/>
  <c r="BE30" i="17"/>
  <c r="Y30" i="17"/>
  <c r="AY23" i="17"/>
  <c r="AZ23" i="17"/>
  <c r="BZ36" i="17"/>
  <c r="AT36" i="17"/>
  <c r="BI36" i="17"/>
  <c r="AC36" i="17"/>
  <c r="BX36" i="17"/>
  <c r="BU36" i="17"/>
  <c r="BT36" i="17"/>
  <c r="BS36" i="17"/>
  <c r="BR36" i="17"/>
  <c r="BQ36" i="17"/>
  <c r="BP36" i="17"/>
  <c r="BL36" i="17"/>
  <c r="BJ36" i="17"/>
  <c r="BH36" i="17"/>
  <c r="BD36" i="17"/>
  <c r="BB36" i="17"/>
  <c r="BA36" i="17"/>
  <c r="AZ36" i="17"/>
  <c r="AY36" i="17"/>
  <c r="AX36" i="17"/>
  <c r="AV36" i="17"/>
  <c r="AR36" i="17"/>
  <c r="AQ36" i="17"/>
  <c r="AO36" i="17"/>
  <c r="AN36" i="17"/>
  <c r="AM36" i="17"/>
  <c r="AL36" i="17"/>
  <c r="AK36" i="17"/>
  <c r="AJ36" i="17"/>
  <c r="AF36" i="17"/>
  <c r="AD36" i="17"/>
  <c r="AB36" i="17"/>
  <c r="Y36" i="17"/>
  <c r="X36" i="17"/>
  <c r="V36" i="17"/>
  <c r="U36" i="17"/>
  <c r="T36" i="17"/>
  <c r="S36" i="17"/>
  <c r="R36" i="17"/>
  <c r="P36" i="17"/>
  <c r="L36" i="17"/>
  <c r="K36" i="17"/>
  <c r="I36" i="17"/>
  <c r="H36" i="17"/>
  <c r="G36" i="17"/>
  <c r="F36" i="17"/>
  <c r="E36" i="17"/>
  <c r="D36" i="17"/>
  <c r="CA17" i="17"/>
  <c r="BZ17" i="17"/>
  <c r="BY17" i="17"/>
  <c r="BX17" i="17"/>
  <c r="BW17" i="17"/>
  <c r="BV17" i="17"/>
  <c r="BU17" i="17"/>
  <c r="BT17" i="17"/>
  <c r="BS17" i="17"/>
  <c r="BR17" i="17"/>
  <c r="BQ17" i="17"/>
  <c r="BP17" i="17"/>
  <c r="BO17" i="17"/>
  <c r="BN17" i="17"/>
  <c r="BM17" i="17"/>
  <c r="BL17" i="17"/>
  <c r="BK17" i="17"/>
  <c r="BJ17" i="17"/>
  <c r="BI17" i="17"/>
  <c r="BH17"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D17" i="17"/>
  <c r="BM33" i="17"/>
  <c r="AG33" i="17"/>
  <c r="CA33" i="17"/>
  <c r="BY33" i="17"/>
  <c r="BX33" i="17"/>
  <c r="BW33" i="17"/>
  <c r="BV33" i="17"/>
  <c r="BU33" i="17"/>
  <c r="BT33" i="17"/>
  <c r="BP33" i="17"/>
  <c r="BN33" i="17"/>
  <c r="BL33" i="17"/>
  <c r="BI33" i="17"/>
  <c r="BH33" i="17"/>
  <c r="BE33" i="17"/>
  <c r="BD33" i="17"/>
  <c r="BC33" i="17"/>
  <c r="BB33" i="17"/>
  <c r="AZ33" i="17"/>
  <c r="AV33" i="17"/>
  <c r="AS33" i="17"/>
  <c r="AR33" i="17"/>
  <c r="AQ33" i="17"/>
  <c r="AP33" i="17"/>
  <c r="AO33" i="17"/>
  <c r="AN33" i="17"/>
  <c r="AJ33" i="17"/>
  <c r="AH33" i="17"/>
  <c r="AF33" i="17"/>
  <c r="AC33" i="17"/>
  <c r="AB33" i="17"/>
  <c r="Z33" i="17"/>
  <c r="Y33" i="17"/>
  <c r="X33" i="17"/>
  <c r="W33" i="17"/>
  <c r="V33" i="17"/>
  <c r="T33" i="17"/>
  <c r="P33" i="17"/>
  <c r="O33" i="17"/>
  <c r="M33" i="17"/>
  <c r="L33" i="17"/>
  <c r="K33" i="17"/>
  <c r="J33" i="17"/>
  <c r="I33" i="17"/>
  <c r="H33" i="17"/>
  <c r="D33"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BZ6" i="17"/>
  <c r="BS6" i="17"/>
  <c r="BQ30" i="17"/>
  <c r="BO6" i="17"/>
  <c r="BN6" i="17"/>
  <c r="BJ6" i="17"/>
  <c r="BC6" i="17"/>
  <c r="AY6" i="17"/>
  <c r="AX6" i="17"/>
  <c r="AT6" i="17"/>
  <c r="AM6" i="17"/>
  <c r="AK30" i="17"/>
  <c r="AI6" i="17"/>
  <c r="AH6" i="17"/>
  <c r="AD6" i="17"/>
  <c r="W6" i="17"/>
  <c r="S6" i="17"/>
  <c r="R6" i="17"/>
  <c r="N6" i="17"/>
  <c r="G6" i="17"/>
  <c r="E30" i="17"/>
  <c r="CA5" i="17"/>
  <c r="BZ5" i="17"/>
  <c r="BY30" i="17"/>
  <c r="BX30" i="17"/>
  <c r="BV5" i="17"/>
  <c r="BT30" i="17"/>
  <c r="BP30" i="17"/>
  <c r="BO5" i="17"/>
  <c r="BO4" i="17" s="1"/>
  <c r="BM30" i="17"/>
  <c r="BL30" i="17"/>
  <c r="BK5" i="17"/>
  <c r="BJ5" i="17"/>
  <c r="BI30" i="17"/>
  <c r="BH30" i="17"/>
  <c r="BF5" i="17"/>
  <c r="BD30" i="17"/>
  <c r="AZ30" i="17"/>
  <c r="AY5" i="17"/>
  <c r="AY4" i="17" s="1"/>
  <c r="AW30" i="17"/>
  <c r="AV30" i="17"/>
  <c r="AU5" i="17"/>
  <c r="AT5" i="17"/>
  <c r="AS30" i="17"/>
  <c r="AR30" i="17"/>
  <c r="AP5" i="17"/>
  <c r="AN30" i="17"/>
  <c r="AJ30" i="17"/>
  <c r="AI5" i="17"/>
  <c r="AI4" i="17" s="1"/>
  <c r="AG30" i="17"/>
  <c r="AF30" i="17"/>
  <c r="AE5" i="17"/>
  <c r="AD5" i="17"/>
  <c r="AC30" i="17"/>
  <c r="AB30" i="17"/>
  <c r="Z5" i="17"/>
  <c r="X30" i="17"/>
  <c r="T30" i="17"/>
  <c r="S5" i="17"/>
  <c r="Q30" i="17"/>
  <c r="P30" i="17"/>
  <c r="O5" i="17"/>
  <c r="N5" i="17"/>
  <c r="M30" i="17"/>
  <c r="L30" i="17"/>
  <c r="J5" i="17"/>
  <c r="H30" i="17"/>
  <c r="D30"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BL5" i="17"/>
  <c r="AV5" i="17"/>
  <c r="AF5" i="17"/>
  <c r="P5" i="17"/>
  <c r="BY6" i="17"/>
  <c r="BX6" i="17"/>
  <c r="BU6" i="17"/>
  <c r="BT6" i="17"/>
  <c r="BQ6" i="17"/>
  <c r="BP6" i="17"/>
  <c r="BM6" i="17"/>
  <c r="BL6" i="17"/>
  <c r="BI6" i="17"/>
  <c r="BH6" i="17"/>
  <c r="BE6" i="17"/>
  <c r="BD6" i="17"/>
  <c r="BA6" i="17"/>
  <c r="AZ6" i="17"/>
  <c r="AW6" i="17"/>
  <c r="AV6" i="17"/>
  <c r="AS6" i="17"/>
  <c r="AR6" i="17"/>
  <c r="AO6" i="17"/>
  <c r="AN6" i="17"/>
  <c r="AK6" i="17"/>
  <c r="AJ6" i="17"/>
  <c r="AG6" i="17"/>
  <c r="AF6" i="17"/>
  <c r="AC6" i="17"/>
  <c r="AB6" i="17"/>
  <c r="Y6" i="17"/>
  <c r="X6" i="17"/>
  <c r="U6" i="17"/>
  <c r="T6" i="17"/>
  <c r="Q6" i="17"/>
  <c r="P6" i="17"/>
  <c r="M6" i="17"/>
  <c r="L6" i="17"/>
  <c r="I6" i="17"/>
  <c r="H6" i="17"/>
  <c r="E6" i="17"/>
  <c r="D6" i="17"/>
  <c r="BY5" i="17"/>
  <c r="BX5" i="17"/>
  <c r="BX4" i="17" s="1"/>
  <c r="BU5" i="17"/>
  <c r="BQ5" i="17"/>
  <c r="BP5" i="17"/>
  <c r="BP23" i="17" s="1"/>
  <c r="BM5" i="17"/>
  <c r="BI5" i="17"/>
  <c r="BH5" i="17"/>
  <c r="BH23" i="17" s="1"/>
  <c r="BE5" i="17"/>
  <c r="BA5" i="17"/>
  <c r="AZ5" i="17"/>
  <c r="AW5" i="17"/>
  <c r="AS5" i="17"/>
  <c r="AR5" i="17"/>
  <c r="AR4" i="17" s="1"/>
  <c r="AO5" i="17"/>
  <c r="AK5" i="17"/>
  <c r="AJ5" i="17"/>
  <c r="AJ23" i="17" s="1"/>
  <c r="AG5" i="17"/>
  <c r="AC5" i="17"/>
  <c r="AB5" i="17"/>
  <c r="Y5" i="17"/>
  <c r="U5" i="17"/>
  <c r="T5" i="17"/>
  <c r="Q5" i="17"/>
  <c r="M5" i="17"/>
  <c r="L5" i="17"/>
  <c r="I5" i="17"/>
  <c r="E5" i="17"/>
  <c r="D5" i="17"/>
  <c r="BQ4" i="17"/>
  <c r="BI4" i="17"/>
  <c r="AK4" i="17"/>
  <c r="BX56" i="16"/>
  <c r="BH56" i="16"/>
  <c r="BY56" i="16"/>
  <c r="BM56" i="16"/>
  <c r="BI56" i="16"/>
  <c r="BZ56" i="16"/>
  <c r="BV56" i="16"/>
  <c r="BT56" i="16"/>
  <c r="BS56" i="16"/>
  <c r="BR56" i="16"/>
  <c r="BO56" i="16"/>
  <c r="BN56" i="16"/>
  <c r="BJ56" i="16"/>
  <c r="BF56" i="16"/>
  <c r="BD56" i="16"/>
  <c r="BC56" i="16"/>
  <c r="CA56" i="16"/>
  <c r="BW56" i="16"/>
  <c r="BU56" i="16"/>
  <c r="BQ56" i="16"/>
  <c r="BP56" i="16"/>
  <c r="BL56" i="16"/>
  <c r="BK56" i="16"/>
  <c r="BG56" i="16"/>
  <c r="BE56" i="16"/>
  <c r="BX49" i="16"/>
  <c r="BT49" i="16"/>
  <c r="BL49" i="16"/>
  <c r="BH49" i="16"/>
  <c r="BD49" i="16"/>
  <c r="BZ49" i="16"/>
  <c r="BV49" i="16"/>
  <c r="BR49" i="16"/>
  <c r="BN49" i="16"/>
  <c r="BJ49" i="16"/>
  <c r="BF49" i="16"/>
  <c r="CA49" i="16"/>
  <c r="BW49" i="16"/>
  <c r="BS49" i="16"/>
  <c r="BO49" i="16"/>
  <c r="BK49" i="16"/>
  <c r="BC49" i="16"/>
  <c r="BG49" i="16"/>
  <c r="CA42" i="16"/>
  <c r="CA40" i="16" s="1"/>
  <c r="BW42" i="16"/>
  <c r="BW40" i="16" s="1"/>
  <c r="BO42" i="16"/>
  <c r="BO40" i="16" s="1"/>
  <c r="BK42" i="16"/>
  <c r="BK40" i="16" s="1"/>
  <c r="BG42" i="16"/>
  <c r="BG40" i="16" s="1"/>
  <c r="BX42" i="16"/>
  <c r="BT42" i="16"/>
  <c r="BR42" i="16"/>
  <c r="BQ42" i="16"/>
  <c r="BQ40" i="16" s="1"/>
  <c r="BP42" i="16"/>
  <c r="BM42" i="16"/>
  <c r="BM40" i="16" s="1"/>
  <c r="BL42" i="16"/>
  <c r="BH42" i="16"/>
  <c r="BD42" i="16"/>
  <c r="BZ42" i="16"/>
  <c r="BY42" i="16"/>
  <c r="BY40" i="16" s="1"/>
  <c r="BV42" i="16"/>
  <c r="BU42" i="16"/>
  <c r="BS42" i="16"/>
  <c r="BN42" i="16"/>
  <c r="BJ42" i="16"/>
  <c r="BI42" i="16"/>
  <c r="BF42" i="16"/>
  <c r="BE42" i="16"/>
  <c r="BE40" i="16" s="1"/>
  <c r="BC42" i="16"/>
  <c r="BT40" i="16"/>
  <c r="BP40" i="16"/>
  <c r="BL40" i="16"/>
  <c r="BH40" i="16"/>
  <c r="BD40" i="16"/>
  <c r="BX40" i="16"/>
  <c r="BS40" i="16"/>
  <c r="BC40" i="16"/>
  <c r="BY15" i="16"/>
  <c r="BX15" i="16"/>
  <c r="BU15" i="16"/>
  <c r="BI15" i="16"/>
  <c r="BH15" i="16"/>
  <c r="BE15" i="16"/>
  <c r="AS15" i="16"/>
  <c r="AR15" i="16"/>
  <c r="AO15" i="16"/>
  <c r="CA15" i="16"/>
  <c r="BW15" i="16"/>
  <c r="BS15" i="16"/>
  <c r="BO15" i="16"/>
  <c r="BK15" i="16"/>
  <c r="BG15" i="16"/>
  <c r="BC15" i="16"/>
  <c r="AY15" i="16"/>
  <c r="AU15" i="16"/>
  <c r="AQ15" i="16"/>
  <c r="AM15" i="16"/>
  <c r="AI15" i="16"/>
  <c r="BV15" i="16"/>
  <c r="BQ15" i="16"/>
  <c r="BM15" i="16"/>
  <c r="BL15" i="16"/>
  <c r="BF15" i="16"/>
  <c r="BA15" i="16"/>
  <c r="AW15" i="16"/>
  <c r="AV15" i="16"/>
  <c r="AP15" i="16"/>
  <c r="AK15" i="16"/>
  <c r="BU12" i="16"/>
  <c r="BQ12" i="16"/>
  <c r="BP12" i="16"/>
  <c r="BM12" i="16"/>
  <c r="BE12" i="16"/>
  <c r="BA12" i="16"/>
  <c r="AZ12" i="16"/>
  <c r="AW12" i="16"/>
  <c r="AO12" i="16"/>
  <c r="AK12" i="16"/>
  <c r="AJ12" i="16"/>
  <c r="CA12" i="16"/>
  <c r="BZ12" i="16"/>
  <c r="BW12" i="16"/>
  <c r="BS12" i="16"/>
  <c r="BR12" i="16"/>
  <c r="BO12" i="16"/>
  <c r="BK12" i="16"/>
  <c r="BJ12" i="16"/>
  <c r="BG12" i="16"/>
  <c r="BC12" i="16"/>
  <c r="BB12" i="16"/>
  <c r="AY12" i="16"/>
  <c r="AU12" i="16"/>
  <c r="AT12" i="16"/>
  <c r="AQ12" i="16"/>
  <c r="AM12" i="16"/>
  <c r="AL12" i="16"/>
  <c r="AI12" i="16"/>
  <c r="CA8" i="16"/>
  <c r="BZ8" i="16"/>
  <c r="BY8" i="16"/>
  <c r="BX8" i="16"/>
  <c r="BW8" i="16"/>
  <c r="BV8" i="16"/>
  <c r="BU8" i="16"/>
  <c r="BT8" i="16"/>
  <c r="BS8" i="16"/>
  <c r="BR8" i="16"/>
  <c r="BQ8" i="16"/>
  <c r="BP8" i="16"/>
  <c r="BO8" i="16"/>
  <c r="BN8" i="16"/>
  <c r="BM8" i="16"/>
  <c r="BL8" i="16"/>
  <c r="BK8"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BW5" i="16"/>
  <c r="BS5" i="16"/>
  <c r="BR5" i="16"/>
  <c r="BO5" i="16"/>
  <c r="BG5" i="16"/>
  <c r="BC5" i="16"/>
  <c r="BB5" i="16"/>
  <c r="AY5" i="16"/>
  <c r="AQ5" i="16"/>
  <c r="AM5" i="16"/>
  <c r="AL5" i="16"/>
  <c r="AI5" i="16"/>
  <c r="BY5" i="16"/>
  <c r="BX5" i="16"/>
  <c r="BU5" i="16"/>
  <c r="BU4" i="16" s="1"/>
  <c r="BT5" i="16"/>
  <c r="BQ5" i="16"/>
  <c r="BQ4" i="16" s="1"/>
  <c r="BP5" i="16"/>
  <c r="BM5" i="16"/>
  <c r="BM4" i="16" s="1"/>
  <c r="BL5" i="16"/>
  <c r="BI5" i="16"/>
  <c r="BH5" i="16"/>
  <c r="BE5" i="16"/>
  <c r="BE4" i="16" s="1"/>
  <c r="BD5" i="16"/>
  <c r="BA5" i="16"/>
  <c r="BA4" i="16" s="1"/>
  <c r="AZ5" i="16"/>
  <c r="AW5" i="16"/>
  <c r="AW4" i="16" s="1"/>
  <c r="AV5" i="16"/>
  <c r="AS5" i="16"/>
  <c r="AR5" i="16"/>
  <c r="AO5" i="16"/>
  <c r="AO4" i="16" s="1"/>
  <c r="AN5" i="16"/>
  <c r="AK5" i="16"/>
  <c r="AK4" i="16" s="1"/>
  <c r="AJ5" i="16"/>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CA28" i="15"/>
  <c r="BZ28" i="15"/>
  <c r="BZ26" i="15" s="1"/>
  <c r="BY28" i="15"/>
  <c r="BX28" i="15"/>
  <c r="BW28" i="15"/>
  <c r="BV28" i="15"/>
  <c r="BV26" i="15" s="1"/>
  <c r="BU28" i="15"/>
  <c r="BT28" i="15"/>
  <c r="BS28" i="15"/>
  <c r="BR28" i="15"/>
  <c r="BR26" i="15" s="1"/>
  <c r="BQ28" i="15"/>
  <c r="BP28" i="15"/>
  <c r="BO28" i="15"/>
  <c r="BN28" i="15"/>
  <c r="BN26" i="15" s="1"/>
  <c r="BM28" i="15"/>
  <c r="BL28" i="15"/>
  <c r="BK28" i="15"/>
  <c r="BJ28" i="15"/>
  <c r="BJ26" i="15" s="1"/>
  <c r="BI28" i="15"/>
  <c r="BH28" i="15"/>
  <c r="BG28" i="15"/>
  <c r="BF28" i="15"/>
  <c r="BF26" i="15" s="1"/>
  <c r="BE28" i="15"/>
  <c r="BD28" i="15"/>
  <c r="BC28" i="15"/>
  <c r="BB28" i="15"/>
  <c r="BB26" i="15" s="1"/>
  <c r="BA28" i="15"/>
  <c r="AZ28" i="15"/>
  <c r="AY28" i="15"/>
  <c r="AX28" i="15"/>
  <c r="AX26" i="15" s="1"/>
  <c r="AW28" i="15"/>
  <c r="AV28" i="15"/>
  <c r="AU28" i="15"/>
  <c r="AT28" i="15"/>
  <c r="AT26" i="15" s="1"/>
  <c r="AS28" i="15"/>
  <c r="AR28" i="15"/>
  <c r="AQ28" i="15"/>
  <c r="AP28" i="15"/>
  <c r="AP26" i="15" s="1"/>
  <c r="AO28" i="15"/>
  <c r="AN28" i="15"/>
  <c r="AM28" i="15"/>
  <c r="AL28" i="15"/>
  <c r="AL26" i="15" s="1"/>
  <c r="AK28" i="15"/>
  <c r="AJ28" i="15"/>
  <c r="AI28" i="15"/>
  <c r="AH28" i="15"/>
  <c r="AH26" i="15" s="1"/>
  <c r="BY26" i="15"/>
  <c r="BX26" i="15"/>
  <c r="BU26" i="15"/>
  <c r="BT26" i="15"/>
  <c r="BQ26" i="15"/>
  <c r="BP26" i="15"/>
  <c r="BM26" i="15"/>
  <c r="BL26" i="15"/>
  <c r="BI26" i="15"/>
  <c r="BH26" i="15"/>
  <c r="BE26" i="15"/>
  <c r="BD26" i="15"/>
  <c r="BA26" i="15"/>
  <c r="AZ26" i="15"/>
  <c r="AW26" i="15"/>
  <c r="AV26" i="15"/>
  <c r="AS26" i="15"/>
  <c r="AR26" i="15"/>
  <c r="AO26" i="15"/>
  <c r="AN26" i="15"/>
  <c r="AK26" i="15"/>
  <c r="AJ26" i="15"/>
  <c r="CA24" i="15"/>
  <c r="BZ24" i="15"/>
  <c r="BX24" i="15"/>
  <c r="BW24" i="15"/>
  <c r="BV24" i="15"/>
  <c r="BT24" i="15"/>
  <c r="BS24" i="15"/>
  <c r="BR24" i="15"/>
  <c r="BQ24" i="15"/>
  <c r="BP24" i="15"/>
  <c r="BO24" i="15"/>
  <c r="BN24" i="15"/>
  <c r="BM24" i="15"/>
  <c r="BL24" i="15"/>
  <c r="BK24" i="15"/>
  <c r="BJ24" i="15"/>
  <c r="BH24" i="15"/>
  <c r="BF24" i="15"/>
  <c r="BD24" i="15"/>
  <c r="BC24" i="15"/>
  <c r="BB24" i="15"/>
  <c r="BA24" i="15"/>
  <c r="AZ24" i="15"/>
  <c r="AY24" i="15"/>
  <c r="AX24" i="15"/>
  <c r="AW24" i="15"/>
  <c r="AV24" i="15"/>
  <c r="AU24" i="15"/>
  <c r="AT24" i="15"/>
  <c r="AR24" i="15"/>
  <c r="AQ24" i="15"/>
  <c r="AP24" i="15"/>
  <c r="AN24" i="15"/>
  <c r="AM24" i="15"/>
  <c r="AL24" i="15"/>
  <c r="AK24" i="15"/>
  <c r="AJ24" i="15"/>
  <c r="AI24" i="15"/>
  <c r="AH24"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BX18" i="15"/>
  <c r="BU18" i="15"/>
  <c r="BT18" i="15"/>
  <c r="BP18" i="15"/>
  <c r="BM18" i="15"/>
  <c r="BL18" i="15"/>
  <c r="BH18" i="15"/>
  <c r="BE18" i="15"/>
  <c r="BD18" i="15"/>
  <c r="AZ18" i="15"/>
  <c r="AW18" i="15"/>
  <c r="AV18" i="15"/>
  <c r="AR18" i="15"/>
  <c r="AO18" i="15"/>
  <c r="AN18" i="15"/>
  <c r="AJ18" i="15"/>
  <c r="CA17" i="15"/>
  <c r="BZ17" i="15"/>
  <c r="BY17" i="15"/>
  <c r="BX17" i="15"/>
  <c r="BW17" i="15"/>
  <c r="BV17" i="15"/>
  <c r="BU17" i="15"/>
  <c r="BT17" i="15"/>
  <c r="BS17" i="15"/>
  <c r="BR17" i="15"/>
  <c r="BQ17" i="15"/>
  <c r="BP17" i="15"/>
  <c r="BO17" i="15"/>
  <c r="BN17" i="15"/>
  <c r="BM17" i="15"/>
  <c r="BL17" i="15"/>
  <c r="BK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CA15" i="15"/>
  <c r="BZ15" i="15"/>
  <c r="BY15" i="15"/>
  <c r="BX15" i="15"/>
  <c r="BW15" i="15"/>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CA14" i="15"/>
  <c r="BZ14" i="15"/>
  <c r="BY14" i="15"/>
  <c r="BX14" i="15"/>
  <c r="BW14" i="15"/>
  <c r="BV14" i="15"/>
  <c r="BU14" i="15"/>
  <c r="BT14" i="15"/>
  <c r="BS14" i="15"/>
  <c r="BR14" i="15"/>
  <c r="BQ14" i="15"/>
  <c r="BP14" i="15"/>
  <c r="BO14" i="15"/>
  <c r="BN14" i="15"/>
  <c r="BM14" i="15"/>
  <c r="BL14" i="15"/>
  <c r="BK14" i="15"/>
  <c r="BJ14" i="15"/>
  <c r="BI14" i="15"/>
  <c r="BH14" i="15"/>
  <c r="BG14" i="15"/>
  <c r="BF14" i="15"/>
  <c r="BE14" i="15"/>
  <c r="BD14" i="15"/>
  <c r="BC14" i="15"/>
  <c r="BB14" i="15"/>
  <c r="BA14" i="15"/>
  <c r="AZ14" i="15"/>
  <c r="AY14" i="15"/>
  <c r="AX14" i="15"/>
  <c r="AW14" i="15"/>
  <c r="AV14" i="15"/>
  <c r="AU14" i="15"/>
  <c r="AT14" i="15"/>
  <c r="AS14" i="15"/>
  <c r="AR14" i="15"/>
  <c r="AQ14" i="15"/>
  <c r="AP14" i="15"/>
  <c r="AO14" i="15"/>
  <c r="AN14" i="15"/>
  <c r="AM14" i="15"/>
  <c r="AL14" i="15"/>
  <c r="AK14" i="15"/>
  <c r="AJ14" i="15"/>
  <c r="AI14" i="15"/>
  <c r="AH14" i="15"/>
  <c r="BY13" i="15"/>
  <c r="BX13" i="15"/>
  <c r="BP13" i="15"/>
  <c r="BM13" i="15"/>
  <c r="BL13" i="15"/>
  <c r="BI13" i="15"/>
  <c r="BH13" i="15"/>
  <c r="AZ13" i="15"/>
  <c r="AX13" i="15"/>
  <c r="AW13" i="15"/>
  <c r="AV13" i="15"/>
  <c r="AU13" i="15"/>
  <c r="AT13" i="15"/>
  <c r="AS13" i="15"/>
  <c r="AR13" i="15"/>
  <c r="AQ13" i="15"/>
  <c r="AP13" i="15"/>
  <c r="AO13" i="15"/>
  <c r="AN13" i="15"/>
  <c r="AM13" i="15"/>
  <c r="AL13" i="15"/>
  <c r="AK13" i="15"/>
  <c r="AJ13" i="15"/>
  <c r="AI13" i="15"/>
  <c r="AH13" i="15"/>
  <c r="AT11" i="15"/>
  <c r="AQ11" i="15"/>
  <c r="AL11" i="15"/>
  <c r="AI11" i="15"/>
  <c r="CA10" i="15"/>
  <c r="BZ10" i="15"/>
  <c r="BY10" i="15"/>
  <c r="BX10" i="15"/>
  <c r="BW10" i="15"/>
  <c r="BV10" i="15"/>
  <c r="BU10" i="15"/>
  <c r="BT10" i="15"/>
  <c r="BS10" i="15"/>
  <c r="BR10" i="15"/>
  <c r="BQ10" i="15"/>
  <c r="BP10" i="15"/>
  <c r="BO10" i="15"/>
  <c r="BN10" i="15"/>
  <c r="BM10" i="15"/>
  <c r="BL10" i="15"/>
  <c r="BK10" i="15"/>
  <c r="BJ10" i="15"/>
  <c r="BI10" i="15"/>
  <c r="BH10" i="15"/>
  <c r="BG10" i="15"/>
  <c r="BF10" i="15"/>
  <c r="BE10" i="15"/>
  <c r="BD10" i="15"/>
  <c r="BC10" i="15"/>
  <c r="BB10" i="15"/>
  <c r="BA10" i="15"/>
  <c r="AZ10" i="15"/>
  <c r="AY10" i="15"/>
  <c r="AX10" i="15"/>
  <c r="AW10" i="15"/>
  <c r="AV10" i="15"/>
  <c r="AU10" i="15"/>
  <c r="AT10" i="15"/>
  <c r="AS10" i="15"/>
  <c r="AR10" i="15"/>
  <c r="AQ10" i="15"/>
  <c r="AP10" i="15"/>
  <c r="AO10" i="15"/>
  <c r="AN10" i="15"/>
  <c r="AM10" i="15"/>
  <c r="AL10" i="15"/>
  <c r="AK10" i="15"/>
  <c r="AJ10" i="15"/>
  <c r="AI10" i="15"/>
  <c r="AH10" i="15"/>
  <c r="CA9" i="15"/>
  <c r="BZ9" i="15"/>
  <c r="BY9" i="15"/>
  <c r="BX9" i="15"/>
  <c r="BW9" i="15"/>
  <c r="BV9" i="15"/>
  <c r="BU9" i="15"/>
  <c r="BT9" i="15"/>
  <c r="BS9" i="15"/>
  <c r="BR9" i="15"/>
  <c r="BQ9" i="15"/>
  <c r="BP9" i="15"/>
  <c r="BO9" i="15"/>
  <c r="BN9" i="15"/>
  <c r="BM9" i="15"/>
  <c r="BL9" i="15"/>
  <c r="BK9" i="15"/>
  <c r="BJ9" i="15"/>
  <c r="BI9" i="15"/>
  <c r="BH9" i="15"/>
  <c r="BG9" i="15"/>
  <c r="BF9" i="15"/>
  <c r="BE9" i="15"/>
  <c r="BD9" i="15"/>
  <c r="BC9" i="15"/>
  <c r="BB9" i="15"/>
  <c r="BA9" i="15"/>
  <c r="AZ9" i="15"/>
  <c r="AY9" i="15"/>
  <c r="AX9" i="15"/>
  <c r="AW9" i="15"/>
  <c r="AV9" i="15"/>
  <c r="AU9" i="15"/>
  <c r="AT9" i="15"/>
  <c r="AS9" i="15"/>
  <c r="AR9" i="15"/>
  <c r="AQ9" i="15"/>
  <c r="AP9" i="15"/>
  <c r="AO9" i="15"/>
  <c r="AN9" i="15"/>
  <c r="AM9" i="15"/>
  <c r="AL9" i="15"/>
  <c r="AK9" i="15"/>
  <c r="AJ9" i="15"/>
  <c r="AI9" i="15"/>
  <c r="AH9" i="15"/>
  <c r="CA8" i="15"/>
  <c r="BZ8" i="15"/>
  <c r="BY8" i="15"/>
  <c r="BX8" i="15"/>
  <c r="BW8" i="15"/>
  <c r="BV8" i="15"/>
  <c r="BU8" i="15"/>
  <c r="BT8" i="15"/>
  <c r="BS8" i="15"/>
  <c r="BR8" i="15"/>
  <c r="BQ8" i="15"/>
  <c r="BP8" i="15"/>
  <c r="BO8" i="15"/>
  <c r="BN8" i="15"/>
  <c r="BM8" i="15"/>
  <c r="BL8" i="15"/>
  <c r="BK8" i="15"/>
  <c r="BJ8" i="15"/>
  <c r="BI8" i="15"/>
  <c r="BH8" i="15"/>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H8" i="15"/>
  <c r="CA7" i="15"/>
  <c r="BZ7"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CA5" i="15"/>
  <c r="BZ5" i="15"/>
  <c r="BV5" i="15"/>
  <c r="BS5" i="15"/>
  <c r="BR5" i="15"/>
  <c r="BN5" i="15"/>
  <c r="BK5" i="15"/>
  <c r="BJ5" i="15"/>
  <c r="BF5" i="15"/>
  <c r="BC5" i="15"/>
  <c r="BB5" i="15"/>
  <c r="AU5" i="15"/>
  <c r="AT5" i="15"/>
  <c r="AM5" i="15"/>
  <c r="AL5" i="15"/>
  <c r="CA44" i="14"/>
  <c r="BS44" i="14"/>
  <c r="BK44" i="14"/>
  <c r="BH44" i="14"/>
  <c r="BC44" i="14"/>
  <c r="AZ44" i="14"/>
  <c r="AU44" i="14"/>
  <c r="AR44" i="14"/>
  <c r="AM44" i="14"/>
  <c r="AJ44" i="14"/>
  <c r="BZ44" i="14"/>
  <c r="BY44" i="14"/>
  <c r="BV44" i="14"/>
  <c r="BU44" i="14"/>
  <c r="BR44" i="14"/>
  <c r="BQ44" i="14"/>
  <c r="BN44" i="14"/>
  <c r="BM44" i="14"/>
  <c r="BI43" i="14"/>
  <c r="BI44" i="14" s="1"/>
  <c r="BF43" i="14"/>
  <c r="BF44" i="14" s="1"/>
  <c r="BE43" i="14"/>
  <c r="BE44" i="14" s="1"/>
  <c r="BA43" i="14"/>
  <c r="BA44" i="14" s="1"/>
  <c r="AX43" i="14"/>
  <c r="AX44" i="14" s="1"/>
  <c r="AW43" i="14"/>
  <c r="AW44" i="14" s="1"/>
  <c r="AS43" i="14"/>
  <c r="AS44" i="14" s="1"/>
  <c r="AP43" i="14"/>
  <c r="AP44" i="14" s="1"/>
  <c r="AO43" i="14"/>
  <c r="AO44" i="14" s="1"/>
  <c r="AK43" i="14"/>
  <c r="AK44" i="14" s="1"/>
  <c r="AH43" i="14"/>
  <c r="AH44" i="14" s="1"/>
  <c r="BX44" i="14"/>
  <c r="BW44" i="14"/>
  <c r="BT44" i="14"/>
  <c r="BP44" i="14"/>
  <c r="BO44" i="14"/>
  <c r="BL44" i="14"/>
  <c r="BK42" i="14"/>
  <c r="BH42" i="14"/>
  <c r="BG42" i="14"/>
  <c r="BG44" i="14" s="1"/>
  <c r="BD42" i="14"/>
  <c r="BC42" i="14"/>
  <c r="AZ42" i="14"/>
  <c r="AY42" i="14"/>
  <c r="AY44" i="14" s="1"/>
  <c r="AV42" i="14"/>
  <c r="AU42" i="14"/>
  <c r="AR42" i="14"/>
  <c r="AQ42" i="14"/>
  <c r="AQ44" i="14" s="1"/>
  <c r="AN42" i="14"/>
  <c r="AM42" i="14"/>
  <c r="AJ42" i="14"/>
  <c r="AI42" i="14"/>
  <c r="AI44" i="14" s="1"/>
  <c r="BJ43" i="14"/>
  <c r="BJ44" i="14" s="1"/>
  <c r="BB43" i="14"/>
  <c r="BB44" i="14" s="1"/>
  <c r="AT43" i="14"/>
  <c r="AT44" i="14" s="1"/>
  <c r="AL43" i="14"/>
  <c r="AL44" i="14" s="1"/>
  <c r="BK43" i="14"/>
  <c r="BH43" i="14"/>
  <c r="BG43" i="14"/>
  <c r="BD43" i="14"/>
  <c r="BD44" i="14" s="1"/>
  <c r="BC43" i="14"/>
  <c r="AZ43" i="14"/>
  <c r="AY43" i="14"/>
  <c r="AV43" i="14"/>
  <c r="AV44" i="14" s="1"/>
  <c r="AU43" i="14"/>
  <c r="AR43" i="14"/>
  <c r="AQ43" i="14"/>
  <c r="AN43" i="14"/>
  <c r="AN44" i="14" s="1"/>
  <c r="AM43" i="14"/>
  <c r="AJ43" i="14"/>
  <c r="AI43" i="14"/>
  <c r="BJ42" i="14"/>
  <c r="BI42" i="14"/>
  <c r="BF42" i="14"/>
  <c r="BE42" i="14"/>
  <c r="BB42" i="14"/>
  <c r="BA42" i="14"/>
  <c r="AX42" i="14"/>
  <c r="AW42" i="14"/>
  <c r="AT42" i="14"/>
  <c r="AS42" i="14"/>
  <c r="AP42" i="14"/>
  <c r="AO42" i="14"/>
  <c r="AL42" i="14"/>
  <c r="AK42" i="14"/>
  <c r="AH42" i="14"/>
  <c r="BG35" i="14"/>
  <c r="AY35" i="14"/>
  <c r="AQ35" i="14"/>
  <c r="AI35" i="14"/>
  <c r="BE34" i="14"/>
  <c r="BE35" i="14" s="1"/>
  <c r="AW34" i="14"/>
  <c r="AW35" i="14" s="1"/>
  <c r="AO34" i="14"/>
  <c r="AO35" i="14" s="1"/>
  <c r="BK33" i="14"/>
  <c r="BH33" i="14"/>
  <c r="BG33" i="14"/>
  <c r="BD33" i="14"/>
  <c r="BC33" i="14"/>
  <c r="AZ33" i="14"/>
  <c r="AY33" i="14"/>
  <c r="AV33" i="14"/>
  <c r="AU33" i="14"/>
  <c r="AR33" i="14"/>
  <c r="AQ33" i="14"/>
  <c r="AN33" i="14"/>
  <c r="AM33" i="14"/>
  <c r="AJ33" i="14"/>
  <c r="AI33" i="14"/>
  <c r="BJ34" i="14"/>
  <c r="BJ35" i="14" s="1"/>
  <c r="BI34" i="14"/>
  <c r="BI35" i="14" s="1"/>
  <c r="BF34" i="14"/>
  <c r="BF35" i="14" s="1"/>
  <c r="BB34" i="14"/>
  <c r="BB35" i="14" s="1"/>
  <c r="BA34" i="14"/>
  <c r="BA35" i="14" s="1"/>
  <c r="AX34" i="14"/>
  <c r="AX35" i="14" s="1"/>
  <c r="AT34" i="14"/>
  <c r="AT35" i="14" s="1"/>
  <c r="AS34" i="14"/>
  <c r="AS35" i="14" s="1"/>
  <c r="AP34" i="14"/>
  <c r="AP35" i="14" s="1"/>
  <c r="AL34" i="14"/>
  <c r="AL35" i="14" s="1"/>
  <c r="AK34" i="14"/>
  <c r="AK35" i="14" s="1"/>
  <c r="AH34" i="14"/>
  <c r="AH35" i="14" s="1"/>
  <c r="BK34" i="14"/>
  <c r="BK35" i="14" s="1"/>
  <c r="BH34" i="14"/>
  <c r="BH35" i="14" s="1"/>
  <c r="BG34" i="14"/>
  <c r="BD34" i="14"/>
  <c r="BD35" i="14" s="1"/>
  <c r="BC34" i="14"/>
  <c r="BC35" i="14" s="1"/>
  <c r="AZ34" i="14"/>
  <c r="AZ35" i="14" s="1"/>
  <c r="AY34" i="14"/>
  <c r="AV34" i="14"/>
  <c r="AV35" i="14" s="1"/>
  <c r="AU34" i="14"/>
  <c r="AU35" i="14" s="1"/>
  <c r="AR34" i="14"/>
  <c r="AR35" i="14" s="1"/>
  <c r="AQ34" i="14"/>
  <c r="AN34" i="14"/>
  <c r="AN35" i="14" s="1"/>
  <c r="AM34" i="14"/>
  <c r="AM35" i="14" s="1"/>
  <c r="AJ34" i="14"/>
  <c r="AJ35" i="14" s="1"/>
  <c r="AI34" i="14"/>
  <c r="BJ33" i="14"/>
  <c r="BI33" i="14"/>
  <c r="BF33" i="14"/>
  <c r="BE33" i="14"/>
  <c r="BB33" i="14"/>
  <c r="BA33" i="14"/>
  <c r="AX33" i="14"/>
  <c r="AW33" i="14"/>
  <c r="AT33" i="14"/>
  <c r="AS33" i="14"/>
  <c r="AP33" i="14"/>
  <c r="AO33" i="14"/>
  <c r="AL33" i="14"/>
  <c r="AK33" i="14"/>
  <c r="AH33" i="14"/>
  <c r="BU19" i="14"/>
  <c r="BU20" i="14" s="1"/>
  <c r="BM19" i="14"/>
  <c r="BM20" i="14" s="1"/>
  <c r="BE19" i="14"/>
  <c r="BE20" i="14" s="1"/>
  <c r="BT19" i="14"/>
  <c r="BT20" i="14" s="1"/>
  <c r="BQ19" i="14"/>
  <c r="BQ20" i="14" s="1"/>
  <c r="BP19" i="14"/>
  <c r="BP20" i="14" s="1"/>
  <c r="BL19" i="14"/>
  <c r="BL20" i="14" s="1"/>
  <c r="BI19" i="14"/>
  <c r="BI20" i="14" s="1"/>
  <c r="BH19" i="14"/>
  <c r="BH20" i="14" s="1"/>
  <c r="BD19" i="14"/>
  <c r="BD20" i="14" s="1"/>
  <c r="BA19" i="14"/>
  <c r="BA20" i="14" s="1"/>
  <c r="BZ11" i="14"/>
  <c r="BZ12" i="14" s="1"/>
  <c r="BR11" i="14"/>
  <c r="BR12" i="14" s="1"/>
  <c r="BJ11" i="14"/>
  <c r="BJ12" i="14" s="1"/>
  <c r="BB11" i="14"/>
  <c r="BB12" i="14" s="1"/>
  <c r="AT11" i="14"/>
  <c r="AT12" i="14" s="1"/>
  <c r="AL11" i="14"/>
  <c r="AL12" i="14" s="1"/>
  <c r="CA11" i="14"/>
  <c r="CA12" i="14" s="1"/>
  <c r="BX11" i="14"/>
  <c r="BX12" i="14" s="1"/>
  <c r="BW11" i="14"/>
  <c r="BW12" i="14" s="1"/>
  <c r="BV11" i="14"/>
  <c r="BV12" i="14" s="1"/>
  <c r="BT11" i="14"/>
  <c r="BT12" i="14" s="1"/>
  <c r="BS11" i="14"/>
  <c r="BS12" i="14" s="1"/>
  <c r="BP11" i="14"/>
  <c r="BP12" i="14" s="1"/>
  <c r="BO11" i="14"/>
  <c r="BO12" i="14" s="1"/>
  <c r="BN11" i="14"/>
  <c r="BN12" i="14" s="1"/>
  <c r="BL11" i="14"/>
  <c r="BL12" i="14" s="1"/>
  <c r="BK11" i="14"/>
  <c r="BK12" i="14" s="1"/>
  <c r="BH11" i="14"/>
  <c r="BH12" i="14" s="1"/>
  <c r="BG11" i="14"/>
  <c r="BG12" i="14" s="1"/>
  <c r="BF11" i="14"/>
  <c r="BF12" i="14" s="1"/>
  <c r="BD11" i="14"/>
  <c r="BD12" i="14" s="1"/>
  <c r="BC11" i="14"/>
  <c r="BC12" i="14" s="1"/>
  <c r="AZ11" i="14"/>
  <c r="AZ12" i="14" s="1"/>
  <c r="AY11" i="14"/>
  <c r="AY12" i="14" s="1"/>
  <c r="AX11" i="14"/>
  <c r="AX12" i="14" s="1"/>
  <c r="AV11" i="14"/>
  <c r="AV12" i="14" s="1"/>
  <c r="AU11" i="14"/>
  <c r="AU12" i="14" s="1"/>
  <c r="AR11" i="14"/>
  <c r="AR12" i="14" s="1"/>
  <c r="AQ11" i="14"/>
  <c r="AQ12" i="14" s="1"/>
  <c r="AP11" i="14"/>
  <c r="AP12" i="14" s="1"/>
  <c r="AN11" i="14"/>
  <c r="AN12" i="14" s="1"/>
  <c r="AM11" i="14"/>
  <c r="AM12" i="14" s="1"/>
  <c r="AJ11" i="14"/>
  <c r="AJ12" i="14" s="1"/>
  <c r="AI11" i="14"/>
  <c r="AI12" i="14" s="1"/>
  <c r="AH11" i="14"/>
  <c r="AH12" i="14" s="1"/>
  <c r="BL103" i="13"/>
  <c r="BH103" i="13"/>
  <c r="BL92" i="13"/>
  <c r="BH92" i="13"/>
  <c r="BL64" i="13"/>
  <c r="BL55" i="13"/>
  <c r="BG110" i="12"/>
  <c r="AY110" i="12"/>
  <c r="AQ110" i="12"/>
  <c r="AI110" i="12"/>
  <c r="BP109" i="12"/>
  <c r="BO109" i="12"/>
  <c r="BN109" i="12"/>
  <c r="BM109" i="12"/>
  <c r="BL109" i="12"/>
  <c r="BK99" i="12"/>
  <c r="BK110" i="12" s="1"/>
  <c r="BJ99" i="12"/>
  <c r="BJ110" i="12" s="1"/>
  <c r="BI99" i="12"/>
  <c r="BI110" i="12" s="1"/>
  <c r="BH99" i="12"/>
  <c r="BG99" i="12"/>
  <c r="BF99" i="12"/>
  <c r="BF110" i="12" s="1"/>
  <c r="BE99" i="12"/>
  <c r="BD99" i="12"/>
  <c r="BC99" i="12"/>
  <c r="BC110" i="12" s="1"/>
  <c r="BB99" i="12"/>
  <c r="BB110" i="12" s="1"/>
  <c r="BA99" i="12"/>
  <c r="AZ99" i="12"/>
  <c r="AY99" i="12"/>
  <c r="AX99" i="12"/>
  <c r="AX110" i="12" s="1"/>
  <c r="AW99" i="12"/>
  <c r="AV99" i="12"/>
  <c r="AU99" i="12"/>
  <c r="AU110" i="12" s="1"/>
  <c r="AT99" i="12"/>
  <c r="AT110" i="12" s="1"/>
  <c r="AS99" i="12"/>
  <c r="AS110" i="12" s="1"/>
  <c r="AR99" i="12"/>
  <c r="AQ99" i="12"/>
  <c r="AP99" i="12"/>
  <c r="AP110" i="12" s="1"/>
  <c r="AO99" i="12"/>
  <c r="AN99" i="12"/>
  <c r="AM99" i="12"/>
  <c r="AM110" i="12" s="1"/>
  <c r="AL99" i="12"/>
  <c r="AL110" i="12" s="1"/>
  <c r="AK99" i="12"/>
  <c r="AJ99" i="12"/>
  <c r="AI99" i="12"/>
  <c r="AH99" i="12"/>
  <c r="AH110" i="12" s="1"/>
  <c r="BP98" i="12"/>
  <c r="BO98" i="12"/>
  <c r="BN98" i="12"/>
  <c r="BM98" i="12"/>
  <c r="BL98" i="12"/>
  <c r="BV90" i="12"/>
  <c r="BU90" i="12"/>
  <c r="BU99" i="12" s="1"/>
  <c r="BT90" i="12"/>
  <c r="BT99" i="12" s="1"/>
  <c r="BS90" i="12"/>
  <c r="BS99" i="12" s="1"/>
  <c r="BS110" i="12" s="1"/>
  <c r="BR90" i="12"/>
  <c r="BR99" i="12" s="1"/>
  <c r="BQ90" i="12"/>
  <c r="BQ99" i="12" s="1"/>
  <c r="BP90" i="12"/>
  <c r="BP99" i="12" s="1"/>
  <c r="BO90" i="12"/>
  <c r="BO99" i="12" s="1"/>
  <c r="BO110" i="12" s="1"/>
  <c r="BN90" i="12"/>
  <c r="BN99" i="12" s="1"/>
  <c r="BN110" i="12" s="1"/>
  <c r="BM90" i="12"/>
  <c r="BM99" i="12" s="1"/>
  <c r="BL90" i="12"/>
  <c r="BL99" i="12" s="1"/>
  <c r="CA89" i="12"/>
  <c r="CA109" i="12" s="1"/>
  <c r="BZ89" i="12"/>
  <c r="BZ98" i="12" s="1"/>
  <c r="BY89" i="12"/>
  <c r="BY98" i="12" s="1"/>
  <c r="BX89" i="12"/>
  <c r="BX109" i="12" s="1"/>
  <c r="BW89" i="12"/>
  <c r="BW109" i="12" s="1"/>
  <c r="AP88" i="12"/>
  <c r="AO88" i="12"/>
  <c r="AN88" i="12"/>
  <c r="AM88" i="12"/>
  <c r="AL88" i="12"/>
  <c r="AK88" i="12"/>
  <c r="AJ88" i="12"/>
  <c r="AI88" i="12"/>
  <c r="AH88" i="12"/>
  <c r="AP87" i="12"/>
  <c r="AP86" i="12" s="1"/>
  <c r="AO87" i="12"/>
  <c r="AN87" i="12"/>
  <c r="AM87" i="12"/>
  <c r="AM86" i="12" s="1"/>
  <c r="AL87" i="12"/>
  <c r="AK87" i="12"/>
  <c r="AJ87" i="12"/>
  <c r="AI87" i="12"/>
  <c r="AH87" i="12"/>
  <c r="AH86"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P80" i="12"/>
  <c r="AO80" i="12"/>
  <c r="AN80" i="12"/>
  <c r="AM80" i="12"/>
  <c r="AL80" i="12"/>
  <c r="AK80" i="12"/>
  <c r="AJ80" i="12"/>
  <c r="AI80" i="12"/>
  <c r="AH80" i="12"/>
  <c r="AP79" i="12"/>
  <c r="AO79" i="12"/>
  <c r="AN79" i="12"/>
  <c r="AM79" i="12"/>
  <c r="AL79" i="12"/>
  <c r="AL78" i="12" s="1"/>
  <c r="AK79" i="12"/>
  <c r="AK78" i="12" s="1"/>
  <c r="AJ79" i="12"/>
  <c r="AI79" i="12"/>
  <c r="AH79" i="12"/>
  <c r="AP78" i="12"/>
  <c r="AN78" i="12"/>
  <c r="AH78" i="12"/>
  <c r="AP76" i="12"/>
  <c r="AP74" i="12" s="1"/>
  <c r="AO76" i="12"/>
  <c r="AN76" i="12"/>
  <c r="AM76" i="12"/>
  <c r="AL76" i="12"/>
  <c r="AL74" i="12" s="1"/>
  <c r="AK76" i="12"/>
  <c r="AJ76" i="12"/>
  <c r="AI76" i="12"/>
  <c r="AH76" i="12"/>
  <c r="AH74" i="12" s="1"/>
  <c r="AP75" i="12"/>
  <c r="AO75" i="12"/>
  <c r="AN75" i="12"/>
  <c r="AM75" i="12"/>
  <c r="AL75" i="12"/>
  <c r="AK75" i="12"/>
  <c r="AJ75" i="12"/>
  <c r="AI75" i="12"/>
  <c r="AI100" i="12" s="1"/>
  <c r="AH75" i="12"/>
  <c r="CA72" i="12"/>
  <c r="BO72" i="12"/>
  <c r="AI72" i="12"/>
  <c r="CA71" i="12"/>
  <c r="BZ71" i="12"/>
  <c r="BY71" i="12"/>
  <c r="BX71" i="12"/>
  <c r="BW71" i="12"/>
  <c r="BV71" i="12"/>
  <c r="BU71" i="12"/>
  <c r="BT71" i="12"/>
  <c r="BS71" i="12"/>
  <c r="BR71" i="12"/>
  <c r="BQ71" i="12"/>
  <c r="BP71" i="12"/>
  <c r="BO71" i="12"/>
  <c r="BM71" i="12"/>
  <c r="BL71" i="12"/>
  <c r="BK71" i="12"/>
  <c r="BI71" i="12"/>
  <c r="BH71" i="12"/>
  <c r="BG71" i="12"/>
  <c r="BE71" i="12"/>
  <c r="BD71" i="12"/>
  <c r="BC71" i="12"/>
  <c r="BA71" i="12"/>
  <c r="AZ71" i="12"/>
  <c r="AY71" i="12"/>
  <c r="AW71" i="12"/>
  <c r="AV71" i="12"/>
  <c r="AU71" i="12"/>
  <c r="AU72" i="12" s="1"/>
  <c r="AS71" i="12"/>
  <c r="AR71" i="12"/>
  <c r="AQ71" i="12"/>
  <c r="AO71" i="12"/>
  <c r="AN71" i="12"/>
  <c r="AM71" i="12"/>
  <c r="AK71" i="12"/>
  <c r="AJ71" i="12"/>
  <c r="AI71" i="12"/>
  <c r="CA70" i="12"/>
  <c r="BZ70" i="12"/>
  <c r="BY70" i="12"/>
  <c r="BX70" i="12"/>
  <c r="BW70" i="12"/>
  <c r="BV70" i="12"/>
  <c r="BU70" i="12"/>
  <c r="BT70" i="12"/>
  <c r="BS70" i="12"/>
  <c r="BS72" i="12" s="1"/>
  <c r="BR70" i="12"/>
  <c r="BQ70" i="12"/>
  <c r="BP70" i="12"/>
  <c r="BO70" i="12"/>
  <c r="BN70" i="12"/>
  <c r="BM70" i="12"/>
  <c r="BL70" i="12"/>
  <c r="BK70" i="12"/>
  <c r="BK72" i="12" s="1"/>
  <c r="BJ70" i="12"/>
  <c r="BI70" i="12"/>
  <c r="BI72" i="12" s="1"/>
  <c r="BH70" i="12"/>
  <c r="BG70" i="12"/>
  <c r="BF70" i="12"/>
  <c r="BE70" i="12"/>
  <c r="BE72" i="12" s="1"/>
  <c r="BD70" i="12"/>
  <c r="BC70" i="12"/>
  <c r="BB70" i="12"/>
  <c r="BA70" i="12"/>
  <c r="AZ70" i="12"/>
  <c r="AY70" i="12"/>
  <c r="AY72" i="12" s="1"/>
  <c r="AX70" i="12"/>
  <c r="AW70" i="12"/>
  <c r="AV70" i="12"/>
  <c r="AU70" i="12"/>
  <c r="AT70" i="12"/>
  <c r="AS70" i="12"/>
  <c r="AS72" i="12" s="1"/>
  <c r="AR70" i="12"/>
  <c r="AQ70" i="12"/>
  <c r="AP70" i="12"/>
  <c r="AO70" i="12"/>
  <c r="AO72" i="12" s="1"/>
  <c r="AN70" i="12"/>
  <c r="AM70" i="12"/>
  <c r="AL70" i="12"/>
  <c r="AK70" i="12"/>
  <c r="AJ70" i="12"/>
  <c r="AI70" i="12"/>
  <c r="AH70"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BY62" i="12"/>
  <c r="BV62" i="12"/>
  <c r="BU62" i="12"/>
  <c r="BQ62" i="12"/>
  <c r="BN62" i="12"/>
  <c r="BM62" i="12"/>
  <c r="BL62" i="12"/>
  <c r="BK62" i="12"/>
  <c r="BK63" i="12" s="1"/>
  <c r="BJ62" i="12"/>
  <c r="BI62" i="12"/>
  <c r="BH62" i="12"/>
  <c r="BH63" i="12" s="1"/>
  <c r="BG62" i="12"/>
  <c r="BG63" i="12" s="1"/>
  <c r="BF62" i="12"/>
  <c r="BE62" i="12"/>
  <c r="BD62" i="12"/>
  <c r="BD63" i="12" s="1"/>
  <c r="BC62" i="12"/>
  <c r="BC63" i="12" s="1"/>
  <c r="BB62" i="12"/>
  <c r="BA62" i="12"/>
  <c r="AZ62" i="12"/>
  <c r="AZ63" i="12" s="1"/>
  <c r="AY62" i="12"/>
  <c r="AY63" i="12" s="1"/>
  <c r="AX62" i="12"/>
  <c r="AW62" i="12"/>
  <c r="AV62" i="12"/>
  <c r="AV63" i="12" s="1"/>
  <c r="AU62" i="12"/>
  <c r="AU63" i="12" s="1"/>
  <c r="AT62" i="12"/>
  <c r="AS62" i="12"/>
  <c r="AR62" i="12"/>
  <c r="AR63" i="12" s="1"/>
  <c r="AQ62" i="12"/>
  <c r="AQ63" i="12" s="1"/>
  <c r="AP62" i="12"/>
  <c r="AO62" i="12"/>
  <c r="AN62" i="12"/>
  <c r="AN63" i="12" s="1"/>
  <c r="AM62" i="12"/>
  <c r="AM63" i="12" s="1"/>
  <c r="AL62" i="12"/>
  <c r="AK62" i="12"/>
  <c r="AJ62" i="12"/>
  <c r="AJ63" i="12" s="1"/>
  <c r="AI62" i="12"/>
  <c r="AI63" i="12" s="1"/>
  <c r="AH62" i="12"/>
  <c r="CA61" i="12"/>
  <c r="BZ61" i="12"/>
  <c r="BY61" i="12"/>
  <c r="BX61" i="12"/>
  <c r="BW61" i="12"/>
  <c r="BV61" i="12"/>
  <c r="BU61" i="12"/>
  <c r="BT61" i="12"/>
  <c r="BS61" i="12"/>
  <c r="BR61" i="12"/>
  <c r="BQ61" i="12"/>
  <c r="BP61" i="12"/>
  <c r="BO61" i="12"/>
  <c r="BN61" i="12"/>
  <c r="BM61" i="12"/>
  <c r="BL61" i="12"/>
  <c r="BK61" i="12"/>
  <c r="BJ61" i="12"/>
  <c r="BI61" i="12"/>
  <c r="BH61" i="12"/>
  <c r="BG61" i="12"/>
  <c r="BF61" i="12"/>
  <c r="BE61" i="12"/>
  <c r="BD61" i="12"/>
  <c r="BC61" i="12"/>
  <c r="BB61" i="12"/>
  <c r="BA61" i="12"/>
  <c r="AZ61" i="12"/>
  <c r="AY61" i="12"/>
  <c r="AX61" i="12"/>
  <c r="AW61" i="12"/>
  <c r="AV61" i="12"/>
  <c r="AU61" i="12"/>
  <c r="AT61" i="12"/>
  <c r="AS61" i="12"/>
  <c r="AR61" i="12"/>
  <c r="AQ61" i="12"/>
  <c r="AP61" i="12"/>
  <c r="AO61" i="12"/>
  <c r="AN61" i="12"/>
  <c r="AM61" i="12"/>
  <c r="AL61" i="12"/>
  <c r="AK61" i="12"/>
  <c r="AJ61" i="12"/>
  <c r="AI61" i="12"/>
  <c r="AH61"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A56" i="12"/>
  <c r="BZ56"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BT39" i="12"/>
  <c r="AN39" i="12"/>
  <c r="BR38" i="12"/>
  <c r="BM38" i="12"/>
  <c r="CA37"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CA30" i="12"/>
  <c r="BZ30" i="12"/>
  <c r="BY30" i="12"/>
  <c r="BX30" i="12"/>
  <c r="BW30" i="12"/>
  <c r="BV30" i="12"/>
  <c r="BU30" i="12"/>
  <c r="BT30" i="12"/>
  <c r="BS30" i="12"/>
  <c r="BS41" i="12" s="1"/>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M41" i="12" s="1"/>
  <c r="AL30" i="12"/>
  <c r="AK30" i="12"/>
  <c r="AJ30" i="12"/>
  <c r="AI30" i="12"/>
  <c r="AH30"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BE23" i="12"/>
  <c r="BU15" i="12"/>
  <c r="BT15" i="12"/>
  <c r="BR15" i="12"/>
  <c r="BQ15" i="12"/>
  <c r="BP15" i="12"/>
  <c r="BN15" i="12"/>
  <c r="BM15" i="12"/>
  <c r="BL15" i="12"/>
  <c r="CA10" i="12"/>
  <c r="BZ10" i="12"/>
  <c r="BY10" i="12"/>
  <c r="BX10" i="12"/>
  <c r="BX41" i="12" s="1"/>
  <c r="BW10" i="12"/>
  <c r="BV10" i="12"/>
  <c r="BU10" i="12"/>
  <c r="BT10" i="12"/>
  <c r="BT41" i="12" s="1"/>
  <c r="BS10" i="12"/>
  <c r="BR10" i="12"/>
  <c r="BQ10" i="12"/>
  <c r="BP10" i="12"/>
  <c r="BO10" i="12"/>
  <c r="BN10" i="12"/>
  <c r="BM10" i="12"/>
  <c r="BL10" i="12"/>
  <c r="BL41" i="12" s="1"/>
  <c r="BK10" i="12"/>
  <c r="BJ10" i="12"/>
  <c r="BI10" i="12"/>
  <c r="BH10" i="12"/>
  <c r="BH41" i="12" s="1"/>
  <c r="BG10" i="12"/>
  <c r="BF10" i="12"/>
  <c r="BE10" i="12"/>
  <c r="BD10" i="12"/>
  <c r="BD41" i="12" s="1"/>
  <c r="BC10" i="12"/>
  <c r="BC41" i="12" s="1"/>
  <c r="BB10" i="12"/>
  <c r="BA10" i="12"/>
  <c r="AZ10" i="12"/>
  <c r="AY10" i="12"/>
  <c r="AX10" i="12"/>
  <c r="AW10" i="12"/>
  <c r="AV10" i="12"/>
  <c r="AV41" i="12" s="1"/>
  <c r="AU10" i="12"/>
  <c r="AT10" i="12"/>
  <c r="AS10" i="12"/>
  <c r="AR10" i="12"/>
  <c r="AR41" i="12" s="1"/>
  <c r="AQ10" i="12"/>
  <c r="AP10" i="12"/>
  <c r="AO10" i="12"/>
  <c r="AN10" i="12"/>
  <c r="AN41" i="12" s="1"/>
  <c r="AM10" i="12"/>
  <c r="AL10" i="12"/>
  <c r="AK10" i="12"/>
  <c r="AJ10" i="12"/>
  <c r="AI10" i="12"/>
  <c r="AH10" i="12"/>
  <c r="CA8" i="12"/>
  <c r="BZ8" i="12"/>
  <c r="BY8" i="12"/>
  <c r="BX8" i="12"/>
  <c r="BX39" i="12" s="1"/>
  <c r="BW8" i="12"/>
  <c r="BV8" i="12"/>
  <c r="BU8" i="12"/>
  <c r="BT8" i="12"/>
  <c r="BS8" i="12"/>
  <c r="BR8" i="12"/>
  <c r="BQ8" i="12"/>
  <c r="BP8" i="12"/>
  <c r="BP39" i="12" s="1"/>
  <c r="BO8" i="12"/>
  <c r="BO39" i="12" s="1"/>
  <c r="BN8" i="12"/>
  <c r="BM8" i="12"/>
  <c r="BL8" i="12"/>
  <c r="BK8" i="12"/>
  <c r="BJ8" i="12"/>
  <c r="BI8" i="12"/>
  <c r="BH8" i="12"/>
  <c r="BH39" i="12" s="1"/>
  <c r="BG8" i="12"/>
  <c r="BF8" i="12"/>
  <c r="BE8" i="12"/>
  <c r="BD8" i="12"/>
  <c r="BD39" i="12" s="1"/>
  <c r="BC8" i="12"/>
  <c r="BB8" i="12"/>
  <c r="BA8" i="12"/>
  <c r="AZ8" i="12"/>
  <c r="AZ39" i="12" s="1"/>
  <c r="AY8" i="12"/>
  <c r="AY39" i="12" s="1"/>
  <c r="AX8" i="12"/>
  <c r="AW8" i="12"/>
  <c r="AV8" i="12"/>
  <c r="AU8" i="12"/>
  <c r="AT8" i="12"/>
  <c r="AS8" i="12"/>
  <c r="AR8" i="12"/>
  <c r="AR39" i="12" s="1"/>
  <c r="AQ8" i="12"/>
  <c r="AP8" i="12"/>
  <c r="AO8" i="12"/>
  <c r="AN8" i="12"/>
  <c r="AM8" i="12"/>
  <c r="AL8" i="12"/>
  <c r="AK8" i="12"/>
  <c r="AJ8" i="12"/>
  <c r="AJ39" i="12" s="1"/>
  <c r="AI8" i="12"/>
  <c r="AI39" i="12" s="1"/>
  <c r="AH8" i="12"/>
  <c r="BV38" i="12"/>
  <c r="BN38" i="12"/>
  <c r="BG7" i="12"/>
  <c r="BF7" i="12"/>
  <c r="BF38" i="12" s="1"/>
  <c r="BE7" i="12"/>
  <c r="BD7" i="12"/>
  <c r="BC7" i="12"/>
  <c r="BB7" i="12"/>
  <c r="BB38" i="12" s="1"/>
  <c r="BA7" i="12"/>
  <c r="AZ7" i="12"/>
  <c r="AY7" i="12"/>
  <c r="AX7" i="12"/>
  <c r="AX38" i="12" s="1"/>
  <c r="AW7" i="12"/>
  <c r="AV7" i="12"/>
  <c r="AU7" i="12"/>
  <c r="AT7" i="12"/>
  <c r="AS7" i="12"/>
  <c r="AR7" i="12"/>
  <c r="AQ7" i="12"/>
  <c r="AP7" i="12"/>
  <c r="AP38" i="12" s="1"/>
  <c r="AO7" i="12"/>
  <c r="AN7" i="12"/>
  <c r="AM7" i="12"/>
  <c r="AL7" i="12"/>
  <c r="AL38" i="12" s="1"/>
  <c r="AK7" i="12"/>
  <c r="AJ7" i="12"/>
  <c r="AI7" i="12"/>
  <c r="AH7" i="12"/>
  <c r="AH38" i="12" s="1"/>
  <c r="CA6" i="12"/>
  <c r="BZ6" i="12"/>
  <c r="BY6" i="12"/>
  <c r="BX6" i="12"/>
  <c r="BW6" i="12"/>
  <c r="BV6" i="12"/>
  <c r="BU6" i="12"/>
  <c r="BU37" i="12" s="1"/>
  <c r="BT6" i="12"/>
  <c r="BT37" i="12" s="1"/>
  <c r="BS6" i="12"/>
  <c r="BR6" i="12"/>
  <c r="BQ6" i="12"/>
  <c r="BP6" i="12"/>
  <c r="BP37" i="12" s="1"/>
  <c r="BO6" i="12"/>
  <c r="BN6" i="12"/>
  <c r="BM6" i="12"/>
  <c r="BL6" i="12"/>
  <c r="BL37" i="12" s="1"/>
  <c r="BK6" i="12"/>
  <c r="BK37" i="12" s="1"/>
  <c r="BJ6" i="12"/>
  <c r="BI6" i="12"/>
  <c r="BH6" i="12"/>
  <c r="BG6" i="12"/>
  <c r="BF6" i="12"/>
  <c r="BE6" i="12"/>
  <c r="BD6" i="12"/>
  <c r="BD37" i="12" s="1"/>
  <c r="BC6" i="12"/>
  <c r="BB6" i="12"/>
  <c r="BA6" i="12"/>
  <c r="AZ6" i="12"/>
  <c r="AZ37" i="12" s="1"/>
  <c r="AY6" i="12"/>
  <c r="AX6" i="12"/>
  <c r="AW6" i="12"/>
  <c r="AV6" i="12"/>
  <c r="AV37" i="12" s="1"/>
  <c r="AU6" i="12"/>
  <c r="AT6" i="12"/>
  <c r="AS6" i="12"/>
  <c r="AR6" i="12"/>
  <c r="AQ6" i="12"/>
  <c r="AP6" i="12"/>
  <c r="AO6" i="12"/>
  <c r="AN6" i="12"/>
  <c r="AN37" i="12" s="1"/>
  <c r="AM6" i="12"/>
  <c r="AL6" i="12"/>
  <c r="AK6" i="12"/>
  <c r="AJ6" i="12"/>
  <c r="AJ37" i="12" s="1"/>
  <c r="AI6" i="12"/>
  <c r="AH6" i="12"/>
  <c r="BU146" i="9"/>
  <c r="BM146" i="9"/>
  <c r="BE146" i="9"/>
  <c r="AW146" i="9"/>
  <c r="AO146" i="9"/>
  <c r="CA87" i="12"/>
  <c r="BX87" i="12"/>
  <c r="BW87" i="12"/>
  <c r="BT87" i="12"/>
  <c r="BS87" i="12"/>
  <c r="BP87" i="12"/>
  <c r="BO87" i="12"/>
  <c r="BL87" i="12"/>
  <c r="BK87" i="12"/>
  <c r="BH87" i="12"/>
  <c r="BG87" i="12"/>
  <c r="BD87" i="12"/>
  <c r="BC87" i="12"/>
  <c r="AZ87" i="12"/>
  <c r="AY87" i="12"/>
  <c r="AV87" i="12"/>
  <c r="AU87" i="12"/>
  <c r="AR87" i="12"/>
  <c r="AQ87" i="12"/>
  <c r="CA115" i="9"/>
  <c r="BZ115" i="9"/>
  <c r="BW115" i="9"/>
  <c r="BS115" i="9"/>
  <c r="BR115" i="9"/>
  <c r="BO115" i="9"/>
  <c r="BK115" i="9"/>
  <c r="BJ115" i="9"/>
  <c r="BG115" i="9"/>
  <c r="BC115" i="9"/>
  <c r="BB115" i="9"/>
  <c r="AY115" i="9"/>
  <c r="AU115" i="9"/>
  <c r="AT115" i="9"/>
  <c r="AQ115" i="9"/>
  <c r="AM115" i="9"/>
  <c r="AL115" i="9"/>
  <c r="AI115" i="9"/>
  <c r="BY83" i="12"/>
  <c r="BX83" i="12"/>
  <c r="BU83" i="12"/>
  <c r="BT83" i="12"/>
  <c r="BQ83" i="12"/>
  <c r="BP83" i="12"/>
  <c r="BM83" i="12"/>
  <c r="BL83" i="12"/>
  <c r="CA100" i="9"/>
  <c r="BW100" i="9"/>
  <c r="BT100" i="9"/>
  <c r="BO100" i="9"/>
  <c r="BL100" i="9"/>
  <c r="BK100" i="9"/>
  <c r="BH100" i="9"/>
  <c r="BG100" i="9"/>
  <c r="BD100" i="9"/>
  <c r="BC100" i="9"/>
  <c r="AZ100" i="9"/>
  <c r="AY100" i="9"/>
  <c r="AV100" i="9"/>
  <c r="AU100" i="9"/>
  <c r="AR100" i="9"/>
  <c r="AQ100" i="9"/>
  <c r="AN100" i="9"/>
  <c r="AM100" i="9"/>
  <c r="AJ100" i="9"/>
  <c r="AI100" i="9"/>
  <c r="BY100" i="9"/>
  <c r="BU100" i="9"/>
  <c r="BQ100" i="9"/>
  <c r="CA95" i="9"/>
  <c r="BX95" i="9"/>
  <c r="BW95" i="9"/>
  <c r="BT95" i="9"/>
  <c r="BS95" i="9"/>
  <c r="BP95" i="9"/>
  <c r="BO95" i="9"/>
  <c r="BL95" i="9"/>
  <c r="BK95" i="9"/>
  <c r="BH95" i="9"/>
  <c r="BG95" i="9"/>
  <c r="BD95" i="9"/>
  <c r="BC95" i="9"/>
  <c r="AZ95" i="9"/>
  <c r="AY95" i="9"/>
  <c r="AV95" i="9"/>
  <c r="AU95" i="9"/>
  <c r="AR95" i="9"/>
  <c r="AQ95" i="9"/>
  <c r="AN95" i="9"/>
  <c r="AM95" i="9"/>
  <c r="AJ95" i="9"/>
  <c r="AI95" i="9"/>
  <c r="BZ79" i="12"/>
  <c r="BY79" i="12"/>
  <c r="BV79" i="12"/>
  <c r="BU79" i="12"/>
  <c r="BR79" i="12"/>
  <c r="BQ79" i="12"/>
  <c r="BN79" i="12"/>
  <c r="BM79" i="12"/>
  <c r="BJ79" i="12"/>
  <c r="BI79" i="12"/>
  <c r="BF79" i="12"/>
  <c r="BE79" i="12"/>
  <c r="BB79" i="12"/>
  <c r="BA79" i="12"/>
  <c r="AY79" i="12"/>
  <c r="AX79" i="12"/>
  <c r="AW79" i="12"/>
  <c r="AV79" i="12"/>
  <c r="AU79" i="12"/>
  <c r="AT79" i="12"/>
  <c r="AS79" i="12"/>
  <c r="AR79" i="12"/>
  <c r="AQ79" i="12"/>
  <c r="AM142" i="9"/>
  <c r="AI142" i="9"/>
  <c r="BZ75" i="12"/>
  <c r="BY75" i="12"/>
  <c r="BV75" i="12"/>
  <c r="BU75" i="12"/>
  <c r="BR75" i="12"/>
  <c r="BQ75" i="12"/>
  <c r="BN75" i="12"/>
  <c r="BM75" i="12"/>
  <c r="BJ75" i="12"/>
  <c r="BI75" i="12"/>
  <c r="BF75" i="12"/>
  <c r="BE75" i="12"/>
  <c r="BB75" i="12"/>
  <c r="BA75" i="12"/>
  <c r="AX75" i="12"/>
  <c r="AW75" i="12"/>
  <c r="AT75" i="12"/>
  <c r="AS75" i="12"/>
  <c r="BY83" i="9"/>
  <c r="BX83" i="9"/>
  <c r="BU83" i="9"/>
  <c r="BT83" i="9"/>
  <c r="BQ83" i="9"/>
  <c r="BP83" i="9"/>
  <c r="BM83" i="9"/>
  <c r="BL83" i="9"/>
  <c r="BI83" i="9"/>
  <c r="BH83" i="9"/>
  <c r="BE83" i="9"/>
  <c r="BD83" i="9"/>
  <c r="BA83" i="9"/>
  <c r="AZ83" i="9"/>
  <c r="AW83" i="9"/>
  <c r="AV83" i="9"/>
  <c r="AS83" i="9"/>
  <c r="AR83" i="9"/>
  <c r="AO83" i="9"/>
  <c r="AN83" i="9"/>
  <c r="AK83" i="9"/>
  <c r="AJ83" i="9"/>
  <c r="BY146" i="10"/>
  <c r="BU146" i="10"/>
  <c r="BQ146" i="10"/>
  <c r="BM146" i="10"/>
  <c r="BI146" i="10"/>
  <c r="BE146" i="10"/>
  <c r="BA146" i="10"/>
  <c r="AW146" i="10"/>
  <c r="AS146" i="10"/>
  <c r="AO146" i="10"/>
  <c r="AK146" i="10"/>
  <c r="BY72" i="9"/>
  <c r="BU69" i="9"/>
  <c r="BT69" i="9"/>
  <c r="BY88" i="12"/>
  <c r="BX88" i="12"/>
  <c r="BU88" i="12"/>
  <c r="BT88" i="12"/>
  <c r="BQ88" i="12"/>
  <c r="BP88" i="12"/>
  <c r="BM88" i="12"/>
  <c r="BL88" i="12"/>
  <c r="BI88" i="12"/>
  <c r="BH88" i="12"/>
  <c r="BE88" i="12"/>
  <c r="BD88" i="12"/>
  <c r="BA88" i="12"/>
  <c r="AZ88" i="12"/>
  <c r="AW88" i="12"/>
  <c r="AV88" i="12"/>
  <c r="AS88" i="12"/>
  <c r="AR88" i="12"/>
  <c r="CA84" i="12"/>
  <c r="BX84" i="12"/>
  <c r="BW84" i="12"/>
  <c r="BT84" i="12"/>
  <c r="BS84" i="12"/>
  <c r="BP84" i="12"/>
  <c r="BO84" i="12"/>
  <c r="BL84" i="12"/>
  <c r="BK84" i="12"/>
  <c r="CA50" i="9"/>
  <c r="BZ50" i="9"/>
  <c r="BW50" i="9"/>
  <c r="BV50" i="9"/>
  <c r="BS50" i="9"/>
  <c r="BR50" i="9"/>
  <c r="BO50" i="9"/>
  <c r="BN50" i="9"/>
  <c r="BK50" i="9"/>
  <c r="BJ50" i="9"/>
  <c r="BG50" i="9"/>
  <c r="BF50" i="9"/>
  <c r="BC50" i="9"/>
  <c r="BB50" i="9"/>
  <c r="AY50" i="9"/>
  <c r="AX50" i="9"/>
  <c r="AU50" i="9"/>
  <c r="AT50" i="9"/>
  <c r="AQ50" i="9"/>
  <c r="AP50" i="9"/>
  <c r="AM50" i="9"/>
  <c r="AL50" i="9"/>
  <c r="AI50" i="9"/>
  <c r="AH50" i="9"/>
  <c r="CA40" i="9"/>
  <c r="BZ40" i="9"/>
  <c r="BW40" i="9"/>
  <c r="BV40" i="9"/>
  <c r="BS40" i="9"/>
  <c r="BR40" i="9"/>
  <c r="BO40" i="9"/>
  <c r="BN40" i="9"/>
  <c r="BK40" i="9"/>
  <c r="BJ40" i="9"/>
  <c r="BG40" i="9"/>
  <c r="BF40" i="9"/>
  <c r="BC40" i="9"/>
  <c r="BB40" i="9"/>
  <c r="AY40" i="9"/>
  <c r="AX40" i="9"/>
  <c r="AU40" i="9"/>
  <c r="AT40" i="9"/>
  <c r="AQ40" i="9"/>
  <c r="AP40" i="9"/>
  <c r="AM40" i="9"/>
  <c r="AL40" i="9"/>
  <c r="AI40" i="9"/>
  <c r="AH40" i="9"/>
  <c r="BZ34" i="9"/>
  <c r="BY34" i="9"/>
  <c r="BV34" i="9"/>
  <c r="BU34" i="9"/>
  <c r="BR34" i="9"/>
  <c r="BQ34" i="9"/>
  <c r="BN34" i="9"/>
  <c r="BM34" i="9"/>
  <c r="CA22" i="9"/>
  <c r="BX137" i="9"/>
  <c r="BT22" i="9"/>
  <c r="BS22" i="9"/>
  <c r="BP137" i="9"/>
  <c r="BL22" i="9"/>
  <c r="BK22" i="9"/>
  <c r="BH137" i="9"/>
  <c r="BD22" i="9"/>
  <c r="BC22" i="9"/>
  <c r="AZ137" i="9"/>
  <c r="AV22" i="9"/>
  <c r="AU22" i="9"/>
  <c r="AR137" i="9"/>
  <c r="AN22" i="9"/>
  <c r="AM22" i="9"/>
  <c r="AJ137" i="9"/>
  <c r="BZ22" i="9"/>
  <c r="BY22" i="9"/>
  <c r="BV22" i="9"/>
  <c r="BU22" i="9"/>
  <c r="BR22" i="9"/>
  <c r="BQ22" i="9"/>
  <c r="BN22" i="9"/>
  <c r="BM22" i="9"/>
  <c r="BJ22" i="9"/>
  <c r="BI22" i="9"/>
  <c r="BF22" i="9"/>
  <c r="BE22" i="9"/>
  <c r="BB22" i="9"/>
  <c r="BA22" i="9"/>
  <c r="AX22" i="9"/>
  <c r="AW22" i="9"/>
  <c r="AT22" i="9"/>
  <c r="AS22" i="9"/>
  <c r="AP22" i="9"/>
  <c r="AO22" i="9"/>
  <c r="AL22" i="9"/>
  <c r="AK22" i="9"/>
  <c r="AH22" i="9"/>
  <c r="BP145" i="9"/>
  <c r="BO145" i="9"/>
  <c r="BL145" i="9"/>
  <c r="BK145" i="10"/>
  <c r="BH145" i="9"/>
  <c r="BG145" i="9"/>
  <c r="BD145" i="9"/>
  <c r="BC145" i="10"/>
  <c r="AZ145" i="9"/>
  <c r="AY145" i="9"/>
  <c r="AV145" i="9"/>
  <c r="AU145" i="10"/>
  <c r="AR145" i="9"/>
  <c r="AQ145" i="9"/>
  <c r="AN145" i="9"/>
  <c r="AM145" i="10"/>
  <c r="AJ145" i="9"/>
  <c r="AI145" i="9"/>
  <c r="BZ145" i="9"/>
  <c r="BY145" i="9"/>
  <c r="BV145" i="9"/>
  <c r="BU145" i="9"/>
  <c r="BR145" i="9"/>
  <c r="BQ145" i="9"/>
  <c r="BY29" i="12"/>
  <c r="BX29" i="12"/>
  <c r="BU29" i="12"/>
  <c r="BT29" i="12"/>
  <c r="BQ29" i="12"/>
  <c r="BP29" i="12"/>
  <c r="BM29" i="12"/>
  <c r="BL29" i="12"/>
  <c r="BI29" i="12"/>
  <c r="BH29" i="12"/>
  <c r="BE29" i="12"/>
  <c r="BD29" i="12"/>
  <c r="BA29" i="12"/>
  <c r="AZ29" i="12"/>
  <c r="AW29" i="12"/>
  <c r="AV29" i="12"/>
  <c r="AS29" i="12"/>
  <c r="AR29" i="12"/>
  <c r="AO29" i="12"/>
  <c r="AN29" i="12"/>
  <c r="AK29" i="12"/>
  <c r="AJ29" i="12"/>
  <c r="BZ136" i="10"/>
  <c r="BY136" i="10"/>
  <c r="BX136" i="9"/>
  <c r="BV136" i="10"/>
  <c r="BU136" i="10"/>
  <c r="BT136" i="9"/>
  <c r="BR136" i="10"/>
  <c r="BQ136" i="10"/>
  <c r="BP136" i="9"/>
  <c r="BN136" i="10"/>
  <c r="BM136" i="10"/>
  <c r="BL136" i="9"/>
  <c r="BJ136" i="10"/>
  <c r="BI136" i="10"/>
  <c r="BH136" i="9"/>
  <c r="BF136" i="10"/>
  <c r="BE136" i="10"/>
  <c r="BD136" i="9"/>
  <c r="BB136" i="10"/>
  <c r="BA136" i="10"/>
  <c r="AZ136" i="9"/>
  <c r="AX136" i="10"/>
  <c r="AW136" i="10"/>
  <c r="AV136" i="9"/>
  <c r="AT136" i="10"/>
  <c r="AS136" i="10"/>
  <c r="AR136" i="9"/>
  <c r="AP136" i="10"/>
  <c r="AO136" i="10"/>
  <c r="AN136" i="9"/>
  <c r="AL136" i="10"/>
  <c r="AK136" i="10"/>
  <c r="AJ136" i="9"/>
  <c r="AH136" i="10"/>
  <c r="BX140" i="9"/>
  <c r="BU140" i="9"/>
  <c r="BT140" i="9"/>
  <c r="BP140" i="9"/>
  <c r="BM140" i="9"/>
  <c r="BL140" i="9"/>
  <c r="BH140" i="9"/>
  <c r="BE140" i="9"/>
  <c r="BD140" i="9"/>
  <c r="AZ140" i="9"/>
  <c r="AW140" i="9"/>
  <c r="AV140" i="9"/>
  <c r="AR140" i="9"/>
  <c r="AO140" i="9"/>
  <c r="AN140" i="9"/>
  <c r="AJ140" i="9"/>
  <c r="CA16" i="9"/>
  <c r="BZ144" i="9"/>
  <c r="BX16" i="9"/>
  <c r="BW16" i="9"/>
  <c r="BV144" i="9"/>
  <c r="BU16" i="9"/>
  <c r="BU6" i="5" s="1"/>
  <c r="BT16" i="9"/>
  <c r="BS16" i="9"/>
  <c r="BR144" i="9"/>
  <c r="BP16" i="9"/>
  <c r="BO16" i="9"/>
  <c r="BN144" i="9"/>
  <c r="BM16" i="9"/>
  <c r="BL16" i="9"/>
  <c r="BL6" i="5" s="1"/>
  <c r="BK16" i="9"/>
  <c r="BJ144" i="9"/>
  <c r="BH16" i="9"/>
  <c r="BG16" i="9"/>
  <c r="BF144" i="9"/>
  <c r="BE16" i="9"/>
  <c r="BD16" i="9"/>
  <c r="BC16" i="9"/>
  <c r="BB144" i="9"/>
  <c r="AZ16" i="9"/>
  <c r="AY16" i="9"/>
  <c r="AX144" i="9"/>
  <c r="AW16" i="9"/>
  <c r="AV16" i="9"/>
  <c r="AU16" i="9"/>
  <c r="AT144" i="9"/>
  <c r="AR16" i="9"/>
  <c r="AQ16" i="9"/>
  <c r="AP144" i="9"/>
  <c r="AO16" i="9"/>
  <c r="AO6" i="5" s="1"/>
  <c r="AN16" i="9"/>
  <c r="AM16" i="9"/>
  <c r="AL144" i="9"/>
  <c r="AJ16" i="9"/>
  <c r="AI16" i="9"/>
  <c r="AH144" i="9"/>
  <c r="CA50" i="8"/>
  <c r="BZ50" i="8"/>
  <c r="BY50" i="8"/>
  <c r="BX50" i="8"/>
  <c r="BW50" i="8"/>
  <c r="BV50" i="8"/>
  <c r="BU50" i="8"/>
  <c r="BT50" i="8"/>
  <c r="BS50" i="8"/>
  <c r="BR50" i="8"/>
  <c r="BQ50" i="8"/>
  <c r="BX60" i="7"/>
  <c r="BH60" i="7"/>
  <c r="AR60" i="7"/>
  <c r="AB60" i="7"/>
  <c r="L60" i="7"/>
  <c r="BT60" i="7"/>
  <c r="BL60" i="7"/>
  <c r="BD60" i="7"/>
  <c r="AV60" i="7"/>
  <c r="AN60" i="7"/>
  <c r="AF60" i="7"/>
  <c r="X60" i="7"/>
  <c r="P60" i="7"/>
  <c r="H60" i="7"/>
  <c r="BP60" i="7"/>
  <c r="AZ60" i="7"/>
  <c r="AJ60" i="7"/>
  <c r="T60" i="7"/>
  <c r="D60" i="7"/>
  <c r="CA20" i="7"/>
  <c r="BK20" i="7"/>
  <c r="AU20" i="7"/>
  <c r="AE20" i="7"/>
  <c r="O20" i="7"/>
  <c r="BW20" i="7"/>
  <c r="BO20" i="7"/>
  <c r="BG20" i="7"/>
  <c r="AY20" i="7"/>
  <c r="AQ20" i="7"/>
  <c r="AI20" i="7"/>
  <c r="AA20" i="7"/>
  <c r="S20" i="7"/>
  <c r="K20" i="7"/>
  <c r="BS20" i="7"/>
  <c r="BC20" i="7"/>
  <c r="AM20" i="7"/>
  <c r="W20" i="7"/>
  <c r="G20" i="7"/>
  <c r="BL10" i="7"/>
  <c r="AV10" i="7"/>
  <c r="AF10" i="7"/>
  <c r="P10" i="7"/>
  <c r="BX10" i="7"/>
  <c r="BP10" i="7"/>
  <c r="BH10" i="7"/>
  <c r="AZ10" i="7"/>
  <c r="AR10" i="7"/>
  <c r="AJ10" i="7"/>
  <c r="AB10" i="7"/>
  <c r="T10" i="7"/>
  <c r="L10" i="7"/>
  <c r="D10" i="7"/>
  <c r="BT10" i="7"/>
  <c r="BD10" i="7"/>
  <c r="AN10" i="7"/>
  <c r="X10" i="7"/>
  <c r="H10" i="7"/>
  <c r="BY103" i="6"/>
  <c r="BU103" i="6"/>
  <c r="CA103" i="6"/>
  <c r="BW103" i="6"/>
  <c r="BZ103" i="6"/>
  <c r="BV103" i="6"/>
  <c r="CA94" i="6"/>
  <c r="BZ94" i="6"/>
  <c r="BY94" i="6"/>
  <c r="BX94" i="6"/>
  <c r="BW94" i="6"/>
  <c r="BV94" i="6"/>
  <c r="BU94" i="6"/>
  <c r="BT94" i="6"/>
  <c r="BS94" i="6"/>
  <c r="BR94" i="6"/>
  <c r="BQ94" i="6"/>
  <c r="BP94" i="6"/>
  <c r="BO94" i="6"/>
  <c r="BN94" i="6"/>
  <c r="BM94" i="6"/>
  <c r="BL94" i="6"/>
  <c r="BK94" i="6"/>
  <c r="BJ94" i="6"/>
  <c r="BI94" i="6"/>
  <c r="BH94" i="6"/>
  <c r="BG94" i="6"/>
  <c r="BF94" i="6"/>
  <c r="BF92" i="6" s="1"/>
  <c r="BE94" i="6"/>
  <c r="BD94" i="6"/>
  <c r="BC94" i="6"/>
  <c r="BB94" i="6"/>
  <c r="BA94" i="6"/>
  <c r="AZ94" i="6"/>
  <c r="AY94" i="6"/>
  <c r="AX94" i="6"/>
  <c r="AX92" i="6" s="1"/>
  <c r="AW94" i="6"/>
  <c r="AV94" i="6"/>
  <c r="AU94" i="6"/>
  <c r="BY93" i="6"/>
  <c r="BU93" i="6"/>
  <c r="BQ93" i="6"/>
  <c r="BM93" i="6"/>
  <c r="BK92" i="6"/>
  <c r="BJ92" i="6"/>
  <c r="BG92" i="6"/>
  <c r="BC92" i="6"/>
  <c r="BB92" i="6"/>
  <c r="AY92" i="6"/>
  <c r="AU92" i="6"/>
  <c r="CA91" i="6"/>
  <c r="BG91" i="6"/>
  <c r="BC91" i="6"/>
  <c r="AY91" i="6"/>
  <c r="AW91" i="6"/>
  <c r="AV91" i="6"/>
  <c r="AU91" i="6"/>
  <c r="BX90" i="6"/>
  <c r="BT90" i="6"/>
  <c r="BL90" i="6"/>
  <c r="CA91" i="12"/>
  <c r="BY91" i="12"/>
  <c r="BX91" i="12"/>
  <c r="BW91" i="12"/>
  <c r="BU91" i="12"/>
  <c r="BT91" i="12"/>
  <c r="BS91" i="12"/>
  <c r="BQ91" i="12"/>
  <c r="BP91" i="12"/>
  <c r="BO91" i="12"/>
  <c r="BM91" i="12"/>
  <c r="BL91" i="12"/>
  <c r="BK91" i="12"/>
  <c r="BI91" i="12"/>
  <c r="BH91" i="12"/>
  <c r="BG91" i="12"/>
  <c r="BE91" i="12"/>
  <c r="BD91" i="12"/>
  <c r="BC91" i="12"/>
  <c r="BA91" i="12"/>
  <c r="AZ91" i="12"/>
  <c r="AY91" i="12"/>
  <c r="AW91" i="12"/>
  <c r="AV91" i="12"/>
  <c r="AU91" i="12"/>
  <c r="AS91" i="12"/>
  <c r="AR91" i="12"/>
  <c r="AQ91" i="12"/>
  <c r="AO91" i="12"/>
  <c r="AN91" i="12"/>
  <c r="AM91" i="12"/>
  <c r="AK91" i="12"/>
  <c r="AJ91" i="12"/>
  <c r="AI91" i="12"/>
  <c r="CA73" i="7"/>
  <c r="BZ73" i="7"/>
  <c r="BW73" i="7"/>
  <c r="CA73" i="6"/>
  <c r="BZ73" i="6"/>
  <c r="BW73" i="6"/>
  <c r="BV70" i="7"/>
  <c r="BU70" i="6"/>
  <c r="BR70" i="7"/>
  <c r="BQ70" i="6"/>
  <c r="BV70" i="6"/>
  <c r="BS70" i="6"/>
  <c r="BR70" i="6"/>
  <c r="CA60" i="7"/>
  <c r="BZ60" i="7"/>
  <c r="BY60" i="7"/>
  <c r="BW60" i="7"/>
  <c r="BV60" i="7"/>
  <c r="BU60" i="7"/>
  <c r="BS60" i="7"/>
  <c r="BR60" i="7"/>
  <c r="BQ60" i="7"/>
  <c r="BO60" i="7"/>
  <c r="BN60" i="7"/>
  <c r="BM60" i="7"/>
  <c r="BK60" i="7"/>
  <c r="BJ60" i="7"/>
  <c r="BI60" i="7"/>
  <c r="BG60" i="7"/>
  <c r="BF60" i="7"/>
  <c r="BE60" i="7"/>
  <c r="BC60" i="7"/>
  <c r="BB60" i="7"/>
  <c r="BA60" i="7"/>
  <c r="AY60" i="7"/>
  <c r="AX60" i="7"/>
  <c r="AW60" i="7"/>
  <c r="AU60" i="7"/>
  <c r="AT60" i="7"/>
  <c r="AS60" i="7"/>
  <c r="AQ60" i="7"/>
  <c r="AP60" i="7"/>
  <c r="AO60" i="7"/>
  <c r="AM60" i="7"/>
  <c r="AL60" i="7"/>
  <c r="AK60" i="7"/>
  <c r="AI60" i="7"/>
  <c r="AH60" i="7"/>
  <c r="AG60" i="7"/>
  <c r="AE60" i="7"/>
  <c r="AD60" i="7"/>
  <c r="AC60" i="7"/>
  <c r="AA60" i="7"/>
  <c r="Z60" i="7"/>
  <c r="Y60" i="7"/>
  <c r="W60" i="7"/>
  <c r="V60" i="7"/>
  <c r="U60" i="7"/>
  <c r="S60" i="7"/>
  <c r="R60" i="7"/>
  <c r="Q60" i="7"/>
  <c r="O60" i="7"/>
  <c r="N60" i="7"/>
  <c r="M60" i="7"/>
  <c r="K60" i="7"/>
  <c r="J60" i="7"/>
  <c r="I60" i="7"/>
  <c r="G60" i="7"/>
  <c r="F60" i="7"/>
  <c r="E60" i="7"/>
  <c r="CA60" i="6"/>
  <c r="CA89" i="6" s="1"/>
  <c r="BZ60" i="6"/>
  <c r="BY60" i="6"/>
  <c r="BX60" i="6"/>
  <c r="BW60" i="6"/>
  <c r="BV60" i="6"/>
  <c r="BU60" i="6"/>
  <c r="BT60" i="6"/>
  <c r="BS60" i="6"/>
  <c r="BS89" i="6" s="1"/>
  <c r="BR60" i="6"/>
  <c r="BQ60" i="6"/>
  <c r="BP60" i="6"/>
  <c r="BP89" i="6" s="1"/>
  <c r="BO60" i="6"/>
  <c r="BN60" i="6"/>
  <c r="BM60" i="6"/>
  <c r="BL60" i="6"/>
  <c r="BL89" i="6" s="1"/>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A82" i="12"/>
  <c r="BZ82" i="12"/>
  <c r="BX82" i="12"/>
  <c r="BW82" i="12"/>
  <c r="BV82" i="12"/>
  <c r="BT82" i="12"/>
  <c r="BS82" i="12"/>
  <c r="BR82" i="12"/>
  <c r="BP82" i="12"/>
  <c r="BO82" i="12"/>
  <c r="BN82" i="12"/>
  <c r="BL82" i="12"/>
  <c r="BK82" i="12"/>
  <c r="BJ82" i="12"/>
  <c r="BH82" i="12"/>
  <c r="BG82" i="12"/>
  <c r="BF82" i="12"/>
  <c r="BD82" i="12"/>
  <c r="BC82" i="12"/>
  <c r="BB82" i="12"/>
  <c r="AZ82" i="12"/>
  <c r="AY82" i="12"/>
  <c r="AX82" i="12"/>
  <c r="AV82" i="12"/>
  <c r="AU82" i="12"/>
  <c r="AT82" i="12"/>
  <c r="AR82" i="12"/>
  <c r="AQ82" i="12"/>
  <c r="AP82" i="12"/>
  <c r="AN82" i="12"/>
  <c r="AM82" i="12"/>
  <c r="AL82" i="12"/>
  <c r="AJ82" i="12"/>
  <c r="AI82" i="12"/>
  <c r="AH82" i="12"/>
  <c r="BH91" i="6"/>
  <c r="BF91" i="6"/>
  <c r="BD91" i="6"/>
  <c r="BB91" i="6"/>
  <c r="AZ91" i="6"/>
  <c r="AX91" i="6"/>
  <c r="BZ99" i="6"/>
  <c r="BW99" i="6"/>
  <c r="BV99" i="6"/>
  <c r="BR90" i="6"/>
  <c r="CA9" i="12"/>
  <c r="BZ9" i="12"/>
  <c r="BY9" i="12"/>
  <c r="BX9" i="12"/>
  <c r="BW9" i="12"/>
  <c r="BV9" i="12"/>
  <c r="BU9" i="12"/>
  <c r="BT9" i="12"/>
  <c r="BS9" i="12"/>
  <c r="BR9" i="12"/>
  <c r="BQ9"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c r="AM9" i="12"/>
  <c r="AL9" i="12"/>
  <c r="AK9" i="12"/>
  <c r="AJ9" i="12"/>
  <c r="AI9" i="12"/>
  <c r="AH9" i="12"/>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A38" i="6"/>
  <c r="BZ38" i="6"/>
  <c r="BY38" i="6"/>
  <c r="AD16" i="3" s="1"/>
  <c r="AD15" i="3" s="1"/>
  <c r="BX38" i="6"/>
  <c r="BW38" i="6"/>
  <c r="BW89" i="6" s="1"/>
  <c r="BV38" i="6"/>
  <c r="BU38" i="6"/>
  <c r="Z16" i="3" s="1"/>
  <c r="Z15" i="3" s="1"/>
  <c r="BT38" i="6"/>
  <c r="BT89" i="6" s="1"/>
  <c r="BS38" i="6"/>
  <c r="BR38" i="6"/>
  <c r="BQ38" i="6"/>
  <c r="V16" i="3" s="1"/>
  <c r="V15" i="3" s="1"/>
  <c r="BP38" i="6"/>
  <c r="BO38" i="6"/>
  <c r="BO89" i="6" s="1"/>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A54" i="12"/>
  <c r="BZ54" i="12"/>
  <c r="BY54" i="12"/>
  <c r="BX54" i="12"/>
  <c r="BW54" i="12"/>
  <c r="BV54" i="12"/>
  <c r="BU54" i="12"/>
  <c r="BT54" i="12"/>
  <c r="BS54" i="12"/>
  <c r="BR54" i="12"/>
  <c r="BQ54" i="12"/>
  <c r="BP54" i="12"/>
  <c r="BO54" i="12"/>
  <c r="BN54" i="12"/>
  <c r="BM54" i="12"/>
  <c r="BL54" i="12"/>
  <c r="BK54" i="12"/>
  <c r="BJ54" i="12"/>
  <c r="BI54" i="12"/>
  <c r="BH54" i="12"/>
  <c r="BG54" i="12"/>
  <c r="BF54" i="12"/>
  <c r="BE54" i="12"/>
  <c r="BD54" i="12"/>
  <c r="BC54" i="12"/>
  <c r="BB54" i="12"/>
  <c r="BA54" i="12"/>
  <c r="AZ54" i="12"/>
  <c r="AY54" i="12"/>
  <c r="AX54" i="12"/>
  <c r="AW54" i="12"/>
  <c r="AV54" i="12"/>
  <c r="AU54" i="12"/>
  <c r="AT54" i="12"/>
  <c r="AS54" i="12"/>
  <c r="AR54" i="12"/>
  <c r="AQ54" i="12"/>
  <c r="AP54" i="12"/>
  <c r="AO54" i="12"/>
  <c r="AN54" i="12"/>
  <c r="AM54" i="12"/>
  <c r="AL54" i="12"/>
  <c r="AK54" i="12"/>
  <c r="AJ54" i="12"/>
  <c r="AI54" i="12"/>
  <c r="AH54" i="12"/>
  <c r="CA81" i="12"/>
  <c r="BY81" i="12"/>
  <c r="BX81" i="12"/>
  <c r="BW81" i="12"/>
  <c r="BU81" i="12"/>
  <c r="BT81" i="12"/>
  <c r="BS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CA93" i="6"/>
  <c r="BZ93" i="6"/>
  <c r="BX93" i="6"/>
  <c r="BW93" i="6"/>
  <c r="BV93" i="6"/>
  <c r="BT93" i="6"/>
  <c r="BS93" i="6"/>
  <c r="BR93" i="6"/>
  <c r="BP93" i="6"/>
  <c r="BO93" i="6"/>
  <c r="BN93" i="6"/>
  <c r="BL93" i="6"/>
  <c r="BZ89" i="6"/>
  <c r="BV89" i="6"/>
  <c r="BR89" i="6"/>
  <c r="BN89" i="6"/>
  <c r="BY27" i="7"/>
  <c r="BU27" i="7"/>
  <c r="BQ27" i="7"/>
  <c r="BM27" i="7"/>
  <c r="CA27" i="6"/>
  <c r="BZ27" i="6"/>
  <c r="BY27" i="6"/>
  <c r="BX27" i="6"/>
  <c r="BW27" i="6"/>
  <c r="BV27" i="6"/>
  <c r="BU27" i="6"/>
  <c r="BT27" i="6"/>
  <c r="BS27" i="6"/>
  <c r="BR27" i="6"/>
  <c r="BQ27" i="6"/>
  <c r="BP27" i="6"/>
  <c r="BO27" i="6"/>
  <c r="BN27" i="6"/>
  <c r="BM27" i="6"/>
  <c r="BL27" i="6"/>
  <c r="BZ20" i="7"/>
  <c r="BY20" i="7"/>
  <c r="BX20" i="7"/>
  <c r="BV20" i="7"/>
  <c r="BU20" i="7"/>
  <c r="BT20" i="7"/>
  <c r="BR20" i="7"/>
  <c r="BQ20" i="7"/>
  <c r="BP20" i="7"/>
  <c r="BN20" i="7"/>
  <c r="BM20" i="7"/>
  <c r="BL20" i="7"/>
  <c r="BJ20" i="7"/>
  <c r="BI20" i="7"/>
  <c r="BH20" i="7"/>
  <c r="BF20" i="7"/>
  <c r="BE20" i="7"/>
  <c r="BD20" i="7"/>
  <c r="BB20" i="7"/>
  <c r="BA20" i="7"/>
  <c r="AZ20" i="7"/>
  <c r="AX20" i="7"/>
  <c r="AW20" i="7"/>
  <c r="AV20" i="7"/>
  <c r="AT20" i="7"/>
  <c r="AS20" i="7"/>
  <c r="AR20" i="7"/>
  <c r="AP20" i="7"/>
  <c r="AO20" i="7"/>
  <c r="AN20" i="7"/>
  <c r="AL20" i="7"/>
  <c r="AK20" i="7"/>
  <c r="AJ20" i="7"/>
  <c r="AH20" i="7"/>
  <c r="AG20" i="7"/>
  <c r="AF20" i="7"/>
  <c r="AD20" i="7"/>
  <c r="AC20" i="7"/>
  <c r="AB20" i="7"/>
  <c r="Z20" i="7"/>
  <c r="Y20" i="7"/>
  <c r="X20" i="7"/>
  <c r="V20" i="7"/>
  <c r="U20" i="7"/>
  <c r="T20" i="7"/>
  <c r="R20" i="7"/>
  <c r="Q20" i="7"/>
  <c r="P20" i="7"/>
  <c r="N20" i="7"/>
  <c r="M20" i="7"/>
  <c r="L20" i="7"/>
  <c r="J20" i="7"/>
  <c r="I20" i="7"/>
  <c r="H20" i="7"/>
  <c r="F20" i="7"/>
  <c r="E20" i="7"/>
  <c r="D20" i="7"/>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A77" i="12"/>
  <c r="BZ77" i="12"/>
  <c r="BY77" i="12"/>
  <c r="BW77" i="12"/>
  <c r="BV77" i="12"/>
  <c r="BU77" i="12"/>
  <c r="BS77" i="12"/>
  <c r="BR77" i="12"/>
  <c r="BQ77" i="12"/>
  <c r="BO77" i="12"/>
  <c r="BN77" i="12"/>
  <c r="BM77" i="12"/>
  <c r="BK77" i="12"/>
  <c r="BJ77" i="12"/>
  <c r="BI77" i="12"/>
  <c r="BG77" i="12"/>
  <c r="BF77" i="12"/>
  <c r="BE77" i="12"/>
  <c r="BC77" i="12"/>
  <c r="BB77" i="12"/>
  <c r="BA77" i="12"/>
  <c r="AY77" i="12"/>
  <c r="AX77" i="12"/>
  <c r="AW77" i="12"/>
  <c r="AU77" i="12"/>
  <c r="AT77" i="12"/>
  <c r="AS77" i="12"/>
  <c r="AQ77" i="12"/>
  <c r="AP77" i="12"/>
  <c r="AO77" i="12"/>
  <c r="AM77" i="12"/>
  <c r="AL77" i="12"/>
  <c r="AK77" i="12"/>
  <c r="AI77" i="12"/>
  <c r="AH77" i="12"/>
  <c r="BN14" i="6"/>
  <c r="BN90" i="6" s="1"/>
  <c r="BM14" i="6"/>
  <c r="BL14" i="6"/>
  <c r="BK14" i="6"/>
  <c r="BJ14" i="6"/>
  <c r="BI14" i="6"/>
  <c r="BH14" i="6"/>
  <c r="BG14" i="6"/>
  <c r="BF14" i="6"/>
  <c r="BE14" i="6"/>
  <c r="BD14" i="6"/>
  <c r="BC14" i="6"/>
  <c r="BB14" i="6"/>
  <c r="BA14" i="6"/>
  <c r="AZ14" i="6"/>
  <c r="AY14" i="6"/>
  <c r="AX14" i="6"/>
  <c r="AW14" i="6"/>
  <c r="AV14" i="6"/>
  <c r="AU14" i="6"/>
  <c r="AT14" i="6"/>
  <c r="AS14" i="6"/>
  <c r="AR14" i="6"/>
  <c r="AQ14" i="6"/>
  <c r="AP14" i="6"/>
  <c r="AP83" i="6" s="1"/>
  <c r="AO14" i="6"/>
  <c r="AN14" i="6"/>
  <c r="AM14" i="6"/>
  <c r="AL14" i="6"/>
  <c r="AK14" i="6"/>
  <c r="AJ14" i="6"/>
  <c r="AI14" i="6"/>
  <c r="AH14" i="6"/>
  <c r="AG14" i="6"/>
  <c r="AF14" i="6"/>
  <c r="AE14" i="6"/>
  <c r="AD14" i="6"/>
  <c r="AD83" i="6" s="1"/>
  <c r="AC14" i="6"/>
  <c r="AB14" i="6"/>
  <c r="AA14" i="6"/>
  <c r="Z14" i="6"/>
  <c r="Z83" i="6" s="1"/>
  <c r="Y14" i="6"/>
  <c r="X14" i="6"/>
  <c r="W14" i="6"/>
  <c r="V14" i="6"/>
  <c r="U14" i="6"/>
  <c r="T14" i="6"/>
  <c r="S14" i="6"/>
  <c r="R14" i="6"/>
  <c r="Q14" i="6"/>
  <c r="P14" i="6"/>
  <c r="O14" i="6"/>
  <c r="N14" i="6"/>
  <c r="N83" i="6" s="1"/>
  <c r="M14" i="6"/>
  <c r="L14" i="6"/>
  <c r="K14" i="6"/>
  <c r="J14" i="6"/>
  <c r="J83" i="6" s="1"/>
  <c r="I14" i="6"/>
  <c r="H14" i="6"/>
  <c r="G14" i="6"/>
  <c r="F14" i="6"/>
  <c r="E14" i="6"/>
  <c r="D14"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CA10" i="7"/>
  <c r="BZ10" i="7"/>
  <c r="BY10" i="7"/>
  <c r="BW10" i="7"/>
  <c r="BV10" i="7"/>
  <c r="BU10" i="7"/>
  <c r="BS10" i="7"/>
  <c r="BR10" i="7"/>
  <c r="BQ10" i="7"/>
  <c r="BO10" i="7"/>
  <c r="BM10" i="7"/>
  <c r="BK10" i="7"/>
  <c r="BJ10" i="7"/>
  <c r="BI10" i="7"/>
  <c r="BG10" i="7"/>
  <c r="BF10" i="7"/>
  <c r="BE10" i="7"/>
  <c r="BC10" i="7"/>
  <c r="BB10" i="7"/>
  <c r="BA10" i="7"/>
  <c r="AY10" i="7"/>
  <c r="AX10" i="7"/>
  <c r="AW10" i="7"/>
  <c r="AU10" i="7"/>
  <c r="AT10" i="7"/>
  <c r="AS10" i="7"/>
  <c r="AQ10" i="7"/>
  <c r="AP10" i="7"/>
  <c r="AO10" i="7"/>
  <c r="AM10" i="7"/>
  <c r="AL10" i="7"/>
  <c r="AK10" i="7"/>
  <c r="AI10" i="7"/>
  <c r="AH10" i="7"/>
  <c r="AG10" i="7"/>
  <c r="AE10" i="7"/>
  <c r="AD10" i="7"/>
  <c r="AC10" i="7"/>
  <c r="AA10" i="7"/>
  <c r="Z10" i="7"/>
  <c r="Y10" i="7"/>
  <c r="W10" i="7"/>
  <c r="V10" i="7"/>
  <c r="U10" i="7"/>
  <c r="S10" i="7"/>
  <c r="R10" i="7"/>
  <c r="Q10" i="7"/>
  <c r="O10" i="7"/>
  <c r="N10" i="7"/>
  <c r="M10" i="7"/>
  <c r="K10" i="7"/>
  <c r="J10" i="7"/>
  <c r="I10" i="7"/>
  <c r="G10" i="7"/>
  <c r="F10" i="7"/>
  <c r="E10" i="7"/>
  <c r="CA10" i="6"/>
  <c r="BZ10" i="6"/>
  <c r="BY10" i="6"/>
  <c r="BX10" i="6"/>
  <c r="BW10" i="6"/>
  <c r="BV10" i="6"/>
  <c r="BU10" i="6"/>
  <c r="BT10" i="6"/>
  <c r="BS10" i="6"/>
  <c r="BR10" i="6"/>
  <c r="BQ10" i="6"/>
  <c r="BP10" i="6"/>
  <c r="BO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BX7" i="6"/>
  <c r="BX82" i="6" s="1"/>
  <c r="BQ7" i="6"/>
  <c r="BO7" i="6"/>
  <c r="BO82" i="6" s="1"/>
  <c r="BI7" i="6"/>
  <c r="AY7" i="6"/>
  <c r="AY82" i="6" s="1"/>
  <c r="AR7" i="6"/>
  <c r="AK7" i="6"/>
  <c r="AI7" i="6"/>
  <c r="AI82" i="6" s="1"/>
  <c r="AG7" i="6"/>
  <c r="AF7" i="6"/>
  <c r="AE7" i="6"/>
  <c r="AE82" i="6" s="1"/>
  <c r="AD7" i="6"/>
  <c r="AC7" i="6"/>
  <c r="AB7" i="6"/>
  <c r="AA7" i="6"/>
  <c r="AA82" i="6" s="1"/>
  <c r="Z7" i="6"/>
  <c r="Y7" i="6"/>
  <c r="X7" i="6"/>
  <c r="W7" i="6"/>
  <c r="W82" i="6" s="1"/>
  <c r="V7" i="6"/>
  <c r="U7" i="6"/>
  <c r="T7" i="6"/>
  <c r="S7" i="6"/>
  <c r="S82" i="6" s="1"/>
  <c r="R7" i="6"/>
  <c r="Q7" i="6"/>
  <c r="P7" i="6"/>
  <c r="O7" i="6"/>
  <c r="O82" i="6" s="1"/>
  <c r="N7" i="6"/>
  <c r="M7" i="6"/>
  <c r="L7" i="6"/>
  <c r="K7" i="6"/>
  <c r="K82" i="6" s="1"/>
  <c r="J7" i="6"/>
  <c r="I7" i="6"/>
  <c r="H7" i="6"/>
  <c r="G7" i="6"/>
  <c r="G82" i="6" s="1"/>
  <c r="F7" i="6"/>
  <c r="E7" i="6"/>
  <c r="D7" i="6"/>
  <c r="CA6" i="6"/>
  <c r="BZ6" i="6"/>
  <c r="BY6" i="6"/>
  <c r="BX6" i="6"/>
  <c r="BW6" i="6"/>
  <c r="BV6" i="6"/>
  <c r="BU6" i="6"/>
  <c r="BT6" i="6"/>
  <c r="BS6" i="6"/>
  <c r="BR6" i="6"/>
  <c r="BQ6" i="6"/>
  <c r="BP6" i="6"/>
  <c r="BO6" i="6"/>
  <c r="BO84" i="6" s="1"/>
  <c r="BN6" i="6"/>
  <c r="BM6" i="6"/>
  <c r="BL6" i="6"/>
  <c r="BK6" i="6"/>
  <c r="BK84" i="6" s="1"/>
  <c r="BJ6" i="6"/>
  <c r="BI6" i="6"/>
  <c r="BH6" i="6"/>
  <c r="BG6" i="6"/>
  <c r="BG84" i="6" s="1"/>
  <c r="BF6" i="6"/>
  <c r="BE6" i="6"/>
  <c r="BD6" i="6"/>
  <c r="BC6" i="6"/>
  <c r="BC84" i="6" s="1"/>
  <c r="BB6" i="6"/>
  <c r="BA6" i="6"/>
  <c r="AZ6" i="6"/>
  <c r="AY6" i="6"/>
  <c r="AY84" i="6" s="1"/>
  <c r="AX6" i="6"/>
  <c r="AW6" i="6"/>
  <c r="AV6" i="6"/>
  <c r="AU6" i="6"/>
  <c r="AU84" i="6" s="1"/>
  <c r="AT6" i="6"/>
  <c r="AS6" i="6"/>
  <c r="AR6" i="6"/>
  <c r="AQ6" i="6"/>
  <c r="AQ84" i="6" s="1"/>
  <c r="AP6" i="6"/>
  <c r="AO6" i="6"/>
  <c r="AN6" i="6"/>
  <c r="AM6" i="6"/>
  <c r="AM84" i="6" s="1"/>
  <c r="AL6" i="6"/>
  <c r="AK6" i="6"/>
  <c r="AJ6" i="6"/>
  <c r="AI6" i="6"/>
  <c r="AI84" i="6" s="1"/>
  <c r="AH6" i="6"/>
  <c r="AG6" i="6"/>
  <c r="AF6" i="6"/>
  <c r="AE6" i="6"/>
  <c r="AE84" i="6" s="1"/>
  <c r="AD6" i="6"/>
  <c r="AC6" i="6"/>
  <c r="AB6" i="6"/>
  <c r="AA6" i="6"/>
  <c r="AA84" i="6" s="1"/>
  <c r="Z6" i="6"/>
  <c r="Y6" i="6"/>
  <c r="X6" i="6"/>
  <c r="W6" i="6"/>
  <c r="W84" i="6" s="1"/>
  <c r="V6" i="6"/>
  <c r="U6" i="6"/>
  <c r="T6" i="6"/>
  <c r="S6" i="6"/>
  <c r="S84" i="6" s="1"/>
  <c r="R6" i="6"/>
  <c r="Q6" i="6"/>
  <c r="P6" i="6"/>
  <c r="O6" i="6"/>
  <c r="O84" i="6" s="1"/>
  <c r="N6" i="6"/>
  <c r="M6" i="6"/>
  <c r="L6" i="6"/>
  <c r="K6" i="6"/>
  <c r="K84" i="6" s="1"/>
  <c r="J6" i="6"/>
  <c r="I6" i="6"/>
  <c r="H6" i="6"/>
  <c r="G6" i="6"/>
  <c r="G84" i="6" s="1"/>
  <c r="F6" i="6"/>
  <c r="E6" i="6"/>
  <c r="D6" i="6"/>
  <c r="CA5" i="6"/>
  <c r="CA84" i="6" s="1"/>
  <c r="BZ5" i="6"/>
  <c r="BY5" i="6"/>
  <c r="BX5" i="6"/>
  <c r="BW5" i="6"/>
  <c r="BW84" i="6" s="1"/>
  <c r="BV5" i="6"/>
  <c r="BU5" i="6"/>
  <c r="BT5" i="6"/>
  <c r="BS5" i="6"/>
  <c r="BS84" i="6" s="1"/>
  <c r="BR5" i="6"/>
  <c r="BQ5" i="6"/>
  <c r="BX9" i="5"/>
  <c r="BX6" i="5"/>
  <c r="BT6" i="5"/>
  <c r="BP6" i="5"/>
  <c r="BM6" i="5"/>
  <c r="BH6" i="5"/>
  <c r="BE6" i="5"/>
  <c r="BD6" i="5"/>
  <c r="AZ6" i="5"/>
  <c r="AW6" i="5"/>
  <c r="AV6" i="5"/>
  <c r="AR6" i="5"/>
  <c r="AN6" i="5"/>
  <c r="AJ6" i="5"/>
  <c r="BY10" i="4"/>
  <c r="BX10" i="4"/>
  <c r="BW10" i="4"/>
  <c r="BU10" i="4"/>
  <c r="BT10" i="4"/>
  <c r="BS10" i="4"/>
  <c r="BR10" i="4"/>
  <c r="BQ10" i="4"/>
  <c r="BP10" i="4"/>
  <c r="BO10" i="4"/>
  <c r="BM10" i="4"/>
  <c r="BL10" i="4"/>
  <c r="BI10" i="4"/>
  <c r="BH10" i="4"/>
  <c r="BG10" i="4"/>
  <c r="BE10" i="4"/>
  <c r="BD10" i="4"/>
  <c r="BC10" i="4"/>
  <c r="BB10" i="4"/>
  <c r="BA10" i="4"/>
  <c r="AZ10" i="4"/>
  <c r="AY10" i="4"/>
  <c r="AW10" i="4"/>
  <c r="AV10" i="4"/>
  <c r="AS10" i="4"/>
  <c r="AR10" i="4"/>
  <c r="AQ10" i="4"/>
  <c r="AO10" i="4"/>
  <c r="AN10" i="4"/>
  <c r="AM10" i="4"/>
  <c r="AL10" i="4"/>
  <c r="AK10" i="4"/>
  <c r="AJ10" i="4"/>
  <c r="AI10" i="4"/>
  <c r="AF16" i="3"/>
  <c r="AF15" i="3" s="1"/>
  <c r="AE16" i="3"/>
  <c r="AC16" i="3"/>
  <c r="AC15" i="3" s="1"/>
  <c r="AB16" i="3"/>
  <c r="AB15" i="3" s="1"/>
  <c r="AA16" i="3"/>
  <c r="Y16" i="3"/>
  <c r="Y15" i="3" s="1"/>
  <c r="X16" i="3"/>
  <c r="X15" i="3" s="1"/>
  <c r="W16" i="3"/>
  <c r="AE15" i="3"/>
  <c r="AA15" i="3"/>
  <c r="W15" i="3"/>
  <c r="U15" i="3"/>
  <c r="T15" i="3"/>
  <c r="S15" i="3"/>
  <c r="R15" i="3"/>
  <c r="Q15" i="3"/>
  <c r="P15" i="3"/>
  <c r="O15" i="3"/>
  <c r="N15" i="3"/>
  <c r="M15" i="3"/>
  <c r="L15" i="3"/>
  <c r="K15" i="3"/>
  <c r="J15" i="3"/>
  <c r="I15" i="3"/>
  <c r="H15" i="3"/>
  <c r="G15" i="3"/>
  <c r="F15"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AF12" i="3"/>
  <c r="AE12" i="3"/>
  <c r="AD12" i="3"/>
  <c r="AC12" i="3"/>
  <c r="AB12" i="3"/>
  <c r="AA12" i="3"/>
  <c r="Z12" i="3"/>
  <c r="Y12" i="3"/>
  <c r="X12" i="3"/>
  <c r="W12" i="3"/>
  <c r="V12" i="3"/>
  <c r="U12" i="3"/>
  <c r="T12" i="3"/>
  <c r="S12" i="3"/>
  <c r="R12" i="3"/>
  <c r="Q12" i="3"/>
  <c r="P12" i="3"/>
  <c r="O12" i="3"/>
  <c r="N12" i="3"/>
  <c r="M12" i="3"/>
  <c r="L12" i="3"/>
  <c r="K12" i="3"/>
  <c r="J12" i="3"/>
  <c r="I12" i="3"/>
  <c r="H12" i="3"/>
  <c r="G12" i="3"/>
  <c r="F12" i="3"/>
  <c r="E12" i="3"/>
  <c r="AF11" i="3"/>
  <c r="AE11" i="3"/>
  <c r="AD11" i="3"/>
  <c r="AC11" i="3"/>
  <c r="AB11" i="3"/>
  <c r="AA11" i="3"/>
  <c r="Z11" i="3"/>
  <c r="Y11" i="3"/>
  <c r="X11" i="3"/>
  <c r="W11" i="3"/>
  <c r="V11" i="3"/>
  <c r="U11" i="3"/>
  <c r="T11" i="3"/>
  <c r="S11" i="3"/>
  <c r="R11" i="3"/>
  <c r="Q11" i="3"/>
  <c r="P11" i="3"/>
  <c r="O11" i="3"/>
  <c r="N11" i="3"/>
  <c r="M11" i="3"/>
  <c r="L11" i="3"/>
  <c r="K11" i="3"/>
  <c r="J11" i="3"/>
  <c r="I11" i="3"/>
  <c r="H11" i="3"/>
  <c r="G11" i="3"/>
  <c r="F11" i="3"/>
  <c r="E11"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V6" i="3"/>
  <c r="V42" i="3" s="1"/>
  <c r="N6" i="3"/>
  <c r="N42" i="3" s="1"/>
  <c r="BU72" i="12" l="1"/>
  <c r="AI93" i="12"/>
  <c r="AY93" i="12"/>
  <c r="AK86" i="12"/>
  <c r="AO86" i="12"/>
  <c r="BV63" i="12"/>
  <c r="BQ63" i="12"/>
  <c r="BN63" i="12"/>
  <c r="BW98" i="12"/>
  <c r="BY109" i="12"/>
  <c r="AM78" i="12"/>
  <c r="N10" i="5"/>
  <c r="AD10" i="5"/>
  <c r="J10" i="5"/>
  <c r="AP10" i="5"/>
  <c r="Z10" i="5"/>
  <c r="BA83" i="6"/>
  <c r="BI83" i="6"/>
  <c r="BQ83" i="6"/>
  <c r="BY83" i="6"/>
  <c r="I83" i="6"/>
  <c r="Q83" i="6"/>
  <c r="Y83" i="6"/>
  <c r="AC83" i="6"/>
  <c r="AK83" i="6"/>
  <c r="BL92" i="6"/>
  <c r="BP92" i="6"/>
  <c r="BT92" i="6"/>
  <c r="BX92" i="6"/>
  <c r="J81" i="6"/>
  <c r="Z81" i="6"/>
  <c r="N82" i="6"/>
  <c r="AD82" i="6"/>
  <c r="R83" i="6"/>
  <c r="AH83" i="6"/>
  <c r="AX83" i="6"/>
  <c r="BN83" i="6"/>
  <c r="F84" i="6"/>
  <c r="V84" i="6"/>
  <c r="AL84" i="6"/>
  <c r="BB84" i="6"/>
  <c r="BR84" i="6"/>
  <c r="BK91" i="6"/>
  <c r="BV92" i="6"/>
  <c r="AW92" i="6"/>
  <c r="BA92" i="6"/>
  <c r="BE92" i="6"/>
  <c r="BI92" i="6"/>
  <c r="BQ92" i="6"/>
  <c r="AV92" i="6"/>
  <c r="AZ92" i="6"/>
  <c r="BD92" i="6"/>
  <c r="BH92" i="6"/>
  <c r="BV27" i="7"/>
  <c r="AH38" i="7"/>
  <c r="AX38" i="7"/>
  <c r="BN38" i="7"/>
  <c r="AJ17" i="9"/>
  <c r="AN17" i="9"/>
  <c r="AR17" i="9"/>
  <c r="AV17" i="9"/>
  <c r="AZ17" i="9"/>
  <c r="BD17" i="9"/>
  <c r="BH17" i="9"/>
  <c r="BL17" i="9"/>
  <c r="BP17" i="9"/>
  <c r="BT17" i="9"/>
  <c r="BX17" i="9"/>
  <c r="T6" i="3"/>
  <c r="BW11" i="5"/>
  <c r="G11" i="5"/>
  <c r="K11" i="5"/>
  <c r="O11" i="5"/>
  <c r="S11" i="5"/>
  <c r="W11" i="5"/>
  <c r="AE11" i="5"/>
  <c r="AI11" i="5"/>
  <c r="AQ11" i="5"/>
  <c r="AU11" i="5"/>
  <c r="AY11" i="5"/>
  <c r="BC11" i="5"/>
  <c r="BG11" i="5"/>
  <c r="BK11" i="5"/>
  <c r="BO11" i="5"/>
  <c r="G9" i="5"/>
  <c r="K9" i="5"/>
  <c r="O9" i="5"/>
  <c r="S9" i="5"/>
  <c r="W9" i="5"/>
  <c r="AA9" i="5"/>
  <c r="AE9" i="5"/>
  <c r="AI9" i="5"/>
  <c r="BQ82" i="6"/>
  <c r="BN10" i="6"/>
  <c r="BN10" i="7"/>
  <c r="AS83" i="6"/>
  <c r="AW83" i="6"/>
  <c r="BE83" i="6"/>
  <c r="BM83" i="6"/>
  <c r="BU83" i="6"/>
  <c r="E83" i="6"/>
  <c r="M83" i="6"/>
  <c r="U83" i="6"/>
  <c r="AG83" i="6"/>
  <c r="AO83" i="6"/>
  <c r="AC6" i="3"/>
  <c r="N34" i="3"/>
  <c r="V34" i="3"/>
  <c r="BT84" i="6"/>
  <c r="BX84" i="6"/>
  <c r="D84" i="6"/>
  <c r="H84" i="6"/>
  <c r="L84" i="6"/>
  <c r="P84" i="6"/>
  <c r="T84" i="6"/>
  <c r="X84" i="6"/>
  <c r="AB84" i="6"/>
  <c r="AF84" i="6"/>
  <c r="AJ84" i="6"/>
  <c r="AN84" i="6"/>
  <c r="AR84" i="6"/>
  <c r="AV84" i="6"/>
  <c r="AZ84" i="6"/>
  <c r="BD84" i="6"/>
  <c r="BH84" i="6"/>
  <c r="BL84" i="6"/>
  <c r="BP84" i="6"/>
  <c r="D82" i="6"/>
  <c r="H82" i="6"/>
  <c r="L82" i="6"/>
  <c r="P82" i="6"/>
  <c r="T82" i="6"/>
  <c r="X82" i="6"/>
  <c r="AB82" i="6"/>
  <c r="AF82" i="6"/>
  <c r="AK82" i="6"/>
  <c r="AR82" i="6"/>
  <c r="BY73" i="6"/>
  <c r="BY73" i="7"/>
  <c r="BX73" i="6"/>
  <c r="BX81" i="6" s="1"/>
  <c r="AH91" i="12"/>
  <c r="AL91" i="12"/>
  <c r="AP91" i="12"/>
  <c r="AT91" i="12"/>
  <c r="AT97" i="12" s="1"/>
  <c r="AX91" i="12"/>
  <c r="BB91" i="12"/>
  <c r="BF91" i="12"/>
  <c r="BJ91" i="12"/>
  <c r="BJ97" i="12" s="1"/>
  <c r="BN91" i="12"/>
  <c r="BR91" i="12"/>
  <c r="BV91" i="12"/>
  <c r="BZ91" i="12"/>
  <c r="N81" i="6"/>
  <c r="AD81" i="6"/>
  <c r="R82" i="6"/>
  <c r="F83" i="6"/>
  <c r="V83" i="6"/>
  <c r="AL83" i="6"/>
  <c r="BB83" i="6"/>
  <c r="BR83" i="6"/>
  <c r="J84" i="6"/>
  <c r="Z84" i="6"/>
  <c r="AP84" i="6"/>
  <c r="BF84" i="6"/>
  <c r="BV84" i="6"/>
  <c r="BX89" i="6"/>
  <c r="BO91" i="6"/>
  <c r="BZ92" i="6"/>
  <c r="BU92" i="6"/>
  <c r="BX103" i="6"/>
  <c r="BZ27" i="7"/>
  <c r="AL38" i="7"/>
  <c r="BB38" i="7"/>
  <c r="BR38" i="7"/>
  <c r="AK144" i="10"/>
  <c r="AO17" i="9"/>
  <c r="AS144" i="10"/>
  <c r="AW17" i="9"/>
  <c r="BA144" i="10"/>
  <c r="BE17" i="9"/>
  <c r="BI144" i="10"/>
  <c r="BM17" i="9"/>
  <c r="BQ144" i="10"/>
  <c r="BU17" i="9"/>
  <c r="BY144" i="10"/>
  <c r="E15" i="3"/>
  <c r="BS11" i="5"/>
  <c r="CA11" i="5"/>
  <c r="AA11" i="5"/>
  <c r="BQ84" i="6"/>
  <c r="BQ81" i="6"/>
  <c r="BU84" i="6"/>
  <c r="BY84" i="6"/>
  <c r="E84" i="6"/>
  <c r="E81" i="6"/>
  <c r="I84" i="6"/>
  <c r="I81" i="6"/>
  <c r="M84" i="6"/>
  <c r="M81" i="6"/>
  <c r="Q84" i="6"/>
  <c r="Q81" i="6"/>
  <c r="U84" i="6"/>
  <c r="U81" i="6"/>
  <c r="Y84" i="6"/>
  <c r="Y81" i="6"/>
  <c r="AC84" i="6"/>
  <c r="AC81" i="6"/>
  <c r="AG84" i="6"/>
  <c r="AG81" i="6"/>
  <c r="AK84" i="6"/>
  <c r="AK81" i="6"/>
  <c r="AO84" i="6"/>
  <c r="AS84" i="6"/>
  <c r="AW84" i="6"/>
  <c r="BA84" i="6"/>
  <c r="BE84" i="6"/>
  <c r="BI84" i="6"/>
  <c r="BI81" i="6"/>
  <c r="BM84" i="6"/>
  <c r="E82" i="6"/>
  <c r="I82" i="6"/>
  <c r="M82" i="6"/>
  <c r="Q82" i="6"/>
  <c r="U82" i="6"/>
  <c r="Y82" i="6"/>
  <c r="AC82" i="6"/>
  <c r="AG82" i="6"/>
  <c r="AY9" i="5"/>
  <c r="AJ77" i="12"/>
  <c r="AN77" i="12"/>
  <c r="AR77" i="12"/>
  <c r="AV77" i="12"/>
  <c r="AV108" i="12" s="1"/>
  <c r="AZ77" i="12"/>
  <c r="BD77" i="12"/>
  <c r="BH77" i="12"/>
  <c r="BL77" i="12"/>
  <c r="BP77" i="12"/>
  <c r="BT77" i="12"/>
  <c r="BX77" i="12"/>
  <c r="BR81" i="12"/>
  <c r="BR94" i="12" s="1"/>
  <c r="BR91" i="6"/>
  <c r="BV81" i="12"/>
  <c r="BV91" i="6"/>
  <c r="BZ81" i="12"/>
  <c r="BZ94" i="12" s="1"/>
  <c r="BZ91" i="6"/>
  <c r="AH96" i="12"/>
  <c r="AL96" i="12"/>
  <c r="AP96" i="12"/>
  <c r="AT96" i="12"/>
  <c r="AX96" i="12"/>
  <c r="BB96" i="12"/>
  <c r="BF96" i="12"/>
  <c r="BJ96" i="12"/>
  <c r="BN96" i="12"/>
  <c r="BR96" i="12"/>
  <c r="BV96" i="12"/>
  <c r="BZ96" i="12"/>
  <c r="BS90" i="6"/>
  <c r="BW90" i="6"/>
  <c r="CA90" i="6"/>
  <c r="BA91" i="6"/>
  <c r="BE91" i="6"/>
  <c r="AK82" i="12"/>
  <c r="AO82" i="12"/>
  <c r="AS82" i="12"/>
  <c r="AW82" i="12"/>
  <c r="BA82" i="12"/>
  <c r="BE82" i="12"/>
  <c r="BI82" i="12"/>
  <c r="BM82" i="12"/>
  <c r="BQ82" i="12"/>
  <c r="BU82" i="12"/>
  <c r="BY82" i="12"/>
  <c r="R81" i="6"/>
  <c r="F82" i="6"/>
  <c r="V82" i="6"/>
  <c r="BF83" i="6"/>
  <c r="BV83" i="6"/>
  <c r="N84" i="6"/>
  <c r="AD84" i="6"/>
  <c r="AT84" i="6"/>
  <c r="BJ84" i="6"/>
  <c r="BZ84" i="6"/>
  <c r="BS91" i="6"/>
  <c r="BN92" i="6"/>
  <c r="BY92" i="6"/>
  <c r="CA99" i="6"/>
  <c r="BN27" i="7"/>
  <c r="AP38" i="7"/>
  <c r="BF38" i="7"/>
  <c r="BV38" i="7"/>
  <c r="AI22" i="10"/>
  <c r="AI137" i="10"/>
  <c r="AQ22" i="10"/>
  <c r="AQ137" i="10"/>
  <c r="AY22" i="10"/>
  <c r="AY137" i="10"/>
  <c r="BG22" i="10"/>
  <c r="BG137" i="10"/>
  <c r="BO22" i="10"/>
  <c r="BO137" i="10"/>
  <c r="BW22" i="10"/>
  <c r="BW137" i="10"/>
  <c r="AM11" i="5"/>
  <c r="N38" i="3"/>
  <c r="V38" i="3"/>
  <c r="BI82" i="6"/>
  <c r="BO9" i="5"/>
  <c r="AR83" i="6"/>
  <c r="AV83" i="6"/>
  <c r="AZ83" i="6"/>
  <c r="BD83" i="6"/>
  <c r="BH83" i="6"/>
  <c r="BL83" i="6"/>
  <c r="BT83" i="6"/>
  <c r="BX83" i="6"/>
  <c r="D83" i="6"/>
  <c r="H83" i="6"/>
  <c r="L83" i="6"/>
  <c r="P83" i="6"/>
  <c r="T83" i="6"/>
  <c r="X83" i="6"/>
  <c r="AB83" i="6"/>
  <c r="AF83" i="6"/>
  <c r="AJ83" i="6"/>
  <c r="AN83" i="6"/>
  <c r="BS27" i="7"/>
  <c r="BO92" i="6"/>
  <c r="BS92" i="6"/>
  <c r="BW92" i="6"/>
  <c r="CA92" i="6"/>
  <c r="AM38" i="7"/>
  <c r="BC38" i="7"/>
  <c r="BS38" i="7"/>
  <c r="BT70" i="6"/>
  <c r="BT70" i="7"/>
  <c r="F81" i="6"/>
  <c r="V81" i="6"/>
  <c r="J82" i="6"/>
  <c r="Z82" i="6"/>
  <c r="AT83" i="6"/>
  <c r="BJ83" i="6"/>
  <c r="BZ83" i="6"/>
  <c r="R84" i="6"/>
  <c r="AH84" i="6"/>
  <c r="AX84" i="6"/>
  <c r="BN84" i="6"/>
  <c r="BW91" i="6"/>
  <c r="BR92" i="6"/>
  <c r="BM92" i="6"/>
  <c r="BR27" i="7"/>
  <c r="AT38" i="7"/>
  <c r="BJ38" i="7"/>
  <c r="BZ38" i="7"/>
  <c r="BS70" i="7"/>
  <c r="BX73" i="7"/>
  <c r="AI17" i="9"/>
  <c r="AI6" i="5"/>
  <c r="AM17" i="9"/>
  <c r="AM6" i="5"/>
  <c r="AQ17" i="9"/>
  <c r="AQ6" i="5"/>
  <c r="AU17" i="9"/>
  <c r="AU6" i="5"/>
  <c r="AY17" i="9"/>
  <c r="AY6" i="5"/>
  <c r="BC17" i="9"/>
  <c r="BC6" i="5"/>
  <c r="BG17" i="9"/>
  <c r="BG6" i="5"/>
  <c r="BK17" i="9"/>
  <c r="BK6" i="5"/>
  <c r="BO17" i="9"/>
  <c r="BO6" i="5"/>
  <c r="BS17" i="9"/>
  <c r="BS6" i="5"/>
  <c r="BW17" i="9"/>
  <c r="BW6" i="5"/>
  <c r="CA17" i="9"/>
  <c r="CA6" i="5"/>
  <c r="AH16" i="9"/>
  <c r="AL16" i="9"/>
  <c r="AP16" i="9"/>
  <c r="AT16" i="9"/>
  <c r="AX16" i="9"/>
  <c r="BB16" i="9"/>
  <c r="BF16" i="9"/>
  <c r="BJ16" i="9"/>
  <c r="BN16" i="9"/>
  <c r="BR16" i="9"/>
  <c r="BV16" i="9"/>
  <c r="BZ16" i="9"/>
  <c r="AT76" i="12"/>
  <c r="AX76" i="12"/>
  <c r="BB76" i="12"/>
  <c r="BF76" i="12"/>
  <c r="BF74" i="12" s="1"/>
  <c r="BJ76" i="12"/>
  <c r="BN76" i="12"/>
  <c r="BR76" i="12"/>
  <c r="BV76" i="12"/>
  <c r="BV74" i="12" s="1"/>
  <c r="BZ76" i="12"/>
  <c r="AT80" i="12"/>
  <c r="AX80" i="12"/>
  <c r="BB80" i="12"/>
  <c r="BB78" i="12" s="1"/>
  <c r="BF80" i="12"/>
  <c r="BJ80" i="12"/>
  <c r="BN80" i="12"/>
  <c r="BR80" i="12"/>
  <c r="BR78" i="12" s="1"/>
  <c r="BV80" i="12"/>
  <c r="BZ80" i="12"/>
  <c r="AJ45" i="9"/>
  <c r="AN45" i="9"/>
  <c r="AR45" i="9"/>
  <c r="AV45" i="9"/>
  <c r="AZ45" i="9"/>
  <c r="BD45" i="9"/>
  <c r="BH45" i="9"/>
  <c r="BL45" i="9"/>
  <c r="BP45" i="9"/>
  <c r="BT45" i="9"/>
  <c r="BX45" i="9"/>
  <c r="BU89" i="12"/>
  <c r="BK83" i="12"/>
  <c r="BO83" i="12"/>
  <c r="BS83" i="12"/>
  <c r="BW83" i="12"/>
  <c r="CA83" i="12"/>
  <c r="AI114" i="9"/>
  <c r="AQ114" i="9"/>
  <c r="AY114" i="9"/>
  <c r="BG114" i="9"/>
  <c r="BO114" i="9"/>
  <c r="BW114" i="9"/>
  <c r="AR86" i="12"/>
  <c r="AV86" i="12"/>
  <c r="AZ86" i="12"/>
  <c r="BD86" i="12"/>
  <c r="BH86" i="12"/>
  <c r="BL86" i="12"/>
  <c r="BP86" i="12"/>
  <c r="BT86" i="12"/>
  <c r="BX86" i="12"/>
  <c r="AK136" i="9"/>
  <c r="AS136" i="9"/>
  <c r="BA136" i="9"/>
  <c r="BI136" i="9"/>
  <c r="BQ136" i="9"/>
  <c r="BY136" i="9"/>
  <c r="AM137" i="9"/>
  <c r="AU137" i="9"/>
  <c r="BC137" i="9"/>
  <c r="BK137" i="9"/>
  <c r="BS137" i="9"/>
  <c r="CA137" i="9"/>
  <c r="AK140" i="9"/>
  <c r="AS140" i="9"/>
  <c r="BA140" i="9"/>
  <c r="BI140" i="9"/>
  <c r="BQ140" i="9"/>
  <c r="BY140" i="9"/>
  <c r="BU142" i="9"/>
  <c r="AK144" i="9"/>
  <c r="AS144" i="9"/>
  <c r="BA144" i="9"/>
  <c r="BI144" i="9"/>
  <c r="BQ144" i="9"/>
  <c r="BY144" i="9"/>
  <c r="AM145" i="9"/>
  <c r="AU145" i="9"/>
  <c r="BC145" i="9"/>
  <c r="BK145" i="9"/>
  <c r="BS145" i="9"/>
  <c r="CA145" i="9"/>
  <c r="AW140" i="10"/>
  <c r="BM140" i="10"/>
  <c r="BR145" i="10"/>
  <c r="BZ145" i="10"/>
  <c r="AN145" i="10"/>
  <c r="AV145" i="10"/>
  <c r="BD145" i="10"/>
  <c r="BL145" i="10"/>
  <c r="AN141" i="10"/>
  <c r="BE24" i="12"/>
  <c r="AM95" i="12"/>
  <c r="BC95" i="12"/>
  <c r="BS95" i="12"/>
  <c r="AI96" i="12"/>
  <c r="AM96" i="12"/>
  <c r="AQ96" i="12"/>
  <c r="AU96" i="12"/>
  <c r="AY96" i="12"/>
  <c r="BC96" i="12"/>
  <c r="BG96" i="12"/>
  <c r="BK96" i="12"/>
  <c r="BO96" i="12"/>
  <c r="BS96" i="12"/>
  <c r="BW96" i="12"/>
  <c r="CA96" i="12"/>
  <c r="G81" i="6"/>
  <c r="K81" i="6"/>
  <c r="O81" i="6"/>
  <c r="S81" i="6"/>
  <c r="W81" i="6"/>
  <c r="AA81" i="6"/>
  <c r="AE81" i="6"/>
  <c r="AI81" i="6"/>
  <c r="AY81" i="6"/>
  <c r="G83" i="6"/>
  <c r="K83" i="6"/>
  <c r="O83" i="6"/>
  <c r="S83" i="6"/>
  <c r="W83" i="6"/>
  <c r="AA83" i="6"/>
  <c r="AE83" i="6"/>
  <c r="AI83" i="6"/>
  <c r="AM83" i="6"/>
  <c r="AQ83" i="6"/>
  <c r="AU83" i="6"/>
  <c r="AY83" i="6"/>
  <c r="BC83" i="6"/>
  <c r="BG83" i="6"/>
  <c r="BK83" i="6"/>
  <c r="BS83" i="6"/>
  <c r="BW83" i="6"/>
  <c r="CA83" i="6"/>
  <c r="BM89" i="6"/>
  <c r="BQ89" i="6"/>
  <c r="BU89" i="6"/>
  <c r="BY89" i="6"/>
  <c r="BM90" i="6"/>
  <c r="BQ90" i="6"/>
  <c r="BU90" i="6"/>
  <c r="BY90" i="6"/>
  <c r="BL91" i="6"/>
  <c r="BP91" i="6"/>
  <c r="BT91" i="6"/>
  <c r="BX91" i="6"/>
  <c r="BX99" i="6"/>
  <c r="BO27" i="7"/>
  <c r="BW27" i="7"/>
  <c r="CA27" i="7"/>
  <c r="AI38" i="7"/>
  <c r="AQ38" i="7"/>
  <c r="AU38" i="7"/>
  <c r="AY38" i="7"/>
  <c r="BG38" i="7"/>
  <c r="BK38" i="7"/>
  <c r="BO38" i="7"/>
  <c r="BW38" i="7"/>
  <c r="CA38" i="7"/>
  <c r="AQ76" i="12"/>
  <c r="AU76" i="12"/>
  <c r="AY76" i="12"/>
  <c r="BC76" i="12"/>
  <c r="BG76" i="12"/>
  <c r="BK76" i="12"/>
  <c r="BO76" i="12"/>
  <c r="BS76" i="12"/>
  <c r="BW76" i="12"/>
  <c r="CA76" i="12"/>
  <c r="AQ80" i="12"/>
  <c r="AU80" i="12"/>
  <c r="AU78" i="12" s="1"/>
  <c r="AY80" i="12"/>
  <c r="BC80" i="12"/>
  <c r="BG80" i="12"/>
  <c r="BK80" i="12"/>
  <c r="BO80" i="12"/>
  <c r="BS80" i="12"/>
  <c r="BS97" i="12" s="1"/>
  <c r="BW80" i="12"/>
  <c r="CA80" i="12"/>
  <c r="AK45" i="9"/>
  <c r="AK141" i="9" s="1"/>
  <c r="AO45" i="9"/>
  <c r="AO141" i="9" s="1"/>
  <c r="AS45" i="9"/>
  <c r="AW45" i="9"/>
  <c r="AW141" i="9" s="1"/>
  <c r="BA45" i="9"/>
  <c r="BE45" i="9"/>
  <c r="BI45" i="9"/>
  <c r="BM45" i="9"/>
  <c r="BM141" i="9" s="1"/>
  <c r="BQ45" i="9"/>
  <c r="BU45" i="9"/>
  <c r="BY45" i="9"/>
  <c r="BM84" i="12"/>
  <c r="BQ84" i="12"/>
  <c r="BU84" i="12"/>
  <c r="BY84" i="12"/>
  <c r="AT88" i="12"/>
  <c r="AX88" i="12"/>
  <c r="BB88" i="12"/>
  <c r="BF88" i="12"/>
  <c r="BJ88" i="12"/>
  <c r="BN88" i="12"/>
  <c r="BR88" i="12"/>
  <c r="BV88" i="12"/>
  <c r="BZ88" i="12"/>
  <c r="BX72" i="9"/>
  <c r="AH146" i="10"/>
  <c r="AL146" i="10"/>
  <c r="AP146" i="10"/>
  <c r="AT146" i="10"/>
  <c r="AX146" i="10"/>
  <c r="BB146" i="10"/>
  <c r="BF146" i="10"/>
  <c r="BJ146" i="10"/>
  <c r="BN146" i="10"/>
  <c r="BR146" i="10"/>
  <c r="BV146" i="10"/>
  <c r="BZ146" i="10"/>
  <c r="AH83" i="9"/>
  <c r="AL83" i="9"/>
  <c r="AP83" i="9"/>
  <c r="AT83" i="9"/>
  <c r="AT138" i="10"/>
  <c r="AX83" i="9"/>
  <c r="BB83" i="9"/>
  <c r="BF83" i="9"/>
  <c r="BJ83" i="9"/>
  <c r="BJ138" i="10"/>
  <c r="BN83" i="9"/>
  <c r="BR83" i="9"/>
  <c r="BV83" i="9"/>
  <c r="BZ83" i="9"/>
  <c r="BZ138" i="10"/>
  <c r="AQ142" i="9"/>
  <c r="AQ75" i="12"/>
  <c r="AQ100" i="12" s="1"/>
  <c r="AU142" i="9"/>
  <c r="AU75" i="12"/>
  <c r="AU100" i="12" s="1"/>
  <c r="AY142" i="9"/>
  <c r="AY75" i="12"/>
  <c r="BC75" i="12"/>
  <c r="BC142" i="9"/>
  <c r="BG142" i="9"/>
  <c r="BG75" i="12"/>
  <c r="BK142" i="9"/>
  <c r="BK75" i="12"/>
  <c r="BO142" i="9"/>
  <c r="BO75" i="12"/>
  <c r="BS75" i="12"/>
  <c r="BW142" i="9"/>
  <c r="BW75" i="12"/>
  <c r="CA142" i="9"/>
  <c r="CA75" i="12"/>
  <c r="AQ78" i="12"/>
  <c r="AY78" i="12"/>
  <c r="BC79" i="12"/>
  <c r="BC100" i="12" s="1"/>
  <c r="BG79" i="12"/>
  <c r="BK79" i="12"/>
  <c r="BO79" i="12"/>
  <c r="BS79" i="12"/>
  <c r="BS93" i="12" s="1"/>
  <c r="BW79" i="12"/>
  <c r="BW93" i="12" s="1"/>
  <c r="CA79" i="12"/>
  <c r="AL114" i="9"/>
  <c r="AT114" i="9"/>
  <c r="BB114" i="9"/>
  <c r="BJ114" i="9"/>
  <c r="BR114" i="9"/>
  <c r="BZ114" i="9"/>
  <c r="AJ115" i="9"/>
  <c r="AJ138" i="9" s="1"/>
  <c r="AJ135" i="9" s="1"/>
  <c r="AN115" i="9"/>
  <c r="AR115" i="9"/>
  <c r="AV115" i="9"/>
  <c r="AZ115" i="9"/>
  <c r="AZ138" i="9" s="1"/>
  <c r="AZ135" i="9" s="1"/>
  <c r="BD115" i="9"/>
  <c r="BH115" i="9"/>
  <c r="BL115" i="9"/>
  <c r="BP115" i="9"/>
  <c r="BP138" i="9" s="1"/>
  <c r="BP135" i="9" s="1"/>
  <c r="BT115" i="9"/>
  <c r="BX115" i="9"/>
  <c r="AS87" i="12"/>
  <c r="AW87" i="12"/>
  <c r="AW100" i="12" s="1"/>
  <c r="BA87" i="12"/>
  <c r="BE87" i="12"/>
  <c r="BI87" i="12"/>
  <c r="BI100" i="12" s="1"/>
  <c r="BM87" i="12"/>
  <c r="BM100" i="12" s="1"/>
  <c r="BQ87" i="12"/>
  <c r="BU87" i="12"/>
  <c r="BY87" i="12"/>
  <c r="BY100" i="12" s="1"/>
  <c r="AL136" i="9"/>
  <c r="AT136" i="9"/>
  <c r="BB136" i="9"/>
  <c r="BJ136" i="9"/>
  <c r="BR136" i="9"/>
  <c r="BZ136" i="9"/>
  <c r="AN137" i="9"/>
  <c r="AV137" i="9"/>
  <c r="BD137" i="9"/>
  <c r="BD135" i="9" s="1"/>
  <c r="BL137" i="9"/>
  <c r="BT137" i="9"/>
  <c r="AL140" i="9"/>
  <c r="AT140" i="9"/>
  <c r="BB140" i="9"/>
  <c r="BJ140" i="9"/>
  <c r="BR140" i="9"/>
  <c r="BZ140" i="9"/>
  <c r="BT145" i="9"/>
  <c r="AH146" i="9"/>
  <c r="AP146" i="9"/>
  <c r="AX146" i="9"/>
  <c r="BF146" i="9"/>
  <c r="BN146" i="9"/>
  <c r="BV146" i="9"/>
  <c r="BV143" i="9" s="1"/>
  <c r="AJ140" i="10"/>
  <c r="AZ140" i="10"/>
  <c r="BP140" i="10"/>
  <c r="AN136" i="10"/>
  <c r="AV136" i="10"/>
  <c r="BD136" i="10"/>
  <c r="BL136" i="10"/>
  <c r="BT136" i="10"/>
  <c r="BU145" i="10"/>
  <c r="AI145" i="10"/>
  <c r="AQ145" i="10"/>
  <c r="AY145" i="10"/>
  <c r="BG145" i="10"/>
  <c r="BO145" i="10"/>
  <c r="AK141" i="10"/>
  <c r="AO141" i="10"/>
  <c r="AN108" i="12"/>
  <c r="BD108" i="12"/>
  <c r="AJ96" i="12"/>
  <c r="AJ40" i="12"/>
  <c r="AN96" i="12"/>
  <c r="AN40" i="12"/>
  <c r="AR96" i="12"/>
  <c r="AR40" i="12"/>
  <c r="AV96" i="12"/>
  <c r="AV40" i="12"/>
  <c r="AZ96" i="12"/>
  <c r="AZ40" i="12"/>
  <c r="BD96" i="12"/>
  <c r="BD40" i="12"/>
  <c r="BH96" i="12"/>
  <c r="BH40" i="12"/>
  <c r="BL96" i="12"/>
  <c r="BL40" i="12"/>
  <c r="BP96" i="12"/>
  <c r="BP40" i="12"/>
  <c r="BT96" i="12"/>
  <c r="BT40" i="12"/>
  <c r="BX96" i="12"/>
  <c r="BX40" i="12"/>
  <c r="D81" i="6"/>
  <c r="H81" i="6"/>
  <c r="L81" i="6"/>
  <c r="P81" i="6"/>
  <c r="T81" i="6"/>
  <c r="X81" i="6"/>
  <c r="AB81" i="6"/>
  <c r="AF81" i="6"/>
  <c r="AR81" i="6"/>
  <c r="BV90" i="6"/>
  <c r="BZ90" i="6"/>
  <c r="BI91" i="6"/>
  <c r="BM91" i="6"/>
  <c r="BQ91" i="6"/>
  <c r="BU91" i="6"/>
  <c r="BY91" i="6"/>
  <c r="BU99" i="6"/>
  <c r="BY99" i="6"/>
  <c r="BL27" i="7"/>
  <c r="BP27" i="7"/>
  <c r="BT27" i="7"/>
  <c r="BX27" i="7"/>
  <c r="AJ38" i="7"/>
  <c r="AN38" i="7"/>
  <c r="AR38" i="7"/>
  <c r="AV38" i="7"/>
  <c r="AZ38" i="7"/>
  <c r="BD38" i="7"/>
  <c r="BH38" i="7"/>
  <c r="BL38" i="7"/>
  <c r="BP38" i="7"/>
  <c r="BT38" i="7"/>
  <c r="BX38" i="7"/>
  <c r="BQ70" i="7"/>
  <c r="BU70" i="7"/>
  <c r="AI144" i="9"/>
  <c r="AM144" i="9"/>
  <c r="AQ144" i="9"/>
  <c r="AU144" i="9"/>
  <c r="AY144" i="9"/>
  <c r="BC144" i="9"/>
  <c r="BG144" i="9"/>
  <c r="BK144" i="9"/>
  <c r="BO144" i="9"/>
  <c r="BS144" i="9"/>
  <c r="BW144" i="9"/>
  <c r="CA144" i="9"/>
  <c r="AL140" i="10"/>
  <c r="AT140" i="10"/>
  <c r="BB140" i="10"/>
  <c r="BJ140" i="10"/>
  <c r="BR140" i="10"/>
  <c r="BZ140" i="10"/>
  <c r="AH140" i="10"/>
  <c r="AH29" i="12"/>
  <c r="AH31" i="12" s="1"/>
  <c r="AL29" i="12"/>
  <c r="AP140" i="10"/>
  <c r="AP29" i="12"/>
  <c r="AP31" i="12" s="1"/>
  <c r="AT29" i="12"/>
  <c r="AX140" i="10"/>
  <c r="AX29" i="12"/>
  <c r="BB29" i="12"/>
  <c r="BF140" i="10"/>
  <c r="BF29" i="12"/>
  <c r="BJ29" i="12"/>
  <c r="BN140" i="10"/>
  <c r="BN29" i="12"/>
  <c r="BR29" i="12"/>
  <c r="BV140" i="10"/>
  <c r="BV29" i="12"/>
  <c r="BZ29" i="12"/>
  <c r="BS145" i="10"/>
  <c r="BW145" i="10"/>
  <c r="CA145" i="10"/>
  <c r="AK145" i="10"/>
  <c r="AK145" i="9"/>
  <c r="AO145" i="10"/>
  <c r="AO145" i="9"/>
  <c r="AS145" i="10"/>
  <c r="AS145" i="9"/>
  <c r="AW145" i="10"/>
  <c r="AW145" i="9"/>
  <c r="BA145" i="10"/>
  <c r="BA145" i="9"/>
  <c r="BE145" i="10"/>
  <c r="BE145" i="9"/>
  <c r="BI145" i="10"/>
  <c r="BI145" i="9"/>
  <c r="BM145" i="10"/>
  <c r="BM145" i="9"/>
  <c r="AI22" i="9"/>
  <c r="AQ22" i="9"/>
  <c r="AY22" i="9"/>
  <c r="BG22" i="9"/>
  <c r="BO22" i="9"/>
  <c r="BW22" i="9"/>
  <c r="AK137" i="9"/>
  <c r="AO137" i="9"/>
  <c r="AS137" i="9"/>
  <c r="AW137" i="9"/>
  <c r="BA137" i="9"/>
  <c r="BE137" i="9"/>
  <c r="BI137" i="9"/>
  <c r="BM137" i="9"/>
  <c r="BQ137" i="9"/>
  <c r="BU137" i="9"/>
  <c r="BY137" i="9"/>
  <c r="AR76" i="12"/>
  <c r="AV76" i="12"/>
  <c r="AZ76" i="12"/>
  <c r="BD76" i="12"/>
  <c r="BH76" i="12"/>
  <c r="BL76" i="12"/>
  <c r="BP76" i="12"/>
  <c r="BT76" i="12"/>
  <c r="BT97" i="12" s="1"/>
  <c r="BX76" i="12"/>
  <c r="BO34" i="9"/>
  <c r="BS34" i="9"/>
  <c r="BW34" i="9"/>
  <c r="CA34" i="9"/>
  <c r="AR80" i="12"/>
  <c r="AV80" i="12"/>
  <c r="AV78" i="12" s="1"/>
  <c r="AZ80" i="12"/>
  <c r="BD80" i="12"/>
  <c r="BH80" i="12"/>
  <c r="BL80" i="12"/>
  <c r="BP80" i="12"/>
  <c r="BT80" i="12"/>
  <c r="BX80" i="12"/>
  <c r="AJ40" i="9"/>
  <c r="AN40" i="9"/>
  <c r="AR40" i="9"/>
  <c r="AV40" i="9"/>
  <c r="AZ40" i="9"/>
  <c r="BD40" i="9"/>
  <c r="BH40" i="9"/>
  <c r="BL40" i="9"/>
  <c r="BP40" i="9"/>
  <c r="BT40" i="9"/>
  <c r="BX40" i="9"/>
  <c r="AH45" i="9"/>
  <c r="AL45" i="9"/>
  <c r="AP45" i="9"/>
  <c r="AT45" i="9"/>
  <c r="AX45" i="9"/>
  <c r="BB45" i="9"/>
  <c r="BF45" i="9"/>
  <c r="BJ45" i="9"/>
  <c r="BN45" i="9"/>
  <c r="BR45" i="9"/>
  <c r="BV45" i="9"/>
  <c r="BZ45" i="9"/>
  <c r="AJ50" i="9"/>
  <c r="AN50" i="9"/>
  <c r="AR50" i="9"/>
  <c r="AV50" i="9"/>
  <c r="AZ50" i="9"/>
  <c r="BD50" i="9"/>
  <c r="BH50" i="9"/>
  <c r="BL50" i="9"/>
  <c r="BP50" i="9"/>
  <c r="BT50" i="9"/>
  <c r="BX50" i="9"/>
  <c r="BJ84" i="12"/>
  <c r="BN84" i="12"/>
  <c r="BR84" i="12"/>
  <c r="BV84" i="12"/>
  <c r="BZ84" i="12"/>
  <c r="AQ88" i="12"/>
  <c r="AU88" i="12"/>
  <c r="AY88" i="12"/>
  <c r="BC88" i="12"/>
  <c r="BG88" i="12"/>
  <c r="BK88" i="12"/>
  <c r="BO88" i="12"/>
  <c r="BO97" i="12" s="1"/>
  <c r="BS88" i="12"/>
  <c r="BW88" i="12"/>
  <c r="CA88" i="12"/>
  <c r="BQ69" i="9"/>
  <c r="BR69" i="9"/>
  <c r="BV69" i="9"/>
  <c r="BY90" i="12"/>
  <c r="AI146" i="10"/>
  <c r="AI146" i="9"/>
  <c r="AM146" i="10"/>
  <c r="AM146" i="9"/>
  <c r="AQ146" i="10"/>
  <c r="AQ146" i="9"/>
  <c r="AU146" i="10"/>
  <c r="AU146" i="9"/>
  <c r="AY146" i="10"/>
  <c r="AY146" i="9"/>
  <c r="BC146" i="10"/>
  <c r="BC146" i="9"/>
  <c r="BG146" i="10"/>
  <c r="BG146" i="9"/>
  <c r="BK146" i="10"/>
  <c r="BK146" i="9"/>
  <c r="BO146" i="10"/>
  <c r="BO146" i="9"/>
  <c r="BS146" i="10"/>
  <c r="BS146" i="9"/>
  <c r="BW146" i="10"/>
  <c r="BW146" i="9"/>
  <c r="CA146" i="10"/>
  <c r="CA146" i="9"/>
  <c r="AI138" i="10"/>
  <c r="AI138" i="9"/>
  <c r="AI83" i="9"/>
  <c r="AM138" i="10"/>
  <c r="AM138" i="9"/>
  <c r="AM83" i="9"/>
  <c r="AQ138" i="10"/>
  <c r="AQ138" i="9"/>
  <c r="AQ83" i="9"/>
  <c r="AU138" i="9"/>
  <c r="AU83" i="9"/>
  <c r="AY138" i="10"/>
  <c r="AY138" i="9"/>
  <c r="AY83" i="9"/>
  <c r="BC138" i="10"/>
  <c r="BC138" i="9"/>
  <c r="BC83" i="9"/>
  <c r="BG138" i="10"/>
  <c r="BG138" i="9"/>
  <c r="BG83" i="9"/>
  <c r="BK138" i="9"/>
  <c r="BK83" i="9"/>
  <c r="BO138" i="10"/>
  <c r="BO138" i="9"/>
  <c r="BO83" i="9"/>
  <c r="BS138" i="10"/>
  <c r="BS138" i="9"/>
  <c r="BS83" i="9"/>
  <c r="BW138" i="10"/>
  <c r="BW138" i="9"/>
  <c r="BW83" i="9"/>
  <c r="CA138" i="9"/>
  <c r="CA83" i="9"/>
  <c r="AR75" i="12"/>
  <c r="AR142" i="9"/>
  <c r="AV75" i="12"/>
  <c r="AV111" i="12" s="1"/>
  <c r="AV142" i="9"/>
  <c r="AZ75" i="12"/>
  <c r="AZ142" i="10"/>
  <c r="AZ142" i="9"/>
  <c r="BD75" i="12"/>
  <c r="BD111" i="12" s="1"/>
  <c r="BD142" i="9"/>
  <c r="BH75" i="12"/>
  <c r="BH142" i="9"/>
  <c r="BL75" i="12"/>
  <c r="BL93" i="12" s="1"/>
  <c r="BL142" i="9"/>
  <c r="BP75" i="12"/>
  <c r="BT75" i="12"/>
  <c r="BT142" i="9"/>
  <c r="BX75" i="12"/>
  <c r="AZ79" i="12"/>
  <c r="AZ100" i="12" s="1"/>
  <c r="BD79" i="12"/>
  <c r="BH79" i="12"/>
  <c r="BH100" i="12" s="1"/>
  <c r="BL79" i="12"/>
  <c r="BP79" i="12"/>
  <c r="BP100" i="12" s="1"/>
  <c r="BT79" i="12"/>
  <c r="BX79" i="12"/>
  <c r="BX100" i="12" s="1"/>
  <c r="AK95" i="9"/>
  <c r="AO95" i="9"/>
  <c r="AS95" i="9"/>
  <c r="AW95" i="9"/>
  <c r="BA95" i="9"/>
  <c r="BE95" i="9"/>
  <c r="BI95" i="9"/>
  <c r="BM95" i="9"/>
  <c r="BQ95" i="9"/>
  <c r="BU95" i="9"/>
  <c r="BY95" i="9"/>
  <c r="AK100" i="9"/>
  <c r="AO100" i="9"/>
  <c r="AS100" i="9"/>
  <c r="AW100" i="9"/>
  <c r="BA100" i="9"/>
  <c r="BE100" i="9"/>
  <c r="BI100" i="9"/>
  <c r="BI142" i="9" s="1"/>
  <c r="BM100" i="9"/>
  <c r="BP100" i="9"/>
  <c r="BX100" i="9"/>
  <c r="AM114" i="9"/>
  <c r="AM128" i="9" s="1"/>
  <c r="AU114" i="9"/>
  <c r="BC114" i="9"/>
  <c r="BC128" i="9" s="1"/>
  <c r="BK114" i="9"/>
  <c r="BS114" i="9"/>
  <c r="CA114" i="9"/>
  <c r="AK115" i="9"/>
  <c r="AK138" i="9" s="1"/>
  <c r="AO115" i="9"/>
  <c r="AS115" i="9"/>
  <c r="AW115" i="9"/>
  <c r="BA115" i="9"/>
  <c r="BA138" i="9" s="1"/>
  <c r="BE115" i="9"/>
  <c r="BI115" i="9"/>
  <c r="BI138" i="9" s="1"/>
  <c r="BM115" i="9"/>
  <c r="BQ115" i="9"/>
  <c r="BQ138" i="9" s="1"/>
  <c r="BU115" i="9"/>
  <c r="BY115" i="9"/>
  <c r="AT87" i="12"/>
  <c r="AT100" i="12" s="1"/>
  <c r="AX87" i="12"/>
  <c r="AX100" i="12" s="1"/>
  <c r="BB87" i="12"/>
  <c r="BB100" i="12" s="1"/>
  <c r="BF87" i="12"/>
  <c r="BF100" i="12" s="1"/>
  <c r="BJ87" i="12"/>
  <c r="BN87" i="12"/>
  <c r="BN93" i="12" s="1"/>
  <c r="BR87" i="12"/>
  <c r="BV87" i="12"/>
  <c r="BZ87" i="12"/>
  <c r="AO136" i="9"/>
  <c r="AW136" i="9"/>
  <c r="BE136" i="9"/>
  <c r="BM136" i="9"/>
  <c r="BU136" i="9"/>
  <c r="AI137" i="9"/>
  <c r="AQ137" i="9"/>
  <c r="AY137" i="9"/>
  <c r="BG137" i="9"/>
  <c r="BO137" i="9"/>
  <c r="BW137" i="9"/>
  <c r="AS138" i="9"/>
  <c r="BY138" i="9"/>
  <c r="BA142" i="9"/>
  <c r="BQ142" i="9"/>
  <c r="BY142" i="9"/>
  <c r="AO144" i="9"/>
  <c r="AW144" i="9"/>
  <c r="BE144" i="9"/>
  <c r="BE143" i="9" s="1"/>
  <c r="BM144" i="9"/>
  <c r="BU144" i="9"/>
  <c r="BU143" i="9" s="1"/>
  <c r="BW145" i="9"/>
  <c r="AK146" i="9"/>
  <c r="AS146" i="9"/>
  <c r="BA146" i="9"/>
  <c r="BI146" i="9"/>
  <c r="BQ146" i="9"/>
  <c r="BY146" i="9"/>
  <c r="AK16" i="10"/>
  <c r="AS16" i="10"/>
  <c r="BA16" i="10"/>
  <c r="BI16" i="10"/>
  <c r="BQ16" i="10"/>
  <c r="BY16" i="10"/>
  <c r="BV145" i="10"/>
  <c r="AJ145" i="10"/>
  <c r="AR145" i="10"/>
  <c r="AZ145" i="10"/>
  <c r="BH145" i="10"/>
  <c r="BP145" i="10"/>
  <c r="AH141" i="10"/>
  <c r="AL141" i="10"/>
  <c r="AP141" i="10"/>
  <c r="AX141" i="10"/>
  <c r="BF141" i="10"/>
  <c r="BN141" i="10"/>
  <c r="BV141" i="10"/>
  <c r="AJ141" i="10"/>
  <c r="AJ142" i="10"/>
  <c r="AN142" i="10"/>
  <c r="AQ97" i="12"/>
  <c r="BG97" i="12"/>
  <c r="AK94" i="12"/>
  <c r="BA94" i="12"/>
  <c r="BQ94" i="12"/>
  <c r="AK40" i="12"/>
  <c r="AK96" i="12"/>
  <c r="AO96" i="12"/>
  <c r="AO40" i="12"/>
  <c r="AS40" i="12"/>
  <c r="AS96" i="12"/>
  <c r="AW96" i="12"/>
  <c r="AW40" i="12"/>
  <c r="BA40" i="12"/>
  <c r="BA96" i="12"/>
  <c r="BE96" i="12"/>
  <c r="BE40" i="12"/>
  <c r="BI40" i="12"/>
  <c r="BI96" i="12"/>
  <c r="BM96" i="12"/>
  <c r="BM40" i="12"/>
  <c r="BQ40" i="12"/>
  <c r="BQ96" i="12"/>
  <c r="BU96" i="12"/>
  <c r="BU40" i="12"/>
  <c r="BY40" i="12"/>
  <c r="BY96" i="12"/>
  <c r="BJ91" i="6"/>
  <c r="BN91" i="6"/>
  <c r="AK38" i="7"/>
  <c r="AO38" i="7"/>
  <c r="AS38" i="7"/>
  <c r="AW38" i="7"/>
  <c r="BA38" i="7"/>
  <c r="BE38" i="7"/>
  <c r="BI38" i="7"/>
  <c r="BM38" i="7"/>
  <c r="BQ38" i="7"/>
  <c r="BU38" i="7"/>
  <c r="BY38" i="7"/>
  <c r="AJ144" i="9"/>
  <c r="AN144" i="9"/>
  <c r="AR144" i="9"/>
  <c r="AV144" i="9"/>
  <c r="AZ144" i="9"/>
  <c r="BD144" i="9"/>
  <c r="BH144" i="9"/>
  <c r="BL144" i="9"/>
  <c r="BP144" i="9"/>
  <c r="BT144" i="9"/>
  <c r="BX144" i="9"/>
  <c r="AI140" i="9"/>
  <c r="AM140" i="9"/>
  <c r="AQ140" i="9"/>
  <c r="AU140" i="9"/>
  <c r="AY140" i="9"/>
  <c r="BC140" i="9"/>
  <c r="BG140" i="9"/>
  <c r="BK140" i="9"/>
  <c r="BO140" i="9"/>
  <c r="BS140" i="9"/>
  <c r="BW140" i="9"/>
  <c r="CA140" i="9"/>
  <c r="AI136" i="9"/>
  <c r="AI135" i="9" s="1"/>
  <c r="AI136" i="10"/>
  <c r="AI135" i="10" s="1"/>
  <c r="AM136" i="9"/>
  <c r="AM135" i="9" s="1"/>
  <c r="AM136" i="10"/>
  <c r="AQ136" i="9"/>
  <c r="AQ136" i="10"/>
  <c r="AQ135" i="10" s="1"/>
  <c r="AU136" i="9"/>
  <c r="AU135" i="9" s="1"/>
  <c r="AU136" i="10"/>
  <c r="AY136" i="9"/>
  <c r="AY135" i="9" s="1"/>
  <c r="AY136" i="10"/>
  <c r="AY135" i="10" s="1"/>
  <c r="BC136" i="9"/>
  <c r="BC136" i="10"/>
  <c r="BG136" i="9"/>
  <c r="BG136" i="10"/>
  <c r="BG135" i="10" s="1"/>
  <c r="BK136" i="9"/>
  <c r="BK136" i="10"/>
  <c r="BO136" i="9"/>
  <c r="BO136" i="10"/>
  <c r="BO135" i="10" s="1"/>
  <c r="BS136" i="9"/>
  <c r="BS135" i="9" s="1"/>
  <c r="BS136" i="10"/>
  <c r="BW136" i="9"/>
  <c r="BW135" i="9" s="1"/>
  <c r="BW136" i="10"/>
  <c r="BW135" i="10" s="1"/>
  <c r="CA136" i="9"/>
  <c r="CA136" i="10"/>
  <c r="AI29" i="12"/>
  <c r="AM29" i="12"/>
  <c r="AM31" i="12" s="1"/>
  <c r="AQ29" i="12"/>
  <c r="AU29" i="12"/>
  <c r="AY29" i="12"/>
  <c r="BC29" i="12"/>
  <c r="BC31" i="12" s="1"/>
  <c r="BG29" i="12"/>
  <c r="BK29" i="12"/>
  <c r="BK31" i="12" s="1"/>
  <c r="BO29" i="12"/>
  <c r="BS29" i="12"/>
  <c r="BS31" i="12" s="1"/>
  <c r="BW29" i="12"/>
  <c r="CA29" i="12"/>
  <c r="CA31" i="12" s="1"/>
  <c r="AK16" i="9"/>
  <c r="AS16" i="9"/>
  <c r="BA16" i="9"/>
  <c r="BI16" i="9"/>
  <c r="BQ16" i="9"/>
  <c r="BY16" i="9"/>
  <c r="BT145" i="10"/>
  <c r="BX145" i="10"/>
  <c r="AH145" i="10"/>
  <c r="AH145" i="9"/>
  <c r="AH143" i="9" s="1"/>
  <c r="AL145" i="10"/>
  <c r="AL145" i="9"/>
  <c r="AP145" i="10"/>
  <c r="AP145" i="9"/>
  <c r="AP143" i="9" s="1"/>
  <c r="AT145" i="10"/>
  <c r="AT145" i="9"/>
  <c r="AX145" i="10"/>
  <c r="AX145" i="9"/>
  <c r="AX143" i="9" s="1"/>
  <c r="BB145" i="10"/>
  <c r="BB145" i="9"/>
  <c r="BF145" i="10"/>
  <c r="BF145" i="9"/>
  <c r="BF143" i="9" s="1"/>
  <c r="BJ145" i="10"/>
  <c r="BJ145" i="9"/>
  <c r="BN145" i="10"/>
  <c r="BN145" i="9"/>
  <c r="BN143" i="9" s="1"/>
  <c r="AJ22" i="9"/>
  <c r="AR22" i="9"/>
  <c r="AZ22" i="9"/>
  <c r="BH22" i="9"/>
  <c r="BP22" i="9"/>
  <c r="BX22" i="9"/>
  <c r="AH137" i="9"/>
  <c r="AL137" i="9"/>
  <c r="AP137" i="9"/>
  <c r="AT137" i="9"/>
  <c r="AX137" i="9"/>
  <c r="BB137" i="9"/>
  <c r="BF137" i="9"/>
  <c r="BJ137" i="9"/>
  <c r="BN137" i="9"/>
  <c r="BR137" i="9"/>
  <c r="BV137" i="9"/>
  <c r="BZ137" i="9"/>
  <c r="AS76" i="12"/>
  <c r="AS141" i="9"/>
  <c r="AW76" i="12"/>
  <c r="BA141" i="9"/>
  <c r="BA76" i="12"/>
  <c r="BE141" i="9"/>
  <c r="BE76" i="12"/>
  <c r="BI76" i="12"/>
  <c r="BI74" i="12" s="1"/>
  <c r="BI141" i="9"/>
  <c r="BM76" i="12"/>
  <c r="BQ141" i="9"/>
  <c r="BQ76" i="12"/>
  <c r="BQ74" i="12" s="1"/>
  <c r="BU141" i="9"/>
  <c r="BU139" i="9" s="1"/>
  <c r="BU76" i="12"/>
  <c r="BY76" i="12"/>
  <c r="BY141" i="9"/>
  <c r="BL34" i="9"/>
  <c r="BP34" i="9"/>
  <c r="BT34" i="9"/>
  <c r="BX34" i="9"/>
  <c r="AS80" i="12"/>
  <c r="AW141" i="10"/>
  <c r="AW80" i="12"/>
  <c r="BA80" i="12"/>
  <c r="BA78" i="12" s="1"/>
  <c r="BE80" i="12"/>
  <c r="BE141" i="10"/>
  <c r="BI80" i="12"/>
  <c r="BM141" i="10"/>
  <c r="BM80" i="12"/>
  <c r="BQ80" i="12"/>
  <c r="BU80" i="12"/>
  <c r="BU141" i="10"/>
  <c r="BY80" i="12"/>
  <c r="AK40" i="9"/>
  <c r="AO40" i="9"/>
  <c r="AS40" i="9"/>
  <c r="AW40" i="9"/>
  <c r="BA40" i="9"/>
  <c r="BE40" i="9"/>
  <c r="BI40" i="9"/>
  <c r="BM40" i="9"/>
  <c r="BQ40" i="9"/>
  <c r="BU40" i="9"/>
  <c r="BY40" i="9"/>
  <c r="AI45" i="9"/>
  <c r="AM45" i="9"/>
  <c r="AM141" i="10" s="1"/>
  <c r="AQ45" i="9"/>
  <c r="AU45" i="9"/>
  <c r="AY45" i="9"/>
  <c r="BC45" i="9"/>
  <c r="BG45" i="9"/>
  <c r="BK45" i="9"/>
  <c r="BO45" i="9"/>
  <c r="BO141" i="9" s="1"/>
  <c r="BS45" i="9"/>
  <c r="BW45" i="9"/>
  <c r="CA45" i="9"/>
  <c r="AK50" i="9"/>
  <c r="AO50" i="9"/>
  <c r="AS50" i="9"/>
  <c r="AW50" i="9"/>
  <c r="BA50" i="9"/>
  <c r="BE50" i="9"/>
  <c r="BI50" i="9"/>
  <c r="BM50" i="9"/>
  <c r="BQ50" i="9"/>
  <c r="BU50" i="9"/>
  <c r="BY50" i="9"/>
  <c r="BT89" i="12"/>
  <c r="BS69" i="9"/>
  <c r="BW72" i="9"/>
  <c r="CA72" i="9"/>
  <c r="BZ72" i="9"/>
  <c r="AJ146" i="10"/>
  <c r="AN146" i="10"/>
  <c r="AR146" i="10"/>
  <c r="AV146" i="10"/>
  <c r="AZ146" i="10"/>
  <c r="BD146" i="10"/>
  <c r="BH146" i="10"/>
  <c r="BL146" i="10"/>
  <c r="BP146" i="10"/>
  <c r="BT146" i="10"/>
  <c r="BX146" i="10"/>
  <c r="AS78" i="12"/>
  <c r="AH142" i="10"/>
  <c r="AH95" i="9"/>
  <c r="AL142" i="10"/>
  <c r="AL95" i="9"/>
  <c r="AP142" i="10"/>
  <c r="AP95" i="9"/>
  <c r="AT95" i="9"/>
  <c r="AX95" i="9"/>
  <c r="BB95" i="9"/>
  <c r="BF95" i="9"/>
  <c r="BJ95" i="9"/>
  <c r="BN95" i="9"/>
  <c r="BR95" i="9"/>
  <c r="BV95" i="9"/>
  <c r="BZ95" i="9"/>
  <c r="AH100" i="9"/>
  <c r="AL100" i="9"/>
  <c r="AP100" i="9"/>
  <c r="AT100" i="9"/>
  <c r="AX100" i="9"/>
  <c r="BB100" i="9"/>
  <c r="BF100" i="9"/>
  <c r="BJ100" i="9"/>
  <c r="BS100" i="9"/>
  <c r="BJ83" i="12"/>
  <c r="BN83" i="12"/>
  <c r="BR83" i="12"/>
  <c r="BV83" i="12"/>
  <c r="BV100" i="12" s="1"/>
  <c r="BZ83" i="12"/>
  <c r="AH115" i="9"/>
  <c r="AP115" i="9"/>
  <c r="AX115" i="9"/>
  <c r="BF115" i="9"/>
  <c r="BF138" i="9" s="1"/>
  <c r="BN115" i="9"/>
  <c r="BV115" i="9"/>
  <c r="AH136" i="9"/>
  <c r="AP136" i="9"/>
  <c r="AX136" i="9"/>
  <c r="BF136" i="9"/>
  <c r="BN136" i="9"/>
  <c r="BV136" i="9"/>
  <c r="AL138" i="9"/>
  <c r="AT138" i="9"/>
  <c r="BB138" i="9"/>
  <c r="BJ138" i="9"/>
  <c r="BR138" i="9"/>
  <c r="BZ138" i="9"/>
  <c r="AH140" i="9"/>
  <c r="AP140" i="9"/>
  <c r="AX140" i="9"/>
  <c r="BF140" i="9"/>
  <c r="BN140" i="9"/>
  <c r="BV140" i="9"/>
  <c r="AR141" i="9"/>
  <c r="AR139" i="9" s="1"/>
  <c r="AZ141" i="9"/>
  <c r="BH141" i="9"/>
  <c r="BH139" i="9" s="1"/>
  <c r="BP141" i="9"/>
  <c r="BX141" i="9"/>
  <c r="AL142" i="9"/>
  <c r="AT142" i="9"/>
  <c r="BB142" i="9"/>
  <c r="BJ142" i="9"/>
  <c r="BX145" i="9"/>
  <c r="AL146" i="9"/>
  <c r="AT146" i="9"/>
  <c r="BB146" i="9"/>
  <c r="BJ146" i="9"/>
  <c r="BR146" i="9"/>
  <c r="BR143" i="9" s="1"/>
  <c r="BZ146" i="9"/>
  <c r="BZ143" i="9" s="1"/>
  <c r="AV140" i="10"/>
  <c r="BL140" i="10"/>
  <c r="AJ136" i="10"/>
  <c r="AR136" i="10"/>
  <c r="AZ136" i="10"/>
  <c r="BH136" i="10"/>
  <c r="BP136" i="10"/>
  <c r="BX136" i="10"/>
  <c r="BQ145" i="10"/>
  <c r="BY145" i="10"/>
  <c r="BA141" i="10"/>
  <c r="BQ141" i="10"/>
  <c r="AK142" i="10"/>
  <c r="AN111" i="12"/>
  <c r="AN104" i="12"/>
  <c r="AV104" i="12"/>
  <c r="BD104" i="12"/>
  <c r="BL104" i="12"/>
  <c r="AH105" i="12"/>
  <c r="AP105" i="12"/>
  <c r="AX105" i="12"/>
  <c r="BF105" i="12"/>
  <c r="BN105" i="12"/>
  <c r="BV105" i="12"/>
  <c r="AJ106" i="12"/>
  <c r="AR106" i="12"/>
  <c r="AZ106" i="12"/>
  <c r="BH106" i="12"/>
  <c r="BP106" i="12"/>
  <c r="BX106" i="12"/>
  <c r="AT74" i="12"/>
  <c r="AX74" i="12"/>
  <c r="BB74" i="12"/>
  <c r="BJ74" i="12"/>
  <c r="BN74" i="12"/>
  <c r="BR74" i="12"/>
  <c r="BZ74" i="12"/>
  <c r="AT78" i="12"/>
  <c r="AX78" i="12"/>
  <c r="BF78" i="12"/>
  <c r="BJ78" i="12"/>
  <c r="BN78" i="12"/>
  <c r="BV78" i="12"/>
  <c r="BZ78" i="12"/>
  <c r="BN100" i="9"/>
  <c r="BR100" i="9"/>
  <c r="BV100" i="9"/>
  <c r="BZ100" i="9"/>
  <c r="AN138" i="9"/>
  <c r="AR138" i="9"/>
  <c r="AR135" i="9" s="1"/>
  <c r="AV138" i="9"/>
  <c r="BD138" i="9"/>
  <c r="BH138" i="9"/>
  <c r="BH135" i="9" s="1"/>
  <c r="BL138" i="9"/>
  <c r="BT138" i="9"/>
  <c r="BX138" i="9"/>
  <c r="BX135" i="9" s="1"/>
  <c r="AJ142" i="9"/>
  <c r="AN142" i="9"/>
  <c r="AJ146" i="9"/>
  <c r="AN146" i="9"/>
  <c r="AR146" i="9"/>
  <c r="AV146" i="9"/>
  <c r="AZ146" i="9"/>
  <c r="BD146" i="9"/>
  <c r="BH146" i="9"/>
  <c r="BL146" i="9"/>
  <c r="BP146" i="9"/>
  <c r="BT146" i="9"/>
  <c r="BX146" i="9"/>
  <c r="AK100" i="12"/>
  <c r="AK93" i="12"/>
  <c r="AO100" i="12"/>
  <c r="AO93" i="12"/>
  <c r="AS100" i="12"/>
  <c r="AS93" i="12"/>
  <c r="AW93" i="12"/>
  <c r="BA100" i="12"/>
  <c r="BA93" i="12"/>
  <c r="BE100" i="12"/>
  <c r="BE93" i="12"/>
  <c r="BI93" i="12"/>
  <c r="BM93" i="12"/>
  <c r="BQ100" i="12"/>
  <c r="BQ93" i="12"/>
  <c r="BU100" i="12"/>
  <c r="BU93" i="12"/>
  <c r="AI94" i="12"/>
  <c r="AM94" i="12"/>
  <c r="AQ94" i="12"/>
  <c r="AU94" i="12"/>
  <c r="AY94" i="12"/>
  <c r="BC94" i="12"/>
  <c r="BG94" i="12"/>
  <c r="BK94" i="12"/>
  <c r="BO94" i="12"/>
  <c r="BS94" i="12"/>
  <c r="BW94" i="12"/>
  <c r="CA94" i="12"/>
  <c r="AK95" i="12"/>
  <c r="AO95" i="12"/>
  <c r="AS95" i="12"/>
  <c r="AW95" i="12"/>
  <c r="BA95" i="12"/>
  <c r="BE95" i="12"/>
  <c r="BI95" i="12"/>
  <c r="BM95" i="12"/>
  <c r="BQ95" i="12"/>
  <c r="BU95" i="12"/>
  <c r="BY95" i="12"/>
  <c r="AK97" i="12"/>
  <c r="AO97" i="12"/>
  <c r="AS97" i="12"/>
  <c r="AW97" i="12"/>
  <c r="BA97" i="12"/>
  <c r="BE97" i="12"/>
  <c r="BI97" i="12"/>
  <c r="AI11" i="12"/>
  <c r="AM11" i="12"/>
  <c r="AQ11" i="12"/>
  <c r="AU11" i="12"/>
  <c r="AY11" i="12"/>
  <c r="BC11" i="12"/>
  <c r="BG11" i="12"/>
  <c r="BK11" i="12"/>
  <c r="BO11" i="12"/>
  <c r="BS11" i="12"/>
  <c r="BW11" i="12"/>
  <c r="CA11" i="12"/>
  <c r="BA23" i="12"/>
  <c r="BI23" i="12"/>
  <c r="BM23" i="12"/>
  <c r="BQ23" i="12"/>
  <c r="BU23" i="12"/>
  <c r="AL31" i="12"/>
  <c r="AX31" i="12"/>
  <c r="BB31" i="12"/>
  <c r="BF31" i="12"/>
  <c r="BN31" i="12"/>
  <c r="BR31" i="12"/>
  <c r="BV31" i="12"/>
  <c r="AI37" i="12"/>
  <c r="AS37" i="12"/>
  <c r="AY37" i="12"/>
  <c r="BI37" i="12"/>
  <c r="BO37" i="12"/>
  <c r="BY37" i="12"/>
  <c r="AK38" i="12"/>
  <c r="AU38" i="12"/>
  <c r="BA38" i="12"/>
  <c r="BK38" i="12"/>
  <c r="BQ38" i="12"/>
  <c r="CA38" i="12"/>
  <c r="AM39" i="12"/>
  <c r="AW39" i="12"/>
  <c r="BC39" i="12"/>
  <c r="BM39" i="12"/>
  <c r="BS39" i="12"/>
  <c r="AK41" i="12"/>
  <c r="AQ41" i="12"/>
  <c r="BA41" i="12"/>
  <c r="BG41" i="12"/>
  <c r="BQ41" i="12"/>
  <c r="BW41" i="12"/>
  <c r="AH63" i="12"/>
  <c r="AL63" i="12"/>
  <c r="AP63" i="12"/>
  <c r="AX63" i="12"/>
  <c r="BB63" i="12"/>
  <c r="BF63" i="12"/>
  <c r="BY63" i="12"/>
  <c r="AO74" i="12"/>
  <c r="BA74" i="12"/>
  <c r="AI74" i="12"/>
  <c r="AM74" i="12"/>
  <c r="AO78" i="12"/>
  <c r="BQ78" i="12"/>
  <c r="AI78" i="12"/>
  <c r="AU93" i="12"/>
  <c r="BK93" i="12"/>
  <c r="CA93" i="12"/>
  <c r="AW94" i="12"/>
  <c r="BM94" i="12"/>
  <c r="AI95" i="12"/>
  <c r="AY95" i="12"/>
  <c r="BO95" i="12"/>
  <c r="AM97" i="12"/>
  <c r="BC97" i="12"/>
  <c r="BK100" i="12"/>
  <c r="CA100" i="12"/>
  <c r="BU142" i="10"/>
  <c r="AI142" i="10"/>
  <c r="AM142" i="10"/>
  <c r="AH100" i="12"/>
  <c r="AH93" i="12"/>
  <c r="AH37" i="12"/>
  <c r="AL100" i="12"/>
  <c r="AL93" i="12"/>
  <c r="AL37" i="12"/>
  <c r="AP100" i="12"/>
  <c r="AP93" i="12"/>
  <c r="AP37" i="12"/>
  <c r="AT93" i="12"/>
  <c r="AT37" i="12"/>
  <c r="AX93" i="12"/>
  <c r="AX37" i="12"/>
  <c r="BB93" i="12"/>
  <c r="BB37" i="12"/>
  <c r="BF93" i="12"/>
  <c r="BF37" i="12"/>
  <c r="BJ93" i="12"/>
  <c r="BJ37" i="12"/>
  <c r="BN100" i="12"/>
  <c r="BN37" i="12"/>
  <c r="BR93" i="12"/>
  <c r="BR37" i="12"/>
  <c r="BV37" i="12"/>
  <c r="BZ93" i="12"/>
  <c r="BZ37" i="12"/>
  <c r="AJ94" i="12"/>
  <c r="AJ38" i="12"/>
  <c r="AN94" i="12"/>
  <c r="AN38" i="12"/>
  <c r="AR94" i="12"/>
  <c r="AR38" i="12"/>
  <c r="AV94" i="12"/>
  <c r="AV38" i="12"/>
  <c r="AZ94" i="12"/>
  <c r="AZ38" i="12"/>
  <c r="BD94" i="12"/>
  <c r="BD38" i="12"/>
  <c r="BH94" i="12"/>
  <c r="BH38" i="12"/>
  <c r="BL94" i="12"/>
  <c r="BL38" i="12"/>
  <c r="BP94" i="12"/>
  <c r="BP38" i="12"/>
  <c r="BT94" i="12"/>
  <c r="BT38" i="12"/>
  <c r="BX94" i="12"/>
  <c r="BX38" i="12"/>
  <c r="AH95" i="12"/>
  <c r="AH39" i="12"/>
  <c r="AL95" i="12"/>
  <c r="AL39" i="12"/>
  <c r="AP95" i="12"/>
  <c r="AP39" i="12"/>
  <c r="AT95" i="12"/>
  <c r="AT39" i="12"/>
  <c r="AX95" i="12"/>
  <c r="AX39" i="12"/>
  <c r="BB95" i="12"/>
  <c r="BB39" i="12"/>
  <c r="BF95" i="12"/>
  <c r="BF39" i="12"/>
  <c r="BJ95" i="12"/>
  <c r="BJ39" i="12"/>
  <c r="BN95" i="12"/>
  <c r="BN39" i="12"/>
  <c r="BR95" i="12"/>
  <c r="BR39" i="12"/>
  <c r="BV95" i="12"/>
  <c r="BV39" i="12"/>
  <c r="BZ95" i="12"/>
  <c r="BZ39" i="12"/>
  <c r="AH97" i="12"/>
  <c r="AH41" i="12"/>
  <c r="AL97" i="12"/>
  <c r="AL41" i="12"/>
  <c r="AP97" i="12"/>
  <c r="AP41" i="12"/>
  <c r="AT41" i="12"/>
  <c r="AX97" i="12"/>
  <c r="AX41" i="12"/>
  <c r="BB97" i="12"/>
  <c r="BB41" i="12"/>
  <c r="BF97" i="12"/>
  <c r="BF41" i="12"/>
  <c r="BJ41" i="12"/>
  <c r="BN97" i="12"/>
  <c r="BN41" i="12"/>
  <c r="BR41" i="12"/>
  <c r="BV41" i="12"/>
  <c r="BZ97" i="12"/>
  <c r="BZ41" i="12"/>
  <c r="AJ11" i="12"/>
  <c r="AN11" i="12"/>
  <c r="AR11" i="12"/>
  <c r="AV11" i="12"/>
  <c r="AZ11" i="12"/>
  <c r="BD11" i="12"/>
  <c r="BH11" i="12"/>
  <c r="BL11" i="12"/>
  <c r="BP11" i="12"/>
  <c r="BT11" i="12"/>
  <c r="BX11" i="12"/>
  <c r="BB23" i="12"/>
  <c r="BF23" i="12"/>
  <c r="BJ23" i="12"/>
  <c r="BN23" i="12"/>
  <c r="BR23" i="12"/>
  <c r="AI31" i="12"/>
  <c r="AQ31" i="12"/>
  <c r="AU31" i="12"/>
  <c r="AY31" i="12"/>
  <c r="BG31" i="12"/>
  <c r="BO31" i="12"/>
  <c r="BW31" i="12"/>
  <c r="AJ111" i="12"/>
  <c r="AJ104" i="12"/>
  <c r="AO37" i="12"/>
  <c r="AU37" i="12"/>
  <c r="AZ104" i="12"/>
  <c r="BE37" i="12"/>
  <c r="BK111" i="12"/>
  <c r="BK104" i="12"/>
  <c r="CA111" i="12"/>
  <c r="CA104" i="12"/>
  <c r="AL105" i="12"/>
  <c r="AQ38" i="12"/>
  <c r="AW38" i="12"/>
  <c r="BB105" i="12"/>
  <c r="BG38" i="12"/>
  <c r="BM105" i="12"/>
  <c r="BR105" i="12"/>
  <c r="BW38" i="12"/>
  <c r="AI106" i="12"/>
  <c r="AN106" i="12"/>
  <c r="AS39" i="12"/>
  <c r="AY106" i="12"/>
  <c r="BD106" i="12"/>
  <c r="BI39" i="12"/>
  <c r="BO106" i="12"/>
  <c r="BT106" i="12"/>
  <c r="BY39" i="12"/>
  <c r="AM108" i="12"/>
  <c r="AR108" i="12"/>
  <c r="AW41" i="12"/>
  <c r="BC108" i="12"/>
  <c r="BH108" i="12"/>
  <c r="BM41" i="12"/>
  <c r="BS108" i="12"/>
  <c r="BX108" i="12"/>
  <c r="BE74" i="12"/>
  <c r="BU74" i="12"/>
  <c r="BU78" i="12"/>
  <c r="AJ86" i="12"/>
  <c r="AN86" i="12"/>
  <c r="BL110" i="12"/>
  <c r="BP110" i="12"/>
  <c r="BT110" i="12"/>
  <c r="BM110" i="12"/>
  <c r="BU104" i="12"/>
  <c r="AT142" i="10"/>
  <c r="BB142" i="10"/>
  <c r="BJ142" i="10"/>
  <c r="BR142" i="10"/>
  <c r="BZ142" i="10"/>
  <c r="AK11" i="12"/>
  <c r="AO11" i="12"/>
  <c r="AS11" i="12"/>
  <c r="AW11" i="12"/>
  <c r="BA11" i="12"/>
  <c r="BE11" i="12"/>
  <c r="BI11" i="12"/>
  <c r="BM11" i="12"/>
  <c r="BQ11" i="12"/>
  <c r="BU11" i="12"/>
  <c r="BY11" i="12"/>
  <c r="BC23" i="12"/>
  <c r="BG23" i="12"/>
  <c r="BK23" i="12"/>
  <c r="BO23" i="12"/>
  <c r="BS23" i="12"/>
  <c r="AJ31" i="12"/>
  <c r="AN31" i="12"/>
  <c r="AR31" i="12"/>
  <c r="AV31" i="12"/>
  <c r="AZ31" i="12"/>
  <c r="BD31" i="12"/>
  <c r="BH31" i="12"/>
  <c r="BL31" i="12"/>
  <c r="BP31" i="12"/>
  <c r="BT31" i="12"/>
  <c r="BX31" i="12"/>
  <c r="AK37" i="12"/>
  <c r="AQ37" i="12"/>
  <c r="BA37" i="12"/>
  <c r="BG37" i="12"/>
  <c r="BQ37" i="12"/>
  <c r="BW37" i="12"/>
  <c r="AM38" i="12"/>
  <c r="AS38" i="12"/>
  <c r="BC38" i="12"/>
  <c r="BI38" i="12"/>
  <c r="BS38" i="12"/>
  <c r="BY38" i="12"/>
  <c r="AO39" i="12"/>
  <c r="AU39" i="12"/>
  <c r="BE39" i="12"/>
  <c r="BK39" i="12"/>
  <c r="BU39" i="12"/>
  <c r="CA39" i="12"/>
  <c r="AI41" i="12"/>
  <c r="AS41" i="12"/>
  <c r="AY41" i="12"/>
  <c r="BI41" i="12"/>
  <c r="BO41" i="12"/>
  <c r="BY41" i="12"/>
  <c r="BU63" i="12"/>
  <c r="BQ72" i="12"/>
  <c r="BY72" i="12"/>
  <c r="AM72" i="12"/>
  <c r="BC72" i="12"/>
  <c r="AK74" i="12"/>
  <c r="BY78" i="12"/>
  <c r="AM93" i="12"/>
  <c r="BC93" i="12"/>
  <c r="AO94" i="12"/>
  <c r="BE94" i="12"/>
  <c r="BU94" i="12"/>
  <c r="AQ95" i="12"/>
  <c r="BG95" i="12"/>
  <c r="BW95" i="12"/>
  <c r="AU97" i="12"/>
  <c r="BK97" i="12"/>
  <c r="CA98" i="12"/>
  <c r="AK110" i="12"/>
  <c r="AO110" i="12"/>
  <c r="AW110" i="12"/>
  <c r="BA110" i="12"/>
  <c r="BE110" i="12"/>
  <c r="BQ110" i="12"/>
  <c r="AM100" i="12"/>
  <c r="BS100" i="12"/>
  <c r="BU111" i="12"/>
  <c r="AQ86" i="12"/>
  <c r="AU86" i="12"/>
  <c r="AY86" i="12"/>
  <c r="BC86" i="12"/>
  <c r="BG86" i="12"/>
  <c r="BK86" i="12"/>
  <c r="BO86" i="12"/>
  <c r="BS86" i="12"/>
  <c r="BW86" i="12"/>
  <c r="CA86" i="12"/>
  <c r="AJ100" i="12"/>
  <c r="AJ93" i="12"/>
  <c r="AN100" i="12"/>
  <c r="AN93" i="12"/>
  <c r="AR100" i="12"/>
  <c r="AR93" i="12"/>
  <c r="AV93" i="12"/>
  <c r="AZ93" i="12"/>
  <c r="BD100" i="12"/>
  <c r="BD93" i="12"/>
  <c r="BH93" i="12"/>
  <c r="BL100" i="12"/>
  <c r="BT93" i="12"/>
  <c r="BX93" i="12"/>
  <c r="AH94" i="12"/>
  <c r="AL94" i="12"/>
  <c r="AP94" i="12"/>
  <c r="AT94" i="12"/>
  <c r="AX94" i="12"/>
  <c r="BB94" i="12"/>
  <c r="BF94" i="12"/>
  <c r="BJ94" i="12"/>
  <c r="BN94" i="12"/>
  <c r="BV94" i="12"/>
  <c r="AJ95" i="12"/>
  <c r="AN95" i="12"/>
  <c r="AR95" i="12"/>
  <c r="AV95" i="12"/>
  <c r="AZ95" i="12"/>
  <c r="BD95" i="12"/>
  <c r="BH95" i="12"/>
  <c r="BL95" i="12"/>
  <c r="BP95" i="12"/>
  <c r="BT95" i="12"/>
  <c r="BX95" i="12"/>
  <c r="AJ97" i="12"/>
  <c r="AN97" i="12"/>
  <c r="AR97" i="12"/>
  <c r="AZ97" i="12"/>
  <c r="BD97" i="12"/>
  <c r="BH97" i="12"/>
  <c r="BX97" i="12"/>
  <c r="AH11" i="12"/>
  <c r="AL11" i="12"/>
  <c r="AP11" i="12"/>
  <c r="AT11" i="12"/>
  <c r="AX11" i="12"/>
  <c r="BB11" i="12"/>
  <c r="BF11" i="12"/>
  <c r="BJ11" i="12"/>
  <c r="BN11" i="12"/>
  <c r="BR11" i="12"/>
  <c r="BV11" i="12"/>
  <c r="BZ11" i="12"/>
  <c r="BO15" i="12"/>
  <c r="BS15" i="12"/>
  <c r="BD23" i="12"/>
  <c r="BH23" i="12"/>
  <c r="BL23" i="12"/>
  <c r="BP23" i="12"/>
  <c r="BT23" i="12"/>
  <c r="AK31" i="12"/>
  <c r="AO31" i="12"/>
  <c r="AS31" i="12"/>
  <c r="AW31" i="12"/>
  <c r="BA31" i="12"/>
  <c r="BE31" i="12"/>
  <c r="BI31" i="12"/>
  <c r="BM31" i="12"/>
  <c r="BQ31" i="12"/>
  <c r="BU31" i="12"/>
  <c r="BY31" i="12"/>
  <c r="AM37" i="12"/>
  <c r="AR37" i="12"/>
  <c r="AW37" i="12"/>
  <c r="BC37" i="12"/>
  <c r="BH37" i="12"/>
  <c r="BM37" i="12"/>
  <c r="BS37" i="12"/>
  <c r="BX37" i="12"/>
  <c r="AI38" i="12"/>
  <c r="AO38" i="12"/>
  <c r="AT38" i="12"/>
  <c r="AY38" i="12"/>
  <c r="BE38" i="12"/>
  <c r="BJ38" i="12"/>
  <c r="BO38" i="12"/>
  <c r="BU38" i="12"/>
  <c r="BZ38" i="12"/>
  <c r="AK39" i="12"/>
  <c r="AQ39" i="12"/>
  <c r="AV39" i="12"/>
  <c r="BA39" i="12"/>
  <c r="BG39" i="12"/>
  <c r="BL39" i="12"/>
  <c r="BQ39" i="12"/>
  <c r="BW39" i="12"/>
  <c r="AJ41" i="12"/>
  <c r="AO41" i="12"/>
  <c r="AU41" i="12"/>
  <c r="AZ41" i="12"/>
  <c r="BE41" i="12"/>
  <c r="BK41" i="12"/>
  <c r="BP41" i="12"/>
  <c r="BU41" i="12"/>
  <c r="CA41" i="12"/>
  <c r="AK63" i="12"/>
  <c r="AO63" i="12"/>
  <c r="AS63" i="12"/>
  <c r="AW63" i="12"/>
  <c r="BA63" i="12"/>
  <c r="BE63" i="12"/>
  <c r="BI63" i="12"/>
  <c r="BM63" i="12"/>
  <c r="BM72" i="12"/>
  <c r="AQ72" i="12"/>
  <c r="BG72" i="12"/>
  <c r="BW72" i="12"/>
  <c r="AW74" i="12"/>
  <c r="BM74" i="12"/>
  <c r="AW78" i="12"/>
  <c r="BM78" i="12"/>
  <c r="AL86" i="12"/>
  <c r="BR110" i="12"/>
  <c r="AQ93" i="12"/>
  <c r="BG93" i="12"/>
  <c r="AS94" i="12"/>
  <c r="BI94" i="12"/>
  <c r="BY94" i="12"/>
  <c r="AU95" i="12"/>
  <c r="BK95" i="12"/>
  <c r="CA95" i="12"/>
  <c r="AI97" i="12"/>
  <c r="AY97" i="12"/>
  <c r="BU110" i="12"/>
  <c r="AU4" i="15"/>
  <c r="AK5" i="15"/>
  <c r="AO5" i="15"/>
  <c r="AS5" i="15"/>
  <c r="AW5" i="15"/>
  <c r="BA5" i="15"/>
  <c r="BE5" i="15"/>
  <c r="BI5" i="15"/>
  <c r="BM5" i="15"/>
  <c r="BQ5" i="15"/>
  <c r="BU5" i="15"/>
  <c r="BY5" i="15"/>
  <c r="AI18" i="15"/>
  <c r="AM18" i="15"/>
  <c r="AQ18" i="15"/>
  <c r="AU18" i="15"/>
  <c r="AY18" i="15"/>
  <c r="BC18" i="15"/>
  <c r="BG18" i="15"/>
  <c r="BK18" i="15"/>
  <c r="BO18" i="15"/>
  <c r="BS18" i="15"/>
  <c r="BW18" i="15"/>
  <c r="CA18" i="15"/>
  <c r="AI4" i="16"/>
  <c r="AM4" i="16"/>
  <c r="AQ4" i="16"/>
  <c r="AY4" i="16"/>
  <c r="BC4" i="16"/>
  <c r="BG4" i="16"/>
  <c r="BO4" i="16"/>
  <c r="BS4" i="16"/>
  <c r="BW4" i="16"/>
  <c r="AW23" i="17"/>
  <c r="AW4" i="17"/>
  <c r="AW7" i="6" s="1"/>
  <c r="AW81" i="6" s="1"/>
  <c r="BL63" i="12"/>
  <c r="AJ72" i="12"/>
  <c r="AN72" i="12"/>
  <c r="AR72" i="12"/>
  <c r="AV72" i="12"/>
  <c r="AZ72" i="12"/>
  <c r="BD72" i="12"/>
  <c r="BH72" i="12"/>
  <c r="BL72" i="12"/>
  <c r="BP72" i="12"/>
  <c r="BT72" i="12"/>
  <c r="BX72" i="12"/>
  <c r="AI86" i="12"/>
  <c r="BX98" i="12"/>
  <c r="BV99" i="12"/>
  <c r="BZ109" i="12"/>
  <c r="AJ110" i="12"/>
  <c r="AN110" i="12"/>
  <c r="AR110" i="12"/>
  <c r="AV110" i="12"/>
  <c r="AZ110" i="12"/>
  <c r="BD110" i="12"/>
  <c r="BH110" i="12"/>
  <c r="AK11" i="14"/>
  <c r="AK12" i="14" s="1"/>
  <c r="AO11" i="14"/>
  <c r="AO12" i="14" s="1"/>
  <c r="AS11" i="14"/>
  <c r="AS12" i="14" s="1"/>
  <c r="AW11" i="14"/>
  <c r="AW12" i="14" s="1"/>
  <c r="BA11" i="14"/>
  <c r="BA12" i="14" s="1"/>
  <c r="BE11" i="14"/>
  <c r="BE12" i="14" s="1"/>
  <c r="BI11" i="14"/>
  <c r="BI12" i="14" s="1"/>
  <c r="BM11" i="14"/>
  <c r="BM12" i="14" s="1"/>
  <c r="BQ11" i="14"/>
  <c r="BQ12" i="14" s="1"/>
  <c r="BU11" i="14"/>
  <c r="BU12" i="14" s="1"/>
  <c r="BY11" i="14"/>
  <c r="BY12" i="14" s="1"/>
  <c r="AH5" i="15"/>
  <c r="AP5" i="15"/>
  <c r="AX5" i="15"/>
  <c r="AJ11" i="15"/>
  <c r="AN11" i="15"/>
  <c r="AR11" i="15"/>
  <c r="AV11" i="15"/>
  <c r="AZ11" i="15"/>
  <c r="BH11" i="15"/>
  <c r="BL11" i="15"/>
  <c r="BP11" i="15"/>
  <c r="BX11" i="15"/>
  <c r="AR4" i="16"/>
  <c r="AN12" i="16"/>
  <c r="AR12" i="16"/>
  <c r="AV12" i="16"/>
  <c r="BD12" i="16"/>
  <c r="BH12" i="16"/>
  <c r="BL12" i="16"/>
  <c r="BT12" i="16"/>
  <c r="BX12" i="16"/>
  <c r="AH15" i="16"/>
  <c r="AL15" i="16"/>
  <c r="AT15" i="16"/>
  <c r="AX15" i="16"/>
  <c r="BB15" i="16"/>
  <c r="BJ15" i="16"/>
  <c r="BN15" i="16"/>
  <c r="BR15" i="16"/>
  <c r="BZ15" i="16"/>
  <c r="AN15" i="16"/>
  <c r="BD15" i="16"/>
  <c r="BT15" i="16"/>
  <c r="AO23" i="17"/>
  <c r="AO4" i="17"/>
  <c r="AO7" i="6" s="1"/>
  <c r="AO81" i="6" s="1"/>
  <c r="BU23" i="17"/>
  <c r="BU4" i="17"/>
  <c r="BU7" i="6" s="1"/>
  <c r="BA30" i="17"/>
  <c r="Q33" i="17"/>
  <c r="BY36" i="17"/>
  <c r="AK72" i="12"/>
  <c r="AW72" i="12"/>
  <c r="BA72" i="12"/>
  <c r="BB19" i="14"/>
  <c r="BB20" i="14" s="1"/>
  <c r="BF19" i="14"/>
  <c r="BF20" i="14" s="1"/>
  <c r="BJ19" i="14"/>
  <c r="BJ20" i="14" s="1"/>
  <c r="BN19" i="14"/>
  <c r="BN20" i="14" s="1"/>
  <c r="BR19" i="14"/>
  <c r="BR20" i="14" s="1"/>
  <c r="AI5" i="15"/>
  <c r="AQ5" i="15"/>
  <c r="AY5" i="15"/>
  <c r="BG5" i="15"/>
  <c r="BO5" i="15"/>
  <c r="BW5" i="15"/>
  <c r="AM11" i="15"/>
  <c r="AU11" i="15"/>
  <c r="AK11" i="15"/>
  <c r="AO11" i="15"/>
  <c r="AS11" i="15"/>
  <c r="AW11" i="15"/>
  <c r="BI11" i="15"/>
  <c r="BM11" i="15"/>
  <c r="BY11" i="15"/>
  <c r="AK18" i="15"/>
  <c r="AS18" i="15"/>
  <c r="BA18" i="15"/>
  <c r="BI18" i="15"/>
  <c r="BQ18" i="15"/>
  <c r="BY18" i="15"/>
  <c r="BB4" i="16"/>
  <c r="BI40" i="16"/>
  <c r="BU40" i="16"/>
  <c r="BP49" i="16"/>
  <c r="AS4" i="17"/>
  <c r="AS7" i="6" s="1"/>
  <c r="BY4" i="17"/>
  <c r="BY7" i="6" s="1"/>
  <c r="BY81" i="6" s="1"/>
  <c r="BM4" i="17"/>
  <c r="BM7" i="6" s="1"/>
  <c r="BM81" i="6" s="1"/>
  <c r="BM23" i="17"/>
  <c r="AV23" i="17"/>
  <c r="AV4" i="17"/>
  <c r="AV7" i="6" s="1"/>
  <c r="AV81" i="6" s="1"/>
  <c r="BL23" i="17"/>
  <c r="BL4" i="17"/>
  <c r="BL7" i="6" s="1"/>
  <c r="BF33" i="17"/>
  <c r="U30" i="17"/>
  <c r="AS36" i="17"/>
  <c r="AT63" i="12"/>
  <c r="BJ63" i="12"/>
  <c r="BR72" i="12"/>
  <c r="BV72" i="12"/>
  <c r="BZ72" i="12"/>
  <c r="AJ74" i="12"/>
  <c r="AN74" i="12"/>
  <c r="AJ78" i="12"/>
  <c r="BC19" i="14"/>
  <c r="BC20" i="14" s="1"/>
  <c r="BG19" i="14"/>
  <c r="BG20" i="14" s="1"/>
  <c r="BK19" i="14"/>
  <c r="BK20" i="14" s="1"/>
  <c r="BO19" i="14"/>
  <c r="BO20" i="14" s="1"/>
  <c r="BS19" i="14"/>
  <c r="BS20" i="14" s="1"/>
  <c r="AJ5" i="15"/>
  <c r="AN5" i="15"/>
  <c r="AR5" i="15"/>
  <c r="AV5" i="15"/>
  <c r="AZ5" i="15"/>
  <c r="BD5" i="15"/>
  <c r="BH5" i="15"/>
  <c r="BL5" i="15"/>
  <c r="BP5" i="15"/>
  <c r="BT5" i="15"/>
  <c r="BX5" i="15"/>
  <c r="AH11" i="15"/>
  <c r="AP11" i="15"/>
  <c r="AX11" i="15"/>
  <c r="AH18" i="15"/>
  <c r="AL18" i="15"/>
  <c r="AP18" i="15"/>
  <c r="AT18" i="15"/>
  <c r="AX18" i="15"/>
  <c r="BB18" i="15"/>
  <c r="BF18" i="15"/>
  <c r="BJ18" i="15"/>
  <c r="BN18" i="15"/>
  <c r="BR18" i="15"/>
  <c r="BV18" i="15"/>
  <c r="BZ18" i="15"/>
  <c r="AI26" i="15"/>
  <c r="AM26" i="15"/>
  <c r="AQ26" i="15"/>
  <c r="AU26" i="15"/>
  <c r="AY26" i="15"/>
  <c r="BC26" i="15"/>
  <c r="BG26" i="15"/>
  <c r="BK26" i="15"/>
  <c r="BO26" i="15"/>
  <c r="BS26" i="15"/>
  <c r="BW26" i="15"/>
  <c r="CA26" i="15"/>
  <c r="AV4" i="16"/>
  <c r="BL4" i="16"/>
  <c r="AH5" i="16"/>
  <c r="AP5" i="16"/>
  <c r="AT5" i="16"/>
  <c r="AX5" i="16"/>
  <c r="BF5" i="16"/>
  <c r="BJ5" i="16"/>
  <c r="BN5" i="16"/>
  <c r="BV5" i="16"/>
  <c r="BZ5" i="16"/>
  <c r="AH12" i="16"/>
  <c r="AP12" i="16"/>
  <c r="AX12" i="16"/>
  <c r="BF12" i="16"/>
  <c r="BN12" i="16"/>
  <c r="BV12" i="16"/>
  <c r="AJ15" i="16"/>
  <c r="AZ15" i="16"/>
  <c r="BP15" i="16"/>
  <c r="BA4" i="17"/>
  <c r="BA7" i="6" s="1"/>
  <c r="BA81" i="6" s="1"/>
  <c r="AS23" i="17"/>
  <c r="BE23" i="17"/>
  <c r="BE4" i="17"/>
  <c r="BE7" i="6" s="1"/>
  <c r="BY23" i="17"/>
  <c r="AU33" i="17"/>
  <c r="BW36" i="17"/>
  <c r="BI23" i="17"/>
  <c r="M36" i="17"/>
  <c r="BA10" i="18"/>
  <c r="AG26" i="20"/>
  <c r="BM26" i="20"/>
  <c r="AO26" i="20"/>
  <c r="BE26" i="20"/>
  <c r="BU26" i="20"/>
  <c r="F30" i="17"/>
  <c r="F5" i="17"/>
  <c r="R5" i="17"/>
  <c r="V30" i="17"/>
  <c r="V5" i="17"/>
  <c r="AH30" i="17"/>
  <c r="AH5" i="17"/>
  <c r="AL30" i="17"/>
  <c r="AL5" i="17"/>
  <c r="AP23" i="17"/>
  <c r="AT23" i="17"/>
  <c r="AT4" i="17"/>
  <c r="AT7" i="6" s="1"/>
  <c r="AX5" i="17"/>
  <c r="BB30" i="17"/>
  <c r="BB5" i="17"/>
  <c r="BF23" i="17"/>
  <c r="BJ23" i="17"/>
  <c r="BJ4" i="17"/>
  <c r="BJ7" i="6" s="1"/>
  <c r="BN5" i="17"/>
  <c r="BR30" i="17"/>
  <c r="BR5" i="17"/>
  <c r="BV23" i="17"/>
  <c r="BZ23" i="17"/>
  <c r="BZ4" i="17"/>
  <c r="BZ7" i="6" s="1"/>
  <c r="F6" i="17"/>
  <c r="J30" i="17"/>
  <c r="J6" i="17"/>
  <c r="V6" i="17"/>
  <c r="Z6" i="17"/>
  <c r="AL6" i="17"/>
  <c r="AP30" i="17"/>
  <c r="AP6" i="17"/>
  <c r="BB6" i="17"/>
  <c r="BF6" i="17"/>
  <c r="BR6" i="17"/>
  <c r="BV30" i="17"/>
  <c r="BV6" i="17"/>
  <c r="N33" i="17"/>
  <c r="AD33" i="17"/>
  <c r="AT33" i="17"/>
  <c r="BJ33" i="17"/>
  <c r="BZ33" i="17"/>
  <c r="J36" i="17"/>
  <c r="Z36" i="17"/>
  <c r="AP36" i="17"/>
  <c r="BF36" i="17"/>
  <c r="BV36" i="17"/>
  <c r="AR23" i="17"/>
  <c r="BX23" i="17"/>
  <c r="N30" i="17"/>
  <c r="AT30" i="17"/>
  <c r="BZ30" i="17"/>
  <c r="AE33" i="17"/>
  <c r="BK33" i="17"/>
  <c r="Q36" i="17"/>
  <c r="AA36" i="17"/>
  <c r="AW36" i="17"/>
  <c r="BG36" i="17"/>
  <c r="BF40" i="16"/>
  <c r="BJ40" i="16"/>
  <c r="BN40" i="16"/>
  <c r="BR40" i="16"/>
  <c r="BV40" i="16"/>
  <c r="BZ40" i="16"/>
  <c r="BE49" i="16"/>
  <c r="BI49" i="16"/>
  <c r="BM49" i="16"/>
  <c r="BQ49" i="16"/>
  <c r="BU49" i="16"/>
  <c r="BY49" i="16"/>
  <c r="AK23" i="17"/>
  <c r="BA23" i="17"/>
  <c r="BQ23" i="17"/>
  <c r="G5" i="17"/>
  <c r="K5" i="17"/>
  <c r="K30" i="17"/>
  <c r="W30" i="17"/>
  <c r="W5" i="17"/>
  <c r="AA5" i="17"/>
  <c r="AA30" i="17"/>
  <c r="AM5" i="17"/>
  <c r="AQ5" i="17"/>
  <c r="AQ30" i="17"/>
  <c r="AU23" i="17"/>
  <c r="BC30" i="17"/>
  <c r="BC5" i="17"/>
  <c r="BG5" i="17"/>
  <c r="BG30" i="17"/>
  <c r="BK23" i="17"/>
  <c r="BS5" i="17"/>
  <c r="BW5" i="17"/>
  <c r="BW30" i="17"/>
  <c r="CA23" i="17"/>
  <c r="K6" i="17"/>
  <c r="O6" i="17"/>
  <c r="AA6" i="17"/>
  <c r="AE6" i="17"/>
  <c r="AE30" i="17"/>
  <c r="AQ6" i="17"/>
  <c r="AU6" i="17"/>
  <c r="BG6" i="17"/>
  <c r="BK6" i="17"/>
  <c r="BK30" i="17"/>
  <c r="BW6" i="17"/>
  <c r="CA6" i="17"/>
  <c r="S33" i="17"/>
  <c r="AI33" i="17"/>
  <c r="AY33" i="17"/>
  <c r="BO33" i="17"/>
  <c r="O36" i="17"/>
  <c r="AE36" i="17"/>
  <c r="AU36" i="17"/>
  <c r="BK36" i="17"/>
  <c r="CA36" i="17"/>
  <c r="AI23" i="17"/>
  <c r="BO23" i="17"/>
  <c r="AU30" i="17"/>
  <c r="AI30" i="17"/>
  <c r="BO30" i="17"/>
  <c r="AK10" i="18"/>
  <c r="BK10" i="18"/>
  <c r="BQ10" i="18"/>
  <c r="AW26" i="20"/>
  <c r="AC26" i="20"/>
  <c r="AK26" i="20"/>
  <c r="AS26" i="20"/>
  <c r="BA26" i="20"/>
  <c r="BI26" i="20"/>
  <c r="BQ26" i="20"/>
  <c r="BY26" i="20"/>
  <c r="AS4" i="16"/>
  <c r="BI4" i="16"/>
  <c r="AU5" i="16"/>
  <c r="BK5" i="16"/>
  <c r="CA5" i="16"/>
  <c r="AS12" i="16"/>
  <c r="BI12" i="16"/>
  <c r="BY12" i="16"/>
  <c r="AJ4" i="17"/>
  <c r="AJ7" i="6" s="1"/>
  <c r="AJ81" i="6" s="1"/>
  <c r="AZ4" i="17"/>
  <c r="AZ7" i="6" s="1"/>
  <c r="AZ81" i="6" s="1"/>
  <c r="BH4" i="17"/>
  <c r="BH7" i="6" s="1"/>
  <c r="BP4" i="17"/>
  <c r="BP7" i="6" s="1"/>
  <c r="H5" i="17"/>
  <c r="X5" i="17"/>
  <c r="AN5" i="17"/>
  <c r="BD5" i="17"/>
  <c r="BT5" i="17"/>
  <c r="I30" i="17"/>
  <c r="S30" i="17"/>
  <c r="AD30" i="17"/>
  <c r="AO30" i="17"/>
  <c r="AY30" i="17"/>
  <c r="BJ30" i="17"/>
  <c r="BU30" i="17"/>
  <c r="E33" i="17"/>
  <c r="AK33" i="17"/>
  <c r="BQ33" i="17"/>
  <c r="AG36" i="17"/>
  <c r="BM36" i="17"/>
  <c r="BL10" i="18"/>
  <c r="BR43" i="19"/>
  <c r="BV43" i="19"/>
  <c r="BZ43" i="19"/>
  <c r="D24" i="19"/>
  <c r="L24" i="19"/>
  <c r="T24" i="19"/>
  <c r="AB24" i="19"/>
  <c r="AJ24" i="19"/>
  <c r="AR24" i="19"/>
  <c r="AZ24" i="19"/>
  <c r="BH24" i="19"/>
  <c r="BP24" i="19"/>
  <c r="BX24" i="19"/>
  <c r="BN43" i="19"/>
  <c r="D4" i="20"/>
  <c r="T4" i="20"/>
  <c r="N4" i="18"/>
  <c r="S4" i="18"/>
  <c r="AD4" i="18"/>
  <c r="AS4" i="18"/>
  <c r="AS24" i="15" s="1"/>
  <c r="BI4" i="18"/>
  <c r="BI24" i="15" s="1"/>
  <c r="BY4" i="18"/>
  <c r="BY24" i="15" s="1"/>
  <c r="AR10" i="18"/>
  <c r="BH10" i="18"/>
  <c r="BX10" i="18"/>
  <c r="BR4" i="19"/>
  <c r="BR17" i="19" s="1"/>
  <c r="BX4" i="19"/>
  <c r="BX17" i="19" s="1"/>
  <c r="F24" i="19"/>
  <c r="N24" i="19"/>
  <c r="V24" i="19"/>
  <c r="AD24" i="19"/>
  <c r="AL24" i="19"/>
  <c r="AT24" i="19"/>
  <c r="BB24" i="19"/>
  <c r="BJ24" i="19"/>
  <c r="BR24" i="19"/>
  <c r="BZ24" i="19"/>
  <c r="H4" i="20"/>
  <c r="X4" i="20"/>
  <c r="AD26" i="20"/>
  <c r="AH26" i="20"/>
  <c r="AL26" i="20"/>
  <c r="AP26" i="20"/>
  <c r="AT26" i="20"/>
  <c r="AX26" i="20"/>
  <c r="BB26" i="20"/>
  <c r="BF26" i="20"/>
  <c r="BJ26" i="20"/>
  <c r="BN26" i="20"/>
  <c r="BZ26" i="20"/>
  <c r="BW26" i="20"/>
  <c r="O4" i="18"/>
  <c r="AE4" i="18"/>
  <c r="AO4" i="18"/>
  <c r="AO24" i="15" s="1"/>
  <c r="BE4" i="18"/>
  <c r="BE24" i="15" s="1"/>
  <c r="BU4" i="18"/>
  <c r="BU24" i="15" s="1"/>
  <c r="AN10" i="18"/>
  <c r="BD10" i="18"/>
  <c r="BT10" i="18"/>
  <c r="BT4" i="19"/>
  <c r="BT17" i="19" s="1"/>
  <c r="BL43" i="19"/>
  <c r="BP43" i="19"/>
  <c r="BT43" i="19"/>
  <c r="BX43" i="19"/>
  <c r="H24" i="19"/>
  <c r="P24" i="19"/>
  <c r="X24" i="19"/>
  <c r="AF24" i="19"/>
  <c r="AN24" i="19"/>
  <c r="AV24" i="19"/>
  <c r="BD24" i="19"/>
  <c r="BL24" i="19"/>
  <c r="BT24" i="19"/>
  <c r="L4" i="20"/>
  <c r="BP4" i="19"/>
  <c r="BZ4" i="19"/>
  <c r="BZ17" i="19" s="1"/>
  <c r="BR4" i="20"/>
  <c r="BR26" i="20"/>
  <c r="BV4" i="20"/>
  <c r="BV26" i="20"/>
  <c r="BZ4" i="20"/>
  <c r="F4" i="20"/>
  <c r="J4" i="20"/>
  <c r="N4" i="20"/>
  <c r="R4" i="20"/>
  <c r="V4" i="20"/>
  <c r="Z4" i="20"/>
  <c r="E4" i="20"/>
  <c r="I4" i="20"/>
  <c r="M4" i="20"/>
  <c r="Q4" i="20"/>
  <c r="U4" i="20"/>
  <c r="Y4" i="20"/>
  <c r="AC4" i="20"/>
  <c r="BS26" i="20"/>
  <c r="CA26" i="20"/>
  <c r="BO4" i="19"/>
  <c r="BS4" i="19"/>
  <c r="BS17" i="19" s="1"/>
  <c r="BW4" i="19"/>
  <c r="BW17" i="19" s="1"/>
  <c r="CA4" i="19"/>
  <c r="CA17" i="19" s="1"/>
  <c r="AX13" i="21"/>
  <c r="BB13" i="21"/>
  <c r="BF13" i="21"/>
  <c r="BJ13" i="21"/>
  <c r="BN13" i="21"/>
  <c r="BR13" i="21"/>
  <c r="BV13" i="21"/>
  <c r="BZ13" i="21"/>
  <c r="V27" i="21"/>
  <c r="Z27" i="21"/>
  <c r="AD27" i="21"/>
  <c r="AH27" i="21"/>
  <c r="AL27" i="21"/>
  <c r="AP27" i="21"/>
  <c r="AT27" i="21"/>
  <c r="AX27" i="21"/>
  <c r="BB27" i="21"/>
  <c r="BF27" i="21"/>
  <c r="BJ27" i="21"/>
  <c r="BN27" i="21"/>
  <c r="N34" i="21"/>
  <c r="AD34" i="21"/>
  <c r="AT34" i="21"/>
  <c r="BJ34" i="21"/>
  <c r="G34" i="21"/>
  <c r="K34" i="21"/>
  <c r="O34" i="21"/>
  <c r="S34" i="21"/>
  <c r="W34" i="21"/>
  <c r="AA34" i="21"/>
  <c r="AE34" i="21"/>
  <c r="AI34" i="21"/>
  <c r="AM34" i="21"/>
  <c r="AQ34" i="21"/>
  <c r="AU34" i="21"/>
  <c r="AY34" i="21"/>
  <c r="BC34" i="21"/>
  <c r="BG34" i="21"/>
  <c r="BK34" i="21"/>
  <c r="BO34" i="21"/>
  <c r="BS34" i="21"/>
  <c r="AJ67" i="22"/>
  <c r="AN67" i="22"/>
  <c r="AR67" i="22"/>
  <c r="AV67" i="22"/>
  <c r="BD21" i="22"/>
  <c r="BD17" i="22" s="1"/>
  <c r="BD13" i="15" s="1"/>
  <c r="BT21" i="22"/>
  <c r="BT17" i="22" s="1"/>
  <c r="BT13" i="15" s="1"/>
  <c r="D34" i="21"/>
  <c r="H34" i="21"/>
  <c r="L34" i="21"/>
  <c r="P34" i="21"/>
  <c r="T34" i="21"/>
  <c r="X34" i="21"/>
  <c r="AB34" i="21"/>
  <c r="AF34" i="21"/>
  <c r="AJ34" i="21"/>
  <c r="AN34" i="21"/>
  <c r="AR34" i="21"/>
  <c r="AV34" i="21"/>
  <c r="AZ34" i="21"/>
  <c r="BD34" i="21"/>
  <c r="BH34" i="21"/>
  <c r="BL34" i="21"/>
  <c r="BP34" i="21"/>
  <c r="BT34" i="21"/>
  <c r="AK67" i="22"/>
  <c r="AO67" i="22"/>
  <c r="AS67" i="22"/>
  <c r="AW67" i="22"/>
  <c r="AY13" i="21"/>
  <c r="BC13" i="21"/>
  <c r="BG13" i="21"/>
  <c r="BK13" i="21"/>
  <c r="BO13" i="21"/>
  <c r="BS13" i="21"/>
  <c r="BW13" i="21"/>
  <c r="CA13" i="21"/>
  <c r="E34" i="21"/>
  <c r="I34" i="21"/>
  <c r="M34" i="21"/>
  <c r="Q34" i="21"/>
  <c r="U34" i="21"/>
  <c r="Y34" i="21"/>
  <c r="AC34" i="21"/>
  <c r="AG34" i="21"/>
  <c r="AK34" i="21"/>
  <c r="AO34" i="21"/>
  <c r="AS34" i="21"/>
  <c r="AW34" i="21"/>
  <c r="BA34" i="21"/>
  <c r="BE34" i="21"/>
  <c r="BI34" i="21"/>
  <c r="BM34" i="21"/>
  <c r="BQ34" i="21"/>
  <c r="BU34" i="21"/>
  <c r="BB21" i="22"/>
  <c r="BB17" i="22" s="1"/>
  <c r="BB13" i="15" s="1"/>
  <c r="BF21" i="22"/>
  <c r="BF17" i="22" s="1"/>
  <c r="BF13" i="15" s="1"/>
  <c r="BJ21" i="22"/>
  <c r="BJ17" i="22" s="1"/>
  <c r="BJ13" i="15" s="1"/>
  <c r="BN21" i="22"/>
  <c r="BN17" i="22" s="1"/>
  <c r="BN13" i="15" s="1"/>
  <c r="BR21" i="22"/>
  <c r="BR17" i="22" s="1"/>
  <c r="BR13" i="15" s="1"/>
  <c r="BV21" i="22"/>
  <c r="BV17" i="22" s="1"/>
  <c r="BV13" i="15" s="1"/>
  <c r="BZ21" i="22"/>
  <c r="BZ17" i="22" s="1"/>
  <c r="BZ13" i="15" s="1"/>
  <c r="AY21" i="22"/>
  <c r="AY17" i="22" s="1"/>
  <c r="AY13" i="15" s="1"/>
  <c r="BC21" i="22"/>
  <c r="BC17" i="22" s="1"/>
  <c r="BC13" i="15" s="1"/>
  <c r="BG21" i="22"/>
  <c r="BG17" i="22" s="1"/>
  <c r="BG13" i="15" s="1"/>
  <c r="BK21" i="22"/>
  <c r="BK17" i="22" s="1"/>
  <c r="BK13" i="15" s="1"/>
  <c r="BO21" i="22"/>
  <c r="BO17" i="22" s="1"/>
  <c r="BO13" i="15" s="1"/>
  <c r="BS21" i="22"/>
  <c r="BS17" i="22" s="1"/>
  <c r="BS13" i="15" s="1"/>
  <c r="BW21" i="22"/>
  <c r="BW17" i="22" s="1"/>
  <c r="BW13" i="15" s="1"/>
  <c r="CA21" i="22"/>
  <c r="CA17" i="22" s="1"/>
  <c r="CA13" i="15" s="1"/>
  <c r="BA21" i="22"/>
  <c r="BA17" i="22" s="1"/>
  <c r="BA13" i="15" s="1"/>
  <c r="BE21" i="22"/>
  <c r="BE17" i="22" s="1"/>
  <c r="BE13" i="15" s="1"/>
  <c r="BQ21" i="22"/>
  <c r="BQ17" i="22" s="1"/>
  <c r="BQ13" i="15" s="1"/>
  <c r="BU21" i="22"/>
  <c r="BU17" i="22" s="1"/>
  <c r="BU13" i="15" s="1"/>
  <c r="BK16" i="23"/>
  <c r="BS16" i="23"/>
  <c r="CA16" i="23"/>
  <c r="BO17" i="23"/>
  <c r="BW17" i="23"/>
  <c r="BK18" i="23"/>
  <c r="BS18" i="23"/>
  <c r="CA18" i="23"/>
  <c r="BO19" i="23"/>
  <c r="BW19" i="23"/>
  <c r="G21" i="23"/>
  <c r="O21" i="23"/>
  <c r="W21" i="23"/>
  <c r="AE21" i="23"/>
  <c r="AM21" i="23"/>
  <c r="AU21" i="23"/>
  <c r="BC21" i="23"/>
  <c r="BK21" i="23"/>
  <c r="BS21" i="23"/>
  <c r="CA21" i="23"/>
  <c r="G10" i="30"/>
  <c r="G40" i="23"/>
  <c r="K10" i="30"/>
  <c r="K40" i="23"/>
  <c r="O10" i="30"/>
  <c r="O40" i="23"/>
  <c r="S10" i="30"/>
  <c r="S40" i="23"/>
  <c r="W10" i="30"/>
  <c r="W40" i="23"/>
  <c r="AA10" i="30"/>
  <c r="AA40" i="23"/>
  <c r="AE10" i="30"/>
  <c r="AE40" i="23"/>
  <c r="AI10" i="30"/>
  <c r="AI48" i="23"/>
  <c r="AI40" i="23"/>
  <c r="AM10" i="30"/>
  <c r="AM40" i="23"/>
  <c r="AQ10" i="30"/>
  <c r="AQ48" i="23"/>
  <c r="AQ40" i="23"/>
  <c r="AU10" i="30"/>
  <c r="AU40" i="23"/>
  <c r="AY10" i="30"/>
  <c r="AY48" i="23"/>
  <c r="AY40" i="23"/>
  <c r="BC10" i="30"/>
  <c r="BC40" i="23"/>
  <c r="BG10" i="30"/>
  <c r="BG40" i="23"/>
  <c r="BK10" i="30"/>
  <c r="BK40" i="23"/>
  <c r="BO10" i="30"/>
  <c r="BS10" i="30"/>
  <c r="BW10" i="30"/>
  <c r="CA10" i="30"/>
  <c r="G41" i="23"/>
  <c r="K41" i="23"/>
  <c r="O41" i="23"/>
  <c r="S41" i="23"/>
  <c r="W41" i="23"/>
  <c r="AA41" i="23"/>
  <c r="AE41" i="23"/>
  <c r="AI41" i="23"/>
  <c r="AM41" i="23"/>
  <c r="AQ41" i="23"/>
  <c r="AU41" i="23"/>
  <c r="AY41" i="23"/>
  <c r="BC41" i="23"/>
  <c r="BG41" i="23"/>
  <c r="BK41" i="23"/>
  <c r="G42" i="23"/>
  <c r="K42" i="23"/>
  <c r="O42" i="23"/>
  <c r="S42" i="23"/>
  <c r="W42" i="23"/>
  <c r="AA42" i="23"/>
  <c r="AE42" i="23"/>
  <c r="AI42" i="23"/>
  <c r="AM42" i="23"/>
  <c r="AQ42" i="23"/>
  <c r="AU42" i="23"/>
  <c r="AY42" i="23"/>
  <c r="BC42" i="23"/>
  <c r="BG42" i="23"/>
  <c r="BK42" i="23"/>
  <c r="G43" i="23"/>
  <c r="K43" i="23"/>
  <c r="O43" i="23"/>
  <c r="S43" i="23"/>
  <c r="W43" i="23"/>
  <c r="AA43" i="23"/>
  <c r="AE43" i="23"/>
  <c r="AI43" i="23"/>
  <c r="AM43" i="23"/>
  <c r="AQ43" i="23"/>
  <c r="AU43" i="23"/>
  <c r="AY43" i="23"/>
  <c r="BC43" i="23"/>
  <c r="BG43" i="23"/>
  <c r="BK43" i="23"/>
  <c r="G44" i="23"/>
  <c r="K44" i="23"/>
  <c r="O44" i="23"/>
  <c r="S44" i="23"/>
  <c r="W44" i="23"/>
  <c r="AA44" i="23"/>
  <c r="AE44" i="23"/>
  <c r="AI44" i="23"/>
  <c r="AM44" i="23"/>
  <c r="AQ44" i="23"/>
  <c r="AU44" i="23"/>
  <c r="AY44" i="23"/>
  <c r="BC44" i="23"/>
  <c r="BG44" i="23"/>
  <c r="BK44" i="23"/>
  <c r="G45" i="23"/>
  <c r="K45" i="23"/>
  <c r="O45" i="23"/>
  <c r="S45" i="23"/>
  <c r="W45" i="23"/>
  <c r="AA45" i="23"/>
  <c r="AE45" i="23"/>
  <c r="AI45" i="23"/>
  <c r="AM45" i="23"/>
  <c r="AQ45" i="23"/>
  <c r="AU45" i="23"/>
  <c r="AY45" i="23"/>
  <c r="BC45" i="23"/>
  <c r="BG45" i="23"/>
  <c r="BK45" i="23"/>
  <c r="BO42" i="23"/>
  <c r="BS42" i="23"/>
  <c r="BW42" i="23"/>
  <c r="CA42" i="23"/>
  <c r="BO43" i="23"/>
  <c r="BS43" i="23"/>
  <c r="BW43" i="23"/>
  <c r="CA43" i="23"/>
  <c r="BO44" i="23"/>
  <c r="BS44" i="23"/>
  <c r="BW44" i="23"/>
  <c r="CA44" i="23"/>
  <c r="BO45" i="23"/>
  <c r="BS45" i="23"/>
  <c r="BW45" i="23"/>
  <c r="CA45" i="23"/>
  <c r="BM16" i="23"/>
  <c r="BU16" i="23"/>
  <c r="BI17" i="23"/>
  <c r="BQ17" i="23"/>
  <c r="BY17" i="23"/>
  <c r="BM18" i="23"/>
  <c r="BU18" i="23"/>
  <c r="BI19" i="23"/>
  <c r="BQ19" i="23"/>
  <c r="BY19" i="23"/>
  <c r="I21" i="23"/>
  <c r="Q21" i="23"/>
  <c r="Y21" i="23"/>
  <c r="AG21" i="23"/>
  <c r="AO21" i="23"/>
  <c r="AW21" i="23"/>
  <c r="BE21" i="23"/>
  <c r="BM21" i="23"/>
  <c r="BU21" i="23"/>
  <c r="BO16" i="23"/>
  <c r="BW16" i="23"/>
  <c r="BK17" i="23"/>
  <c r="BS17" i="23"/>
  <c r="CA17" i="23"/>
  <c r="BO18" i="23"/>
  <c r="BW18" i="23"/>
  <c r="BK19" i="23"/>
  <c r="BS19" i="23"/>
  <c r="CA19" i="23"/>
  <c r="G20" i="23"/>
  <c r="K20" i="23"/>
  <c r="O20" i="23"/>
  <c r="S20" i="23"/>
  <c r="W20" i="23"/>
  <c r="AA20" i="23"/>
  <c r="AE20" i="23"/>
  <c r="AI20" i="23"/>
  <c r="AM20" i="23"/>
  <c r="AQ20" i="23"/>
  <c r="AU20" i="23"/>
  <c r="AY20" i="23"/>
  <c r="BC20" i="23"/>
  <c r="BG20" i="23"/>
  <c r="BK20" i="23"/>
  <c r="BO20" i="23"/>
  <c r="BS20" i="23"/>
  <c r="BW20" i="23"/>
  <c r="CA20" i="23"/>
  <c r="K21" i="23"/>
  <c r="S21" i="23"/>
  <c r="AA21" i="23"/>
  <c r="AI21" i="23"/>
  <c r="AQ21" i="23"/>
  <c r="AY21" i="23"/>
  <c r="BG21" i="23"/>
  <c r="BO21" i="23"/>
  <c r="BW21" i="23"/>
  <c r="BI16" i="23"/>
  <c r="BQ16" i="23"/>
  <c r="BY16" i="23"/>
  <c r="BM17" i="23"/>
  <c r="BU17" i="23"/>
  <c r="BI18" i="23"/>
  <c r="BQ18" i="23"/>
  <c r="BY18" i="23"/>
  <c r="BM19" i="23"/>
  <c r="BU19" i="23"/>
  <c r="E21" i="23"/>
  <c r="M21" i="23"/>
  <c r="U21" i="23"/>
  <c r="AC21" i="23"/>
  <c r="AK21" i="23"/>
  <c r="AS21" i="23"/>
  <c r="BA21" i="23"/>
  <c r="BI21" i="23"/>
  <c r="BQ21" i="23"/>
  <c r="BY21" i="23"/>
  <c r="BJ16" i="23"/>
  <c r="BN16" i="23"/>
  <c r="BR16" i="23"/>
  <c r="BV16" i="23"/>
  <c r="BZ16" i="23"/>
  <c r="BJ17" i="23"/>
  <c r="BN17" i="23"/>
  <c r="BR17" i="23"/>
  <c r="BV17" i="23"/>
  <c r="BZ17" i="23"/>
  <c r="BJ18" i="23"/>
  <c r="BN18" i="23"/>
  <c r="BR18" i="23"/>
  <c r="BV18" i="23"/>
  <c r="BZ18" i="23"/>
  <c r="BJ19" i="23"/>
  <c r="BN19" i="23"/>
  <c r="BR19" i="23"/>
  <c r="BV19" i="23"/>
  <c r="BZ19" i="23"/>
  <c r="F21" i="23"/>
  <c r="J21" i="23"/>
  <c r="N21" i="23"/>
  <c r="R21" i="23"/>
  <c r="V21" i="23"/>
  <c r="Z21" i="23"/>
  <c r="AD21" i="23"/>
  <c r="AH21" i="23"/>
  <c r="AL21" i="23"/>
  <c r="AP21" i="23"/>
  <c r="AT21" i="23"/>
  <c r="AX21" i="23"/>
  <c r="BB21" i="23"/>
  <c r="BF21" i="23"/>
  <c r="BJ21" i="23"/>
  <c r="BN21" i="23"/>
  <c r="BR21" i="23"/>
  <c r="BV21" i="23"/>
  <c r="BZ21" i="23"/>
  <c r="F10" i="30"/>
  <c r="J10" i="30"/>
  <c r="N4" i="30"/>
  <c r="R10" i="30"/>
  <c r="V10" i="30"/>
  <c r="Z10" i="30"/>
  <c r="AD4" i="30"/>
  <c r="AH10" i="30"/>
  <c r="AH48" i="23"/>
  <c r="AL10" i="30"/>
  <c r="AL48" i="23"/>
  <c r="AP10" i="30"/>
  <c r="AP48" i="23"/>
  <c r="AT4" i="30"/>
  <c r="AX10" i="30"/>
  <c r="AX48" i="23"/>
  <c r="BB10" i="30"/>
  <c r="BB48" i="23"/>
  <c r="BF10" i="30"/>
  <c r="BJ4" i="30"/>
  <c r="BN10" i="30"/>
  <c r="BR10" i="30"/>
  <c r="BV10" i="30"/>
  <c r="BZ4" i="30"/>
  <c r="F40" i="23"/>
  <c r="J40" i="23"/>
  <c r="N40" i="23"/>
  <c r="R40" i="23"/>
  <c r="V40" i="23"/>
  <c r="Z40" i="23"/>
  <c r="AD40" i="23"/>
  <c r="AH40" i="23"/>
  <c r="AL40" i="23"/>
  <c r="AP40" i="23"/>
  <c r="AT40" i="23"/>
  <c r="AX40" i="23"/>
  <c r="BB40" i="23"/>
  <c r="BF40" i="23"/>
  <c r="BJ40" i="23"/>
  <c r="D41" i="23"/>
  <c r="H41" i="23"/>
  <c r="L41" i="23"/>
  <c r="P41" i="23"/>
  <c r="T41" i="23"/>
  <c r="X41" i="23"/>
  <c r="AB41" i="23"/>
  <c r="AF41" i="23"/>
  <c r="AJ41" i="23"/>
  <c r="AN41" i="23"/>
  <c r="AR41" i="23"/>
  <c r="AV41" i="23"/>
  <c r="AZ41" i="23"/>
  <c r="BD41" i="23"/>
  <c r="BH41" i="23"/>
  <c r="BL41" i="23"/>
  <c r="F42" i="23"/>
  <c r="J42" i="23"/>
  <c r="N42" i="23"/>
  <c r="R42" i="23"/>
  <c r="V42" i="23"/>
  <c r="Z42" i="23"/>
  <c r="AD42" i="23"/>
  <c r="AH42" i="23"/>
  <c r="AP42" i="23"/>
  <c r="AT42" i="23"/>
  <c r="AX42" i="23"/>
  <c r="BB42" i="23"/>
  <c r="BF42" i="23"/>
  <c r="BJ42" i="23"/>
  <c r="BN42" i="23"/>
  <c r="BR42" i="23"/>
  <c r="BV42" i="23"/>
  <c r="BZ42" i="23"/>
  <c r="F43" i="23"/>
  <c r="J43" i="23"/>
  <c r="N43" i="23"/>
  <c r="R43" i="23"/>
  <c r="V43" i="23"/>
  <c r="AD43" i="23"/>
  <c r="AH43" i="23"/>
  <c r="AL43" i="23"/>
  <c r="AP43" i="23"/>
  <c r="AT43" i="23"/>
  <c r="AX43" i="23"/>
  <c r="BB43" i="23"/>
  <c r="BF43" i="23"/>
  <c r="BJ43" i="23"/>
  <c r="BN43" i="23"/>
  <c r="BR43" i="23"/>
  <c r="BV43" i="23"/>
  <c r="BZ43" i="23"/>
  <c r="F44" i="23"/>
  <c r="J44" i="23"/>
  <c r="N44" i="23"/>
  <c r="R44" i="23"/>
  <c r="V44" i="23"/>
  <c r="Z44" i="23"/>
  <c r="AD44" i="23"/>
  <c r="AH44" i="23"/>
  <c r="AL44" i="23"/>
  <c r="AP44" i="23"/>
  <c r="AT44" i="23"/>
  <c r="AX44" i="23"/>
  <c r="BB44" i="23"/>
  <c r="BF44" i="23"/>
  <c r="BJ44" i="23"/>
  <c r="BN44" i="23"/>
  <c r="BR44" i="23"/>
  <c r="BV44" i="23"/>
  <c r="BZ44" i="23"/>
  <c r="F45" i="23"/>
  <c r="J45" i="23"/>
  <c r="N45" i="23"/>
  <c r="R45" i="23"/>
  <c r="V45" i="23"/>
  <c r="Z45" i="23"/>
  <c r="AD45" i="23"/>
  <c r="AH45" i="23"/>
  <c r="AL45" i="23"/>
  <c r="AP45" i="23"/>
  <c r="AT45" i="23"/>
  <c r="AX45" i="23"/>
  <c r="BB45" i="23"/>
  <c r="BF45" i="23"/>
  <c r="BJ45" i="23"/>
  <c r="BN45" i="23"/>
  <c r="BR45" i="23"/>
  <c r="BV45" i="23"/>
  <c r="BZ45" i="23"/>
  <c r="AJ48" i="23"/>
  <c r="E41" i="23"/>
  <c r="I41" i="23"/>
  <c r="M41" i="23"/>
  <c r="Q41" i="23"/>
  <c r="U41" i="23"/>
  <c r="Y41" i="23"/>
  <c r="AC41" i="23"/>
  <c r="AG41" i="23"/>
  <c r="AK41" i="23"/>
  <c r="AO41" i="23"/>
  <c r="AW41" i="23"/>
  <c r="BA41" i="23"/>
  <c r="BE41" i="23"/>
  <c r="BI41" i="23"/>
  <c r="BM41" i="23"/>
  <c r="AO48" i="23"/>
  <c r="BH16" i="23"/>
  <c r="BL16" i="23"/>
  <c r="BP16" i="23"/>
  <c r="BT16" i="23"/>
  <c r="BX16" i="23"/>
  <c r="BH17" i="23"/>
  <c r="BL17" i="23"/>
  <c r="BP17" i="23"/>
  <c r="BT17" i="23"/>
  <c r="BX17" i="23"/>
  <c r="BH18" i="23"/>
  <c r="BL18" i="23"/>
  <c r="BP18" i="23"/>
  <c r="BT18" i="23"/>
  <c r="BX18" i="23"/>
  <c r="BH19" i="23"/>
  <c r="BL19" i="23"/>
  <c r="BP19" i="23"/>
  <c r="BT19" i="23"/>
  <c r="BX19" i="23"/>
  <c r="D21" i="23"/>
  <c r="H21" i="23"/>
  <c r="L21" i="23"/>
  <c r="P21" i="23"/>
  <c r="T21" i="23"/>
  <c r="X21" i="23"/>
  <c r="AB21" i="23"/>
  <c r="AF21" i="23"/>
  <c r="AJ21" i="23"/>
  <c r="AN21" i="23"/>
  <c r="AR21" i="23"/>
  <c r="AV21" i="23"/>
  <c r="AZ21" i="23"/>
  <c r="BD21" i="23"/>
  <c r="BH21" i="23"/>
  <c r="BL21" i="23"/>
  <c r="BP21" i="23"/>
  <c r="BT21" i="23"/>
  <c r="BX21" i="23"/>
  <c r="D4" i="30"/>
  <c r="H10" i="30"/>
  <c r="L10" i="30"/>
  <c r="P10" i="30"/>
  <c r="T4" i="30"/>
  <c r="X10" i="30"/>
  <c r="AB10" i="30"/>
  <c r="AF10" i="30"/>
  <c r="AJ4" i="30"/>
  <c r="AN10" i="30"/>
  <c r="AN48" i="23"/>
  <c r="AR10" i="30"/>
  <c r="AR48" i="23"/>
  <c r="AV10" i="30"/>
  <c r="AV48" i="23"/>
  <c r="AZ4" i="30"/>
  <c r="BD10" i="30"/>
  <c r="BH10" i="30"/>
  <c r="BL10" i="30"/>
  <c r="BP4" i="30"/>
  <c r="BT10" i="30"/>
  <c r="BX10" i="30"/>
  <c r="D40" i="23"/>
  <c r="H40" i="23"/>
  <c r="L40" i="23"/>
  <c r="P40" i="23"/>
  <c r="T40" i="23"/>
  <c r="X40" i="23"/>
  <c r="AB40" i="23"/>
  <c r="AF40" i="23"/>
  <c r="AJ40" i="23"/>
  <c r="AN40" i="23"/>
  <c r="AR40" i="23"/>
  <c r="AV40" i="23"/>
  <c r="AZ40" i="23"/>
  <c r="BD40" i="23"/>
  <c r="BH40" i="23"/>
  <c r="BL40" i="23"/>
  <c r="F41" i="23"/>
  <c r="J41" i="23"/>
  <c r="N41" i="23"/>
  <c r="R41" i="23"/>
  <c r="V41" i="23"/>
  <c r="Z41" i="23"/>
  <c r="AD41" i="23"/>
  <c r="AH41" i="23"/>
  <c r="AL41" i="23"/>
  <c r="AP41" i="23"/>
  <c r="AT41" i="23"/>
  <c r="BB41" i="23"/>
  <c r="BF41" i="23"/>
  <c r="BJ41" i="23"/>
  <c r="D42" i="23"/>
  <c r="H42" i="23"/>
  <c r="P42" i="23"/>
  <c r="T42" i="23"/>
  <c r="X42" i="23"/>
  <c r="AB42" i="23"/>
  <c r="AF42" i="23"/>
  <c r="AJ42" i="23"/>
  <c r="AN42" i="23"/>
  <c r="AR42" i="23"/>
  <c r="AV42" i="23"/>
  <c r="AZ42" i="23"/>
  <c r="BD42" i="23"/>
  <c r="BL42" i="23"/>
  <c r="BP42" i="23"/>
  <c r="BT42" i="23"/>
  <c r="BX42" i="23"/>
  <c r="D43" i="23"/>
  <c r="H43" i="23"/>
  <c r="L43" i="23"/>
  <c r="P43" i="23"/>
  <c r="T43" i="23"/>
  <c r="X43" i="23"/>
  <c r="AB43" i="23"/>
  <c r="AF43" i="23"/>
  <c r="AJ43" i="23"/>
  <c r="AN43" i="23"/>
  <c r="AR43" i="23"/>
  <c r="AZ43" i="23"/>
  <c r="BD43" i="23"/>
  <c r="BH43" i="23"/>
  <c r="BL43" i="23"/>
  <c r="BP43" i="23"/>
  <c r="BT43" i="23"/>
  <c r="BX43" i="23"/>
  <c r="D44" i="23"/>
  <c r="H44" i="23"/>
  <c r="L44" i="23"/>
  <c r="P44" i="23"/>
  <c r="T44" i="23"/>
  <c r="X44" i="23"/>
  <c r="AB44" i="23"/>
  <c r="AF44" i="23"/>
  <c r="AJ44" i="23"/>
  <c r="AN44" i="23"/>
  <c r="AR44" i="23"/>
  <c r="AV44" i="23"/>
  <c r="AZ44" i="23"/>
  <c r="BD44" i="23"/>
  <c r="BH44" i="23"/>
  <c r="BL44" i="23"/>
  <c r="BP44" i="23"/>
  <c r="BT44" i="23"/>
  <c r="BX44" i="23"/>
  <c r="D45" i="23"/>
  <c r="H45" i="23"/>
  <c r="L45" i="23"/>
  <c r="P45" i="23"/>
  <c r="T45" i="23"/>
  <c r="X45" i="23"/>
  <c r="AB45" i="23"/>
  <c r="AF45" i="23"/>
  <c r="AJ45" i="23"/>
  <c r="AN45" i="23"/>
  <c r="AR45" i="23"/>
  <c r="AV45" i="23"/>
  <c r="AZ45" i="23"/>
  <c r="BD45" i="23"/>
  <c r="BH45" i="23"/>
  <c r="BL45" i="23"/>
  <c r="BP45" i="23"/>
  <c r="BT45" i="23"/>
  <c r="BX45" i="23"/>
  <c r="AT48" i="23"/>
  <c r="E10" i="30"/>
  <c r="E14" i="30" s="1"/>
  <c r="M10" i="30"/>
  <c r="M14" i="30" s="1"/>
  <c r="Q10" i="30"/>
  <c r="U10" i="30"/>
  <c r="U14" i="30" s="1"/>
  <c r="AC10" i="30"/>
  <c r="AC14" i="30" s="1"/>
  <c r="AG10" i="30"/>
  <c r="AG14" i="30" s="1"/>
  <c r="AK10" i="30"/>
  <c r="AK14" i="30" s="1"/>
  <c r="AK48" i="23"/>
  <c r="AS10" i="30"/>
  <c r="AS14" i="30" s="1"/>
  <c r="AW10" i="30"/>
  <c r="AW48" i="23"/>
  <c r="BA10" i="30"/>
  <c r="BA14" i="30" s="1"/>
  <c r="BA48" i="23"/>
  <c r="BI10" i="30"/>
  <c r="BI14" i="30" s="1"/>
  <c r="BM10" i="30"/>
  <c r="BM14" i="30" s="1"/>
  <c r="BQ10" i="30"/>
  <c r="BQ14" i="30" s="1"/>
  <c r="BY10" i="30"/>
  <c r="BY14" i="30" s="1"/>
  <c r="E40" i="23"/>
  <c r="I40" i="23"/>
  <c r="M40" i="23"/>
  <c r="Q40" i="23"/>
  <c r="U40" i="23"/>
  <c r="Y40" i="23"/>
  <c r="AC40" i="23"/>
  <c r="AG40" i="23"/>
  <c r="AK40" i="23"/>
  <c r="AO40" i="23"/>
  <c r="AS40" i="23"/>
  <c r="AW40" i="23"/>
  <c r="BA40" i="23"/>
  <c r="BE40" i="23"/>
  <c r="BI40" i="23"/>
  <c r="BM40" i="23"/>
  <c r="E42" i="23"/>
  <c r="I42" i="23"/>
  <c r="M42" i="23"/>
  <c r="U42" i="23"/>
  <c r="Y42" i="23"/>
  <c r="AC42" i="23"/>
  <c r="AK42" i="23"/>
  <c r="AO42" i="23"/>
  <c r="AS42" i="23"/>
  <c r="AW42" i="23"/>
  <c r="BA42" i="23"/>
  <c r="BE42" i="23"/>
  <c r="BI42" i="23"/>
  <c r="BQ42" i="23"/>
  <c r="BU42" i="23"/>
  <c r="BY42" i="23"/>
  <c r="I43" i="23"/>
  <c r="M43" i="23"/>
  <c r="Q43" i="23"/>
  <c r="Y43" i="23"/>
  <c r="AC43" i="23"/>
  <c r="AG43" i="23"/>
  <c r="AK43" i="23"/>
  <c r="AO43" i="23"/>
  <c r="AS43" i="23"/>
  <c r="AW43" i="23"/>
  <c r="BE43" i="23"/>
  <c r="BI43" i="23"/>
  <c r="BM43" i="23"/>
  <c r="BQ43" i="23"/>
  <c r="BU43" i="23"/>
  <c r="BY43" i="23"/>
  <c r="E44" i="23"/>
  <c r="I44" i="23"/>
  <c r="M44" i="23"/>
  <c r="Q44" i="23"/>
  <c r="U44" i="23"/>
  <c r="Y44" i="23"/>
  <c r="AC44" i="23"/>
  <c r="AG44" i="23"/>
  <c r="AK44" i="23"/>
  <c r="AO44" i="23"/>
  <c r="AS44" i="23"/>
  <c r="AW44" i="23"/>
  <c r="BA44" i="23"/>
  <c r="BE44" i="23"/>
  <c r="BI44" i="23"/>
  <c r="BM44" i="23"/>
  <c r="BQ44" i="23"/>
  <c r="BU44" i="23"/>
  <c r="BY44" i="23"/>
  <c r="E45" i="23"/>
  <c r="I45" i="23"/>
  <c r="M45" i="23"/>
  <c r="Q45" i="23"/>
  <c r="U45" i="23"/>
  <c r="Y45" i="23"/>
  <c r="AC45" i="23"/>
  <c r="AG45" i="23"/>
  <c r="AK45" i="23"/>
  <c r="AO45" i="23"/>
  <c r="AS45" i="23"/>
  <c r="AW45" i="23"/>
  <c r="BA45" i="23"/>
  <c r="BE45" i="23"/>
  <c r="BI45" i="23"/>
  <c r="BM45" i="23"/>
  <c r="BQ45" i="23"/>
  <c r="BU45" i="23"/>
  <c r="BY45" i="23"/>
  <c r="AZ48" i="23"/>
  <c r="AB19" i="24"/>
  <c r="AB20" i="24"/>
  <c r="AF19" i="24"/>
  <c r="AF20" i="24"/>
  <c r="AJ19" i="24"/>
  <c r="AJ20" i="24"/>
  <c r="AN19" i="24"/>
  <c r="AN20" i="24"/>
  <c r="AR19" i="24"/>
  <c r="AR20" i="24"/>
  <c r="AV20" i="24"/>
  <c r="AV19" i="24"/>
  <c r="AZ20" i="24"/>
  <c r="AZ19" i="24"/>
  <c r="BD19" i="24"/>
  <c r="BD20" i="24"/>
  <c r="BH19" i="24"/>
  <c r="BH20" i="24"/>
  <c r="BL20" i="24"/>
  <c r="BL19" i="24"/>
  <c r="BP20" i="24"/>
  <c r="BP19" i="24"/>
  <c r="BT19" i="24"/>
  <c r="BT20" i="24"/>
  <c r="BX19" i="24"/>
  <c r="BX20" i="24"/>
  <c r="AY20" i="24"/>
  <c r="AY19" i="24"/>
  <c r="Z20" i="24"/>
  <c r="Z19" i="24"/>
  <c r="AD20" i="24"/>
  <c r="AD19" i="24"/>
  <c r="AM20" i="24"/>
  <c r="AM19" i="24"/>
  <c r="AQ20" i="24"/>
  <c r="AQ19" i="24"/>
  <c r="BC19" i="24"/>
  <c r="BC20" i="24"/>
  <c r="BG20" i="24"/>
  <c r="BG19" i="24"/>
  <c r="BS19" i="24"/>
  <c r="BS20" i="24"/>
  <c r="BW20" i="24"/>
  <c r="BW19" i="24"/>
  <c r="AU20" i="24"/>
  <c r="AU19" i="24"/>
  <c r="BK20" i="24"/>
  <c r="BK19" i="24"/>
  <c r="CA20" i="24"/>
  <c r="CA19" i="24"/>
  <c r="AW10" i="25"/>
  <c r="BZ29" i="24"/>
  <c r="BM10" i="25"/>
  <c r="AH20" i="24"/>
  <c r="AH19" i="24"/>
  <c r="AL20" i="24"/>
  <c r="AL19" i="24"/>
  <c r="AP20" i="24"/>
  <c r="AP19" i="24"/>
  <c r="AT20" i="24"/>
  <c r="AT19" i="24"/>
  <c r="AX20" i="24"/>
  <c r="AX19" i="24"/>
  <c r="BB20" i="24"/>
  <c r="BF20" i="24"/>
  <c r="BF19" i="24"/>
  <c r="BJ20" i="24"/>
  <c r="BN20" i="24"/>
  <c r="BN19" i="24"/>
  <c r="BR20" i="24"/>
  <c r="BV20" i="24"/>
  <c r="BV19" i="24"/>
  <c r="BZ20" i="24"/>
  <c r="AI20" i="24"/>
  <c r="AI19" i="24"/>
  <c r="BO20" i="24"/>
  <c r="BO19" i="24"/>
  <c r="E4" i="24"/>
  <c r="I4" i="24"/>
  <c r="M4" i="24"/>
  <c r="Q4" i="24"/>
  <c r="U4" i="24"/>
  <c r="Y4" i="24"/>
  <c r="AC4" i="24"/>
  <c r="AG4" i="24"/>
  <c r="BA14" i="24"/>
  <c r="BE14" i="24"/>
  <c r="BI14" i="24"/>
  <c r="BM14" i="24"/>
  <c r="BQ14" i="24"/>
  <c r="BU14" i="24"/>
  <c r="BY14" i="24"/>
  <c r="BM29" i="24"/>
  <c r="BQ29" i="24"/>
  <c r="BU29" i="24"/>
  <c r="BY29" i="24"/>
  <c r="AC20" i="24"/>
  <c r="AG20" i="24"/>
  <c r="AK20" i="24"/>
  <c r="AO20" i="24"/>
  <c r="BB29" i="24"/>
  <c r="BJ29" i="24"/>
  <c r="BR29" i="24"/>
  <c r="BZ19" i="24"/>
  <c r="J4" i="24"/>
  <c r="N4" i="24"/>
  <c r="Z4" i="24"/>
  <c r="AD4" i="24"/>
  <c r="AX14" i="24"/>
  <c r="BF14" i="24"/>
  <c r="BN14" i="24"/>
  <c r="BV14" i="24"/>
  <c r="AS19" i="24"/>
  <c r="AW19" i="24"/>
  <c r="BA19" i="24"/>
  <c r="BE19" i="24"/>
  <c r="BI19" i="24"/>
  <c r="BM19" i="24"/>
  <c r="BQ19" i="24"/>
  <c r="BU19" i="24"/>
  <c r="BY19" i="24"/>
  <c r="BO30" i="28"/>
  <c r="BO29" i="28" s="1"/>
  <c r="BD30" i="28"/>
  <c r="BF34" i="28"/>
  <c r="BF29" i="28" s="1"/>
  <c r="BU38" i="28"/>
  <c r="AX5" i="28"/>
  <c r="AX4" i="28" s="1"/>
  <c r="BN5" i="28"/>
  <c r="BN4" i="28" s="1"/>
  <c r="BA30" i="28"/>
  <c r="BE30" i="28"/>
  <c r="BQ30" i="28"/>
  <c r="AT34" i="28"/>
  <c r="BN34" i="28"/>
  <c r="BN29" i="28" s="1"/>
  <c r="BP13" i="28"/>
  <c r="BQ38" i="28"/>
  <c r="BR34" i="28"/>
  <c r="AT29" i="28"/>
  <c r="BB29" i="28"/>
  <c r="BR29" i="28"/>
  <c r="AU5" i="28"/>
  <c r="AY30" i="28"/>
  <c r="AY29" i="28" s="1"/>
  <c r="AY5" i="28"/>
  <c r="BC30" i="28"/>
  <c r="BC29" i="28" s="1"/>
  <c r="BC5" i="28"/>
  <c r="BG5" i="28"/>
  <c r="BK5" i="28"/>
  <c r="BO5" i="28"/>
  <c r="AR5" i="28"/>
  <c r="AR4" i="28" s="1"/>
  <c r="AV5" i="28"/>
  <c r="AV4" i="28" s="1"/>
  <c r="AZ5" i="28"/>
  <c r="AZ4" i="28" s="1"/>
  <c r="BD5" i="28"/>
  <c r="BD4" i="28" s="1"/>
  <c r="BH5" i="28"/>
  <c r="BH4" i="28" s="1"/>
  <c r="BL5" i="28"/>
  <c r="BL4" i="28" s="1"/>
  <c r="BP5" i="28"/>
  <c r="BP4" i="28" s="1"/>
  <c r="AQ4" i="28"/>
  <c r="AU34" i="28"/>
  <c r="AU9" i="28"/>
  <c r="AY34" i="28"/>
  <c r="AY9" i="28"/>
  <c r="BC34" i="28"/>
  <c r="BC9" i="28"/>
  <c r="BG34" i="28"/>
  <c r="BG9" i="28"/>
  <c r="BK34" i="28"/>
  <c r="BK9" i="28"/>
  <c r="BO34" i="28"/>
  <c r="BO9" i="28"/>
  <c r="BS34" i="28"/>
  <c r="BS29" i="28" s="1"/>
  <c r="BS9" i="28"/>
  <c r="BS4" i="28" s="1"/>
  <c r="BW34" i="28"/>
  <c r="BW29" i="28" s="1"/>
  <c r="BW9" i="28"/>
  <c r="BW4" i="28" s="1"/>
  <c r="CA34" i="28"/>
  <c r="CA29" i="28" s="1"/>
  <c r="CA9" i="28"/>
  <c r="CA4" i="28" s="1"/>
  <c r="AT9" i="28"/>
  <c r="BB9" i="28"/>
  <c r="BB4" i="28" s="1"/>
  <c r="BJ9" i="28"/>
  <c r="BR9" i="28"/>
  <c r="BR4" i="28" s="1"/>
  <c r="BZ9" i="28"/>
  <c r="BZ4" i="28" s="1"/>
  <c r="AS9" i="28"/>
  <c r="AS34" i="28"/>
  <c r="AS29" i="28" s="1"/>
  <c r="AW9" i="28"/>
  <c r="AW4" i="28" s="1"/>
  <c r="BA9" i="28"/>
  <c r="BA34" i="28"/>
  <c r="BE9" i="28"/>
  <c r="BI9" i="28"/>
  <c r="BI34" i="28"/>
  <c r="BI29" i="28" s="1"/>
  <c r="BM9" i="28"/>
  <c r="BQ9" i="28"/>
  <c r="BQ34" i="28"/>
  <c r="BU9" i="28"/>
  <c r="BU4" i="28" s="1"/>
  <c r="BY9" i="28"/>
  <c r="BY4" i="28" s="1"/>
  <c r="BY34" i="28"/>
  <c r="BY29" i="28" s="1"/>
  <c r="BJ13" i="28"/>
  <c r="BJ38" i="28"/>
  <c r="BN38" i="28"/>
  <c r="BN13" i="28"/>
  <c r="BR38" i="28"/>
  <c r="BR13" i="28"/>
  <c r="BM38" i="28"/>
  <c r="BM13" i="28"/>
  <c r="BQ13" i="28"/>
  <c r="BK13" i="28"/>
  <c r="BO13" i="28"/>
  <c r="BS38" i="28"/>
  <c r="BS13" i="28"/>
  <c r="BW38" i="28"/>
  <c r="BW13" i="28"/>
  <c r="CA38" i="28"/>
  <c r="CA13" i="28"/>
  <c r="BU13" i="28"/>
  <c r="BY13" i="28"/>
  <c r="BJ20" i="28"/>
  <c r="BH30" i="28"/>
  <c r="BH29" i="28" s="1"/>
  <c r="AW34" i="28"/>
  <c r="BZ34" i="28"/>
  <c r="BZ29" i="28" s="1"/>
  <c r="BV34" i="28"/>
  <c r="BV29" i="28" s="1"/>
  <c r="BF5" i="28"/>
  <c r="BF4" i="28" s="1"/>
  <c r="AU30" i="28"/>
  <c r="AU29" i="28" s="1"/>
  <c r="BG30" i="28"/>
  <c r="BG29" i="28" s="1"/>
  <c r="BK30" i="28"/>
  <c r="BK29" i="28" s="1"/>
  <c r="BL45" i="28"/>
  <c r="BL20" i="28"/>
  <c r="BP45" i="28"/>
  <c r="BP20" i="28"/>
  <c r="BK45" i="28"/>
  <c r="BK20" i="28"/>
  <c r="BO45" i="28"/>
  <c r="BO20" i="28"/>
  <c r="BM20" i="28"/>
  <c r="BQ45" i="28"/>
  <c r="BQ20" i="28"/>
  <c r="BU45" i="28"/>
  <c r="BU20" i="28"/>
  <c r="BY45" i="28"/>
  <c r="BY20" i="28"/>
  <c r="BS45" i="28"/>
  <c r="BS20" i="28"/>
  <c r="BW45" i="28"/>
  <c r="BW20" i="28"/>
  <c r="CA45" i="28"/>
  <c r="CA20" i="28"/>
  <c r="AR30" i="28"/>
  <c r="AR29" i="28" s="1"/>
  <c r="BM30" i="28"/>
  <c r="BB34" i="28"/>
  <c r="AX34" i="28"/>
  <c r="AX29" i="28" s="1"/>
  <c r="AT5" i="28"/>
  <c r="BJ5" i="28"/>
  <c r="BJ4" i="28" s="1"/>
  <c r="AV30" i="28"/>
  <c r="AV29" i="28" s="1"/>
  <c r="AZ30" i="28"/>
  <c r="AZ29" i="28" s="1"/>
  <c r="BL30" i="28"/>
  <c r="BP30" i="28"/>
  <c r="BP29" i="28" s="1"/>
  <c r="BM4" i="28"/>
  <c r="BE34" i="28"/>
  <c r="BM34" i="28"/>
  <c r="BU34" i="28"/>
  <c r="BU29" i="28" s="1"/>
  <c r="BL13" i="28"/>
  <c r="BL38" i="28"/>
  <c r="BY38" i="28"/>
  <c r="BR20" i="28"/>
  <c r="AW30" i="28"/>
  <c r="AW29" i="28" s="1"/>
  <c r="BJ34" i="28"/>
  <c r="BJ29" i="28" s="1"/>
  <c r="BP38" i="28"/>
  <c r="AS5" i="28"/>
  <c r="AS4" i="28" s="1"/>
  <c r="BA5" i="28"/>
  <c r="BA4" i="28" s="1"/>
  <c r="BE5" i="28"/>
  <c r="BI5" i="28"/>
  <c r="BI4" i="28" s="1"/>
  <c r="BQ5" i="28"/>
  <c r="BQ4" i="28" s="1"/>
  <c r="BV38" i="28"/>
  <c r="AZ34" i="28"/>
  <c r="BD34" i="28"/>
  <c r="BH34" i="28"/>
  <c r="BL34" i="28"/>
  <c r="BP34" i="28"/>
  <c r="BT34" i="28"/>
  <c r="BT29" i="28" s="1"/>
  <c r="BX34" i="28"/>
  <c r="BX29" i="28" s="1"/>
  <c r="BK38" i="28"/>
  <c r="BO38" i="28"/>
  <c r="BM45" i="28"/>
  <c r="BJ45" i="28"/>
  <c r="BN45" i="28"/>
  <c r="BR45" i="28"/>
  <c r="E4" i="30"/>
  <c r="I4" i="30"/>
  <c r="U4" i="30"/>
  <c r="Y4" i="30"/>
  <c r="AC4" i="30"/>
  <c r="AK4" i="30"/>
  <c r="AO4" i="30"/>
  <c r="BA4" i="30"/>
  <c r="BE4" i="30"/>
  <c r="BI4" i="30"/>
  <c r="BQ4" i="30"/>
  <c r="BU4" i="30"/>
  <c r="K4" i="30"/>
  <c r="S4" i="30"/>
  <c r="AA4" i="30"/>
  <c r="AI4" i="30"/>
  <c r="AQ4" i="30"/>
  <c r="AY4" i="30"/>
  <c r="BG4" i="30"/>
  <c r="BO4" i="30"/>
  <c r="BW4" i="30"/>
  <c r="K14" i="30"/>
  <c r="S14" i="30"/>
  <c r="AA14" i="30"/>
  <c r="AI14" i="30"/>
  <c r="AQ14" i="30"/>
  <c r="AY14" i="30"/>
  <c r="BG14" i="30"/>
  <c r="BO14" i="30"/>
  <c r="BW14" i="30"/>
  <c r="I14" i="30"/>
  <c r="Q14" i="30"/>
  <c r="Y14" i="30"/>
  <c r="AO14" i="30"/>
  <c r="AW14" i="30"/>
  <c r="BE14" i="30"/>
  <c r="BU14" i="30"/>
  <c r="N14" i="30"/>
  <c r="AD14" i="30"/>
  <c r="AT14" i="30"/>
  <c r="BJ14" i="30"/>
  <c r="BZ14" i="30"/>
  <c r="D14" i="30"/>
  <c r="T14" i="30"/>
  <c r="AJ14" i="30"/>
  <c r="AZ14" i="30"/>
  <c r="BP14" i="30"/>
  <c r="BY93" i="12" l="1"/>
  <c r="BT111" i="12"/>
  <c r="BL97" i="12"/>
  <c r="BP97" i="12"/>
  <c r="BM97" i="12"/>
  <c r="CA97" i="12"/>
  <c r="BR97" i="12"/>
  <c r="BV93" i="12"/>
  <c r="BG100" i="12"/>
  <c r="BT100" i="12"/>
  <c r="AV100" i="12"/>
  <c r="AZ139" i="9"/>
  <c r="AZ78" i="9"/>
  <c r="BO135" i="9"/>
  <c r="BG135" i="9"/>
  <c r="AQ135" i="9"/>
  <c r="BO139" i="9"/>
  <c r="AW143" i="9"/>
  <c r="BR100" i="12"/>
  <c r="BL108" i="12"/>
  <c r="AV135" i="9"/>
  <c r="BW100" i="12"/>
  <c r="BP93" i="12"/>
  <c r="BP111" i="12"/>
  <c r="BV97" i="12"/>
  <c r="BQ97" i="12"/>
  <c r="BT104" i="12"/>
  <c r="BJ143" i="9"/>
  <c r="BB143" i="9"/>
  <c r="AT143" i="9"/>
  <c r="AL143" i="9"/>
  <c r="AO143" i="9"/>
  <c r="BR78" i="9"/>
  <c r="BR79" i="9" s="1"/>
  <c r="BR15" i="5" s="1"/>
  <c r="BT135" i="9"/>
  <c r="AN135" i="9"/>
  <c r="AV97" i="12"/>
  <c r="BP78" i="9"/>
  <c r="AJ78" i="9"/>
  <c r="CA135" i="9"/>
  <c r="BK135" i="9"/>
  <c r="BC135" i="9"/>
  <c r="BM143" i="9"/>
  <c r="BZ100" i="12"/>
  <c r="BJ100" i="12"/>
  <c r="AI78" i="9"/>
  <c r="BL135" i="9"/>
  <c r="BQ17" i="10"/>
  <c r="AK17" i="10"/>
  <c r="AJ86" i="6"/>
  <c r="BA86" i="6"/>
  <c r="BI17" i="10"/>
  <c r="AP139" i="10"/>
  <c r="AH139" i="10"/>
  <c r="BM86" i="6"/>
  <c r="BA17" i="10"/>
  <c r="BR7" i="5"/>
  <c r="AZ86" i="6"/>
  <c r="AV86" i="6"/>
  <c r="BY86" i="6"/>
  <c r="AO86" i="6"/>
  <c r="AW86" i="6"/>
  <c r="BY17" i="10"/>
  <c r="AS17" i="10"/>
  <c r="BC4" i="28"/>
  <c r="AS39" i="23"/>
  <c r="AF39" i="23"/>
  <c r="AU14" i="30"/>
  <c r="AU4" i="30"/>
  <c r="AE14" i="30"/>
  <c r="AE4" i="30"/>
  <c r="O14" i="30"/>
  <c r="O4" i="30"/>
  <c r="BS11" i="15"/>
  <c r="BV11" i="15"/>
  <c r="BT62" i="12"/>
  <c r="BP4" i="16"/>
  <c r="AW4" i="15"/>
  <c r="AQ106" i="12"/>
  <c r="BU101" i="12"/>
  <c r="BU12" i="12"/>
  <c r="BY4" i="30"/>
  <c r="AS4" i="30"/>
  <c r="M4" i="30"/>
  <c r="BM29" i="28"/>
  <c r="BO4" i="28"/>
  <c r="BG4" i="28"/>
  <c r="BE29" i="28"/>
  <c r="BA39" i="23"/>
  <c r="U39" i="23"/>
  <c r="E39" i="23"/>
  <c r="BT39" i="23"/>
  <c r="AN39" i="23"/>
  <c r="X39" i="23"/>
  <c r="BV39" i="23"/>
  <c r="AH39" i="23"/>
  <c r="R39" i="23"/>
  <c r="BJ15" i="23"/>
  <c r="BI15" i="23"/>
  <c r="BU15" i="23"/>
  <c r="BW39" i="23"/>
  <c r="BE4" i="28"/>
  <c r="BL29" i="28"/>
  <c r="AT4" i="28"/>
  <c r="BA29" i="28"/>
  <c r="BR19" i="24"/>
  <c r="BJ19" i="24"/>
  <c r="BB19" i="24"/>
  <c r="BY39" i="23"/>
  <c r="BM39" i="23"/>
  <c r="AW39" i="23"/>
  <c r="AG39" i="23"/>
  <c r="Q39" i="23"/>
  <c r="AS48" i="23"/>
  <c r="BP39" i="23"/>
  <c r="AZ39" i="23"/>
  <c r="AJ39" i="23"/>
  <c r="T39" i="23"/>
  <c r="D39" i="23"/>
  <c r="BT14" i="30"/>
  <c r="BT4" i="30"/>
  <c r="BL14" i="30"/>
  <c r="BL4" i="30"/>
  <c r="BD14" i="30"/>
  <c r="BD4" i="30"/>
  <c r="AV14" i="30"/>
  <c r="AV4" i="30"/>
  <c r="AN14" i="30"/>
  <c r="AN4" i="30"/>
  <c r="AF14" i="30"/>
  <c r="AF4" i="30"/>
  <c r="X14" i="30"/>
  <c r="X4" i="30"/>
  <c r="P14" i="30"/>
  <c r="P4" i="30"/>
  <c r="H14" i="30"/>
  <c r="H4" i="30"/>
  <c r="BL15" i="23"/>
  <c r="BR39" i="23"/>
  <c r="BJ39" i="23"/>
  <c r="AT39" i="23"/>
  <c r="AD39" i="23"/>
  <c r="N39" i="23"/>
  <c r="BR14" i="30"/>
  <c r="BR4" i="30"/>
  <c r="BB14" i="30"/>
  <c r="BB4" i="30"/>
  <c r="AL14" i="30"/>
  <c r="AL4" i="30"/>
  <c r="V14" i="30"/>
  <c r="V4" i="30"/>
  <c r="F14" i="30"/>
  <c r="F4" i="30"/>
  <c r="BV15" i="23"/>
  <c r="BW15" i="23"/>
  <c r="BM15" i="23"/>
  <c r="CA14" i="30"/>
  <c r="CA4" i="30"/>
  <c r="BS14" i="30"/>
  <c r="BS4" i="30"/>
  <c r="AY39" i="23"/>
  <c r="AU48" i="23"/>
  <c r="AI39" i="23"/>
  <c r="S39" i="23"/>
  <c r="BW11" i="15"/>
  <c r="BG11" i="15"/>
  <c r="BW62" i="12"/>
  <c r="AN4" i="17"/>
  <c r="AN7" i="6" s="1"/>
  <c r="AN23" i="17"/>
  <c r="BH82" i="6"/>
  <c r="BY4" i="16"/>
  <c r="BF30" i="17"/>
  <c r="BW23" i="17"/>
  <c r="BW4" i="17"/>
  <c r="BW7" i="6" s="1"/>
  <c r="BK4" i="17"/>
  <c r="BK7" i="6" s="1"/>
  <c r="AQ23" i="17"/>
  <c r="AQ4" i="17"/>
  <c r="AQ7" i="6" s="1"/>
  <c r="BZ82" i="6"/>
  <c r="BR23" i="17"/>
  <c r="BR4" i="17"/>
  <c r="BR7" i="6" s="1"/>
  <c r="BJ82" i="6"/>
  <c r="BB23" i="17"/>
  <c r="BB4" i="17"/>
  <c r="BB7" i="6" s="1"/>
  <c r="AT82" i="6"/>
  <c r="AL23" i="17"/>
  <c r="AL4" i="17"/>
  <c r="AL7" i="6" s="1"/>
  <c r="BV4" i="16"/>
  <c r="BV10" i="4"/>
  <c r="BJ4" i="16"/>
  <c r="BJ10" i="4"/>
  <c r="AP4" i="16"/>
  <c r="AP10" i="4"/>
  <c r="BT4" i="16"/>
  <c r="BD4" i="16"/>
  <c r="AN4" i="16"/>
  <c r="BX4" i="15"/>
  <c r="BP4" i="15"/>
  <c r="BH4" i="15"/>
  <c r="AZ4" i="15"/>
  <c r="AR4" i="15"/>
  <c r="AJ4" i="15"/>
  <c r="AL4" i="15"/>
  <c r="BL82" i="6"/>
  <c r="BR4" i="16"/>
  <c r="BQ11" i="15"/>
  <c r="BA11" i="15"/>
  <c r="BW4" i="15"/>
  <c r="AQ4" i="15"/>
  <c r="AZ4" i="16"/>
  <c r="AX4" i="15"/>
  <c r="BV110" i="12"/>
  <c r="BP108" i="12"/>
  <c r="AU108" i="12"/>
  <c r="BQ106" i="12"/>
  <c r="AV106" i="12"/>
  <c r="BU105" i="12"/>
  <c r="BU42" i="12"/>
  <c r="BU9" i="4"/>
  <c r="AY105" i="12"/>
  <c r="BX111" i="12"/>
  <c r="BX104" i="12"/>
  <c r="BC111" i="12"/>
  <c r="BC104" i="12"/>
  <c r="BY32" i="12"/>
  <c r="BI32" i="12"/>
  <c r="AS32" i="12"/>
  <c r="BP24" i="12"/>
  <c r="BR12" i="12"/>
  <c r="BB12" i="12"/>
  <c r="AL12" i="12"/>
  <c r="AS74" i="12"/>
  <c r="BY108" i="12"/>
  <c r="AS108" i="12"/>
  <c r="BK106" i="12"/>
  <c r="BY105" i="12"/>
  <c r="BY42" i="12"/>
  <c r="BY9" i="4"/>
  <c r="AS105" i="12"/>
  <c r="AS42" i="12"/>
  <c r="BG111" i="12"/>
  <c r="BG104" i="12"/>
  <c r="BX32" i="12"/>
  <c r="BH32" i="12"/>
  <c r="AR32" i="12"/>
  <c r="BO24" i="12"/>
  <c r="BY101" i="12"/>
  <c r="BY12" i="12"/>
  <c r="BI101" i="12"/>
  <c r="BI12" i="12"/>
  <c r="AS101" i="12"/>
  <c r="AS12" i="12"/>
  <c r="BV142" i="10"/>
  <c r="BV139" i="10" s="1"/>
  <c r="BF142" i="10"/>
  <c r="BF139" i="10" s="1"/>
  <c r="BI106" i="12"/>
  <c r="AO111" i="12"/>
  <c r="AO104" i="12"/>
  <c r="CA32" i="12"/>
  <c r="BK32" i="12"/>
  <c r="AU32" i="12"/>
  <c r="BR24" i="12"/>
  <c r="BB24" i="12"/>
  <c r="BL101" i="12"/>
  <c r="BL12" i="12"/>
  <c r="AV101" i="12"/>
  <c r="AV12" i="12"/>
  <c r="BV108" i="12"/>
  <c r="BF108" i="12"/>
  <c r="AP108" i="12"/>
  <c r="BV106" i="12"/>
  <c r="BF106" i="12"/>
  <c r="AP106" i="12"/>
  <c r="BT42" i="12"/>
  <c r="BT105" i="12"/>
  <c r="BT9" i="4"/>
  <c r="BD42" i="12"/>
  <c r="BD105" i="12"/>
  <c r="AN42" i="12"/>
  <c r="AN105" i="12"/>
  <c r="BQ142" i="10"/>
  <c r="BA142" i="10"/>
  <c r="BA108" i="12"/>
  <c r="BM106" i="12"/>
  <c r="CA105" i="12"/>
  <c r="AU105" i="12"/>
  <c r="BI111" i="12"/>
  <c r="BI104" i="12"/>
  <c r="BV32" i="12"/>
  <c r="BB32" i="12"/>
  <c r="AH32" i="12"/>
  <c r="BI24" i="12"/>
  <c r="BS12" i="12"/>
  <c r="BC101" i="12"/>
  <c r="BC12" i="12"/>
  <c r="AM101" i="12"/>
  <c r="AM12" i="12"/>
  <c r="BI141" i="10"/>
  <c r="BT140" i="10"/>
  <c r="AN140" i="10"/>
  <c r="AN139" i="10" s="1"/>
  <c r="BZ142" i="9"/>
  <c r="AX114" i="9"/>
  <c r="CA90" i="12"/>
  <c r="BS89" i="12"/>
  <c r="BH78" i="9"/>
  <c r="BY17" i="9"/>
  <c r="BY6" i="5"/>
  <c r="AS17" i="9"/>
  <c r="AS6" i="5"/>
  <c r="BW140" i="10"/>
  <c r="BO140" i="10"/>
  <c r="BG140" i="10"/>
  <c r="AY140" i="10"/>
  <c r="AQ140" i="10"/>
  <c r="AI140" i="10"/>
  <c r="BT143" i="9"/>
  <c r="BL143" i="9"/>
  <c r="BD143" i="9"/>
  <c r="AV143" i="9"/>
  <c r="AN143" i="9"/>
  <c r="BY107" i="12"/>
  <c r="BM107" i="12"/>
  <c r="BI107" i="12"/>
  <c r="AW107" i="12"/>
  <c r="AS107" i="12"/>
  <c r="AT31" i="12"/>
  <c r="BL137" i="10"/>
  <c r="BL22" i="10"/>
  <c r="BL78" i="10" s="1"/>
  <c r="BL79" i="10" s="1"/>
  <c r="BV144" i="10"/>
  <c r="BV143" i="10" s="1"/>
  <c r="BV16" i="10"/>
  <c r="AP144" i="10"/>
  <c r="AP143" i="10" s="1"/>
  <c r="AP16" i="10"/>
  <c r="BW141" i="9"/>
  <c r="AQ141" i="9"/>
  <c r="BK128" i="9"/>
  <c r="BU138" i="9"/>
  <c r="BU114" i="9"/>
  <c r="BM138" i="9"/>
  <c r="BM114" i="9"/>
  <c r="BE138" i="9"/>
  <c r="BE114" i="9"/>
  <c r="AW138" i="9"/>
  <c r="AW135" i="9" s="1"/>
  <c r="AW114" i="9"/>
  <c r="AO138" i="9"/>
  <c r="AO114" i="9"/>
  <c r="AR78" i="12"/>
  <c r="BX74" i="12"/>
  <c r="BP142" i="9"/>
  <c r="BP139" i="9" s="1"/>
  <c r="BL142" i="10"/>
  <c r="BH74" i="12"/>
  <c r="AV142" i="10"/>
  <c r="AR74" i="12"/>
  <c r="BV89" i="12"/>
  <c r="AL141" i="9"/>
  <c r="BX141" i="10"/>
  <c r="BP141" i="10"/>
  <c r="BH141" i="10"/>
  <c r="AZ141" i="10"/>
  <c r="AR141" i="10"/>
  <c r="BW78" i="9"/>
  <c r="AQ78" i="9"/>
  <c r="BW144" i="10"/>
  <c r="BW143" i="10" s="1"/>
  <c r="BW16" i="10"/>
  <c r="BO144" i="10"/>
  <c r="BO143" i="10" s="1"/>
  <c r="BO16" i="10"/>
  <c r="BG144" i="10"/>
  <c r="BG143" i="10" s="1"/>
  <c r="BG16" i="10"/>
  <c r="AY144" i="10"/>
  <c r="AY143" i="10" s="1"/>
  <c r="AY16" i="10"/>
  <c r="AQ144" i="10"/>
  <c r="AQ143" i="10" s="1"/>
  <c r="AQ16" i="10"/>
  <c r="AI144" i="10"/>
  <c r="AI143" i="10" s="1"/>
  <c r="AI16" i="10"/>
  <c r="BP107" i="12"/>
  <c r="AZ107" i="12"/>
  <c r="AJ107" i="12"/>
  <c r="BC22" i="10"/>
  <c r="BC78" i="10" s="1"/>
  <c r="BC79" i="10" s="1"/>
  <c r="BC137" i="10"/>
  <c r="BX140" i="10"/>
  <c r="AR140" i="10"/>
  <c r="BE144" i="10"/>
  <c r="BE143" i="10" s="1"/>
  <c r="BE16" i="10"/>
  <c r="BF142" i="9"/>
  <c r="BB135" i="9"/>
  <c r="BY86" i="12"/>
  <c r="BQ86" i="12"/>
  <c r="BI86" i="12"/>
  <c r="BA86" i="12"/>
  <c r="AS86" i="12"/>
  <c r="BT114" i="9"/>
  <c r="BL114" i="9"/>
  <c r="BL128" i="9" s="1"/>
  <c r="BD114" i="9"/>
  <c r="BD128" i="9" s="1"/>
  <c r="AV114" i="9"/>
  <c r="AN114" i="9"/>
  <c r="BZ128" i="10"/>
  <c r="BZ129" i="10" s="1"/>
  <c r="BB128" i="9"/>
  <c r="AT128" i="10"/>
  <c r="AT129" i="10" s="1"/>
  <c r="BO78" i="12"/>
  <c r="BW74" i="12"/>
  <c r="BS142" i="10"/>
  <c r="BO142" i="10"/>
  <c r="BG74" i="12"/>
  <c r="BC142" i="10"/>
  <c r="AY142" i="10"/>
  <c r="AQ74" i="12"/>
  <c r="BW97" i="12"/>
  <c r="BS10" i="5"/>
  <c r="BC10" i="5"/>
  <c r="AM10" i="5"/>
  <c r="W10" i="5"/>
  <c r="G10" i="5"/>
  <c r="G12" i="5" s="1"/>
  <c r="AY86" i="6"/>
  <c r="AI86" i="6"/>
  <c r="CA40" i="12"/>
  <c r="BW40" i="12"/>
  <c r="BW42" i="12" s="1"/>
  <c r="BK40" i="12"/>
  <c r="BG40" i="12"/>
  <c r="BG42" i="12" s="1"/>
  <c r="AU40" i="12"/>
  <c r="AQ40" i="12"/>
  <c r="AQ42" i="12" s="1"/>
  <c r="BZ141" i="10"/>
  <c r="AT141" i="10"/>
  <c r="BP137" i="10"/>
  <c r="BP22" i="10"/>
  <c r="BP78" i="10" s="1"/>
  <c r="BP79" i="10" s="1"/>
  <c r="AJ137" i="10"/>
  <c r="AJ22" i="10"/>
  <c r="AJ78" i="10" s="1"/>
  <c r="AJ79" i="10" s="1"/>
  <c r="BU140" i="10"/>
  <c r="BU139" i="10" s="1"/>
  <c r="AO140" i="10"/>
  <c r="BB144" i="10"/>
  <c r="BB143" i="10" s="1"/>
  <c r="BB16" i="10"/>
  <c r="BA143" i="9"/>
  <c r="AM141" i="9"/>
  <c r="BA139" i="9"/>
  <c r="BA135" i="9"/>
  <c r="BO128" i="9"/>
  <c r="AI128" i="9"/>
  <c r="BW128" i="10"/>
  <c r="BW129" i="10" s="1"/>
  <c r="BG128" i="10"/>
  <c r="BG129" i="10" s="1"/>
  <c r="AQ128" i="10"/>
  <c r="AQ129" i="10" s="1"/>
  <c r="BM78" i="9"/>
  <c r="AW78" i="9"/>
  <c r="BZ17" i="9"/>
  <c r="BZ6" i="5"/>
  <c r="BJ17" i="9"/>
  <c r="BJ6" i="5"/>
  <c r="AT17" i="9"/>
  <c r="AT6" i="5"/>
  <c r="CA141" i="9"/>
  <c r="AU141" i="9"/>
  <c r="AV78" i="9"/>
  <c r="CA14" i="5"/>
  <c r="BK14" i="5"/>
  <c r="AU14" i="5"/>
  <c r="AX11" i="5"/>
  <c r="BJ10" i="5"/>
  <c r="AJ10" i="5"/>
  <c r="T10" i="5"/>
  <c r="D10" i="5"/>
  <c r="BL10" i="5"/>
  <c r="AV10" i="5"/>
  <c r="CA78" i="9"/>
  <c r="BG78" i="10"/>
  <c r="BG79" i="10" s="1"/>
  <c r="AU78" i="9"/>
  <c r="BF78" i="9"/>
  <c r="AT11" i="5"/>
  <c r="BF10" i="5"/>
  <c r="BV40" i="12"/>
  <c r="BV9" i="4" s="1"/>
  <c r="BF40" i="12"/>
  <c r="AP40" i="12"/>
  <c r="AG9" i="5"/>
  <c r="Y9" i="5"/>
  <c r="Q9" i="5"/>
  <c r="I9" i="5"/>
  <c r="BI11" i="5"/>
  <c r="AS11" i="5"/>
  <c r="AC11" i="5"/>
  <c r="M11" i="5"/>
  <c r="BU11" i="5"/>
  <c r="AI141" i="9"/>
  <c r="BY143" i="10"/>
  <c r="BQ143" i="10"/>
  <c r="BI143" i="10"/>
  <c r="BA143" i="10"/>
  <c r="AS143" i="10"/>
  <c r="AK143" i="10"/>
  <c r="BF11" i="5"/>
  <c r="BR10" i="5"/>
  <c r="F10" i="5"/>
  <c r="AT81" i="6"/>
  <c r="AK9" i="5"/>
  <c r="T9" i="5"/>
  <c r="D9" i="5"/>
  <c r="BD11" i="5"/>
  <c r="AN11" i="5"/>
  <c r="X11" i="5"/>
  <c r="H11" i="5"/>
  <c r="AO10" i="5"/>
  <c r="U10" i="5"/>
  <c r="E10" i="5"/>
  <c r="BM10" i="5"/>
  <c r="AW10" i="5"/>
  <c r="BL141" i="9"/>
  <c r="BL139" i="9" s="1"/>
  <c r="AL78" i="9"/>
  <c r="BR11" i="5"/>
  <c r="F11" i="5"/>
  <c r="R10" i="5"/>
  <c r="AK10" i="5"/>
  <c r="Y10" i="5"/>
  <c r="I10" i="5"/>
  <c r="BQ10" i="5"/>
  <c r="BA10" i="5"/>
  <c r="AC39" i="23"/>
  <c r="AV39" i="23"/>
  <c r="BX15" i="23"/>
  <c r="BN39" i="23"/>
  <c r="BF39" i="23"/>
  <c r="BY15" i="23"/>
  <c r="CA39" i="23"/>
  <c r="BC39" i="23"/>
  <c r="BC11" i="15"/>
  <c r="BB71" i="12"/>
  <c r="AL71" i="12"/>
  <c r="AL101" i="12" s="1"/>
  <c r="AZ82" i="6"/>
  <c r="BS4" i="17"/>
  <c r="BS7" i="6" s="1"/>
  <c r="BS23" i="17"/>
  <c r="AM4" i="17"/>
  <c r="AM7" i="6" s="1"/>
  <c r="AM23" i="17"/>
  <c r="AW82" i="6"/>
  <c r="BO105" i="12"/>
  <c r="BS111" i="12"/>
  <c r="BS104" i="12"/>
  <c r="BE32" i="12"/>
  <c r="AX12" i="12"/>
  <c r="AI108" i="12"/>
  <c r="BS105" i="12"/>
  <c r="BA111" i="12"/>
  <c r="BA104" i="12"/>
  <c r="BD32" i="12"/>
  <c r="BE101" i="12"/>
  <c r="BE12" i="12"/>
  <c r="BM108" i="12"/>
  <c r="BW32" i="12"/>
  <c r="AQ32" i="12"/>
  <c r="BN24" i="12"/>
  <c r="BX12" i="12"/>
  <c r="BH101" i="12"/>
  <c r="BH12" i="12"/>
  <c r="AR101" i="12"/>
  <c r="AR12" i="12"/>
  <c r="BZ108" i="12"/>
  <c r="BJ108" i="12"/>
  <c r="BZ106" i="12"/>
  <c r="BJ106" i="12"/>
  <c r="BH42" i="12"/>
  <c r="BH105" i="12"/>
  <c r="AR42" i="12"/>
  <c r="AR105" i="12"/>
  <c r="BW108" i="12"/>
  <c r="BC106" i="12"/>
  <c r="AY111" i="12"/>
  <c r="AY104" i="12"/>
  <c r="BU24" i="12"/>
  <c r="BR142" i="9"/>
  <c r="BF135" i="9"/>
  <c r="BV114" i="9"/>
  <c r="BV128" i="10"/>
  <c r="BV129" i="10" s="1"/>
  <c r="AP114" i="9"/>
  <c r="BV137" i="10"/>
  <c r="BV22" i="10"/>
  <c r="BV78" i="10" s="1"/>
  <c r="BV79" i="10" s="1"/>
  <c r="BN137" i="10"/>
  <c r="BN22" i="10"/>
  <c r="BN78" i="10" s="1"/>
  <c r="BN79" i="10" s="1"/>
  <c r="BF137" i="10"/>
  <c r="BF22" i="10"/>
  <c r="BF78" i="10" s="1"/>
  <c r="BF79" i="10" s="1"/>
  <c r="AX137" i="10"/>
  <c r="AX22" i="10"/>
  <c r="AX78" i="10" s="1"/>
  <c r="AX79" i="10" s="1"/>
  <c r="AP137" i="10"/>
  <c r="AP22" i="10"/>
  <c r="AP78" i="10" s="1"/>
  <c r="AP79" i="10" s="1"/>
  <c r="AH137" i="10"/>
  <c r="AH22" i="10"/>
  <c r="AH78" i="10" s="1"/>
  <c r="AH79" i="10" s="1"/>
  <c r="AZ79" i="9"/>
  <c r="AZ15" i="5" s="1"/>
  <c r="AZ7" i="5"/>
  <c r="BQ17" i="9"/>
  <c r="BQ6" i="5"/>
  <c r="AK17" i="9"/>
  <c r="AK6" i="5"/>
  <c r="BW139" i="9"/>
  <c r="AQ139" i="9"/>
  <c r="AI139" i="9"/>
  <c r="BT16" i="10"/>
  <c r="BT144" i="10"/>
  <c r="BT143" i="10" s="1"/>
  <c r="BL16" i="10"/>
  <c r="BL144" i="10"/>
  <c r="BL143" i="10" s="1"/>
  <c r="BD16" i="10"/>
  <c r="BD144" i="10"/>
  <c r="BD143" i="10" s="1"/>
  <c r="AV16" i="10"/>
  <c r="AV144" i="10"/>
  <c r="AV143" i="10" s="1"/>
  <c r="AN16" i="10"/>
  <c r="AN144" i="10"/>
  <c r="AN143" i="10" s="1"/>
  <c r="BD137" i="10"/>
  <c r="BD22" i="10"/>
  <c r="BD78" i="10" s="1"/>
  <c r="BD79" i="10" s="1"/>
  <c r="BN144" i="10"/>
  <c r="BN143" i="10" s="1"/>
  <c r="BN16" i="10"/>
  <c r="AH144" i="10"/>
  <c r="AH143" i="10" s="1"/>
  <c r="AH16" i="10"/>
  <c r="BU135" i="9"/>
  <c r="AO135" i="9"/>
  <c r="BC129" i="9"/>
  <c r="BC8" i="5"/>
  <c r="BZ86" i="12"/>
  <c r="BR86" i="12"/>
  <c r="BJ86" i="12"/>
  <c r="BB86" i="12"/>
  <c r="AT86" i="12"/>
  <c r="CA128" i="10"/>
  <c r="CA129" i="10" s="1"/>
  <c r="BK128" i="10"/>
  <c r="BK129" i="10" s="1"/>
  <c r="AU128" i="10"/>
  <c r="AU129" i="10" s="1"/>
  <c r="BX78" i="12"/>
  <c r="BP78" i="12"/>
  <c r="BH78" i="12"/>
  <c r="AZ78" i="12"/>
  <c r="BP142" i="10"/>
  <c r="BL74" i="12"/>
  <c r="AV74" i="12"/>
  <c r="BU137" i="10"/>
  <c r="BU22" i="10"/>
  <c r="BU78" i="10" s="1"/>
  <c r="BU79" i="10" s="1"/>
  <c r="BM137" i="10"/>
  <c r="BM22" i="10"/>
  <c r="BM78" i="10" s="1"/>
  <c r="BM79" i="10" s="1"/>
  <c r="BE137" i="10"/>
  <c r="BE22" i="10"/>
  <c r="BE78" i="10" s="1"/>
  <c r="BE79" i="10" s="1"/>
  <c r="AW137" i="10"/>
  <c r="AW22" i="10"/>
  <c r="AW78" i="10" s="1"/>
  <c r="AW79" i="10" s="1"/>
  <c r="AO137" i="10"/>
  <c r="AO22" i="10"/>
  <c r="AO78" i="10" s="1"/>
  <c r="AO79" i="10" s="1"/>
  <c r="BO78" i="9"/>
  <c r="AI79" i="9"/>
  <c r="AI15" i="5" s="1"/>
  <c r="AI7" i="5"/>
  <c r="BZ139" i="10"/>
  <c r="AT139" i="10"/>
  <c r="CA143" i="9"/>
  <c r="BS143" i="9"/>
  <c r="BK143" i="9"/>
  <c r="BC143" i="9"/>
  <c r="AU143" i="9"/>
  <c r="AM143" i="9"/>
  <c r="BL81" i="6"/>
  <c r="BT107" i="12"/>
  <c r="BD107" i="12"/>
  <c r="AN107" i="12"/>
  <c r="CA22" i="10"/>
  <c r="CA78" i="10" s="1"/>
  <c r="CA79" i="10" s="1"/>
  <c r="CA137" i="10"/>
  <c r="CA135" i="10" s="1"/>
  <c r="AU22" i="10"/>
  <c r="AU78" i="10" s="1"/>
  <c r="AU79" i="10" s="1"/>
  <c r="AU137" i="10"/>
  <c r="BP139" i="10"/>
  <c r="AJ139" i="10"/>
  <c r="AW144" i="10"/>
  <c r="AW143" i="10" s="1"/>
  <c r="AW16" i="10"/>
  <c r="AX142" i="9"/>
  <c r="AL139" i="9"/>
  <c r="AX138" i="9"/>
  <c r="BZ135" i="9"/>
  <c r="AT135" i="9"/>
  <c r="BJ128" i="9"/>
  <c r="BB128" i="10"/>
  <c r="BB129" i="10" s="1"/>
  <c r="CA74" i="12"/>
  <c r="BS74" i="12"/>
  <c r="BK74" i="12"/>
  <c r="BC74" i="12"/>
  <c r="AU74" i="12"/>
  <c r="BV138" i="10"/>
  <c r="AX138" i="10"/>
  <c r="AP138" i="10"/>
  <c r="CA141" i="10"/>
  <c r="BS141" i="10"/>
  <c r="BK141" i="10"/>
  <c r="BC141" i="10"/>
  <c r="AU141" i="10"/>
  <c r="AY10" i="5"/>
  <c r="AI10" i="5"/>
  <c r="AI12" i="5" s="1"/>
  <c r="S10" i="5"/>
  <c r="BO40" i="12"/>
  <c r="BO42" i="12" s="1"/>
  <c r="AY40" i="12"/>
  <c r="AI40" i="12"/>
  <c r="BR141" i="10"/>
  <c r="BH137" i="10"/>
  <c r="BH22" i="10"/>
  <c r="BH78" i="10" s="1"/>
  <c r="BH79" i="10" s="1"/>
  <c r="BZ144" i="10"/>
  <c r="BZ143" i="10" s="1"/>
  <c r="BZ16" i="10"/>
  <c r="AT144" i="10"/>
  <c r="AT143" i="10" s="1"/>
  <c r="AT16" i="10"/>
  <c r="BY143" i="9"/>
  <c r="AS143" i="9"/>
  <c r="BY139" i="9"/>
  <c r="BY135" i="9"/>
  <c r="AS135" i="9"/>
  <c r="BG128" i="9"/>
  <c r="BU98" i="12"/>
  <c r="BU109" i="12"/>
  <c r="BV141" i="9"/>
  <c r="BN141" i="9"/>
  <c r="BF141" i="9"/>
  <c r="BF139" i="9" s="1"/>
  <c r="AX141" i="9"/>
  <c r="BY78" i="9"/>
  <c r="BI78" i="9"/>
  <c r="AS78" i="9"/>
  <c r="BV17" i="9"/>
  <c r="BV6" i="5"/>
  <c r="BF17" i="9"/>
  <c r="BF6" i="5"/>
  <c r="AP17" i="9"/>
  <c r="AP6" i="5"/>
  <c r="BS141" i="9"/>
  <c r="BT78" i="9"/>
  <c r="AN78" i="9"/>
  <c r="BO14" i="5"/>
  <c r="AY14" i="5"/>
  <c r="AI6" i="4"/>
  <c r="AI14" i="5"/>
  <c r="AH11" i="5"/>
  <c r="AT10" i="5"/>
  <c r="AF10" i="5"/>
  <c r="P10" i="5"/>
  <c r="BX10" i="5"/>
  <c r="BH10" i="5"/>
  <c r="AR10" i="5"/>
  <c r="BI9" i="5"/>
  <c r="BO78" i="10"/>
  <c r="BO79" i="10" s="1"/>
  <c r="BC78" i="9"/>
  <c r="AI78" i="10"/>
  <c r="AI79" i="10" s="1"/>
  <c r="AX78" i="9"/>
  <c r="BQ140" i="10"/>
  <c r="BQ139" i="10" s="1"/>
  <c r="BA140" i="10"/>
  <c r="BA139" i="10" s="1"/>
  <c r="AK140" i="10"/>
  <c r="AK139" i="10" s="1"/>
  <c r="AD11" i="5"/>
  <c r="V9" i="5"/>
  <c r="BZ40" i="12"/>
  <c r="BJ40" i="12"/>
  <c r="BJ42" i="12" s="1"/>
  <c r="AT40" i="12"/>
  <c r="BM11" i="5"/>
  <c r="AW11" i="5"/>
  <c r="AK86" i="6"/>
  <c r="AG11" i="5"/>
  <c r="Q11" i="5"/>
  <c r="BY11" i="5"/>
  <c r="BU14" i="5"/>
  <c r="BM14" i="5"/>
  <c r="BE14" i="5"/>
  <c r="AW14" i="5"/>
  <c r="AO14" i="5"/>
  <c r="AP11" i="5"/>
  <c r="BB10" i="5"/>
  <c r="R9" i="5"/>
  <c r="AF9" i="5"/>
  <c r="P9" i="5"/>
  <c r="BP11" i="5"/>
  <c r="AZ11" i="5"/>
  <c r="AJ11" i="5"/>
  <c r="T11" i="5"/>
  <c r="D11" i="5"/>
  <c r="BD141" i="9"/>
  <c r="BD139" i="9" s="1"/>
  <c r="BJ78" i="9"/>
  <c r="BX14" i="5"/>
  <c r="BP14" i="5"/>
  <c r="BH14" i="5"/>
  <c r="AZ14" i="5"/>
  <c r="AZ6" i="4"/>
  <c r="AR14" i="5"/>
  <c r="AJ14" i="5"/>
  <c r="BB11" i="5"/>
  <c r="BN10" i="5"/>
  <c r="AD9" i="5"/>
  <c r="AU4" i="28"/>
  <c r="BU39" i="23"/>
  <c r="BI39" i="23"/>
  <c r="BL39" i="23"/>
  <c r="P39" i="23"/>
  <c r="AP39" i="23"/>
  <c r="J39" i="23"/>
  <c r="BK14" i="30"/>
  <c r="BK4" i="30"/>
  <c r="AM39" i="23"/>
  <c r="W39" i="23"/>
  <c r="G39" i="23"/>
  <c r="CA15" i="23"/>
  <c r="BF11" i="15"/>
  <c r="BJ71" i="12"/>
  <c r="AT71" i="12"/>
  <c r="BS62" i="12"/>
  <c r="CA4" i="16"/>
  <c r="CA10" i="4"/>
  <c r="BM4" i="15"/>
  <c r="AO108" i="12"/>
  <c r="BL106" i="12"/>
  <c r="AT105" i="12"/>
  <c r="AT42" i="12"/>
  <c r="AW104" i="12"/>
  <c r="AW111" i="12"/>
  <c r="BU32" i="12"/>
  <c r="AO32" i="12"/>
  <c r="BL24" i="12"/>
  <c r="BN12" i="12"/>
  <c r="AH12" i="12"/>
  <c r="BO108" i="12"/>
  <c r="BE106" i="12"/>
  <c r="AM105" i="12"/>
  <c r="BT32" i="12"/>
  <c r="AN32" i="12"/>
  <c r="AO101" i="12"/>
  <c r="AO12" i="12"/>
  <c r="AS106" i="12"/>
  <c r="BG32" i="12"/>
  <c r="AT108" i="12"/>
  <c r="AT106" i="12"/>
  <c r="BX42" i="12"/>
  <c r="BX105" i="12"/>
  <c r="BM142" i="10"/>
  <c r="BM139" i="10" s="1"/>
  <c r="AQ108" i="12"/>
  <c r="BQ105" i="12"/>
  <c r="BQ42" i="12"/>
  <c r="AK105" i="12"/>
  <c r="AK42" i="12"/>
  <c r="BR32" i="12"/>
  <c r="AX32" i="12"/>
  <c r="BA24" i="12"/>
  <c r="BO12" i="12"/>
  <c r="AY101" i="12"/>
  <c r="AY12" i="12"/>
  <c r="AI101" i="12"/>
  <c r="AI12" i="12"/>
  <c r="BM4" i="30"/>
  <c r="AW4" i="30"/>
  <c r="AG4" i="30"/>
  <c r="Q4" i="30"/>
  <c r="BQ29" i="28"/>
  <c r="BQ39" i="23"/>
  <c r="BE39" i="23"/>
  <c r="AO39" i="23"/>
  <c r="Y39" i="23"/>
  <c r="I39" i="23"/>
  <c r="BX39" i="23"/>
  <c r="BH39" i="23"/>
  <c r="AR39" i="23"/>
  <c r="AB39" i="23"/>
  <c r="L39" i="23"/>
  <c r="BX14" i="30"/>
  <c r="BX4" i="30"/>
  <c r="BH14" i="30"/>
  <c r="BH4" i="30"/>
  <c r="AR14" i="30"/>
  <c r="AR4" i="30"/>
  <c r="AB14" i="30"/>
  <c r="AB4" i="30"/>
  <c r="L14" i="30"/>
  <c r="L4" i="30"/>
  <c r="BT15" i="23"/>
  <c r="BZ39" i="23"/>
  <c r="BB39" i="23"/>
  <c r="AL39" i="23"/>
  <c r="V39" i="23"/>
  <c r="F39" i="23"/>
  <c r="BV14" i="30"/>
  <c r="BV4" i="30"/>
  <c r="BN14" i="30"/>
  <c r="BN4" i="30"/>
  <c r="BF14" i="30"/>
  <c r="BF4" i="30"/>
  <c r="AX14" i="30"/>
  <c r="AX4" i="30"/>
  <c r="AP14" i="30"/>
  <c r="AP4" i="30"/>
  <c r="AH14" i="30"/>
  <c r="AH4" i="30"/>
  <c r="Z14" i="30"/>
  <c r="Z4" i="30"/>
  <c r="R14" i="30"/>
  <c r="R4" i="30"/>
  <c r="J14" i="30"/>
  <c r="J4" i="30"/>
  <c r="BN15" i="23"/>
  <c r="BQ15" i="23"/>
  <c r="BC48" i="23"/>
  <c r="BG39" i="23"/>
  <c r="AQ39" i="23"/>
  <c r="AM48" i="23"/>
  <c r="AA39" i="23"/>
  <c r="K39" i="23"/>
  <c r="BS15" i="23"/>
  <c r="BO11" i="15"/>
  <c r="AY11" i="15"/>
  <c r="BO17" i="19"/>
  <c r="BO14" i="6"/>
  <c r="BP17" i="19"/>
  <c r="BP14" i="6"/>
  <c r="BX62" i="12"/>
  <c r="BT4" i="17"/>
  <c r="BT7" i="6" s="1"/>
  <c r="BT23" i="17"/>
  <c r="AJ82" i="6"/>
  <c r="BK4" i="16"/>
  <c r="BK10" i="4"/>
  <c r="Z30" i="17"/>
  <c r="CA4" i="17"/>
  <c r="CA7" i="6" s="1"/>
  <c r="BS30" i="17"/>
  <c r="BG23" i="17"/>
  <c r="BG4" i="17"/>
  <c r="BG7" i="6" s="1"/>
  <c r="AU4" i="17"/>
  <c r="AU7" i="6" s="1"/>
  <c r="AM30" i="17"/>
  <c r="G30" i="17"/>
  <c r="BV4" i="17"/>
  <c r="BV7" i="6" s="1"/>
  <c r="BN23" i="17"/>
  <c r="BN4" i="17"/>
  <c r="BN7" i="6" s="1"/>
  <c r="BF4" i="17"/>
  <c r="BF7" i="6" s="1"/>
  <c r="AX23" i="17"/>
  <c r="AX4" i="17"/>
  <c r="AX7" i="6" s="1"/>
  <c r="AP4" i="17"/>
  <c r="AP7" i="6" s="1"/>
  <c r="AH23" i="17"/>
  <c r="AH4" i="17"/>
  <c r="AH7" i="6" s="1"/>
  <c r="BE82" i="6"/>
  <c r="BZ4" i="16"/>
  <c r="BZ10" i="4"/>
  <c r="BF4" i="16"/>
  <c r="BF10" i="4"/>
  <c r="AT4" i="16"/>
  <c r="AT10" i="4"/>
  <c r="BL4" i="15"/>
  <c r="AV4" i="15"/>
  <c r="AN4" i="15"/>
  <c r="AT4" i="15"/>
  <c r="AV82" i="6"/>
  <c r="BY82" i="6"/>
  <c r="AL4" i="16"/>
  <c r="BU11" i="15"/>
  <c r="BE11" i="15"/>
  <c r="BG4" i="15"/>
  <c r="BH4" i="16"/>
  <c r="BT11" i="15"/>
  <c r="BD11" i="15"/>
  <c r="AH4" i="15"/>
  <c r="CA108" i="12"/>
  <c r="BE108" i="12"/>
  <c r="AJ108" i="12"/>
  <c r="BG106" i="12"/>
  <c r="AK106" i="12"/>
  <c r="BJ105" i="12"/>
  <c r="AO105" i="12"/>
  <c r="AO42" i="12"/>
  <c r="BM104" i="12"/>
  <c r="BM111" i="12"/>
  <c r="AR111" i="12"/>
  <c r="AR104" i="12"/>
  <c r="BQ32" i="12"/>
  <c r="BA32" i="12"/>
  <c r="AK32" i="12"/>
  <c r="BH24" i="12"/>
  <c r="BZ12" i="12"/>
  <c r="BJ101" i="12"/>
  <c r="BJ12" i="12"/>
  <c r="AT101" i="12"/>
  <c r="AT12" i="12"/>
  <c r="BY74" i="12"/>
  <c r="BI108" i="12"/>
  <c r="CA106" i="12"/>
  <c r="AU106" i="12"/>
  <c r="BI105" i="12"/>
  <c r="BI42" i="12"/>
  <c r="BW111" i="12"/>
  <c r="BW104" i="12"/>
  <c r="AQ111" i="12"/>
  <c r="AQ104" i="12"/>
  <c r="BP32" i="12"/>
  <c r="AZ32" i="12"/>
  <c r="AJ32" i="12"/>
  <c r="BG24" i="12"/>
  <c r="BQ12" i="12"/>
  <c r="BA101" i="12"/>
  <c r="BA12" i="12"/>
  <c r="AK101" i="12"/>
  <c r="AK12" i="12"/>
  <c r="BN142" i="10"/>
  <c r="BN139" i="10" s="1"/>
  <c r="AX142" i="10"/>
  <c r="AX139" i="10" s="1"/>
  <c r="BE78" i="12"/>
  <c r="AW108" i="12"/>
  <c r="BW105" i="12"/>
  <c r="AW105" i="12"/>
  <c r="AW42" i="12"/>
  <c r="BP104" i="12"/>
  <c r="AZ111" i="12"/>
  <c r="BS32" i="12"/>
  <c r="BC32" i="12"/>
  <c r="AM32" i="12"/>
  <c r="BJ24" i="12"/>
  <c r="BT101" i="12"/>
  <c r="BT12" i="12"/>
  <c r="BD101" i="12"/>
  <c r="BD12" i="12"/>
  <c r="AN101" i="12"/>
  <c r="AN12" i="12"/>
  <c r="BN108" i="12"/>
  <c r="AX108" i="12"/>
  <c r="AH108" i="12"/>
  <c r="BN106" i="12"/>
  <c r="AX106" i="12"/>
  <c r="AH106" i="12"/>
  <c r="BL42" i="12"/>
  <c r="BL105" i="12"/>
  <c r="AV42" i="12"/>
  <c r="AV105" i="12"/>
  <c r="BZ111" i="12"/>
  <c r="BZ104" i="12"/>
  <c r="BV111" i="12"/>
  <c r="BV104" i="12"/>
  <c r="BR111" i="12"/>
  <c r="BR104" i="12"/>
  <c r="BN111" i="12"/>
  <c r="BN104" i="12"/>
  <c r="BJ111" i="12"/>
  <c r="BJ104" i="12"/>
  <c r="BF111" i="12"/>
  <c r="BF104" i="12"/>
  <c r="BB111" i="12"/>
  <c r="BB104" i="12"/>
  <c r="AX111" i="12"/>
  <c r="AX104" i="12"/>
  <c r="AT111" i="12"/>
  <c r="AT104" i="12"/>
  <c r="AP111" i="12"/>
  <c r="AP104" i="12"/>
  <c r="AL111" i="12"/>
  <c r="AL104" i="12"/>
  <c r="AH111" i="12"/>
  <c r="AH104" i="12"/>
  <c r="BY142" i="10"/>
  <c r="BI142" i="10"/>
  <c r="AS142" i="10"/>
  <c r="BQ108" i="12"/>
  <c r="AK108" i="12"/>
  <c r="AW106" i="12"/>
  <c r="BK105" i="12"/>
  <c r="BK42" i="12"/>
  <c r="BY111" i="12"/>
  <c r="BY104" i="12"/>
  <c r="AS111" i="12"/>
  <c r="AS104" i="12"/>
  <c r="BN32" i="12"/>
  <c r="AP32" i="12"/>
  <c r="BQ24" i="12"/>
  <c r="CA12" i="12"/>
  <c r="BK101" i="12"/>
  <c r="BK12" i="12"/>
  <c r="AU101" i="12"/>
  <c r="AU12" i="12"/>
  <c r="BY97" i="12"/>
  <c r="BL111" i="12"/>
  <c r="BY141" i="10"/>
  <c r="AS141" i="10"/>
  <c r="BD140" i="10"/>
  <c r="AX135" i="9"/>
  <c r="BN114" i="9"/>
  <c r="BN128" i="10"/>
  <c r="BN129" i="10" s="1"/>
  <c r="AH114" i="9"/>
  <c r="AH128" i="9"/>
  <c r="BI78" i="12"/>
  <c r="BW78" i="10"/>
  <c r="BW79" i="10" s="1"/>
  <c r="BW90" i="12"/>
  <c r="BW9" i="4" s="1"/>
  <c r="BX78" i="9"/>
  <c r="AR78" i="9"/>
  <c r="BI17" i="9"/>
  <c r="BI6" i="5"/>
  <c r="BC135" i="10"/>
  <c r="CA140" i="10"/>
  <c r="BS140" i="10"/>
  <c r="BS139" i="10" s="1"/>
  <c r="BK140" i="10"/>
  <c r="BC140" i="10"/>
  <c r="BC139" i="10" s="1"/>
  <c r="AU140" i="10"/>
  <c r="AM140" i="10"/>
  <c r="AM139" i="10" s="1"/>
  <c r="BX143" i="9"/>
  <c r="BP143" i="9"/>
  <c r="BH143" i="9"/>
  <c r="AZ143" i="9"/>
  <c r="AR143" i="9"/>
  <c r="AJ143" i="9"/>
  <c r="BU107" i="12"/>
  <c r="BQ107" i="12"/>
  <c r="BE107" i="12"/>
  <c r="BA107" i="12"/>
  <c r="AO107" i="12"/>
  <c r="AK107" i="12"/>
  <c r="BZ31" i="12"/>
  <c r="AV137" i="10"/>
  <c r="AV22" i="10"/>
  <c r="AV78" i="10" s="1"/>
  <c r="AV79" i="10" s="1"/>
  <c r="BF144" i="10"/>
  <c r="BF143" i="10" s="1"/>
  <c r="BF16" i="10"/>
  <c r="AS142" i="9"/>
  <c r="AS139" i="9" s="1"/>
  <c r="BG141" i="9"/>
  <c r="BG139" i="9" s="1"/>
  <c r="BM135" i="9"/>
  <c r="CA128" i="9"/>
  <c r="AU128" i="9"/>
  <c r="BY128" i="9"/>
  <c r="BY114" i="9"/>
  <c r="BQ114" i="9"/>
  <c r="BQ128" i="9" s="1"/>
  <c r="BI114" i="9"/>
  <c r="BA114" i="9"/>
  <c r="AS114" i="9"/>
  <c r="AS128" i="9" s="1"/>
  <c r="AK128" i="9"/>
  <c r="AK114" i="9"/>
  <c r="BM142" i="9"/>
  <c r="BM139" i="9" s="1"/>
  <c r="BX142" i="9"/>
  <c r="BX139" i="9" s="1"/>
  <c r="BT142" i="10"/>
  <c r="BP74" i="12"/>
  <c r="BD142" i="10"/>
  <c r="AZ74" i="12"/>
  <c r="BY99" i="12"/>
  <c r="BR89" i="12"/>
  <c r="AP141" i="9"/>
  <c r="AH141" i="9"/>
  <c r="BT141" i="10"/>
  <c r="BL141" i="10"/>
  <c r="BL139" i="10" s="1"/>
  <c r="BD141" i="10"/>
  <c r="AV141" i="10"/>
  <c r="BG78" i="9"/>
  <c r="CA144" i="10"/>
  <c r="CA143" i="10" s="1"/>
  <c r="CA16" i="10"/>
  <c r="BS144" i="10"/>
  <c r="BS143" i="10" s="1"/>
  <c r="BS16" i="10"/>
  <c r="BK144" i="10"/>
  <c r="BK143" i="10" s="1"/>
  <c r="BK16" i="10"/>
  <c r="BC144" i="10"/>
  <c r="BC143" i="10" s="1"/>
  <c r="BC16" i="10"/>
  <c r="AU144" i="10"/>
  <c r="AU143" i="10" s="1"/>
  <c r="AU16" i="10"/>
  <c r="AM144" i="10"/>
  <c r="AM143" i="10" s="1"/>
  <c r="AM16" i="10"/>
  <c r="BX86" i="6"/>
  <c r="BH81" i="6"/>
  <c r="AR86" i="6"/>
  <c r="BX107" i="12"/>
  <c r="BH107" i="12"/>
  <c r="AR107" i="12"/>
  <c r="AI141" i="10"/>
  <c r="BS22" i="10"/>
  <c r="BS78" i="10" s="1"/>
  <c r="BS79" i="10" s="1"/>
  <c r="BS137" i="10"/>
  <c r="BS135" i="10" s="1"/>
  <c r="AM22" i="10"/>
  <c r="AM78" i="10" s="1"/>
  <c r="AM79" i="10" s="1"/>
  <c r="AM137" i="10"/>
  <c r="AM135" i="10" s="1"/>
  <c r="BH140" i="10"/>
  <c r="BU144" i="10"/>
  <c r="BU143" i="10" s="1"/>
  <c r="BU16" i="10"/>
  <c r="AO144" i="10"/>
  <c r="AO143" i="10" s="1"/>
  <c r="AO16" i="10"/>
  <c r="BV142" i="9"/>
  <c r="AP142" i="9"/>
  <c r="BV138" i="9"/>
  <c r="BV135" i="9" s="1"/>
  <c r="AP138" i="9"/>
  <c r="BR135" i="9"/>
  <c r="AL135" i="9"/>
  <c r="BU86" i="12"/>
  <c r="BM86" i="12"/>
  <c r="BE86" i="12"/>
  <c r="AW86" i="12"/>
  <c r="BX114" i="9"/>
  <c r="BP128" i="9"/>
  <c r="BP114" i="9"/>
  <c r="BH114" i="9"/>
  <c r="AZ114" i="9"/>
  <c r="AZ128" i="9" s="1"/>
  <c r="AZ131" i="9" s="1"/>
  <c r="AR114" i="9"/>
  <c r="AJ114" i="9"/>
  <c r="AJ128" i="9" s="1"/>
  <c r="AJ131" i="9" s="1"/>
  <c r="BR128" i="9"/>
  <c r="BJ128" i="10"/>
  <c r="BJ129" i="10" s="1"/>
  <c r="AL128" i="9"/>
  <c r="AL131" i="9" s="1"/>
  <c r="CA78" i="12"/>
  <c r="BS78" i="12"/>
  <c r="BK78" i="12"/>
  <c r="BC78" i="12"/>
  <c r="BW142" i="10"/>
  <c r="BO74" i="12"/>
  <c r="BO100" i="12"/>
  <c r="BO93" i="12"/>
  <c r="BG142" i="10"/>
  <c r="AY74" i="12"/>
  <c r="AY100" i="12"/>
  <c r="AQ142" i="10"/>
  <c r="CA10" i="5"/>
  <c r="BK10" i="5"/>
  <c r="AU10" i="5"/>
  <c r="AE10" i="5"/>
  <c r="O10" i="5"/>
  <c r="BJ141" i="10"/>
  <c r="BJ139" i="10" s="1"/>
  <c r="AZ137" i="10"/>
  <c r="AZ22" i="10"/>
  <c r="AZ78" i="10" s="1"/>
  <c r="AZ79" i="10" s="1"/>
  <c r="BE140" i="10"/>
  <c r="BR144" i="10"/>
  <c r="BR143" i="10" s="1"/>
  <c r="BR16" i="10"/>
  <c r="AL144" i="10"/>
  <c r="AL143" i="10" s="1"/>
  <c r="AL16" i="10"/>
  <c r="BQ143" i="9"/>
  <c r="AK143" i="9"/>
  <c r="BQ139" i="9"/>
  <c r="BQ135" i="9"/>
  <c r="AK135" i="9"/>
  <c r="AY128" i="9"/>
  <c r="BO128" i="10"/>
  <c r="BO129" i="10" s="1"/>
  <c r="AY128" i="10"/>
  <c r="AY129" i="10" s="1"/>
  <c r="AI128" i="10"/>
  <c r="AI129" i="10" s="1"/>
  <c r="BU78" i="9"/>
  <c r="BE78" i="9"/>
  <c r="AO78" i="9"/>
  <c r="BR131" i="9"/>
  <c r="BR17" i="9"/>
  <c r="BR6" i="5"/>
  <c r="BB17" i="9"/>
  <c r="BB6" i="5"/>
  <c r="AL17" i="9"/>
  <c r="AL6" i="5"/>
  <c r="BK141" i="9"/>
  <c r="BL78" i="9"/>
  <c r="BS14" i="5"/>
  <c r="BC14" i="5"/>
  <c r="AM14" i="5"/>
  <c r="R11" i="5"/>
  <c r="Z9" i="5"/>
  <c r="AB10" i="5"/>
  <c r="L10" i="5"/>
  <c r="BT10" i="5"/>
  <c r="BD10" i="5"/>
  <c r="AN141" i="9"/>
  <c r="AN139" i="9" s="1"/>
  <c r="BK78" i="9"/>
  <c r="AQ78" i="10"/>
  <c r="AQ79" i="10" s="1"/>
  <c r="BV78" i="9"/>
  <c r="AP78" i="9"/>
  <c r="BZ11" i="5"/>
  <c r="N11" i="5"/>
  <c r="F9" i="5"/>
  <c r="BN40" i="12"/>
  <c r="BN42" i="12" s="1"/>
  <c r="AX40" i="12"/>
  <c r="AH40" i="12"/>
  <c r="AY12" i="5"/>
  <c r="AC9" i="5"/>
  <c r="U9" i="5"/>
  <c r="M9" i="5"/>
  <c r="E9" i="5"/>
  <c r="BE81" i="6"/>
  <c r="BA11" i="5"/>
  <c r="AK11" i="5"/>
  <c r="U11" i="5"/>
  <c r="E11" i="5"/>
  <c r="BQ86" i="6"/>
  <c r="Z11" i="5"/>
  <c r="AL10" i="5"/>
  <c r="BZ81" i="6"/>
  <c r="AR9" i="5"/>
  <c r="AB9" i="5"/>
  <c r="L9" i="5"/>
  <c r="BL11" i="5"/>
  <c r="AV11" i="5"/>
  <c r="AF11" i="5"/>
  <c r="P11" i="5"/>
  <c r="BX11" i="5"/>
  <c r="AC38" i="3"/>
  <c r="AC42" i="3"/>
  <c r="AC34" i="3"/>
  <c r="AG10" i="5"/>
  <c r="M10" i="5"/>
  <c r="BU10" i="5"/>
  <c r="BE10" i="5"/>
  <c r="AS10" i="5"/>
  <c r="BQ9" i="5"/>
  <c r="AE12" i="5"/>
  <c r="W12" i="5"/>
  <c r="O12" i="5"/>
  <c r="G27" i="5"/>
  <c r="T34" i="3"/>
  <c r="T42" i="3"/>
  <c r="T38" i="3"/>
  <c r="AV141" i="9"/>
  <c r="AV139" i="9" s="1"/>
  <c r="BB78" i="9"/>
  <c r="BB131" i="9" s="1"/>
  <c r="AL11" i="5"/>
  <c r="AX10" i="5"/>
  <c r="N9" i="5"/>
  <c r="AC10" i="5"/>
  <c r="Q10" i="5"/>
  <c r="BY10" i="5"/>
  <c r="BI10" i="5"/>
  <c r="BK4" i="28"/>
  <c r="BD29" i="28"/>
  <c r="M39" i="23"/>
  <c r="BH15" i="23"/>
  <c r="Z39" i="23"/>
  <c r="BR15" i="23"/>
  <c r="BO15" i="23"/>
  <c r="BS39" i="23"/>
  <c r="BN11" i="15"/>
  <c r="BZ62" i="12"/>
  <c r="BA82" i="6"/>
  <c r="AX4" i="16"/>
  <c r="AX10" i="4"/>
  <c r="BM82" i="6"/>
  <c r="AI4" i="15"/>
  <c r="AO82" i="6"/>
  <c r="AP4" i="15"/>
  <c r="BE4" i="15"/>
  <c r="AO4" i="15"/>
  <c r="BK108" i="12"/>
  <c r="BK24" i="12"/>
  <c r="AY4" i="28"/>
  <c r="AK39" i="23"/>
  <c r="BD39" i="23"/>
  <c r="H39" i="23"/>
  <c r="BP15" i="23"/>
  <c r="AX39" i="23"/>
  <c r="BZ15" i="23"/>
  <c r="BO39" i="23"/>
  <c r="BK39" i="23"/>
  <c r="BC14" i="30"/>
  <c r="BC4" i="30"/>
  <c r="AU39" i="23"/>
  <c r="AM14" i="30"/>
  <c r="AM4" i="30"/>
  <c r="AE39" i="23"/>
  <c r="W14" i="30"/>
  <c r="W4" i="30"/>
  <c r="O39" i="23"/>
  <c r="G14" i="30"/>
  <c r="G4" i="30"/>
  <c r="BK15" i="23"/>
  <c r="CA11" i="15"/>
  <c r="BK11" i="15"/>
  <c r="BZ11" i="15"/>
  <c r="BR11" i="15"/>
  <c r="BJ11" i="15"/>
  <c r="BB11" i="15"/>
  <c r="BN71" i="12"/>
  <c r="BN101" i="12" s="1"/>
  <c r="BF71" i="12"/>
  <c r="BF101" i="12" s="1"/>
  <c r="AX71" i="12"/>
  <c r="AP71" i="12"/>
  <c r="AH71" i="12"/>
  <c r="AH101" i="12" s="1"/>
  <c r="CA62" i="12"/>
  <c r="BR62" i="12"/>
  <c r="BD23" i="17"/>
  <c r="BD4" i="17"/>
  <c r="BD7" i="6" s="1"/>
  <c r="BP82" i="6"/>
  <c r="AU4" i="16"/>
  <c r="AU10" i="4"/>
  <c r="CA30" i="17"/>
  <c r="O30" i="17"/>
  <c r="BC4" i="17"/>
  <c r="BC7" i="6" s="1"/>
  <c r="BC23" i="17"/>
  <c r="BN30" i="17"/>
  <c r="AX30" i="17"/>
  <c r="R30" i="17"/>
  <c r="BN4" i="16"/>
  <c r="BN10" i="4"/>
  <c r="AH4" i="16"/>
  <c r="AH10" i="4"/>
  <c r="AS82" i="6"/>
  <c r="AY4" i="15"/>
  <c r="BU82" i="6"/>
  <c r="BX4" i="16"/>
  <c r="AJ4" i="16"/>
  <c r="BY4" i="15"/>
  <c r="BQ4" i="15"/>
  <c r="BI4" i="15"/>
  <c r="BA4" i="15"/>
  <c r="AS4" i="15"/>
  <c r="AK4" i="15"/>
  <c r="AM4" i="15"/>
  <c r="BM42" i="12"/>
  <c r="BU108" i="12"/>
  <c r="AZ108" i="12"/>
  <c r="BW106" i="12"/>
  <c r="BA106" i="12"/>
  <c r="BZ105" i="12"/>
  <c r="BZ42" i="12"/>
  <c r="BE105" i="12"/>
  <c r="BE42" i="12"/>
  <c r="AI105" i="12"/>
  <c r="AI42" i="12"/>
  <c r="BH111" i="12"/>
  <c r="BH104" i="12"/>
  <c r="AM111" i="12"/>
  <c r="AM104" i="12"/>
  <c r="BM32" i="12"/>
  <c r="AW32" i="12"/>
  <c r="BT24" i="12"/>
  <c r="BD24" i="12"/>
  <c r="BV101" i="12"/>
  <c r="BV12" i="12"/>
  <c r="BF12" i="12"/>
  <c r="AP101" i="12"/>
  <c r="AP12" i="12"/>
  <c r="AY108" i="12"/>
  <c r="BU106" i="12"/>
  <c r="AO106" i="12"/>
  <c r="BC105" i="12"/>
  <c r="BQ111" i="12"/>
  <c r="BQ104" i="12"/>
  <c r="AK111" i="12"/>
  <c r="AK104" i="12"/>
  <c r="BL32" i="12"/>
  <c r="AV32" i="12"/>
  <c r="BS24" i="12"/>
  <c r="BC24" i="12"/>
  <c r="BM101" i="12"/>
  <c r="BM12" i="12"/>
  <c r="AW101" i="12"/>
  <c r="AW12" i="12"/>
  <c r="BY106" i="12"/>
  <c r="BG105" i="12"/>
  <c r="AQ105" i="12"/>
  <c r="BE111" i="12"/>
  <c r="BE104" i="12"/>
  <c r="AU111" i="12"/>
  <c r="AU104" i="12"/>
  <c r="BO32" i="12"/>
  <c r="AY32" i="12"/>
  <c r="AI32" i="12"/>
  <c r="BF24" i="12"/>
  <c r="BP12" i="12"/>
  <c r="AZ101" i="12"/>
  <c r="AZ12" i="12"/>
  <c r="AJ101" i="12"/>
  <c r="AJ12" i="12"/>
  <c r="BR108" i="12"/>
  <c r="BB108" i="12"/>
  <c r="AL108" i="12"/>
  <c r="BR106" i="12"/>
  <c r="BB106" i="12"/>
  <c r="AL106" i="12"/>
  <c r="BP42" i="12"/>
  <c r="BP105" i="12"/>
  <c r="AZ42" i="12"/>
  <c r="AZ105" i="12"/>
  <c r="AJ42" i="12"/>
  <c r="AJ105" i="12"/>
  <c r="BG108" i="12"/>
  <c r="BS106" i="12"/>
  <c r="AM106" i="12"/>
  <c r="BA105" i="12"/>
  <c r="BA42" i="12"/>
  <c r="BO111" i="12"/>
  <c r="BO104" i="12"/>
  <c r="AI111" i="12"/>
  <c r="AI104" i="12"/>
  <c r="BF32" i="12"/>
  <c r="AL32" i="12"/>
  <c r="BM24" i="12"/>
  <c r="BW12" i="12"/>
  <c r="BG101" i="12"/>
  <c r="BG12" i="12"/>
  <c r="AQ101" i="12"/>
  <c r="AQ12" i="12"/>
  <c r="BU97" i="12"/>
  <c r="AV139" i="10"/>
  <c r="BV139" i="9"/>
  <c r="AP135" i="9"/>
  <c r="BF114" i="9"/>
  <c r="BF128" i="9" s="1"/>
  <c r="BF138" i="10"/>
  <c r="BZ90" i="12"/>
  <c r="BT109" i="12"/>
  <c r="BT98" i="12"/>
  <c r="BZ137" i="10"/>
  <c r="BZ135" i="10" s="1"/>
  <c r="BZ22" i="10"/>
  <c r="BR137" i="10"/>
  <c r="BR135" i="10" s="1"/>
  <c r="BR22" i="10"/>
  <c r="BR78" i="10" s="1"/>
  <c r="BR79" i="10" s="1"/>
  <c r="BJ137" i="10"/>
  <c r="BJ135" i="10" s="1"/>
  <c r="BJ22" i="10"/>
  <c r="BJ78" i="10" s="1"/>
  <c r="BJ79" i="10" s="1"/>
  <c r="BB137" i="10"/>
  <c r="BB22" i="10"/>
  <c r="BB78" i="10" s="1"/>
  <c r="BB79" i="10" s="1"/>
  <c r="AT137" i="10"/>
  <c r="AT135" i="10" s="1"/>
  <c r="AT22" i="10"/>
  <c r="AT78" i="10" s="1"/>
  <c r="AT79" i="10" s="1"/>
  <c r="AL137" i="10"/>
  <c r="AL135" i="10" s="1"/>
  <c r="AL22" i="10"/>
  <c r="AL78" i="10" s="1"/>
  <c r="AL79" i="10" s="1"/>
  <c r="BP79" i="9"/>
  <c r="BP15" i="5" s="1"/>
  <c r="BP7" i="5"/>
  <c r="AJ79" i="9"/>
  <c r="AJ15" i="5" s="1"/>
  <c r="AJ7" i="5"/>
  <c r="BA17" i="9"/>
  <c r="BA6" i="5"/>
  <c r="CA139" i="9"/>
  <c r="BK139" i="9"/>
  <c r="AU139" i="9"/>
  <c r="AM139" i="9"/>
  <c r="BX16" i="10"/>
  <c r="BX144" i="10"/>
  <c r="BX143" i="10" s="1"/>
  <c r="BP16" i="10"/>
  <c r="BP144" i="10"/>
  <c r="BP143" i="10" s="1"/>
  <c r="BH16" i="10"/>
  <c r="BH144" i="10"/>
  <c r="BH143" i="10" s="1"/>
  <c r="AZ16" i="10"/>
  <c r="AZ144" i="10"/>
  <c r="AZ143" i="10" s="1"/>
  <c r="AR16" i="10"/>
  <c r="AR144" i="10"/>
  <c r="AR143" i="10" s="1"/>
  <c r="AJ16" i="10"/>
  <c r="AJ144" i="10"/>
  <c r="AJ143" i="10" s="1"/>
  <c r="BJ31" i="12"/>
  <c r="BT137" i="10"/>
  <c r="BT22" i="10"/>
  <c r="BT78" i="10" s="1"/>
  <c r="BT79" i="10" s="1"/>
  <c r="AN137" i="10"/>
  <c r="AN22" i="10"/>
  <c r="AN78" i="10" s="1"/>
  <c r="AN79" i="10" s="1"/>
  <c r="AX144" i="10"/>
  <c r="AX143" i="10" s="1"/>
  <c r="AX16" i="10"/>
  <c r="AK142" i="9"/>
  <c r="AK139" i="9" s="1"/>
  <c r="AY141" i="9"/>
  <c r="AY139" i="9" s="1"/>
  <c r="BE135" i="9"/>
  <c r="BS128" i="9"/>
  <c r="AM129" i="9"/>
  <c r="AM8" i="5"/>
  <c r="BV86" i="12"/>
  <c r="BN86" i="12"/>
  <c r="BF86" i="12"/>
  <c r="AX86" i="12"/>
  <c r="BS128" i="10"/>
  <c r="BS129" i="10" s="1"/>
  <c r="BC128" i="10"/>
  <c r="BC129" i="10" s="1"/>
  <c r="AM128" i="10"/>
  <c r="AM129" i="10" s="1"/>
  <c r="BE142" i="10"/>
  <c r="BE142" i="9"/>
  <c r="BE139" i="9" s="1"/>
  <c r="AW142" i="10"/>
  <c r="AW139" i="10" s="1"/>
  <c r="AW142" i="9"/>
  <c r="AW139" i="9" s="1"/>
  <c r="AO142" i="10"/>
  <c r="AO142" i="9"/>
  <c r="AO139" i="9" s="1"/>
  <c r="BT78" i="12"/>
  <c r="BL78" i="12"/>
  <c r="BD78" i="12"/>
  <c r="BX142" i="10"/>
  <c r="BT74" i="12"/>
  <c r="BH142" i="10"/>
  <c r="BD74" i="12"/>
  <c r="AR142" i="10"/>
  <c r="CA138" i="10"/>
  <c r="BK138" i="10"/>
  <c r="AU138" i="10"/>
  <c r="AU135" i="10" s="1"/>
  <c r="BQ89" i="12"/>
  <c r="BY137" i="10"/>
  <c r="BY22" i="10"/>
  <c r="BY78" i="10" s="1"/>
  <c r="BY79" i="10" s="1"/>
  <c r="BQ137" i="10"/>
  <c r="BQ22" i="10"/>
  <c r="BQ78" i="10" s="1"/>
  <c r="BQ79" i="10" s="1"/>
  <c r="BI137" i="10"/>
  <c r="BI22" i="10"/>
  <c r="BI78" i="10" s="1"/>
  <c r="BI79" i="10" s="1"/>
  <c r="BA137" i="10"/>
  <c r="BA22" i="10"/>
  <c r="BA78" i="10" s="1"/>
  <c r="BA79" i="10" s="1"/>
  <c r="AS137" i="10"/>
  <c r="AS22" i="10"/>
  <c r="AS78" i="10" s="1"/>
  <c r="AS79" i="10" s="1"/>
  <c r="AK137" i="10"/>
  <c r="AK22" i="10"/>
  <c r="AK78" i="10" s="1"/>
  <c r="AK79" i="10" s="1"/>
  <c r="AY78" i="9"/>
  <c r="BR139" i="10"/>
  <c r="AL139" i="10"/>
  <c r="BW143" i="9"/>
  <c r="BO143" i="9"/>
  <c r="BG143" i="9"/>
  <c r="AY143" i="9"/>
  <c r="AQ143" i="9"/>
  <c r="AI143" i="9"/>
  <c r="BL107" i="12"/>
  <c r="AV107" i="12"/>
  <c r="BT108" i="12"/>
  <c r="BK22" i="10"/>
  <c r="BK78" i="10" s="1"/>
  <c r="BK79" i="10" s="1"/>
  <c r="BK137" i="10"/>
  <c r="BK135" i="10" s="1"/>
  <c r="AZ139" i="10"/>
  <c r="BM144" i="10"/>
  <c r="BM143" i="10" s="1"/>
  <c r="BM16" i="10"/>
  <c r="BN142" i="9"/>
  <c r="AH142" i="9"/>
  <c r="BN138" i="9"/>
  <c r="BN135" i="9" s="1"/>
  <c r="AH138" i="9"/>
  <c r="AH135" i="9" s="1"/>
  <c r="BJ135" i="9"/>
  <c r="BZ128" i="9"/>
  <c r="BR128" i="10"/>
  <c r="BR129" i="10" s="1"/>
  <c r="AT128" i="9"/>
  <c r="AL128" i="10"/>
  <c r="AL129" i="10" s="1"/>
  <c r="BW78" i="12"/>
  <c r="BG78" i="12"/>
  <c r="CA142" i="10"/>
  <c r="BS142" i="9"/>
  <c r="BS139" i="9" s="1"/>
  <c r="BK142" i="10"/>
  <c r="AU142" i="10"/>
  <c r="BR138" i="10"/>
  <c r="BB138" i="10"/>
  <c r="AL138" i="10"/>
  <c r="BX90" i="12"/>
  <c r="BX9" i="4" s="1"/>
  <c r="BW141" i="10"/>
  <c r="BO141" i="10"/>
  <c r="BG141" i="10"/>
  <c r="AY141" i="10"/>
  <c r="AQ141" i="10"/>
  <c r="BW10" i="5"/>
  <c r="BG10" i="5"/>
  <c r="AQ10" i="5"/>
  <c r="AA10" i="5"/>
  <c r="AA12" i="5" s="1"/>
  <c r="K10" i="5"/>
  <c r="BS40" i="12"/>
  <c r="BS42" i="12" s="1"/>
  <c r="BC40" i="12"/>
  <c r="BC42" i="12" s="1"/>
  <c r="AM40" i="12"/>
  <c r="BB141" i="10"/>
  <c r="BB139" i="10" s="1"/>
  <c r="BX137" i="10"/>
  <c r="BX22" i="10"/>
  <c r="BX78" i="10" s="1"/>
  <c r="BX79" i="10" s="1"/>
  <c r="AR137" i="10"/>
  <c r="AR22" i="10"/>
  <c r="AR78" i="10" s="1"/>
  <c r="AR79" i="10" s="1"/>
  <c r="BJ144" i="10"/>
  <c r="BJ143" i="10" s="1"/>
  <c r="BJ16" i="10"/>
  <c r="BI143" i="9"/>
  <c r="BI139" i="9"/>
  <c r="BI135" i="9"/>
  <c r="BW128" i="9"/>
  <c r="AQ128" i="9"/>
  <c r="BZ141" i="9"/>
  <c r="BZ139" i="9" s="1"/>
  <c r="BR141" i="9"/>
  <c r="BR139" i="9" s="1"/>
  <c r="BJ141" i="9"/>
  <c r="BJ139" i="9" s="1"/>
  <c r="BB141" i="9"/>
  <c r="BB139" i="9" s="1"/>
  <c r="AT141" i="9"/>
  <c r="AT139" i="9" s="1"/>
  <c r="BQ78" i="9"/>
  <c r="BA78" i="9"/>
  <c r="AK78" i="9"/>
  <c r="BN17" i="9"/>
  <c r="BN6" i="5"/>
  <c r="AX17" i="9"/>
  <c r="AX6" i="5"/>
  <c r="AH17" i="9"/>
  <c r="AH6" i="5"/>
  <c r="BC141" i="9"/>
  <c r="BC139" i="9" s="1"/>
  <c r="BD78" i="9"/>
  <c r="BW14" i="5"/>
  <c r="BG14" i="5"/>
  <c r="AQ14" i="5"/>
  <c r="AI131" i="9"/>
  <c r="BN11" i="5"/>
  <c r="BZ10" i="5"/>
  <c r="J9" i="5"/>
  <c r="AN10" i="5"/>
  <c r="X10" i="5"/>
  <c r="H10" i="5"/>
  <c r="AZ10" i="5"/>
  <c r="AJ141" i="9"/>
  <c r="AJ139" i="9" s="1"/>
  <c r="BS78" i="9"/>
  <c r="AY78" i="10"/>
  <c r="AY79" i="10" s="1"/>
  <c r="AM78" i="9"/>
  <c r="BN78" i="9"/>
  <c r="AH78" i="9"/>
  <c r="AH131" i="9" s="1"/>
  <c r="BY140" i="10"/>
  <c r="BY139" i="10" s="1"/>
  <c r="BI140" i="10"/>
  <c r="BI139" i="10" s="1"/>
  <c r="AS140" i="10"/>
  <c r="AS139" i="10" s="1"/>
  <c r="BJ11" i="5"/>
  <c r="BV10" i="5"/>
  <c r="BR40" i="12"/>
  <c r="BR9" i="4" s="1"/>
  <c r="BB40" i="12"/>
  <c r="AL40" i="12"/>
  <c r="BI86" i="6"/>
  <c r="BE11" i="5"/>
  <c r="AS81" i="6"/>
  <c r="AO11" i="5"/>
  <c r="Y11" i="5"/>
  <c r="I11" i="5"/>
  <c r="BU81" i="6"/>
  <c r="BQ11" i="5"/>
  <c r="BV11" i="5"/>
  <c r="J11" i="5"/>
  <c r="V10" i="5"/>
  <c r="BJ81" i="6"/>
  <c r="X9" i="5"/>
  <c r="H9" i="5"/>
  <c r="BH11" i="5"/>
  <c r="AR11" i="5"/>
  <c r="AB11" i="5"/>
  <c r="L11" i="5"/>
  <c r="BT11" i="5"/>
  <c r="BT141" i="9"/>
  <c r="BT139" i="9" s="1"/>
  <c r="BZ78" i="9"/>
  <c r="AT78" i="9"/>
  <c r="AT131" i="9" s="1"/>
  <c r="BT14" i="5"/>
  <c r="BL14" i="5"/>
  <c r="BD14" i="5"/>
  <c r="AV14" i="5"/>
  <c r="AN14" i="5"/>
  <c r="V11" i="5"/>
  <c r="AH10" i="5"/>
  <c r="BW101" i="12" l="1"/>
  <c r="BQ131" i="9"/>
  <c r="AP139" i="9"/>
  <c r="AX139" i="9"/>
  <c r="AS131" i="9"/>
  <c r="BN139" i="9"/>
  <c r="AH139" i="9"/>
  <c r="BY131" i="9"/>
  <c r="BS43" i="12"/>
  <c r="BS112" i="12"/>
  <c r="AL102" i="12"/>
  <c r="AL102" i="13"/>
  <c r="AH102" i="12"/>
  <c r="AH102" i="13"/>
  <c r="BN102" i="12"/>
  <c r="BN102" i="13"/>
  <c r="BC43" i="12"/>
  <c r="BC112" i="12"/>
  <c r="BN112" i="12"/>
  <c r="BN43" i="12"/>
  <c r="BB107" i="12"/>
  <c r="BB135" i="10"/>
  <c r="BZ79" i="9"/>
  <c r="BZ15" i="5" s="1"/>
  <c r="BZ7" i="5"/>
  <c r="H27" i="5"/>
  <c r="H12" i="5"/>
  <c r="AS86" i="6"/>
  <c r="BN79" i="9"/>
  <c r="BN15" i="5" s="1"/>
  <c r="BN7" i="5"/>
  <c r="J12" i="5"/>
  <c r="J27" i="5"/>
  <c r="AH14" i="5"/>
  <c r="AK7" i="5"/>
  <c r="AK79" i="9"/>
  <c r="AK15" i="5" s="1"/>
  <c r="AQ129" i="9"/>
  <c r="AQ8" i="5"/>
  <c r="BU86" i="6"/>
  <c r="AL107" i="12"/>
  <c r="AL42" i="12"/>
  <c r="AM79" i="9"/>
  <c r="AM7" i="5"/>
  <c r="AM131" i="9"/>
  <c r="BD7" i="5"/>
  <c r="BD79" i="9"/>
  <c r="BD131" i="9"/>
  <c r="BA7" i="5"/>
  <c r="BA79" i="9"/>
  <c r="BA15" i="5" s="1"/>
  <c r="BW129" i="9"/>
  <c r="BW8" i="5"/>
  <c r="BJ17" i="10"/>
  <c r="BJ132" i="10" s="1"/>
  <c r="BJ131" i="10"/>
  <c r="AM107" i="12"/>
  <c r="K27" i="5"/>
  <c r="AT8" i="5"/>
  <c r="AT129" i="9"/>
  <c r="BQ98" i="12"/>
  <c r="BQ109" i="12"/>
  <c r="BS129" i="9"/>
  <c r="BS8" i="5"/>
  <c r="AX17" i="10"/>
  <c r="AJ17" i="10"/>
  <c r="AZ17" i="10"/>
  <c r="BP131" i="10"/>
  <c r="BP17" i="10"/>
  <c r="BZ99" i="12"/>
  <c r="BW102" i="13"/>
  <c r="BW102" i="12"/>
  <c r="AZ112" i="12"/>
  <c r="AZ43" i="12"/>
  <c r="BG112" i="12"/>
  <c r="BG43" i="12"/>
  <c r="BM102" i="12"/>
  <c r="BM102" i="13"/>
  <c r="BV102" i="13"/>
  <c r="BV102" i="12"/>
  <c r="AI43" i="12"/>
  <c r="AI112" i="12"/>
  <c r="BU9" i="5"/>
  <c r="AS9" i="5"/>
  <c r="BD82" i="6"/>
  <c r="BD81" i="6"/>
  <c r="CA63" i="12"/>
  <c r="AP72" i="12"/>
  <c r="BF72" i="12"/>
  <c r="BB4" i="15"/>
  <c r="BR4" i="15"/>
  <c r="BK4" i="15"/>
  <c r="AO9" i="5"/>
  <c r="BZ63" i="12"/>
  <c r="N12" i="5"/>
  <c r="N27" i="5"/>
  <c r="BQ88" i="6"/>
  <c r="AX107" i="12"/>
  <c r="AP79" i="9"/>
  <c r="AP15" i="5" s="1"/>
  <c r="AP7" i="5"/>
  <c r="AL14" i="5"/>
  <c r="AO7" i="5"/>
  <c r="AO79" i="9"/>
  <c r="AE57" i="5"/>
  <c r="AR128" i="9"/>
  <c r="AZ128" i="10"/>
  <c r="AZ129" i="10" s="1"/>
  <c r="AZ138" i="10"/>
  <c r="AZ135" i="10" s="1"/>
  <c r="BX128" i="9"/>
  <c r="BH86" i="6"/>
  <c r="BY110" i="12"/>
  <c r="AK128" i="10"/>
  <c r="AK129" i="10" s="1"/>
  <c r="AK138" i="10"/>
  <c r="AK135" i="10" s="1"/>
  <c r="AS129" i="9"/>
  <c r="AS8" i="5"/>
  <c r="BQ128" i="10"/>
  <c r="BQ129" i="10" s="1"/>
  <c r="BQ138" i="10"/>
  <c r="BQ135" i="10" s="1"/>
  <c r="BY129" i="9"/>
  <c r="BY8" i="5"/>
  <c r="BK139" i="10"/>
  <c r="AR79" i="9"/>
  <c r="AR7" i="5"/>
  <c r="AR131" i="9"/>
  <c r="BN128" i="9"/>
  <c r="AU102" i="13"/>
  <c r="AU102" i="12"/>
  <c r="BL112" i="12"/>
  <c r="BL43" i="12"/>
  <c r="AW112" i="12"/>
  <c r="AW43" i="12"/>
  <c r="BA102" i="13"/>
  <c r="BA102" i="12"/>
  <c r="BZ101" i="12"/>
  <c r="AO112" i="12"/>
  <c r="AO43" i="12"/>
  <c r="BY9" i="5"/>
  <c r="BD4" i="15"/>
  <c r="BT4" i="15"/>
  <c r="AP82" i="6"/>
  <c r="AP81" i="6"/>
  <c r="BN82" i="6"/>
  <c r="BN81" i="6"/>
  <c r="BP90" i="6"/>
  <c r="BP83" i="6"/>
  <c r="AK112" i="12"/>
  <c r="AK43" i="12"/>
  <c r="BQ112" i="12"/>
  <c r="BQ43" i="12"/>
  <c r="AT72" i="12"/>
  <c r="BF4" i="15"/>
  <c r="AJ6" i="4"/>
  <c r="BP6" i="4"/>
  <c r="AF12" i="5"/>
  <c r="BJ107" i="12"/>
  <c r="BT7" i="5"/>
  <c r="BT79" i="9"/>
  <c r="BI7" i="5"/>
  <c r="BI79" i="9"/>
  <c r="BI15" i="5" s="1"/>
  <c r="AT17" i="10"/>
  <c r="AT132" i="10" s="1"/>
  <c r="AT131" i="10"/>
  <c r="AI107" i="12"/>
  <c r="S27" i="5"/>
  <c r="AY42" i="5"/>
  <c r="BN17" i="10"/>
  <c r="BN132" i="10" s="1"/>
  <c r="BN131" i="10"/>
  <c r="AK14" i="5"/>
  <c r="AK6" i="4"/>
  <c r="AX135" i="10"/>
  <c r="AP128" i="10"/>
  <c r="AP129" i="10" s="1"/>
  <c r="AR102" i="13"/>
  <c r="AR102" i="12"/>
  <c r="BE102" i="13"/>
  <c r="BE102" i="12"/>
  <c r="BU4" i="15"/>
  <c r="BO4" i="15"/>
  <c r="AZ9" i="5"/>
  <c r="K42" i="5"/>
  <c r="S57" i="5"/>
  <c r="D27" i="5"/>
  <c r="D12" i="5"/>
  <c r="AK12" i="5"/>
  <c r="I27" i="5"/>
  <c r="I12" i="5"/>
  <c r="Y12" i="5"/>
  <c r="AP107" i="12"/>
  <c r="AP42" i="12"/>
  <c r="AU79" i="9"/>
  <c r="AU7" i="5"/>
  <c r="AU131" i="9"/>
  <c r="BM7" i="5"/>
  <c r="BM79" i="9"/>
  <c r="AI129" i="9"/>
  <c r="AI8" i="5"/>
  <c r="AO139" i="10"/>
  <c r="AQ107" i="12"/>
  <c r="BW107" i="12"/>
  <c r="BD129" i="9"/>
  <c r="BD8" i="5"/>
  <c r="BL128" i="10"/>
  <c r="BL129" i="10" s="1"/>
  <c r="BL138" i="10"/>
  <c r="BL135" i="10" s="1"/>
  <c r="AR139" i="10"/>
  <c r="BW79" i="9"/>
  <c r="BW7" i="5"/>
  <c r="BW131" i="9"/>
  <c r="BV98" i="12"/>
  <c r="BV109" i="12"/>
  <c r="BG139" i="10"/>
  <c r="AS14" i="5"/>
  <c r="AM102" i="13"/>
  <c r="AM102" i="12"/>
  <c r="BD112" i="12"/>
  <c r="BD43" i="12"/>
  <c r="BT112" i="12"/>
  <c r="BT43" i="12"/>
  <c r="AV102" i="13"/>
  <c r="AV102" i="12"/>
  <c r="BY102" i="12"/>
  <c r="BY102" i="13"/>
  <c r="O6" i="3"/>
  <c r="BZ9" i="5"/>
  <c r="BH9" i="5"/>
  <c r="BU102" i="13"/>
  <c r="BU102" i="12"/>
  <c r="AK132" i="10"/>
  <c r="U6" i="3"/>
  <c r="F6" i="3"/>
  <c r="BZ86" i="6"/>
  <c r="BV79" i="9"/>
  <c r="BV15" i="5" s="1"/>
  <c r="BV7" i="5"/>
  <c r="BL7" i="5"/>
  <c r="BL79" i="9"/>
  <c r="BL131" i="9"/>
  <c r="BE7" i="5"/>
  <c r="BE79" i="9"/>
  <c r="AL17" i="10"/>
  <c r="AL132" i="10" s="1"/>
  <c r="AL131" i="10"/>
  <c r="BE139" i="10"/>
  <c r="AL8" i="5"/>
  <c r="AL129" i="9"/>
  <c r="AJ129" i="9"/>
  <c r="AJ8" i="5"/>
  <c r="AR128" i="10"/>
  <c r="AR129" i="10" s="1"/>
  <c r="AR138" i="10"/>
  <c r="AR135" i="10" s="1"/>
  <c r="BP129" i="9"/>
  <c r="BP8" i="5"/>
  <c r="BX128" i="10"/>
  <c r="BX129" i="10" s="1"/>
  <c r="BX138" i="10"/>
  <c r="BX135" i="10" s="1"/>
  <c r="AO17" i="10"/>
  <c r="AO132" i="10" s="1"/>
  <c r="BH139" i="10"/>
  <c r="BX98" i="6"/>
  <c r="BX102" i="6" s="1"/>
  <c r="BX88" i="6"/>
  <c r="AU131" i="10"/>
  <c r="AU17" i="10"/>
  <c r="AU132" i="10" s="1"/>
  <c r="BK131" i="10"/>
  <c r="BK17" i="10"/>
  <c r="BK132" i="10" s="1"/>
  <c r="CA131" i="10"/>
  <c r="CA17" i="10"/>
  <c r="CA132" i="10" s="1"/>
  <c r="AK129" i="9"/>
  <c r="AK8" i="5"/>
  <c r="BI128" i="10"/>
  <c r="BI129" i="10" s="1"/>
  <c r="BI138" i="10"/>
  <c r="BQ129" i="9"/>
  <c r="BQ8" i="5"/>
  <c r="AU129" i="9"/>
  <c r="AU8" i="5"/>
  <c r="BX79" i="9"/>
  <c r="BX7" i="5"/>
  <c r="BX131" i="9"/>
  <c r="AH129" i="9"/>
  <c r="AH8" i="5"/>
  <c r="BD139" i="10"/>
  <c r="AV112" i="12"/>
  <c r="AV43" i="12"/>
  <c r="BT102" i="13"/>
  <c r="BT102" i="12"/>
  <c r="BW112" i="12"/>
  <c r="BW43" i="12"/>
  <c r="AK102" i="13"/>
  <c r="AK102" i="12"/>
  <c r="BJ102" i="12"/>
  <c r="BJ102" i="13"/>
  <c r="BE9" i="5"/>
  <c r="AX82" i="6"/>
  <c r="AX81" i="6"/>
  <c r="AU82" i="6"/>
  <c r="AU81" i="6"/>
  <c r="CA82" i="6"/>
  <c r="CA81" i="6"/>
  <c r="BT82" i="6"/>
  <c r="BT81" i="6"/>
  <c r="BP62" i="12"/>
  <c r="BX112" i="12"/>
  <c r="BX43" i="12"/>
  <c r="AM42" i="12"/>
  <c r="BZ107" i="12"/>
  <c r="AX79" i="9"/>
  <c r="AX15" i="5" s="1"/>
  <c r="AX7" i="5"/>
  <c r="BI12" i="5"/>
  <c r="BV6" i="4"/>
  <c r="BV14" i="5"/>
  <c r="BY7" i="5"/>
  <c r="BY79" i="9"/>
  <c r="BY15" i="5" s="1"/>
  <c r="BG129" i="9"/>
  <c r="BG8" i="5"/>
  <c r="AY107" i="12"/>
  <c r="BL86" i="6"/>
  <c r="BO79" i="9"/>
  <c r="BO7" i="5"/>
  <c r="BO131" i="9"/>
  <c r="AN17" i="10"/>
  <c r="BD17" i="10"/>
  <c r="BT17" i="10"/>
  <c r="AK131" i="9"/>
  <c r="BH112" i="12"/>
  <c r="BH43" i="12"/>
  <c r="BO112" i="12"/>
  <c r="BO43" i="12"/>
  <c r="BS82" i="6"/>
  <c r="BS81" i="6"/>
  <c r="AL72" i="12"/>
  <c r="BC4" i="15"/>
  <c r="K12" i="5"/>
  <c r="S12" i="5"/>
  <c r="BF107" i="12"/>
  <c r="BF42" i="12"/>
  <c r="BZ6" i="4"/>
  <c r="BZ14" i="5"/>
  <c r="BO129" i="9"/>
  <c r="BO8" i="5"/>
  <c r="AU107" i="12"/>
  <c r="CA107" i="12"/>
  <c r="W57" i="5"/>
  <c r="W42" i="5"/>
  <c r="AV128" i="9"/>
  <c r="BD128" i="10"/>
  <c r="BD129" i="10" s="1"/>
  <c r="BD138" i="10"/>
  <c r="BD135" i="10" s="1"/>
  <c r="BX139" i="10"/>
  <c r="AQ131" i="10"/>
  <c r="AQ17" i="10"/>
  <c r="AQ132" i="10" s="1"/>
  <c r="BG131" i="10"/>
  <c r="BG17" i="10"/>
  <c r="BG132" i="10" s="1"/>
  <c r="BW131" i="10"/>
  <c r="BW17" i="10"/>
  <c r="BW132" i="10" s="1"/>
  <c r="AO128" i="10"/>
  <c r="AO129" i="10" s="1"/>
  <c r="AO138" i="10"/>
  <c r="AO135" i="10" s="1"/>
  <c r="AW128" i="10"/>
  <c r="AW129" i="10" s="1"/>
  <c r="AW138" i="10"/>
  <c r="AW135" i="10" s="1"/>
  <c r="BE128" i="10"/>
  <c r="BE129" i="10" s="1"/>
  <c r="BE138" i="10"/>
  <c r="BM128" i="10"/>
  <c r="BM129" i="10" s="1"/>
  <c r="BM138" i="10"/>
  <c r="BM135" i="10" s="1"/>
  <c r="BU128" i="10"/>
  <c r="BU129" i="10" s="1"/>
  <c r="BU138" i="10"/>
  <c r="BU135" i="10" s="1"/>
  <c r="BV17" i="10"/>
  <c r="BV132" i="10" s="1"/>
  <c r="BV131" i="10"/>
  <c r="AT32" i="12"/>
  <c r="AI139" i="10"/>
  <c r="BO139" i="10"/>
  <c r="BH79" i="9"/>
  <c r="BH7" i="5"/>
  <c r="CA99" i="12"/>
  <c r="CA9" i="4"/>
  <c r="AN112" i="12"/>
  <c r="AN43" i="12"/>
  <c r="BI102" i="12"/>
  <c r="BI102" i="13"/>
  <c r="AS112" i="12"/>
  <c r="AS43" i="12"/>
  <c r="BY112" i="12"/>
  <c r="BY43" i="12"/>
  <c r="Q6" i="3"/>
  <c r="AL82" i="6"/>
  <c r="AL81" i="6"/>
  <c r="BB82" i="6"/>
  <c r="BB81" i="6"/>
  <c r="AE6" i="3"/>
  <c r="BK82" i="6"/>
  <c r="BK81" i="6"/>
  <c r="BV4" i="15"/>
  <c r="BP131" i="9"/>
  <c r="BM88" i="6"/>
  <c r="BB42" i="12"/>
  <c r="AK131" i="10"/>
  <c r="X42" i="5"/>
  <c r="X12" i="5"/>
  <c r="BQ7" i="5"/>
  <c r="BQ79" i="9"/>
  <c r="BQ15" i="5" s="1"/>
  <c r="BC107" i="12"/>
  <c r="BF129" i="9"/>
  <c r="BF8" i="5"/>
  <c r="BG102" i="13"/>
  <c r="BG102" i="12"/>
  <c r="BA112" i="12"/>
  <c r="BA43" i="12"/>
  <c r="AJ112" i="12"/>
  <c r="AJ43" i="12"/>
  <c r="AQ112" i="12"/>
  <c r="AQ43" i="12"/>
  <c r="AW102" i="12"/>
  <c r="AW102" i="13"/>
  <c r="BF102" i="13"/>
  <c r="BF102" i="12"/>
  <c r="BM9" i="5"/>
  <c r="AB57" i="5"/>
  <c r="AB42" i="5"/>
  <c r="AB12" i="5"/>
  <c r="M27" i="5"/>
  <c r="M12" i="5"/>
  <c r="AC42" i="5"/>
  <c r="AC12" i="5"/>
  <c r="AC57" i="5"/>
  <c r="AY57" i="5"/>
  <c r="BN107" i="12"/>
  <c r="AT79" i="9"/>
  <c r="AT15" i="5" s="1"/>
  <c r="AT7" i="5"/>
  <c r="BR107" i="12"/>
  <c r="AH79" i="9"/>
  <c r="AH15" i="5" s="1"/>
  <c r="AH7" i="5"/>
  <c r="BS79" i="9"/>
  <c r="BS7" i="5"/>
  <c r="BS131" i="9"/>
  <c r="AX6" i="4"/>
  <c r="AX14" i="5"/>
  <c r="BN131" i="9"/>
  <c r="BS107" i="12"/>
  <c r="AA57" i="5"/>
  <c r="AA42" i="5"/>
  <c r="BZ8" i="5"/>
  <c r="BZ129" i="9"/>
  <c r="BZ132" i="9" s="1"/>
  <c r="AY79" i="9"/>
  <c r="AY7" i="5"/>
  <c r="AY131" i="9"/>
  <c r="BI135" i="10"/>
  <c r="BJ32" i="12"/>
  <c r="AR131" i="10"/>
  <c r="AR17" i="10"/>
  <c r="AR132" i="10" s="1"/>
  <c r="BH17" i="10"/>
  <c r="BX131" i="10"/>
  <c r="BX17" i="10"/>
  <c r="BX132" i="10" s="1"/>
  <c r="BA14" i="5"/>
  <c r="BA6" i="4"/>
  <c r="BZ78" i="10"/>
  <c r="BZ79" i="10" s="1"/>
  <c r="BF128" i="10"/>
  <c r="BF129" i="10" s="1"/>
  <c r="AQ102" i="12"/>
  <c r="AQ102" i="13"/>
  <c r="AZ102" i="13"/>
  <c r="AZ102" i="12"/>
  <c r="AP102" i="13"/>
  <c r="AP102" i="12"/>
  <c r="BZ9" i="4"/>
  <c r="BM112" i="12"/>
  <c r="BM43" i="12"/>
  <c r="Z6" i="3"/>
  <c r="BR63" i="12"/>
  <c r="AH72" i="12"/>
  <c r="AX72" i="12"/>
  <c r="BN72" i="12"/>
  <c r="BJ4" i="15"/>
  <c r="BZ4" i="15"/>
  <c r="CA4" i="15"/>
  <c r="BN4" i="15"/>
  <c r="AE42" i="5"/>
  <c r="BQ27" i="5"/>
  <c r="BQ42" i="5"/>
  <c r="BQ12" i="5"/>
  <c r="BQ57" i="5"/>
  <c r="BE86" i="6"/>
  <c r="F12" i="5"/>
  <c r="F27" i="5"/>
  <c r="BR6" i="4"/>
  <c r="BR14" i="5"/>
  <c r="BU7" i="5"/>
  <c r="BU79" i="9"/>
  <c r="AY129" i="9"/>
  <c r="AY8" i="5"/>
  <c r="O27" i="5"/>
  <c r="AJ128" i="10"/>
  <c r="AJ129" i="10" s="1"/>
  <c r="AJ138" i="10"/>
  <c r="AJ135" i="10" s="1"/>
  <c r="BH128" i="9"/>
  <c r="BP128" i="10"/>
  <c r="BP129" i="10" s="1"/>
  <c r="BP138" i="10"/>
  <c r="BP135" i="10" s="1"/>
  <c r="BA128" i="10"/>
  <c r="BA129" i="10" s="1"/>
  <c r="BA138" i="10"/>
  <c r="BA135" i="10" s="1"/>
  <c r="BI128" i="9"/>
  <c r="CA129" i="9"/>
  <c r="CA8" i="5"/>
  <c r="BF17" i="10"/>
  <c r="BZ32" i="12"/>
  <c r="AU139" i="10"/>
  <c r="CA139" i="10"/>
  <c r="BI14" i="5"/>
  <c r="BI6" i="4"/>
  <c r="BW99" i="12"/>
  <c r="AH128" i="10"/>
  <c r="AH129" i="10" s="1"/>
  <c r="CA101" i="12"/>
  <c r="BD102" i="13"/>
  <c r="BD102" i="12"/>
  <c r="AT102" i="12"/>
  <c r="AT102" i="13"/>
  <c r="AD6" i="3"/>
  <c r="AV9" i="5"/>
  <c r="AH82" i="6"/>
  <c r="AH81" i="6"/>
  <c r="BV82" i="6"/>
  <c r="BV81" i="6"/>
  <c r="BG82" i="6"/>
  <c r="BG81" i="6"/>
  <c r="BX63" i="12"/>
  <c r="BO83" i="6"/>
  <c r="BO90" i="6"/>
  <c r="BO81" i="6"/>
  <c r="AY102" i="13"/>
  <c r="AY102" i="12"/>
  <c r="BS63" i="12"/>
  <c r="BJ72" i="12"/>
  <c r="AD42" i="5"/>
  <c r="AD12" i="5"/>
  <c r="AD57" i="5"/>
  <c r="AJ132" i="9"/>
  <c r="BP132" i="9"/>
  <c r="BJ79" i="9"/>
  <c r="BJ15" i="5" s="1"/>
  <c r="BJ7" i="5"/>
  <c r="P12" i="5"/>
  <c r="P42" i="5"/>
  <c r="R12" i="5"/>
  <c r="R27" i="5"/>
  <c r="V12" i="5"/>
  <c r="V27" i="5"/>
  <c r="BF14" i="5"/>
  <c r="BZ17" i="10"/>
  <c r="BZ132" i="10" s="1"/>
  <c r="BZ131" i="10"/>
  <c r="BO107" i="12"/>
  <c r="AI57" i="5"/>
  <c r="AH138" i="10"/>
  <c r="AH135" i="10" s="1"/>
  <c r="BN138" i="10"/>
  <c r="BN135" i="10" s="1"/>
  <c r="AW131" i="10"/>
  <c r="AW17" i="10"/>
  <c r="AW132" i="10" s="1"/>
  <c r="AH17" i="10"/>
  <c r="AH132" i="10" s="1"/>
  <c r="AH131" i="10"/>
  <c r="AP135" i="10"/>
  <c r="BF135" i="10"/>
  <c r="BV135" i="10"/>
  <c r="BV128" i="9"/>
  <c r="BV131" i="9" s="1"/>
  <c r="AR112" i="12"/>
  <c r="AR43" i="12"/>
  <c r="BX101" i="12"/>
  <c r="AX101" i="12"/>
  <c r="E6" i="3"/>
  <c r="AL79" i="9"/>
  <c r="AL15" i="5" s="1"/>
  <c r="AL7" i="5"/>
  <c r="AA27" i="5"/>
  <c r="AI27" i="5"/>
  <c r="T57" i="5"/>
  <c r="T42" i="5"/>
  <c r="T12" i="5"/>
  <c r="AT86" i="6"/>
  <c r="Q27" i="5"/>
  <c r="Q42" i="5"/>
  <c r="Q12" i="5"/>
  <c r="AG27" i="5"/>
  <c r="AG12" i="5"/>
  <c r="BV107" i="12"/>
  <c r="BV42" i="12"/>
  <c r="CA79" i="9"/>
  <c r="CA7" i="5"/>
  <c r="CA131" i="9"/>
  <c r="BJ6" i="4"/>
  <c r="BJ14" i="5"/>
  <c r="BZ131" i="9"/>
  <c r="BB17" i="10"/>
  <c r="BB132" i="10" s="1"/>
  <c r="BB131" i="10"/>
  <c r="BG107" i="12"/>
  <c r="AN128" i="9"/>
  <c r="AV128" i="10"/>
  <c r="AV129" i="10" s="1"/>
  <c r="AV138" i="10"/>
  <c r="AV135" i="10" s="1"/>
  <c r="BT128" i="9"/>
  <c r="BT131" i="9" s="1"/>
  <c r="BE131" i="10"/>
  <c r="BE17" i="10"/>
  <c r="BE132" i="10" s="1"/>
  <c r="AO128" i="9"/>
  <c r="AO131" i="9" s="1"/>
  <c r="AW128" i="9"/>
  <c r="AW131" i="9" s="1"/>
  <c r="BE128" i="9"/>
  <c r="BM128" i="9"/>
  <c r="BU128" i="9"/>
  <c r="AQ139" i="10"/>
  <c r="BW139" i="10"/>
  <c r="AX128" i="9"/>
  <c r="BS101" i="12"/>
  <c r="AU42" i="12"/>
  <c r="CA42" i="12"/>
  <c r="AS102" i="12"/>
  <c r="AS102" i="13"/>
  <c r="BR101" i="12"/>
  <c r="AY42" i="12"/>
  <c r="BU112" i="12"/>
  <c r="BU43" i="12"/>
  <c r="BR82" i="6"/>
  <c r="BR81" i="6"/>
  <c r="BW82" i="6"/>
  <c r="BW81" i="6"/>
  <c r="M6" i="3"/>
  <c r="AN82" i="6"/>
  <c r="AN81" i="6"/>
  <c r="BY132" i="10"/>
  <c r="BY98" i="6"/>
  <c r="BY102" i="6" s="1"/>
  <c r="BY88" i="6"/>
  <c r="BA132" i="10"/>
  <c r="BR42" i="12"/>
  <c r="BQ132" i="10"/>
  <c r="BN6" i="4"/>
  <c r="BN14" i="5"/>
  <c r="BM131" i="10"/>
  <c r="BM17" i="10"/>
  <c r="BM132" i="10" s="1"/>
  <c r="BJ86" i="6"/>
  <c r="BX99" i="12"/>
  <c r="AM16" i="5"/>
  <c r="AM7" i="4"/>
  <c r="BP112" i="12"/>
  <c r="BP43" i="12"/>
  <c r="AJ102" i="13"/>
  <c r="AJ102" i="12"/>
  <c r="BE112" i="12"/>
  <c r="BE43" i="12"/>
  <c r="BZ112" i="12"/>
  <c r="BZ43" i="12"/>
  <c r="BC82" i="6"/>
  <c r="BC81" i="6"/>
  <c r="BP9" i="5"/>
  <c r="R6" i="3"/>
  <c r="BA9" i="5"/>
  <c r="BB79" i="9"/>
  <c r="BB15" i="5" s="1"/>
  <c r="BB7" i="5"/>
  <c r="O42" i="5"/>
  <c r="W27" i="5"/>
  <c r="AE27" i="5"/>
  <c r="L27" i="5"/>
  <c r="L12" i="5"/>
  <c r="AR27" i="5"/>
  <c r="AR12" i="5"/>
  <c r="E27" i="5"/>
  <c r="E12" i="5"/>
  <c r="U42" i="5"/>
  <c r="U12" i="5"/>
  <c r="U57" i="5"/>
  <c r="AY27" i="5"/>
  <c r="AH107" i="12"/>
  <c r="BK79" i="9"/>
  <c r="BK7" i="5"/>
  <c r="BK131" i="9"/>
  <c r="Z42" i="5"/>
  <c r="Z12" i="5"/>
  <c r="Z27" i="5"/>
  <c r="Z57" i="5"/>
  <c r="BB6" i="4"/>
  <c r="BB14" i="5"/>
  <c r="BR17" i="10"/>
  <c r="BR132" i="10" s="1"/>
  <c r="BR131" i="10"/>
  <c r="BR8" i="5"/>
  <c r="BR129" i="9"/>
  <c r="BR132" i="9" s="1"/>
  <c r="AZ129" i="9"/>
  <c r="AZ8" i="5"/>
  <c r="BH128" i="10"/>
  <c r="BH129" i="10" s="1"/>
  <c r="BH138" i="10"/>
  <c r="BH135" i="10" s="1"/>
  <c r="BU131" i="10"/>
  <c r="BU17" i="10"/>
  <c r="BU132" i="10" s="1"/>
  <c r="AM131" i="10"/>
  <c r="AM17" i="10"/>
  <c r="AM132" i="10" s="1"/>
  <c r="BC131" i="10"/>
  <c r="BC17" i="10"/>
  <c r="BC132" i="10" s="1"/>
  <c r="BS131" i="10"/>
  <c r="BS17" i="10"/>
  <c r="BS132" i="10" s="1"/>
  <c r="BG79" i="9"/>
  <c r="BG7" i="5"/>
  <c r="BG131" i="9"/>
  <c r="BR98" i="12"/>
  <c r="BR109" i="12"/>
  <c r="AS128" i="10"/>
  <c r="AS129" i="10" s="1"/>
  <c r="AS132" i="10" s="1"/>
  <c r="AS138" i="10"/>
  <c r="AS135" i="10" s="1"/>
  <c r="BA128" i="9"/>
  <c r="BY128" i="10"/>
  <c r="BY129" i="10" s="1"/>
  <c r="BY138" i="10"/>
  <c r="BY135" i="10" s="1"/>
  <c r="AH42" i="12"/>
  <c r="BK102" i="13"/>
  <c r="BK102" i="12"/>
  <c r="BK112" i="12"/>
  <c r="BK43" i="12"/>
  <c r="AN102" i="13"/>
  <c r="AN102" i="12"/>
  <c r="BQ101" i="12"/>
  <c r="BI112" i="12"/>
  <c r="BI43" i="12"/>
  <c r="BJ112" i="12"/>
  <c r="BJ43" i="12"/>
  <c r="J6" i="3"/>
  <c r="BF82" i="6"/>
  <c r="BF81" i="6"/>
  <c r="AJ9" i="5"/>
  <c r="BO62" i="12"/>
  <c r="AI102" i="13"/>
  <c r="AI102" i="12"/>
  <c r="BQ9" i="4"/>
  <c r="AO102" i="13"/>
  <c r="AO102" i="12"/>
  <c r="AT112" i="12"/>
  <c r="AT43" i="12"/>
  <c r="AT107" i="12"/>
  <c r="BC79" i="9"/>
  <c r="BC7" i="5"/>
  <c r="BC131" i="9"/>
  <c r="BX42" i="5"/>
  <c r="BX27" i="5"/>
  <c r="BX57" i="5"/>
  <c r="BX12" i="5"/>
  <c r="AN7" i="5"/>
  <c r="AN79" i="9"/>
  <c r="AN131" i="9"/>
  <c r="AP6" i="4"/>
  <c r="AP14" i="5"/>
  <c r="BF131" i="9"/>
  <c r="AS7" i="5"/>
  <c r="AS79" i="9"/>
  <c r="AS15" i="5" s="1"/>
  <c r="BJ8" i="5"/>
  <c r="BJ129" i="9"/>
  <c r="BE135" i="10"/>
  <c r="BC16" i="5"/>
  <c r="BC7" i="4"/>
  <c r="AV131" i="10"/>
  <c r="AV17" i="10"/>
  <c r="BL131" i="10"/>
  <c r="BL17" i="10"/>
  <c r="BL132" i="10" s="1"/>
  <c r="BQ14" i="5"/>
  <c r="BQ132" i="9"/>
  <c r="BQ6" i="4"/>
  <c r="AP128" i="9"/>
  <c r="BH102" i="13"/>
  <c r="BH102" i="12"/>
  <c r="BS9" i="4"/>
  <c r="AW9" i="5"/>
  <c r="AM82" i="6"/>
  <c r="AM81" i="6"/>
  <c r="BB72" i="12"/>
  <c r="S42" i="5"/>
  <c r="AI42" i="5"/>
  <c r="BF79" i="9"/>
  <c r="BF15" i="5" s="1"/>
  <c r="BF7" i="5"/>
  <c r="AV7" i="5"/>
  <c r="AV79" i="9"/>
  <c r="AV131" i="9"/>
  <c r="AT132" i="9"/>
  <c r="AT6" i="4"/>
  <c r="AT14" i="5"/>
  <c r="BJ131" i="9"/>
  <c r="AW7" i="5"/>
  <c r="AW79" i="9"/>
  <c r="BK107" i="12"/>
  <c r="BB8" i="5"/>
  <c r="BB129" i="9"/>
  <c r="AN128" i="10"/>
  <c r="AN129" i="10" s="1"/>
  <c r="AN138" i="10"/>
  <c r="AN135" i="10" s="1"/>
  <c r="BL129" i="9"/>
  <c r="BL8" i="5"/>
  <c r="BT128" i="10"/>
  <c r="BT129" i="10" s="1"/>
  <c r="BT138" i="10"/>
  <c r="BT135" i="10" s="1"/>
  <c r="AI131" i="10"/>
  <c r="AI17" i="10"/>
  <c r="AI132" i="10" s="1"/>
  <c r="AY131" i="10"/>
  <c r="AY17" i="10"/>
  <c r="AY132" i="10" s="1"/>
  <c r="BO131" i="10"/>
  <c r="BO17" i="10"/>
  <c r="BO132" i="10" s="1"/>
  <c r="AQ79" i="9"/>
  <c r="AQ7" i="5"/>
  <c r="AQ131" i="9"/>
  <c r="BK129" i="9"/>
  <c r="BK8" i="5"/>
  <c r="AP17" i="10"/>
  <c r="AP131" i="10"/>
  <c r="AY139" i="10"/>
  <c r="BY14" i="5"/>
  <c r="BY132" i="9"/>
  <c r="BY6" i="4"/>
  <c r="BS109" i="12"/>
  <c r="BS98" i="12"/>
  <c r="AX128" i="10"/>
  <c r="AX129" i="10" s="1"/>
  <c r="BT139" i="10"/>
  <c r="BC102" i="13"/>
  <c r="BC102" i="12"/>
  <c r="BL102" i="13"/>
  <c r="BL102" i="12"/>
  <c r="BB101" i="12"/>
  <c r="BL9" i="5"/>
  <c r="AT9" i="5"/>
  <c r="BJ9" i="5"/>
  <c r="AQ82" i="6"/>
  <c r="AQ81" i="6"/>
  <c r="BW63" i="12"/>
  <c r="BT63" i="12"/>
  <c r="BS4" i="15"/>
  <c r="BY131" i="10"/>
  <c r="BA131" i="10"/>
  <c r="BP81" i="6"/>
  <c r="BI132" i="10"/>
  <c r="AX42" i="12"/>
  <c r="BQ131" i="10"/>
  <c r="AL6" i="4" l="1"/>
  <c r="BF6" i="4"/>
  <c r="BE113" i="13"/>
  <c r="BE113" i="12"/>
  <c r="BV112" i="12"/>
  <c r="BV43" i="12"/>
  <c r="BM113" i="13"/>
  <c r="BM113" i="12"/>
  <c r="AY15" i="5"/>
  <c r="AY132" i="9"/>
  <c r="AY6" i="4"/>
  <c r="BS15" i="5"/>
  <c r="BS132" i="9"/>
  <c r="BS6" i="4"/>
  <c r="G6" i="3"/>
  <c r="BY113" i="13"/>
  <c r="BY113" i="12"/>
  <c r="BT132" i="10"/>
  <c r="BG16" i="5"/>
  <c r="BG7" i="4"/>
  <c r="BI27" i="5"/>
  <c r="BX113" i="12"/>
  <c r="BX113" i="13"/>
  <c r="Y6" i="3"/>
  <c r="AV113" i="12"/>
  <c r="AV113" i="13"/>
  <c r="O34" i="3"/>
  <c r="O42" i="3"/>
  <c r="O38" i="3"/>
  <c r="BT113" i="12"/>
  <c r="BT113" i="13"/>
  <c r="Y57" i="5"/>
  <c r="AK42" i="5"/>
  <c r="AZ57" i="5"/>
  <c r="AZ27" i="5"/>
  <c r="AZ42" i="5"/>
  <c r="AZ12" i="5"/>
  <c r="BQ113" i="13"/>
  <c r="BQ113" i="12"/>
  <c r="BN9" i="5"/>
  <c r="AR15" i="5"/>
  <c r="AR6" i="4"/>
  <c r="I6" i="3"/>
  <c r="BU27" i="5"/>
  <c r="BU42" i="5"/>
  <c r="BU57" i="5"/>
  <c r="BU12" i="5"/>
  <c r="AJ131" i="10"/>
  <c r="BS16" i="5"/>
  <c r="BS7" i="4"/>
  <c r="BC113" i="12"/>
  <c r="BC113" i="13"/>
  <c r="BS113" i="12"/>
  <c r="BS113" i="13"/>
  <c r="BL16" i="5"/>
  <c r="BL7" i="4"/>
  <c r="BJ113" i="13"/>
  <c r="BJ113" i="12"/>
  <c r="BC86" i="6"/>
  <c r="BW86" i="6"/>
  <c r="BM129" i="9"/>
  <c r="BM8" i="5"/>
  <c r="BO86" i="6"/>
  <c r="Z42" i="3"/>
  <c r="Z38" i="3"/>
  <c r="Z34" i="3"/>
  <c r="BM27" i="5"/>
  <c r="BM42" i="5"/>
  <c r="BM12" i="5"/>
  <c r="BM57" i="5"/>
  <c r="BK86" i="6"/>
  <c r="AN132" i="10"/>
  <c r="AF6" i="3"/>
  <c r="BX87" i="7"/>
  <c r="BX87" i="6"/>
  <c r="BE15" i="5"/>
  <c r="BE6" i="4"/>
  <c r="BM15" i="5"/>
  <c r="BM6" i="4"/>
  <c r="AP112" i="12"/>
  <c r="AP43" i="12"/>
  <c r="AF42" i="5"/>
  <c r="BP10" i="5"/>
  <c r="AP9" i="5"/>
  <c r="AX112" i="12"/>
  <c r="AX43" i="12"/>
  <c r="AT42" i="5"/>
  <c r="AT12" i="5"/>
  <c r="AT57" i="5"/>
  <c r="AT27" i="5"/>
  <c r="AP132" i="10"/>
  <c r="AV15" i="5"/>
  <c r="AV6" i="4"/>
  <c r="AW27" i="5"/>
  <c r="AW42" i="5"/>
  <c r="AW12" i="5"/>
  <c r="AW57" i="5"/>
  <c r="BJ7" i="4"/>
  <c r="BJ16" i="5"/>
  <c r="BF86" i="6"/>
  <c r="BB132" i="9"/>
  <c r="AR57" i="5"/>
  <c r="H6" i="3"/>
  <c r="BZ113" i="13"/>
  <c r="BZ113" i="12"/>
  <c r="BP113" i="13"/>
  <c r="BP113" i="12"/>
  <c r="BR112" i="12"/>
  <c r="BR43" i="12"/>
  <c r="AN9" i="5"/>
  <c r="BR9" i="5"/>
  <c r="BU113" i="13"/>
  <c r="BU113" i="12"/>
  <c r="AX129" i="9"/>
  <c r="AX132" i="9" s="1"/>
  <c r="AX8" i="5"/>
  <c r="AX131" i="9"/>
  <c r="BE129" i="9"/>
  <c r="BE132" i="9" s="1"/>
  <c r="BE8" i="5"/>
  <c r="AN129" i="9"/>
  <c r="AN8" i="5"/>
  <c r="BJ132" i="9"/>
  <c r="AG42" i="5"/>
  <c r="V57" i="5"/>
  <c r="R42" i="5"/>
  <c r="BG9" i="5"/>
  <c r="AD38" i="3"/>
  <c r="AD42" i="3"/>
  <c r="AD34" i="3"/>
  <c r="BF131" i="10"/>
  <c r="BI129" i="9"/>
  <c r="BI8" i="5"/>
  <c r="BI131" i="9"/>
  <c r="BZ7" i="4"/>
  <c r="BZ16" i="5"/>
  <c r="M42" i="5"/>
  <c r="AB27" i="5"/>
  <c r="X27" i="5"/>
  <c r="AS131" i="10"/>
  <c r="P6" i="3"/>
  <c r="AE42" i="3"/>
  <c r="AE34" i="3"/>
  <c r="AE38" i="3"/>
  <c r="CA110" i="12"/>
  <c r="BH15" i="5"/>
  <c r="BH6" i="4"/>
  <c r="BS9" i="5"/>
  <c r="BT131" i="10"/>
  <c r="AN131" i="10"/>
  <c r="BI57" i="5"/>
  <c r="AM43" i="12"/>
  <c r="AM112" i="12"/>
  <c r="BP63" i="12"/>
  <c r="BP101" i="12"/>
  <c r="AU9" i="5"/>
  <c r="BE27" i="5"/>
  <c r="BE42" i="5"/>
  <c r="BE57" i="5"/>
  <c r="BE12" i="5"/>
  <c r="BQ16" i="5"/>
  <c r="BQ17" i="5" s="1"/>
  <c r="BQ7" i="4"/>
  <c r="AK16" i="5"/>
  <c r="AK7" i="4"/>
  <c r="AK8" i="4" s="1"/>
  <c r="AO131" i="10"/>
  <c r="BP16" i="5"/>
  <c r="BP7" i="4"/>
  <c r="AJ16" i="5"/>
  <c r="AJ7" i="4"/>
  <c r="BI131" i="10"/>
  <c r="BZ42" i="5"/>
  <c r="BZ12" i="5"/>
  <c r="BZ57" i="5"/>
  <c r="BZ27" i="5"/>
  <c r="Y42" i="5"/>
  <c r="AK27" i="5"/>
  <c r="AK132" i="9"/>
  <c r="BT15" i="5"/>
  <c r="BT6" i="4"/>
  <c r="AF27" i="5"/>
  <c r="S6" i="3"/>
  <c r="AO113" i="13"/>
  <c r="AO113" i="12"/>
  <c r="BN129" i="9"/>
  <c r="BN8" i="5"/>
  <c r="AR129" i="9"/>
  <c r="AR132" i="9" s="1"/>
  <c r="AR8" i="5"/>
  <c r="AO15" i="5"/>
  <c r="AO6" i="4"/>
  <c r="AL132" i="9"/>
  <c r="N42" i="5"/>
  <c r="AO27" i="5"/>
  <c r="AO42" i="5"/>
  <c r="AO57" i="5"/>
  <c r="AO12" i="5"/>
  <c r="AZ132" i="10"/>
  <c r="AX131" i="10"/>
  <c r="BD15" i="5"/>
  <c r="BD132" i="9"/>
  <c r="BD6" i="4"/>
  <c r="BU98" i="6"/>
  <c r="BU102" i="6" s="1"/>
  <c r="BU88" i="6"/>
  <c r="BN113" i="13"/>
  <c r="BN113" i="12"/>
  <c r="AQ86" i="6"/>
  <c r="AJ57" i="5"/>
  <c r="AJ27" i="5"/>
  <c r="AJ42" i="5"/>
  <c r="AJ12" i="5"/>
  <c r="BQ102" i="13"/>
  <c r="BQ102" i="12"/>
  <c r="BK15" i="5"/>
  <c r="BK6" i="4"/>
  <c r="BK132" i="9"/>
  <c r="BV9" i="5"/>
  <c r="BU15" i="5"/>
  <c r="BU6" i="4"/>
  <c r="AQ9" i="5"/>
  <c r="BL57" i="5"/>
  <c r="BL27" i="5"/>
  <c r="BL12" i="5"/>
  <c r="BL42" i="5"/>
  <c r="AM86" i="6"/>
  <c r="AN15" i="5"/>
  <c r="AN6" i="4"/>
  <c r="AN132" i="9"/>
  <c r="BO63" i="12"/>
  <c r="BO101" i="12"/>
  <c r="J42" i="3"/>
  <c r="J38" i="3"/>
  <c r="J34" i="3"/>
  <c r="BA129" i="9"/>
  <c r="BA8" i="5"/>
  <c r="BA131" i="9"/>
  <c r="W6" i="3"/>
  <c r="AY112" i="12"/>
  <c r="AY43" i="12"/>
  <c r="BT129" i="9"/>
  <c r="BT8" i="5"/>
  <c r="AR113" i="12"/>
  <c r="AR113" i="13"/>
  <c r="BO10" i="5"/>
  <c r="AH86" i="6"/>
  <c r="AY16" i="5"/>
  <c r="AY7" i="4"/>
  <c r="BH132" i="10"/>
  <c r="BA113" i="13"/>
  <c r="BA113" i="12"/>
  <c r="BF16" i="5"/>
  <c r="BF7" i="4"/>
  <c r="X57" i="5"/>
  <c r="BB112" i="12"/>
  <c r="BB43" i="12"/>
  <c r="BB86" i="6"/>
  <c r="AL86" i="6"/>
  <c r="Q42" i="3"/>
  <c r="Q38" i="3"/>
  <c r="Q34" i="3"/>
  <c r="BF112" i="12"/>
  <c r="BF43" i="12"/>
  <c r="BS86" i="6"/>
  <c r="BD132" i="10"/>
  <c r="BO15" i="5"/>
  <c r="BO132" i="9"/>
  <c r="BO6" i="4"/>
  <c r="BT9" i="5"/>
  <c r="CA9" i="5"/>
  <c r="AX86" i="6"/>
  <c r="BW113" i="12"/>
  <c r="BW113" i="13"/>
  <c r="BX15" i="5"/>
  <c r="BX6" i="4"/>
  <c r="AL7" i="4"/>
  <c r="AL16" i="5"/>
  <c r="F42" i="3"/>
  <c r="F38" i="3"/>
  <c r="F34" i="3"/>
  <c r="U42" i="3"/>
  <c r="U38" i="3"/>
  <c r="U34" i="3"/>
  <c r="AS6" i="4"/>
  <c r="BW15" i="5"/>
  <c r="BW6" i="4"/>
  <c r="BW132" i="9"/>
  <c r="AI16" i="5"/>
  <c r="AI7" i="4"/>
  <c r="AI132" i="9"/>
  <c r="Y27" i="5"/>
  <c r="AK57" i="5"/>
  <c r="AF57" i="5"/>
  <c r="AJ8" i="4"/>
  <c r="BY27" i="5"/>
  <c r="BY42" i="5"/>
  <c r="BY12" i="5"/>
  <c r="BY57" i="5"/>
  <c r="BZ102" i="12"/>
  <c r="BZ102" i="13"/>
  <c r="BL113" i="12"/>
  <c r="BL113" i="13"/>
  <c r="BX129" i="9"/>
  <c r="BX8" i="5"/>
  <c r="BD9" i="5"/>
  <c r="AS27" i="5"/>
  <c r="AS42" i="5"/>
  <c r="AS12" i="5"/>
  <c r="AS57" i="5"/>
  <c r="BZ110" i="12"/>
  <c r="AZ131" i="10"/>
  <c r="AX132" i="10"/>
  <c r="BW16" i="5"/>
  <c r="BW7" i="4"/>
  <c r="AM15" i="5"/>
  <c r="AM132" i="9"/>
  <c r="AM6" i="4"/>
  <c r="AQ16" i="5"/>
  <c r="AQ7" i="4"/>
  <c r="AH132" i="9"/>
  <c r="AM9" i="5"/>
  <c r="AT113" i="13"/>
  <c r="AT113" i="12"/>
  <c r="BR86" i="6"/>
  <c r="BS102" i="13"/>
  <c r="BS102" i="12"/>
  <c r="E42" i="3"/>
  <c r="E38" i="3"/>
  <c r="E34" i="3"/>
  <c r="BF8" i="4"/>
  <c r="P27" i="5"/>
  <c r="BW110" i="12"/>
  <c r="CA7" i="4"/>
  <c r="CA16" i="5"/>
  <c r="AQ15" i="5"/>
  <c r="AQ132" i="9"/>
  <c r="AQ6" i="4"/>
  <c r="AW15" i="5"/>
  <c r="AW6" i="4"/>
  <c r="AW132" i="9"/>
  <c r="AP129" i="9"/>
  <c r="AP8" i="5"/>
  <c r="K6" i="3"/>
  <c r="BG15" i="5"/>
  <c r="BG132" i="9"/>
  <c r="BG6" i="4"/>
  <c r="AZ16" i="5"/>
  <c r="AZ7" i="4"/>
  <c r="AZ132" i="9"/>
  <c r="R42" i="3"/>
  <c r="R38" i="3"/>
  <c r="R34" i="3"/>
  <c r="BP12" i="5"/>
  <c r="AB6" i="3"/>
  <c r="CA112" i="12"/>
  <c r="CA43" i="12"/>
  <c r="AW129" i="9"/>
  <c r="AW8" i="5"/>
  <c r="AX102" i="12"/>
  <c r="AX102" i="13"/>
  <c r="BF17" i="5"/>
  <c r="AD27" i="5"/>
  <c r="BG86" i="6"/>
  <c r="BV86" i="6"/>
  <c r="AV57" i="5"/>
  <c r="AV27" i="5"/>
  <c r="AV12" i="5"/>
  <c r="AV42" i="5"/>
  <c r="CA102" i="13"/>
  <c r="CA102" i="12"/>
  <c r="BF132" i="10"/>
  <c r="BH129" i="9"/>
  <c r="BH8" i="5"/>
  <c r="BP86" i="6"/>
  <c r="BJ42" i="5"/>
  <c r="BJ12" i="5"/>
  <c r="BJ57" i="5"/>
  <c r="BJ27" i="5"/>
  <c r="BB102" i="12"/>
  <c r="BB102" i="13"/>
  <c r="BK7" i="4"/>
  <c r="BK16" i="5"/>
  <c r="BB7" i="4"/>
  <c r="BB8" i="4" s="1"/>
  <c r="BB16" i="5"/>
  <c r="BQ8" i="4"/>
  <c r="AV132" i="10"/>
  <c r="BC15" i="5"/>
  <c r="BC132" i="9"/>
  <c r="BC6" i="4"/>
  <c r="BF9" i="5"/>
  <c r="BI113" i="13"/>
  <c r="BI113" i="12"/>
  <c r="BK113" i="13"/>
  <c r="BK113" i="12"/>
  <c r="AH112" i="12"/>
  <c r="AH43" i="12"/>
  <c r="BR7" i="4"/>
  <c r="BR16" i="5"/>
  <c r="U27" i="5"/>
  <c r="AR42" i="5"/>
  <c r="L42" i="5"/>
  <c r="BA27" i="5"/>
  <c r="BA42" i="5"/>
  <c r="BA12" i="5"/>
  <c r="BA57" i="5"/>
  <c r="BC9" i="5"/>
  <c r="BX110" i="12"/>
  <c r="BY87" i="6"/>
  <c r="BY87" i="7"/>
  <c r="AN86" i="6"/>
  <c r="M34" i="3"/>
  <c r="M42" i="3"/>
  <c r="M38" i="3"/>
  <c r="BW9" i="5"/>
  <c r="BR102" i="12"/>
  <c r="BR102" i="13"/>
  <c r="AU112" i="12"/>
  <c r="AU43" i="12"/>
  <c r="BU129" i="9"/>
  <c r="BU132" i="9" s="1"/>
  <c r="BU8" i="5"/>
  <c r="AO129" i="9"/>
  <c r="AO132" i="9" s="1"/>
  <c r="AO8" i="5"/>
  <c r="BJ17" i="5"/>
  <c r="CA15" i="5"/>
  <c r="CA132" i="9"/>
  <c r="CA6" i="4"/>
  <c r="AG57" i="5"/>
  <c r="T27" i="5"/>
  <c r="BX102" i="13"/>
  <c r="BX102" i="12"/>
  <c r="BV129" i="9"/>
  <c r="BV8" i="5"/>
  <c r="BF132" i="9"/>
  <c r="V42" i="5"/>
  <c r="L6" i="3"/>
  <c r="AA6" i="3"/>
  <c r="AH9" i="5"/>
  <c r="BU131" i="9"/>
  <c r="BH131" i="10"/>
  <c r="AC27" i="5"/>
  <c r="AQ113" i="12"/>
  <c r="AQ113" i="13"/>
  <c r="AJ113" i="13"/>
  <c r="AJ113" i="12"/>
  <c r="BM87" i="6"/>
  <c r="BM87" i="7"/>
  <c r="BK9" i="5"/>
  <c r="BB9" i="5"/>
  <c r="AL9" i="5"/>
  <c r="AS113" i="13"/>
  <c r="AS113" i="12"/>
  <c r="AN113" i="12"/>
  <c r="AN113" i="13"/>
  <c r="BH131" i="9"/>
  <c r="AV129" i="9"/>
  <c r="AV8" i="5"/>
  <c r="BO16" i="5"/>
  <c r="BO7" i="4"/>
  <c r="X6" i="3"/>
  <c r="BO113" i="13"/>
  <c r="BO113" i="12"/>
  <c r="BH113" i="12"/>
  <c r="BH113" i="13"/>
  <c r="BD131" i="10"/>
  <c r="BL88" i="6"/>
  <c r="BI42" i="5"/>
  <c r="BT86" i="6"/>
  <c r="CA86" i="6"/>
  <c r="AU86" i="6"/>
  <c r="AX9" i="5"/>
  <c r="AH16" i="5"/>
  <c r="AH7" i="4"/>
  <c r="AU7" i="4"/>
  <c r="AU16" i="5"/>
  <c r="BE131" i="9"/>
  <c r="BL15" i="5"/>
  <c r="BL132" i="9"/>
  <c r="BL6" i="4"/>
  <c r="BZ88" i="6"/>
  <c r="BZ98" i="6"/>
  <c r="BZ102" i="6" s="1"/>
  <c r="BH57" i="5"/>
  <c r="BH27" i="5"/>
  <c r="BH42" i="5"/>
  <c r="BH12" i="5"/>
  <c r="BD113" i="12"/>
  <c r="BD113" i="13"/>
  <c r="AS132" i="9"/>
  <c r="BD16" i="5"/>
  <c r="BD7" i="4"/>
  <c r="BM131" i="9"/>
  <c r="AU15" i="5"/>
  <c r="AU132" i="9"/>
  <c r="AU6" i="4"/>
  <c r="AP131" i="9"/>
  <c r="AK113" i="13"/>
  <c r="AK113" i="12"/>
  <c r="BN86" i="6"/>
  <c r="AP86" i="6"/>
  <c r="AW113" i="13"/>
  <c r="AW113" i="12"/>
  <c r="BY16" i="5"/>
  <c r="BY17" i="5" s="1"/>
  <c r="BY7" i="4"/>
  <c r="AS16" i="5"/>
  <c r="AS7" i="4"/>
  <c r="AL17" i="5"/>
  <c r="BQ87" i="6"/>
  <c r="BQ87" i="7"/>
  <c r="BD86" i="6"/>
  <c r="AI113" i="13"/>
  <c r="AI113" i="12"/>
  <c r="BG113" i="12"/>
  <c r="BG113" i="13"/>
  <c r="AZ113" i="13"/>
  <c r="AZ113" i="12"/>
  <c r="BP132" i="10"/>
  <c r="AJ132" i="10"/>
  <c r="AT7" i="4"/>
  <c r="AT16" i="5"/>
  <c r="AL112" i="12"/>
  <c r="AL43" i="12"/>
  <c r="AH6" i="4"/>
  <c r="L34" i="3" l="1"/>
  <c r="L42" i="3"/>
  <c r="L38" i="3"/>
  <c r="AH113" i="13"/>
  <c r="AH113" i="12"/>
  <c r="AN57" i="5"/>
  <c r="AN27" i="5"/>
  <c r="AN12" i="5"/>
  <c r="AN42" i="5"/>
  <c r="BJ29" i="4"/>
  <c r="BM16" i="5"/>
  <c r="BM7" i="4"/>
  <c r="BN88" i="6"/>
  <c r="CA88" i="6"/>
  <c r="CA98" i="6"/>
  <c r="CA102" i="6" s="1"/>
  <c r="AP16" i="5"/>
  <c r="AP7" i="4"/>
  <c r="AP132" i="9"/>
  <c r="BJ15" i="4"/>
  <c r="AK32" i="5"/>
  <c r="AI62" i="5"/>
  <c r="AI32" i="5"/>
  <c r="AI47" i="5"/>
  <c r="AI17" i="5"/>
  <c r="BT16" i="5"/>
  <c r="BT7" i="4"/>
  <c r="BV42" i="5"/>
  <c r="BV12" i="5"/>
  <c r="BV27" i="5"/>
  <c r="BV57" i="5"/>
  <c r="S38" i="3"/>
  <c r="S34" i="3"/>
  <c r="S42" i="3"/>
  <c r="BS17" i="5"/>
  <c r="BF42" i="5"/>
  <c r="BF12" i="5"/>
  <c r="BF57" i="5"/>
  <c r="BF27" i="5"/>
  <c r="BC47" i="5"/>
  <c r="BC32" i="5"/>
  <c r="BC62" i="5"/>
  <c r="BC17" i="5"/>
  <c r="BP88" i="6"/>
  <c r="BH16" i="5"/>
  <c r="BH7" i="4"/>
  <c r="BV88" i="6"/>
  <c r="BV98" i="6"/>
  <c r="BV102" i="6" s="1"/>
  <c r="CA113" i="13"/>
  <c r="CA113" i="12"/>
  <c r="AZ36" i="4"/>
  <c r="AZ29" i="4"/>
  <c r="AZ8" i="4"/>
  <c r="BG17" i="5"/>
  <c r="AQ47" i="5"/>
  <c r="AQ62" i="5"/>
  <c r="AQ32" i="5"/>
  <c r="AQ17" i="5"/>
  <c r="AM12" i="5"/>
  <c r="AM57" i="5"/>
  <c r="AM27" i="5"/>
  <c r="AM42" i="5"/>
  <c r="AK47" i="5"/>
  <c r="BW8" i="4"/>
  <c r="AL62" i="5"/>
  <c r="CA12" i="5"/>
  <c r="CA57" i="5"/>
  <c r="CA27" i="5"/>
  <c r="CA42" i="5"/>
  <c r="BS88" i="6"/>
  <c r="BF29" i="4"/>
  <c r="BR32" i="5"/>
  <c r="W42" i="3"/>
  <c r="W34" i="3"/>
  <c r="W38" i="3"/>
  <c r="BK32" i="5"/>
  <c r="BK62" i="5"/>
  <c r="BK17" i="5"/>
  <c r="BB36" i="4"/>
  <c r="BN16" i="5"/>
  <c r="BN7" i="4"/>
  <c r="BN132" i="9"/>
  <c r="BT132" i="9"/>
  <c r="BP47" i="5"/>
  <c r="BP32" i="5"/>
  <c r="BP62" i="5"/>
  <c r="BP17" i="5"/>
  <c r="BQ29" i="4"/>
  <c r="BH8" i="4"/>
  <c r="P34" i="3"/>
  <c r="P42" i="3"/>
  <c r="P38" i="3"/>
  <c r="BZ29" i="4"/>
  <c r="BZ36" i="4"/>
  <c r="AP42" i="5"/>
  <c r="AP12" i="5"/>
  <c r="AP57" i="5"/>
  <c r="AP27" i="5"/>
  <c r="BO88" i="6"/>
  <c r="BN42" i="5"/>
  <c r="BN12" i="5"/>
  <c r="BN27" i="5"/>
  <c r="BN57" i="5"/>
  <c r="AY8" i="4"/>
  <c r="AT29" i="4"/>
  <c r="BL8" i="4"/>
  <c r="AL42" i="5"/>
  <c r="AL12" i="5"/>
  <c r="AL57" i="5"/>
  <c r="AL27" i="5"/>
  <c r="BR15" i="4"/>
  <c r="BV16" i="5"/>
  <c r="BV7" i="4"/>
  <c r="BV132" i="9"/>
  <c r="BF36" i="4"/>
  <c r="BX16" i="5"/>
  <c r="BX17" i="5" s="1"/>
  <c r="BX7" i="4"/>
  <c r="BR17" i="5"/>
  <c r="BO57" i="5"/>
  <c r="BO27" i="5"/>
  <c r="BO42" i="5"/>
  <c r="BO12" i="5"/>
  <c r="BK8" i="4"/>
  <c r="BD62" i="5"/>
  <c r="BD32" i="5"/>
  <c r="BD47" i="5"/>
  <c r="BD17" i="5"/>
  <c r="BP29" i="4"/>
  <c r="BI16" i="5"/>
  <c r="BI7" i="4"/>
  <c r="BI132" i="9"/>
  <c r="BE16" i="5"/>
  <c r="BE7" i="4"/>
  <c r="AX113" i="13"/>
  <c r="AX113" i="12"/>
  <c r="I42" i="3"/>
  <c r="I38" i="3"/>
  <c r="I34" i="3"/>
  <c r="AL47" i="5"/>
  <c r="AU36" i="4"/>
  <c r="AU8" i="4"/>
  <c r="AU29" i="4"/>
  <c r="BT88" i="6"/>
  <c r="X34" i="3"/>
  <c r="X42" i="3"/>
  <c r="X38" i="3"/>
  <c r="BK12" i="5"/>
  <c r="BK57" i="5"/>
  <c r="BK27" i="5"/>
  <c r="BK42" i="5"/>
  <c r="BR29" i="4"/>
  <c r="AL113" i="12"/>
  <c r="AL113" i="13"/>
  <c r="AS47" i="5"/>
  <c r="AS32" i="5"/>
  <c r="BZ87" i="6"/>
  <c r="BZ87" i="7"/>
  <c r="BL62" i="5"/>
  <c r="BL32" i="5"/>
  <c r="BL47" i="5"/>
  <c r="BL17" i="5"/>
  <c r="AH62" i="5"/>
  <c r="BL87" i="7"/>
  <c r="BL87" i="6"/>
  <c r="AV16" i="5"/>
  <c r="AV7" i="4"/>
  <c r="AV8" i="4" s="1"/>
  <c r="BB42" i="5"/>
  <c r="BB12" i="5"/>
  <c r="BB57" i="5"/>
  <c r="BB27" i="5"/>
  <c r="BR8" i="4"/>
  <c r="AO16" i="5"/>
  <c r="AO7" i="4"/>
  <c r="AU113" i="13"/>
  <c r="AU113" i="12"/>
  <c r="BB32" i="5"/>
  <c r="BQ36" i="4"/>
  <c r="AZ47" i="5"/>
  <c r="AZ62" i="5"/>
  <c r="AZ32" i="5"/>
  <c r="AZ17" i="5"/>
  <c r="BF15" i="4"/>
  <c r="BJ8" i="4"/>
  <c r="BR88" i="6"/>
  <c r="AM36" i="4"/>
  <c r="AM8" i="4"/>
  <c r="AM29" i="4"/>
  <c r="AJ36" i="4"/>
  <c r="AK62" i="5"/>
  <c r="BW32" i="5"/>
  <c r="BW17" i="5"/>
  <c r="AL29" i="4"/>
  <c r="AL36" i="4"/>
  <c r="BX132" i="9"/>
  <c r="BT57" i="5"/>
  <c r="BT27" i="5"/>
  <c r="BT42" i="5"/>
  <c r="BT12" i="5"/>
  <c r="BO47" i="5"/>
  <c r="BO62" i="5"/>
  <c r="BO32" i="5"/>
  <c r="BO17" i="5"/>
  <c r="BF47" i="5"/>
  <c r="BR62" i="5"/>
  <c r="AY113" i="13"/>
  <c r="AY113" i="12"/>
  <c r="AT8" i="4"/>
  <c r="BB15" i="4"/>
  <c r="AH47" i="5"/>
  <c r="BD8" i="4"/>
  <c r="BP8" i="4"/>
  <c r="BT8" i="4"/>
  <c r="AJ29" i="4"/>
  <c r="BQ32" i="5"/>
  <c r="BZ15" i="4"/>
  <c r="BH132" i="9"/>
  <c r="BG12" i="5"/>
  <c r="BG57" i="5"/>
  <c r="BG42" i="5"/>
  <c r="BG27" i="5"/>
  <c r="AN16" i="5"/>
  <c r="AN17" i="5" s="1"/>
  <c r="AN7" i="4"/>
  <c r="AN8" i="4" s="1"/>
  <c r="BR42" i="5"/>
  <c r="BR12" i="5"/>
  <c r="BR57" i="5"/>
  <c r="BR27" i="5"/>
  <c r="AL15" i="4"/>
  <c r="BM8" i="4"/>
  <c r="BE17" i="5"/>
  <c r="BW88" i="6"/>
  <c r="BW98" i="6"/>
  <c r="BW102" i="6" s="1"/>
  <c r="AS62" i="5"/>
  <c r="BS36" i="4"/>
  <c r="BS8" i="4"/>
  <c r="BS29" i="4"/>
  <c r="BY47" i="5"/>
  <c r="BY32" i="5"/>
  <c r="AH42" i="5"/>
  <c r="AH12" i="5"/>
  <c r="AH57" i="5"/>
  <c r="AH27" i="5"/>
  <c r="BU16" i="5"/>
  <c r="BU7" i="4"/>
  <c r="BU8" i="4" s="1"/>
  <c r="BB47" i="5"/>
  <c r="BQ15" i="4"/>
  <c r="BF62" i="5"/>
  <c r="AM47" i="5"/>
  <c r="AM32" i="5"/>
  <c r="AM62" i="5"/>
  <c r="AM17" i="5"/>
  <c r="BO8" i="4"/>
  <c r="AQ12" i="5"/>
  <c r="AQ57" i="5"/>
  <c r="AQ42" i="5"/>
  <c r="AQ27" i="5"/>
  <c r="AH32" i="5"/>
  <c r="BP102" i="13"/>
  <c r="BP102" i="12"/>
  <c r="BS12" i="5"/>
  <c r="BS57" i="5"/>
  <c r="BS27" i="5"/>
  <c r="BS42" i="5"/>
  <c r="BZ62" i="5"/>
  <c r="BZ47" i="5"/>
  <c r="BR113" i="12"/>
  <c r="BR113" i="13"/>
  <c r="H34" i="3"/>
  <c r="H42" i="3"/>
  <c r="H38" i="3"/>
  <c r="BQ62" i="5"/>
  <c r="BY15" i="4"/>
  <c r="AP113" i="13"/>
  <c r="AP113" i="12"/>
  <c r="BM17" i="5"/>
  <c r="AF42" i="3"/>
  <c r="AF34" i="3"/>
  <c r="AF38" i="3"/>
  <c r="BZ32" i="5"/>
  <c r="Y42" i="3"/>
  <c r="Y38" i="3"/>
  <c r="Y34" i="3"/>
  <c r="CA36" i="4"/>
  <c r="CA8" i="4"/>
  <c r="CA29" i="4"/>
  <c r="BB17" i="5"/>
  <c r="AH36" i="4"/>
  <c r="AH8" i="4"/>
  <c r="AH29" i="4"/>
  <c r="AT62" i="5"/>
  <c r="AT32" i="5"/>
  <c r="AT47" i="5"/>
  <c r="AL32" i="5"/>
  <c r="BY36" i="4"/>
  <c r="BY29" i="4"/>
  <c r="AU47" i="5"/>
  <c r="AU17" i="5"/>
  <c r="AX42" i="5"/>
  <c r="AX12" i="5"/>
  <c r="AX27" i="5"/>
  <c r="AX57" i="5"/>
  <c r="BR36" i="4"/>
  <c r="AA34" i="3"/>
  <c r="AA38" i="3"/>
  <c r="AA42" i="3"/>
  <c r="CA47" i="5"/>
  <c r="CA32" i="5"/>
  <c r="CA62" i="5"/>
  <c r="CA17" i="5"/>
  <c r="BW12" i="5"/>
  <c r="BW57" i="5"/>
  <c r="BW42" i="5"/>
  <c r="BW27" i="5"/>
  <c r="BC12" i="5"/>
  <c r="BC57" i="5"/>
  <c r="BC27" i="5"/>
  <c r="BC42" i="5"/>
  <c r="BB62" i="5"/>
  <c r="BC36" i="4"/>
  <c r="BC8" i="4"/>
  <c r="BC29" i="4"/>
  <c r="BY62" i="5"/>
  <c r="BF32" i="5"/>
  <c r="AW16" i="5"/>
  <c r="AW17" i="5" s="1"/>
  <c r="AW7" i="4"/>
  <c r="AW8" i="4" s="1"/>
  <c r="AB42" i="3"/>
  <c r="AB34" i="3"/>
  <c r="AB38" i="3"/>
  <c r="BG36" i="4"/>
  <c r="BG8" i="4"/>
  <c r="BG29" i="4"/>
  <c r="K34" i="3"/>
  <c r="K38" i="3"/>
  <c r="K42" i="3"/>
  <c r="AQ8" i="4"/>
  <c r="BJ36" i="4"/>
  <c r="BD57" i="5"/>
  <c r="BD27" i="5"/>
  <c r="BD42" i="5"/>
  <c r="BD12" i="5"/>
  <c r="AJ15" i="4"/>
  <c r="AK17" i="5"/>
  <c r="AI29" i="4"/>
  <c r="AI36" i="4"/>
  <c r="AI8" i="4"/>
  <c r="AS29" i="4"/>
  <c r="AS8" i="4"/>
  <c r="AS36" i="4"/>
  <c r="BX8" i="4"/>
  <c r="BF113" i="13"/>
  <c r="BF113" i="12"/>
  <c r="BB113" i="12"/>
  <c r="BB113" i="13"/>
  <c r="BR47" i="5"/>
  <c r="BA16" i="5"/>
  <c r="BA7" i="4"/>
  <c r="BA132" i="9"/>
  <c r="BO102" i="13"/>
  <c r="BO102" i="12"/>
  <c r="AT36" i="4"/>
  <c r="BU17" i="5"/>
  <c r="BB29" i="4"/>
  <c r="AH17" i="5"/>
  <c r="BU87" i="6"/>
  <c r="BU87" i="7"/>
  <c r="AO8" i="4"/>
  <c r="AR16" i="5"/>
  <c r="AR7" i="4"/>
  <c r="BP36" i="4"/>
  <c r="BT17" i="5"/>
  <c r="AJ47" i="5"/>
  <c r="AJ62" i="5"/>
  <c r="AJ32" i="5"/>
  <c r="AJ17" i="5"/>
  <c r="AK29" i="4"/>
  <c r="AU12" i="5"/>
  <c r="AU57" i="5"/>
  <c r="AU27" i="5"/>
  <c r="AU42" i="5"/>
  <c r="AM113" i="12"/>
  <c r="AM113" i="13"/>
  <c r="BZ8" i="4"/>
  <c r="BH17" i="5"/>
  <c r="AX16" i="5"/>
  <c r="AX7" i="4"/>
  <c r="BJ62" i="5"/>
  <c r="BJ32" i="5"/>
  <c r="BJ47" i="5"/>
  <c r="BQ47" i="5"/>
  <c r="AV132" i="9"/>
  <c r="AT17" i="5"/>
  <c r="BY8" i="4"/>
  <c r="AL8" i="4"/>
  <c r="BP42" i="5"/>
  <c r="BP27" i="5"/>
  <c r="BP57" i="5"/>
  <c r="BM132" i="9"/>
  <c r="BZ17" i="5"/>
  <c r="AK36" i="4"/>
  <c r="AS17" i="5"/>
  <c r="G42" i="3"/>
  <c r="G38" i="3"/>
  <c r="G34" i="3"/>
  <c r="AY47" i="5"/>
  <c r="AY62" i="5"/>
  <c r="AY32" i="5"/>
  <c r="AY17" i="5"/>
  <c r="BV113" i="13"/>
  <c r="BV113" i="12"/>
  <c r="AX29" i="4" l="1"/>
  <c r="AX36" i="4"/>
  <c r="AX8" i="4"/>
  <c r="AR8" i="4"/>
  <c r="BA36" i="4"/>
  <c r="BA29" i="4"/>
  <c r="BA8" i="4"/>
  <c r="AQ15" i="4"/>
  <c r="AU32" i="5"/>
  <c r="BO29" i="4"/>
  <c r="BW87" i="6"/>
  <c r="BW87" i="7"/>
  <c r="AO32" i="5"/>
  <c r="AV62" i="5"/>
  <c r="AU15" i="4"/>
  <c r="BE15" i="4"/>
  <c r="BI36" i="4"/>
  <c r="BI29" i="4"/>
  <c r="BI8" i="4"/>
  <c r="BK29" i="4"/>
  <c r="BV62" i="5"/>
  <c r="BV32" i="5"/>
  <c r="BV47" i="5"/>
  <c r="BV17" i="5"/>
  <c r="BL29" i="4"/>
  <c r="AY29" i="4"/>
  <c r="AV17" i="5"/>
  <c r="AO17" i="5"/>
  <c r="BW15" i="4"/>
  <c r="BG62" i="5"/>
  <c r="AZ15" i="4"/>
  <c r="BS62" i="5"/>
  <c r="AP62" i="5"/>
  <c r="AP32" i="5"/>
  <c r="AP47" i="5"/>
  <c r="AP17" i="5"/>
  <c r="BO15" i="4"/>
  <c r="BM29" i="4"/>
  <c r="BD15" i="4"/>
  <c r="AM15" i="4"/>
  <c r="BE36" i="4"/>
  <c r="BE29" i="4"/>
  <c r="BI47" i="5"/>
  <c r="BI62" i="5"/>
  <c r="BI32" i="5"/>
  <c r="BI17" i="5"/>
  <c r="BX36" i="4"/>
  <c r="BX29" i="4"/>
  <c r="BL36" i="4"/>
  <c r="AY15" i="4"/>
  <c r="AV47" i="5"/>
  <c r="BH15" i="4"/>
  <c r="AO47" i="5"/>
  <c r="BU36" i="4"/>
  <c r="BG47" i="5"/>
  <c r="BH62" i="5"/>
  <c r="BH32" i="5"/>
  <c r="BS32" i="5"/>
  <c r="BM32" i="5"/>
  <c r="BM62" i="5"/>
  <c r="AR15" i="4"/>
  <c r="BU47" i="5"/>
  <c r="AR29" i="4"/>
  <c r="AX62" i="5"/>
  <c r="AX32" i="5"/>
  <c r="AX47" i="5"/>
  <c r="AX17" i="5"/>
  <c r="BH47" i="5"/>
  <c r="AR47" i="5"/>
  <c r="AR62" i="5"/>
  <c r="AR32" i="5"/>
  <c r="BU32" i="5"/>
  <c r="BX15" i="4"/>
  <c r="AS15" i="4"/>
  <c r="AI15" i="4"/>
  <c r="AQ36" i="4"/>
  <c r="AW36" i="4"/>
  <c r="AW29" i="4"/>
  <c r="BC15" i="4"/>
  <c r="AH15" i="4"/>
  <c r="CA15" i="4"/>
  <c r="BS15" i="4"/>
  <c r="BT29" i="4"/>
  <c r="BD29" i="4"/>
  <c r="BW62" i="5"/>
  <c r="BR87" i="6"/>
  <c r="BR87" i="7"/>
  <c r="BT87" i="7"/>
  <c r="BT87" i="6"/>
  <c r="AR17" i="5"/>
  <c r="BE8" i="4"/>
  <c r="BE32" i="5"/>
  <c r="BE62" i="5"/>
  <c r="BP15" i="4"/>
  <c r="BK36" i="4"/>
  <c r="AN29" i="4"/>
  <c r="BX32" i="5"/>
  <c r="BX47" i="5"/>
  <c r="AK15" i="4"/>
  <c r="BO87" i="6"/>
  <c r="BO87" i="7"/>
  <c r="AV32" i="5"/>
  <c r="BH29" i="4"/>
  <c r="BN29" i="4"/>
  <c r="BN36" i="4"/>
  <c r="BN8" i="4"/>
  <c r="AN47" i="5"/>
  <c r="BW36" i="4"/>
  <c r="BP87" i="7"/>
  <c r="BP87" i="6"/>
  <c r="BS47" i="5"/>
  <c r="BT32" i="5"/>
  <c r="BT62" i="5"/>
  <c r="CA87" i="6"/>
  <c r="CA87" i="7"/>
  <c r="BT47" i="5"/>
  <c r="BA47" i="5"/>
  <c r="BA62" i="5"/>
  <c r="BA32" i="5"/>
  <c r="BA17" i="5"/>
  <c r="AR36" i="4"/>
  <c r="BU62" i="5"/>
  <c r="AQ29" i="4"/>
  <c r="BG15" i="4"/>
  <c r="AW47" i="5"/>
  <c r="AW32" i="5"/>
  <c r="AW62" i="5"/>
  <c r="AU62" i="5"/>
  <c r="BM47" i="5"/>
  <c r="BO36" i="4"/>
  <c r="BE47" i="5"/>
  <c r="BM36" i="4"/>
  <c r="AN62" i="5"/>
  <c r="BT36" i="4"/>
  <c r="BD36" i="4"/>
  <c r="BW47" i="5"/>
  <c r="AO36" i="4"/>
  <c r="AO29" i="4"/>
  <c r="AV29" i="4"/>
  <c r="BK15" i="4"/>
  <c r="AN36" i="4"/>
  <c r="BX62" i="5"/>
  <c r="BV29" i="4"/>
  <c r="BV36" i="4"/>
  <c r="BV8" i="4"/>
  <c r="BL15" i="4"/>
  <c r="AY36" i="4"/>
  <c r="BH36" i="4"/>
  <c r="BN62" i="5"/>
  <c r="BN32" i="5"/>
  <c r="BN47" i="5"/>
  <c r="BN17" i="5"/>
  <c r="AO62" i="5"/>
  <c r="BK47" i="5"/>
  <c r="BU29" i="4"/>
  <c r="AN32" i="5"/>
  <c r="BS87" i="6"/>
  <c r="BS87" i="7"/>
  <c r="BW29" i="4"/>
  <c r="AW15" i="4"/>
  <c r="BG32" i="5"/>
  <c r="BV87" i="6"/>
  <c r="BV87" i="7"/>
  <c r="AV36" i="4"/>
  <c r="AT15" i="4"/>
  <c r="AP29" i="4"/>
  <c r="AP36" i="4"/>
  <c r="AP8" i="4"/>
  <c r="BN87" i="6"/>
  <c r="BN87" i="7"/>
  <c r="BM15" i="4" l="1"/>
  <c r="AN15" i="4"/>
  <c r="BT15" i="4"/>
  <c r="BI15" i="4"/>
  <c r="AP15" i="4"/>
  <c r="BA15" i="4"/>
  <c r="BU15" i="4"/>
  <c r="BN15" i="4"/>
  <c r="AV15" i="4"/>
  <c r="AX15" i="4"/>
  <c r="BV15" i="4"/>
  <c r="AO15" i="4"/>
</calcChain>
</file>

<file path=xl/sharedStrings.xml><?xml version="1.0" encoding="utf-8"?>
<sst xmlns="http://schemas.openxmlformats.org/spreadsheetml/2006/main" count="14695" uniqueCount="747">
  <si>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</si>
  <si>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</si>
  <si>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</si>
  <si>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</si>
  <si>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</si>
  <si>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</si>
  <si>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</si>
  <si>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2023/24. </t>
  </si>
  <si>
    <t xml:space="preserve">Table 1a: Benefit expenditure by benefit 1948/49 to 2023/24 nominal terms. </t>
  </si>
  <si>
    <t xml:space="preserve">Table 1b: Benefit expenditure by benefit 1948/49 to 2023/24 real terms prices. </t>
  </si>
  <si>
    <t>Table 1c: Caseloads by benefit</t>
  </si>
  <si>
    <t>Table 2a: Benefit expenditure by age group, 1978/79 to 2023/24 nominal terms.</t>
  </si>
  <si>
    <t>Table 2b: Benefit expenditure by age group, 1978/79 to 2023/24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</si>
  <si>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</si>
  <si>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</si>
  <si>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</si>
  <si>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</si>
  <si>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</si>
  <si>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 xml:space="preserve">More detailed expenditure and caseload breakdowns by benefit </t>
  </si>
  <si>
    <t>Non-DWP welfare</t>
  </si>
  <si>
    <t>Bereavement benefits</t>
  </si>
  <si>
    <t>Carer’s Allowance</t>
  </si>
  <si>
    <t>Council Tax Benefit</t>
  </si>
  <si>
    <t>Disability benefits</t>
  </si>
  <si>
    <t>Housing Benefit</t>
  </si>
  <si>
    <t>Incapacity benefits</t>
  </si>
  <si>
    <t>Income Support</t>
  </si>
  <si>
    <t>Industrial injuries benefits</t>
  </si>
  <si>
    <t>Maternity benefits</t>
  </si>
  <si>
    <t>New Deal and Employment programme allowances</t>
  </si>
  <si>
    <t>Pension Credit</t>
  </si>
  <si>
    <t>Social Fund</t>
  </si>
  <si>
    <t>State Pension</t>
  </si>
  <si>
    <t>Unemployment benefits</t>
  </si>
  <si>
    <t>Further information can be found on our website:</t>
  </si>
  <si>
    <t>Link to Department for Work and Pensions homepage on gov.uk website 
https://www.gov.uk/government/organisations/department-for-work-pensions</t>
  </si>
  <si>
    <t>Follow us on Twitter:</t>
  </si>
  <si>
    <t>Link to Twitter: www.twitter.com/dwppressoffice</t>
  </si>
  <si>
    <t>E-mail:</t>
  </si>
  <si>
    <t>Email us at expenditure.tables@dwp.gov.uk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</si>
  <si>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</si>
  <si>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</si>
  <si>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</si>
  <si>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BASIS FOR THIS FORECAST</t>
  </si>
  <si>
    <t xml:space="preserve">Forecast figures are consistent with Spring Statement 2019 Economic and Fiscal Outlook (EFO) published by the Office for Budget Responsibility (OBR) on 13th March 2019. The OBR EFO is available at https://cdn.obr.uk/March-2019_EFO_Web-Accessible.pdf. The forecasts reflect the Government's delivery plans and the OBR’s additional judgements as set out in the EFO. 
Details of the DWP Social Security forecast are published in the EFO, Supplementary Table 4.7, at https://cdn.obr.uk/Fiscal_Supplementary_Tables_Expenditure_March_2019.xlsx
Due to different definitions of spending and to additional analysis leading to reassignment of spending across benefits, figures in these tables do not exactly match those in the EFO, but a reconciliation between the two is included at the foot of Table 1a. 
</t>
  </si>
  <si>
    <t>PRESENTATION OF FIGURES</t>
  </si>
  <si>
    <r>
      <rPr>
        <b/>
        <sz val="12"/>
        <rFont val="Arial"/>
        <family val="2"/>
      </rPr>
      <t>Welfare Cap:</t>
    </r>
    <r>
      <rPr>
        <sz val="12"/>
        <rFont val="Arial"/>
        <family val="2"/>
      </rPr>
      <t xml:space="preserve">
One of the government's fiscal rules is the welfare cap. The current cap was reset at Autumn Budget 2017</t>
    </r>
    <r>
      <rPr>
        <sz val="12"/>
        <color rgb="FFFF0000"/>
        <rFont val="Arial"/>
        <family val="2"/>
      </rPr>
      <t xml:space="preserve"> </t>
    </r>
    <r>
      <rPr>
        <sz val="12"/>
        <rFont val="Arial"/>
        <family val="2"/>
      </rPr>
      <t xml:space="preserve">and applies to all DWP AME excluding State Pension and the most cyclical elements of welfare (Jobseeker’s Allowance, associated Housing Benefit, and the equivalent in Universal Credit). The cap also includes social security spending by other departments and the equivalent in Northern Ireland and the Scottish Government. 
Information on spending within and outside the cap has been included in these tables, although many only cover the elements of welfare spending covered by DWP. Other spending within the Welfare Cap is detailed in the OBR’s EFO and summarised in the UK welfare table. Although the Welfare Cap has only been in place from Budget 2014, to give a picture of how expenditure currently within the cap has changed historically, back series of spending have been constructed using the same definitions. Where items of spending have ceased without an obvious replacement, we have assumed they are within the cap unless clearly analogous to those items that are currently excluded.
</t>
    </r>
  </si>
  <si>
    <r>
      <rPr>
        <b/>
        <sz val="12"/>
        <rFont val="Arial"/>
        <family val="2"/>
      </rPr>
      <t xml:space="preserve">UK Welfare table:
</t>
    </r>
    <r>
      <rPr>
        <sz val="12"/>
        <rFont val="Arial"/>
        <family val="2"/>
      </rPr>
      <t>Figures have been derived to</t>
    </r>
    <r>
      <rPr>
        <b/>
        <sz val="12"/>
        <rFont val="Arial"/>
        <family val="2"/>
      </rPr>
      <t xml:space="preserve"> </t>
    </r>
    <r>
      <rPr>
        <sz val="12"/>
        <rFont val="Arial"/>
        <family val="2"/>
      </rPr>
      <t>create a retrospective series for expenditure inside and outside the welfare cap, based on the current definition of what is included within the cap. As a consequence, any benefits now within the DWP's Departmental Expenditure Limit, over 75 TV licences, Council Tax Benefit and Social Fund discretionary payments are not included in the cap series, there are a number of benefits that have ceased without an obvious replacement that have been assumed to be included within the cap, although these are relatively small in scale and unlikely to make a material difference to longer term comparisons.                                                                                                                                                                                                                                                                                                                                        
Information on Northern Ireland expenditure has been supplied by the Northern Ireland Department for Social Development.  Figures for 2017/18 may vary slightly to those published in the</t>
    </r>
    <r>
      <rPr>
        <sz val="12"/>
        <color rgb="FFFF0000"/>
        <rFont val="Arial"/>
        <family val="2"/>
      </rPr>
      <t xml:space="preserve"> </t>
    </r>
    <r>
      <rPr>
        <sz val="12"/>
        <rFont val="Arial"/>
        <family val="2"/>
      </rPr>
      <t xml:space="preserve">Office of Budget Responsibility's Economic Fiscal Outlook in October 2018 due to latest outturn data.  Information on the amounts of expenditure devolved to Scottish Government has been taken from table 5.4 of the OBR's EFO published on 29 October. 
Information on Tax Credits, Tax Free Child Care and Child Benefit is sourced from Her Majesty's Revenue &amp; Customs (HMRC) and OBR.
Statutory Paternity Pay, Statutory Adoption Pay, Statutory Additional Paternity Pay, and Shared Parental Pay are funded by the Department for Business, Energy &amp; Industrial Strategy (BEIS). Information on these payments has been sourced from BEIS and OBR.
</t>
    </r>
  </si>
  <si>
    <r>
      <rPr>
        <b/>
        <sz val="12"/>
        <color indexed="8"/>
        <rFont val="Arial"/>
        <family val="2"/>
      </rPr>
      <t>GB Welfare:</t>
    </r>
    <r>
      <rPr>
        <sz val="12"/>
        <color indexed="8"/>
        <rFont val="Arial"/>
        <family val="2"/>
      </rPr>
      <t xml:space="preserve">
Information on Tax Credits, Tax Free Child Care and Child Benefit is sourced from Her Majesty's Revenue &amp; Customs (HMRC) and OBR.  Figures are converted to Great Britain estimates using HMRC estimates of spending by country.  These figures do not include amounts devolved to Northern Ireland or Scottish Government.
For the forecast period the Northern Ireland share of expenditure is assumed constant at its most recent out-turn, in line with the trend in recent years. Fuller details of the methodology for Tax Credits is given in the ad hoc publication at: http://statistics.dwp.gov.uk/asd/asd1/adhoc_analysis/2013/gb_tax_credit_estimates.pdf. A similar approach is used for other HMRC-delivered benefits. HMRC forecasts are produced at a UK level, so the figures derived here for Great Britain and Northern Ireland should only be regarded as indicative.
Statutory Paternity Pay, Statutory Adoption Pay, Statutory Additional Paternity Pay, and Shared Parental Pay are funded by the Department for Business, Energy &amp; Industrial Strategy (BEIS). Information on these payments has been sourced from BEIS and OBR.
Totals in the GB welfare table and the benefit summary table are not directly comparable as the GB welfare table excludes Council tax benefit, War pensions and Income Support paid to people in residential care or nursing homes.  This allows a consistent series to be shown as these expenditure on these benefits has been transferred out of DWP.
</t>
    </r>
  </si>
  <si>
    <r>
      <rPr>
        <b/>
        <sz val="12"/>
        <rFont val="Arial"/>
        <family val="2"/>
      </rPr>
      <t>Geographical coverage:</t>
    </r>
    <r>
      <rPr>
        <sz val="12"/>
        <rFont val="Arial"/>
        <family val="2"/>
      </rPr>
      <t xml:space="preserve">
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Figures, except in the UK welfare table, do not include amounts devolved to Scottish Government.
</t>
    </r>
  </si>
  <si>
    <r>
      <rPr>
        <b/>
        <sz val="12"/>
        <rFont val="Arial"/>
        <family val="2"/>
      </rPr>
      <t>Claimant groups:</t>
    </r>
    <r>
      <rPr>
        <sz val="12"/>
        <rFont val="Arial"/>
        <family val="2"/>
      </rPr>
      <t xml:space="preserve">
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
</t>
    </r>
  </si>
  <si>
    <r>
      <rPr>
        <b/>
        <sz val="12"/>
        <rFont val="Arial"/>
        <family val="2"/>
      </rPr>
      <t>Real terms:</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more meaningful measurement of change over time.
</t>
    </r>
  </si>
  <si>
    <r>
      <rPr>
        <b/>
        <sz val="12"/>
        <rFont val="Arial"/>
        <family val="2"/>
      </rPr>
      <t>Rounding:</t>
    </r>
    <r>
      <rPr>
        <sz val="12"/>
        <rFont val="Arial"/>
        <family val="2"/>
      </rPr>
      <t xml:space="preserve">
Expenditure figures have not been rounded and so can be expanded to numerous decimal places, however, figures may not be robust to this level of expansion.
Caseloads stated in these tables are rounded to the nearest 1,000, as such totals may not sum due to this rounding.
</t>
    </r>
  </si>
  <si>
    <r>
      <t xml:space="preserve">Caseloads:
</t>
    </r>
    <r>
      <rPr>
        <sz val="12"/>
        <color indexed="8"/>
        <rFont val="Arial"/>
        <family val="2"/>
      </rPr>
      <t xml:space="preserve">Caseload figures represent an average over the full financial year; caseloads for benefits which commenced or ended during a financial year still reflect an average over the full year. Forecasts may use different sources to those on Stat-Xplore and so differ slightly. Forecasts are moving to align with Stat-Xplore datasets for future fiscal events. 
</t>
    </r>
  </si>
  <si>
    <r>
      <rPr>
        <b/>
        <sz val="12"/>
        <rFont val="Arial"/>
        <family val="2"/>
      </rPr>
      <t>Revisions:</t>
    </r>
    <r>
      <rPr>
        <sz val="12"/>
        <rFont val="Arial"/>
        <family val="2"/>
      </rPr>
      <t xml:space="preserve">
Some figures for past years may have changed since previous publications and from other sources owing to the incorporation of more up-to-date information, improvements in the methodology used to break down expenditure totals between sub-groups, or minor definitional differences.
</t>
    </r>
  </si>
  <si>
    <r>
      <rPr>
        <b/>
        <sz val="12"/>
        <rFont val="Arial"/>
        <family val="2"/>
      </rPr>
      <t>Accounting basis:</t>
    </r>
    <r>
      <rPr>
        <sz val="12"/>
        <rFont val="Arial"/>
        <family val="2"/>
      </rPr>
      <t xml:space="preserve">
Figures for 1999/00 onwards are on a Resource Accounting and Budgeting basis. There may be small differences between figures quoted in these tables and those quoted in Department for Work and Pensions Accounts.
</t>
    </r>
  </si>
  <si>
    <t>BENEFIT SPECIFIC NOTES</t>
  </si>
  <si>
    <r>
      <rPr>
        <b/>
        <sz val="12"/>
        <rFont val="Arial"/>
        <family val="2"/>
      </rPr>
      <t>Treatment of Universal Credit:</t>
    </r>
    <r>
      <rPr>
        <sz val="12"/>
        <rFont val="Arial"/>
        <family val="2"/>
      </rPr>
      <t xml:space="preserve">
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For the forecast years, 2019/20 onwards, the tables generally show the current benefits continuing through the forecast period, as if Universal Credit did not exist, with an addition shown as a separate "Universal Credit marginal costs" line. Figures for 2013/14 to 2018/19, however, show the total cost of Universal Credit in those years and rundown of predecessor benefits.  
Figures will differ from those published elsewhere covering the overall net marginal cost of the Universal Credit package, because impacts on other benefits, including Pension Credit, and the abolition of In Work Credit, Job Grant and Return to Work Credit, are included under those benefits in these tables.
</t>
    </r>
  </si>
  <si>
    <r>
      <rPr>
        <b/>
        <sz val="12"/>
        <rFont val="Arial"/>
        <family val="2"/>
      </rPr>
      <t>Benefit changes over time:</t>
    </r>
    <r>
      <rPr>
        <sz val="12"/>
        <rFont val="Arial"/>
        <family val="2"/>
      </rPr>
      <t xml:space="preserve">
Where one benefit has been renamed or superseded by another, and the earlier benefit is not shown separately, the most recent name for the benefit is shown, but the figures cover all relevant benefits, as follows:
     Bereavement benefits include Widows' Benefits and Bereavement Support Payment.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
</t>
    </r>
  </si>
  <si>
    <r>
      <rPr>
        <b/>
        <sz val="12"/>
        <color indexed="8"/>
        <rFont val="Arial"/>
        <family val="2"/>
      </rPr>
      <t>New Deal and Employment programme allowances:</t>
    </r>
    <r>
      <rPr>
        <sz val="12"/>
        <color indexed="8"/>
        <rFont val="Arial"/>
        <family val="2"/>
      </rPr>
      <t xml:space="preserve">
These comprise New Deal Allowances and expenditure for Work Programme customers on training courses for 30+ hours a week.
</t>
    </r>
  </si>
  <si>
    <r>
      <rPr>
        <b/>
        <sz val="12"/>
        <rFont val="Arial"/>
        <family val="2"/>
      </rPr>
      <t>Other benefits:</t>
    </r>
    <r>
      <rPr>
        <sz val="12"/>
        <rFont val="Arial"/>
        <family val="2"/>
      </rPr>
      <t xml:space="preserve">
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t>
    </r>
  </si>
  <si>
    <t xml:space="preserve">DEL expenditure:
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2008 &amp; 2014 schemes
    New Deal and Employment Allowances from 2014/15
    New Enterprise Allowance from 2014/15
    Pneumoconiosis 1979 scheme
    Specialised Vehicles Fund from 2014/15
    Sure Start Maternity Grant from 2014/15
    Vaccine Damage Payments from 2014/15
</t>
  </si>
  <si>
    <r>
      <rPr>
        <b/>
        <sz val="12"/>
        <rFont val="Arial"/>
        <family val="2"/>
      </rPr>
      <t>Attendance Allowance</t>
    </r>
    <r>
      <rPr>
        <sz val="12"/>
        <rFont val="Arial"/>
        <family val="2"/>
      </rPr>
      <t xml:space="preserve">
Attendance Allowance overseas expenditure – the method for estimating overseas expenditure has been adjusted slightly for Attendance Allowance in forecast years. Data presented for outturn years has not been updated. This means there is a break in series between the outturn (2017/18 and preceding years) and forecast years (2018/19 onwards), this is indicated in the table.
Attendance Allowance overseas caseload – the method for estimating overseas caseload has been adjusted slightly for Attendance Allowance in forecast years. Data presented for outturn years has not been updated. This means there is a break in series between the outturn (2017/18 and preceding years) and forecast years (2018/19 onwards), this is indicated in the table.
</t>
    </r>
  </si>
  <si>
    <r>
      <rPr>
        <b/>
        <sz val="12"/>
        <rFont val="Arial"/>
        <family val="2"/>
      </rPr>
      <t>Carers Allowance</t>
    </r>
    <r>
      <rPr>
        <sz val="12"/>
        <rFont val="Arial"/>
        <family val="2"/>
      </rPr>
      <t xml:space="preserve">
Carers Allowance overseas caseload - the method for estimating overseas caseload has been adjusted slightly for Carers Allowance in forecast years. Data presented for outturn years has not been updated. This means there is a break in series between the outturn (2017/18 and preceding years) and forecast years (2018/19 onwards), this is indicated in the table.                                                                                                                                                                                                                                                                                                                        Executive competence for Carer’s Allowance in Scotland was transferred to the Scottish Government on 3rd September 2018. From this point, Scottish caseload and expenditure are no longer included in our tables.
</t>
    </r>
  </si>
  <si>
    <r>
      <rPr>
        <b/>
        <sz val="12"/>
        <rFont val="Arial"/>
        <family val="2"/>
      </rPr>
      <t>Discretionary Housing Payments:</t>
    </r>
    <r>
      <rPr>
        <sz val="12"/>
        <rFont val="Arial"/>
        <family val="2"/>
      </rPr>
      <t xml:space="preserve">
Discretionary Housing Payments outturn figures are shown up to 2017/18 and include all payments made by Local Authorities, whatever the funding source. Forecast figures from 2018/19 to 2020/21 are based on the £800m total allocation for 2016/17 to 2020/21 that was announced in the Summer 2015 Budget but show only the expected DWP DEL allocations for England and Wales, as funding for Scotland is now devolved and paid through the block grant. Expenditure beyond 2020/21 will be determined at the next Spending Review.</t>
    </r>
  </si>
  <si>
    <r>
      <t xml:space="preserve">Support for Mortgage Interest loans
</t>
    </r>
    <r>
      <rPr>
        <sz val="12"/>
        <rFont val="Arial"/>
        <family val="2"/>
      </rPr>
      <t>In April 2018, Support for Mortgage Interest became a loan, replacing the support for mortgage interest element in qualifying benefits.  The expenditure figures given in the tables relate only to the estimated write-offs of loans.</t>
    </r>
  </si>
  <si>
    <t>OTHER INFORMATION</t>
  </si>
  <si>
    <r>
      <rPr>
        <b/>
        <sz val="12"/>
        <color indexed="8"/>
        <rFont val="Arial"/>
        <family val="2"/>
      </rPr>
      <t>Benefit expenditure to support disabled people and people with health conditions (Table 4):</t>
    </r>
    <r>
      <rPr>
        <sz val="12"/>
        <color indexed="8"/>
        <rFont val="Arial"/>
        <family val="2"/>
      </rPr>
      <t xml:space="preserve">
This table summarises benefit expenditure on disability, incapacity and carer benefits. It includes spending on benefits explicitly directed at disabled people, people with health conditions and their carers; and it also includes Income Support and Housing Benefit paid to people in the disabled, incapacity and carer statistical groups, and their equivalents in Universal Credit. However, forecast figures for the contribution of the incapacity and carers groups to UC marginal costs from 2019/20 are not available. (See also note on Treatment of Universal Credit.) 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</si>
  <si>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r>
      <rPr>
        <b/>
        <sz val="12"/>
        <rFont val="Arial"/>
        <family val="2"/>
      </rPr>
      <t>Transfers between departments:</t>
    </r>
    <r>
      <rPr>
        <sz val="12"/>
        <rFont val="Arial"/>
        <family val="2"/>
      </rPr>
      <t xml:space="preserve">
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t>
    </r>
  </si>
  <si>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</si>
  <si>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2) Family Credit and Disability Working Allowance were replaced from October 1999 by Working Families Tax Credit and Disabled Person's Tax Credit, administered by Her Majesty's Revenue &amp; Customs.
</t>
  </si>
  <si>
    <t xml:space="preserve">3) Responsibility for War Pensions transferred to the Veterans Agency from 2002/03.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</si>
  <si>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</si>
  <si>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5) Responsibility for Child Benefit, Guardians Allowance and Child's Special Allowance transferred to Her Majesty's Revenue and Customs from 2003/04.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</si>
  <si>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</si>
  <si>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</si>
  <si>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</si>
  <si>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r>
      <t>9) Council Tax Benefit was abolished from April 2013, with funding and policy responsibility transferred to the Department for Communities and Local Government, the Scottish Government and the Welsh Assembly</t>
    </r>
    <r>
      <rPr>
        <sz val="12"/>
        <rFont val="Arial"/>
        <family val="2"/>
      </rPr>
      <t xml:space="preserve">.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r>
  </si>
  <si>
    <t xml:space="preserve">10) Certain elements of Social Fund have been replaced by local provision.
</t>
  </si>
  <si>
    <t xml:space="preserve">11) From 2018/19 funding for TV licences for people age 75 and over  becomes the responsibility of the BBC. This will involve a phased reduction of DWP's reimbursements over the period to 2020/21. 
</t>
  </si>
  <si>
    <t xml:space="preserve">12)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
</t>
  </si>
  <si>
    <r>
      <rPr>
        <b/>
        <sz val="12"/>
        <rFont val="Arial"/>
        <family val="2"/>
      </rPr>
      <t>RPI adjustment:</t>
    </r>
    <r>
      <rPr>
        <sz val="12"/>
        <rFont val="Arial"/>
        <family val="2"/>
      </rPr>
      <t xml:space="preserve">
Following correction of an error in the RPI (Retail Price Index) used to uprate benefits, compensating adjustments were made to the main contributory and non-income-related benefits, and to Supplementary Benefit in 1987/88.
</t>
    </r>
  </si>
  <si>
    <t>Information relating to this table can be found in the 'Notes' tab</t>
  </si>
  <si>
    <t>Summary table: UK welfare,</t>
  </si>
  <si>
    <t xml:space="preserve">Department for Work &amp; Pensions, Northern Ireland Executive, Scottish </t>
  </si>
  <si>
    <t>Government, Her Majesty's Revenue and Customs and predecessors</t>
  </si>
  <si>
    <t>United Kingdom welfare spending, 
£ billion, nominal terms</t>
  </si>
  <si>
    <t xml:space="preserve">Welfare spend within the Welfare Cap </t>
  </si>
  <si>
    <t>of which DWP Social Security (GB)</t>
  </si>
  <si>
    <t>of which Northern Ireland Social Security</t>
  </si>
  <si>
    <t>of which expenditure devolved to Scottish Government (Carer's Allowance)</t>
  </si>
  <si>
    <t xml:space="preserve">of which Personal tax credits </t>
  </si>
  <si>
    <t>of which Child Benefit</t>
  </si>
  <si>
    <t>of which Tax Free Childcare</t>
  </si>
  <si>
    <t xml:space="preserve">of which Paternity, Parental and Adoption Pay </t>
  </si>
  <si>
    <t>of which Child Trust Fund; Health in Pregnancy Grant</t>
  </si>
  <si>
    <t xml:space="preserve">Welfare spend outside the Welfare Cap </t>
  </si>
  <si>
    <t>United Kingdom welfare spending, 
£ billion, real terms, 2019/20 prices</t>
  </si>
  <si>
    <t xml:space="preserve">  of which Northern Ireland Social Security</t>
  </si>
  <si>
    <t>United Kingdom welfare spending, 
£ per year, real terms, 2019/20 prices, per total household</t>
  </si>
  <si>
    <t>Total</t>
  </si>
  <si>
    <t>United Kingdom welfare spending, 
as a share of Gross Domestic Product</t>
  </si>
  <si>
    <t>United Kingdom welfare spending, 
as a share of Total Managed Expenditure</t>
  </si>
  <si>
    <t>Summary table: GB welfare,</t>
  </si>
  <si>
    <t xml:space="preserve">Department for Work &amp; Pensions, </t>
  </si>
  <si>
    <t>Her Majesty's Revenue and Customs and predecessors</t>
  </si>
  <si>
    <t>Great Britain welfare spending, 
£ billion, nominal terms</t>
  </si>
  <si>
    <t>People of working age and children</t>
  </si>
  <si>
    <t>Pensioners</t>
  </si>
  <si>
    <t>of which Universal Credit and predecessors</t>
  </si>
  <si>
    <t>of which personal tax credits</t>
  </si>
  <si>
    <t>Great Britain welfare spending, 
£ billion, real terms, 2019/20 prices</t>
  </si>
  <si>
    <t>Great Britain welfare spending, 
£ per year, real terms, 2019/20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</si>
  <si>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</si>
  <si>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</si>
  <si>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</si>
  <si>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</si>
  <si>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</si>
  <si>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</si>
  <si>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</si>
  <si>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</si>
  <si>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</si>
  <si>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</si>
  <si>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</si>
  <si>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2019/20 prices</t>
  </si>
  <si>
    <t>Benefit expenditure consistent with current DWP coverage, 
£ billion, real terms, 2019/20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</si>
  <si>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</si>
  <si>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</si>
  <si>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</si>
  <si>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</si>
  <si>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</si>
  <si>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</si>
  <si>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</si>
  <si>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</si>
  <si>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</si>
  <si>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</si>
  <si>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</si>
  <si>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</si>
  <si>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</si>
  <si>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Child Benefit</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</si>
  <si>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</si>
  <si>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</si>
  <si>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</si>
  <si>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</si>
  <si>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</si>
  <si>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</si>
  <si>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</si>
  <si>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</si>
  <si>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</si>
  <si>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</si>
  <si>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</si>
  <si>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</si>
  <si>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</si>
  <si>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</si>
  <si>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</si>
  <si>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</si>
  <si>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</si>
  <si>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</si>
  <si>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</si>
  <si>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</si>
  <si>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</si>
  <si>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</si>
  <si>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</si>
  <si>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</si>
  <si>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</si>
  <si>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</si>
  <si>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</si>
  <si>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</si>
  <si>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</si>
  <si>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</si>
  <si>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</si>
  <si>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</si>
  <si>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</si>
  <si>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</si>
  <si>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</si>
  <si>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</si>
  <si>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</si>
  <si>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</si>
  <si>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</si>
  <si>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</si>
  <si>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</si>
  <si>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</si>
  <si>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</si>
  <si>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</si>
  <si>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</si>
  <si>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</si>
  <si>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</si>
  <si>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</si>
  <si>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</si>
  <si>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</si>
  <si>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 - actual (to 2018/19)</t>
  </si>
  <si>
    <t>of which within Welfare Cap</t>
  </si>
  <si>
    <t>of which outside Welfare Cap</t>
  </si>
  <si>
    <t>Universal Credit - marginal costs (from 2019/20)</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</si>
  <si>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</si>
  <si>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</si>
  <si>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</si>
  <si>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</si>
  <si>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</si>
  <si>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</si>
  <si>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</si>
  <si>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</si>
  <si>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</si>
  <si>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</si>
  <si>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of which within current definition of social security expenditure</t>
  </si>
  <si>
    <t xml:space="preserve">    of which inside Welfare Cap</t>
  </si>
  <si>
    <t xml:space="preserve">    of which outside Welfare Cap</t>
  </si>
  <si>
    <t xml:space="preserve">of which outside current definition of social security expenditure </t>
  </si>
  <si>
    <t>Expenditure covered by Departmental Expenditure Limit</t>
  </si>
  <si>
    <t>Benefits funded by local authorities, Housing Revenue Accounts and Scottish Government</t>
  </si>
  <si>
    <t>of which Housing benefits</t>
  </si>
  <si>
    <t>of which Council Tax Benefit</t>
  </si>
  <si>
    <t xml:space="preserve">of which Discretionary Housing Payments </t>
  </si>
  <si>
    <t>Reconciliation with OBR Economic &amp; Fiscal Outlook Supplementary Fiscal Table 4.7</t>
  </si>
  <si>
    <t>Total in DWP Annually Managed Expenditure (as row 86 above)</t>
  </si>
  <si>
    <t>removal of Over 75 TV Licences</t>
  </si>
  <si>
    <t>removal of accounting adjustments</t>
  </si>
  <si>
    <t>Total DWP AME (consistent with OBR's Economic &amp; Fiscal Outlook definition)</t>
  </si>
  <si>
    <t>DWP Social Security spending as shown in the Supplementary Fiscal Table 4.7 OBR Economic and Fiscal Outlook Published 13 March 2019</t>
  </si>
  <si>
    <t>Table 1b: Expenditure by benefit,</t>
  </si>
  <si>
    <t>£ million, real terms, 2019/20 prices</t>
  </si>
  <si>
    <t>of which Discretionary Housing Payments</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</si>
  <si>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</si>
  <si>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</si>
  <si>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</si>
  <si>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</si>
  <si>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</si>
  <si>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</si>
  <si>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</si>
  <si>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</si>
  <si>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</si>
  <si>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</si>
  <si>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</si>
  <si>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</si>
  <si>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</si>
  <si>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</si>
  <si>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</si>
  <si>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</si>
  <si>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</si>
  <si>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</si>
  <si>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</si>
  <si>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</si>
  <si>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</si>
  <si>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</si>
  <si>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</si>
  <si>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</si>
  <si>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</si>
  <si>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</si>
  <si>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</si>
  <si>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</si>
  <si>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</si>
  <si>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</si>
  <si>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</si>
  <si>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</si>
  <si>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</si>
  <si>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</si>
  <si>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</si>
  <si>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</si>
  <si>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</si>
  <si>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</si>
  <si>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</si>
  <si>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</si>
  <si>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</si>
  <si>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</si>
  <si>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</si>
  <si>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</si>
  <si>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</si>
  <si>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</si>
  <si>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</si>
  <si>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</si>
  <si>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</si>
  <si>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</si>
  <si>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</si>
  <si>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</si>
  <si>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</si>
  <si>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</si>
  <si>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</si>
  <si>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</si>
  <si>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</si>
  <si>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</si>
  <si>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</si>
  <si>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</si>
  <si>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</si>
  <si>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</si>
  <si>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</si>
  <si>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</si>
  <si>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</si>
  <si>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</si>
  <si>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</si>
  <si>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</si>
  <si>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</si>
  <si>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</si>
  <si>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</si>
  <si>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</si>
  <si>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</si>
  <si>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</si>
  <si>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</si>
  <si>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</si>
  <si>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</si>
  <si>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</si>
  <si>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</si>
  <si>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</si>
  <si>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</si>
  <si>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</si>
  <si>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</si>
  <si>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</si>
  <si>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</si>
  <si>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</si>
  <si>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</si>
  <si>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</si>
  <si>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</si>
  <si>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</si>
  <si>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</si>
  <si>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</si>
  <si>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</si>
  <si>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</si>
  <si>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</si>
  <si>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</si>
  <si>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</si>
  <si>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</si>
  <si>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</si>
  <si>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</si>
  <si>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</si>
  <si>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</si>
  <si>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</si>
  <si>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</si>
  <si>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</si>
  <si>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Universal Credit actual costs (to 2018/19)</t>
  </si>
  <si>
    <t>Universal Credit marginal costs (from 2019/20)</t>
  </si>
  <si>
    <t>Total income-related benefits</t>
  </si>
  <si>
    <t>Aged above Pension Credit qualifying age / in receipt of Pension Credit or State Pension</t>
  </si>
  <si>
    <t>Universal Credit actual costs (to 2018/19 - not attributed to claimant group)</t>
  </si>
  <si>
    <t>Universal Credit marginal costs (from 2019/20 -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</si>
  <si>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</si>
  <si>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</si>
  <si>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</si>
  <si>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</si>
  <si>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</si>
  <si>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</si>
  <si>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</si>
  <si>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</si>
  <si>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</si>
  <si>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</si>
  <si>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</si>
  <si>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</si>
  <si>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</si>
  <si>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</si>
  <si>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</si>
  <si>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</si>
  <si>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</si>
  <si>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</si>
  <si>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Employment and Support Allowance and Universal Credit equivalent</t>
  </si>
  <si>
    <t>Income Support (incapacity / sick and disabled)</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</si>
  <si>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</si>
  <si>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</si>
  <si>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</si>
  <si>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</si>
  <si>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</si>
  <si>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</si>
  <si>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</si>
  <si>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of which Income Support for carers and Universal Credit equivalent</t>
  </si>
  <si>
    <t>of which associated Housing benefits</t>
  </si>
  <si>
    <t>by claimant group (National Statistics definition)</t>
  </si>
  <si>
    <t>Carer</t>
  </si>
  <si>
    <t>Disabled</t>
  </si>
  <si>
    <t>Incapacity</t>
  </si>
  <si>
    <t>by claimant group (previous definition)</t>
  </si>
  <si>
    <t>Long-term sick and disabled</t>
  </si>
  <si>
    <t>Industrial Death Benefit</t>
  </si>
  <si>
    <t>Industrial Injuries Disablement Benefit</t>
  </si>
  <si>
    <t>Other Industrial Injuries Benefits</t>
  </si>
  <si>
    <t>Benefit expenditure to support disabled people and people with health conditions, as a share of Gross Domestic Product</t>
  </si>
  <si>
    <t>Benefit expenditure to support disabled people and people with health conditions, as a share of Total Managed Expenditure</t>
  </si>
  <si>
    <t>Tax credits, Child Benefit and other GB welfare expenditure,</t>
  </si>
  <si>
    <t>Personal tax credits and equivalents</t>
  </si>
  <si>
    <t xml:space="preserve">of which Disability Working Allowance </t>
  </si>
  <si>
    <t>of which Family Credit</t>
  </si>
  <si>
    <t>of which Income Support (child allowances)</t>
  </si>
  <si>
    <t>of which Jobseeker's Allowance - income-based (child allowances)</t>
  </si>
  <si>
    <t>of which Child Tax Credit and Working Tax Credit (Great Britain)</t>
  </si>
  <si>
    <t>of which Working families Tax Credit and Disabled Person's Tax Credit (Great Britain)</t>
  </si>
  <si>
    <t>Child Benefit, One Parent Benefit &amp; Guardian's Allowance(Great Britain)</t>
  </si>
  <si>
    <t>Her Majesty's Revenue and Customs</t>
  </si>
  <si>
    <t>Other welfare expenditure (Great Britain)</t>
  </si>
  <si>
    <t>Child Trust Fund</t>
  </si>
  <si>
    <t>Health in Pregnancy Grant</t>
  </si>
  <si>
    <t>Paternity, Parental and Adoption Pay</t>
  </si>
  <si>
    <t>Tax Free Childcare</t>
  </si>
  <si>
    <t>Reconciliation with HMRC published expenditure,</t>
  </si>
  <si>
    <t>United Kingdom</t>
  </si>
  <si>
    <t xml:space="preserve">Child Tax Credit and Working Tax Credit </t>
  </si>
  <si>
    <t xml:space="preserve">Working families Tax Credit and Disabled Person's Tax Credit </t>
  </si>
  <si>
    <t>of which expenditure component</t>
  </si>
  <si>
    <t>of which negative tax</t>
  </si>
  <si>
    <t>Child Benefit &amp; One Parent Benefit and Guardian's Allowance</t>
  </si>
  <si>
    <t>Great Britain (including payments overseas)</t>
  </si>
  <si>
    <t>Northern Ireland</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</si>
  <si>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</si>
  <si>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</si>
  <si>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</si>
  <si>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</si>
  <si>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</si>
  <si>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</si>
  <si>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</si>
  <si>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</si>
  <si>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</si>
  <si>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</si>
  <si>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Bereavement benefits &amp; Widow's benefits</t>
  </si>
  <si>
    <t>Carer's Allowance / Invalid Care Allowance expenditure,</t>
  </si>
  <si>
    <t>-</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</si>
  <si>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</si>
  <si>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</si>
  <si>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</si>
  <si>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</si>
  <si>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</si>
  <si>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</si>
  <si>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</si>
  <si>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</si>
  <si>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</si>
  <si>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</si>
  <si>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</si>
  <si>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</si>
  <si>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</si>
  <si>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</si>
  <si>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</si>
  <si>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</si>
  <si>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</si>
  <si>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</si>
  <si>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</si>
  <si>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</si>
  <si>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</si>
  <si>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</si>
  <si>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</si>
  <si>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</si>
  <si>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</si>
  <si>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</si>
  <si>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</si>
  <si>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</si>
  <si>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</si>
  <si>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</si>
  <si>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</si>
  <si>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</si>
  <si>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</si>
  <si>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</si>
  <si>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</si>
  <si>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of which outside UK</t>
  </si>
  <si>
    <t>Disability benefits caseload,
thousands</t>
  </si>
  <si>
    <t>Housing benefits expenditure, forecast from 2019/20 onwards is on a Universal Credit marginal cost basis</t>
  </si>
  <si>
    <t>By Tenure</t>
  </si>
  <si>
    <t>of which Local Authority Tenants (Rent Rebate)</t>
  </si>
  <si>
    <t>of which Registered Social Landlord Tenants</t>
  </si>
  <si>
    <t>of which Private Rented Sector tenants</t>
  </si>
  <si>
    <t>of which Local Housing Allowance</t>
  </si>
  <si>
    <t>Total Social Sector</t>
  </si>
  <si>
    <t>Total Rent Allowance</t>
  </si>
  <si>
    <t>Other Income Related benefit-Working Age</t>
  </si>
  <si>
    <t>Housing Benefit only</t>
  </si>
  <si>
    <t>Over Pension Credit qualifying age</t>
  </si>
  <si>
    <t>Total Rent Rebate</t>
  </si>
  <si>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</si>
  <si>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</si>
  <si>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</si>
  <si>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</si>
  <si>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</si>
  <si>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</si>
  <si>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</si>
  <si>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2019/20 prices</t>
  </si>
  <si>
    <t xml:space="preserve">     of which Local Housing Allowance</t>
  </si>
  <si>
    <t>Housing benefits caseloads, 
thousands</t>
  </si>
  <si>
    <t>of which outside Welfare Cap (Jobseeker)</t>
  </si>
  <si>
    <t>Incapacity benefits expenditure, forecast from 2019/20 owards is on a Universal Credit marginal cost basis</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</si>
  <si>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</si>
  <si>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</si>
  <si>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</si>
  <si>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</si>
  <si>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</si>
  <si>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</si>
  <si>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</si>
  <si>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</si>
  <si>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</si>
  <si>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</si>
  <si>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</si>
  <si>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</si>
  <si>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</si>
  <si>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</si>
  <si>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</si>
  <si>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</si>
  <si>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</si>
  <si>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</si>
  <si>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</si>
  <si>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</si>
  <si>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</si>
  <si>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</si>
  <si>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</si>
  <si>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</si>
  <si>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</si>
  <si>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</si>
  <si>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</si>
  <si>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</si>
  <si>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</si>
  <si>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</si>
  <si>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</si>
  <si>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</si>
  <si>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 forecast from 2019/20 onwards is on a Universal Credit marginal cost basis</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</si>
  <si>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</si>
  <si>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</si>
  <si>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</si>
  <si>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</si>
  <si>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</si>
  <si>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</si>
  <si>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</si>
  <si>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</si>
  <si>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</si>
  <si>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</si>
  <si>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</si>
  <si>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</si>
  <si>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</si>
  <si>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</si>
  <si>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</si>
  <si>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</si>
  <si>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</si>
  <si>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</si>
  <si>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</si>
  <si>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</si>
  <si>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</si>
  <si>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</si>
  <si>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</si>
  <si>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 xml:space="preserve">  of which in DWP Annually Managed Expenditure</t>
  </si>
  <si>
    <t xml:space="preserve">  of which Industrial Injuries Disablement Benefit</t>
  </si>
  <si>
    <t xml:space="preserve">  of which working age</t>
  </si>
  <si>
    <t xml:space="preserve">  of which pensioners</t>
  </si>
  <si>
    <t xml:space="preserve">  of which outside UK</t>
  </si>
  <si>
    <t xml:space="preserve">  of which Industrial Death Benefit</t>
  </si>
  <si>
    <t xml:space="preserve">  of which Other Industrial Injuries benefits</t>
  </si>
  <si>
    <t xml:space="preserve">  of which in Departmental Expenditure Limit</t>
  </si>
  <si>
    <t xml:space="preserve">    of which Mesothelioma 2008 &amp; 2014</t>
  </si>
  <si>
    <t xml:space="preserve">    of which Pneumoconiosis 1979</t>
  </si>
  <si>
    <t xml:space="preserve">Industrial injuries benefits expenditure, </t>
  </si>
  <si>
    <t>Industrial injuries benefits caseload,
thousands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</si>
  <si>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</si>
  <si>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</si>
  <si>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</si>
  <si>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</si>
  <si>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</si>
  <si>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</si>
  <si>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</si>
  <si>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</si>
  <si>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</si>
  <si>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</si>
  <si>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</si>
  <si>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</si>
  <si>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</si>
  <si>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</si>
  <si>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</si>
  <si>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</si>
  <si>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</si>
  <si>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</si>
  <si>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</si>
  <si>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</si>
  <si>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</si>
  <si>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</si>
  <si>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</si>
  <si>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</si>
  <si>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</si>
  <si>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</si>
  <si>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</si>
  <si>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</si>
  <si>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</si>
  <si>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</si>
  <si>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</si>
  <si>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</si>
  <si>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</si>
  <si>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</si>
  <si>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</si>
  <si>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</si>
  <si>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</si>
  <si>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State Pension (non contributory only 'Category D')</t>
  </si>
  <si>
    <t>Unemployment benefits expenditure, forecast for 2019/20 onwards is on a Universal Credit marginal cost basis</t>
  </si>
  <si>
    <t>Jobseekers Allowance</t>
  </si>
  <si>
    <t>Income Support for the unemployed (paid until introduction of JSA in October 1996)</t>
  </si>
  <si>
    <t xml:space="preserve">Unemployment benefits expenditure, </t>
  </si>
  <si>
    <t>Unemployment benefits caseload, 
thousands</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</si>
  <si>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</si>
  <si>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</si>
  <si>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</si>
  <si>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</si>
  <si>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</si>
  <si>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</si>
  <si>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Income Support for the unemployed</t>
  </si>
  <si>
    <t>Note</t>
  </si>
  <si>
    <t>Caseloads shown for 1996/97 for Jobseeker’s Allowance are an average covering both Jobseeker’s Allowance, introduced in October 1996, and the previous Unemployment Benefit / Income Support system, to avoid double counting.</t>
  </si>
  <si>
    <t>Spring Statement 2019</t>
  </si>
  <si>
    <t>Spring Statement</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</si>
  <si>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</si>
  <si>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</si>
  <si>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</si>
  <si>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</si>
  <si>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</si>
  <si>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</si>
  <si>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</si>
  <si>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</si>
  <si>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</si>
  <si>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</si>
  <si>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</si>
  <si>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</si>
  <si>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</si>
  <si>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</si>
  <si>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</si>
  <si>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</si>
  <si>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</si>
  <si>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</si>
  <si>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</si>
  <si>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</si>
  <si>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</si>
  <si>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</si>
  <si>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</si>
  <si>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</si>
  <si>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</si>
  <si>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</si>
  <si>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</si>
  <si>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</si>
  <si>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</si>
  <si>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Outturn</t>
  </si>
  <si>
    <t>Forecast</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</si>
  <si>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</si>
  <si>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</si>
  <si>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</si>
  <si>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</si>
  <si>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</si>
  <si>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</si>
  <si>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</si>
  <si>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</si>
  <si>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</si>
  <si>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</si>
  <si>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</si>
  <si>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</si>
  <si>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</si>
  <si>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</si>
  <si>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</si>
  <si>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</si>
  <si>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</si>
  <si>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</si>
  <si>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</si>
  <si>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</si>
  <si>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</si>
  <si>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</si>
  <si>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</si>
  <si>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</si>
  <si>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</si>
  <si>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</si>
  <si>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</si>
  <si>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</si>
  <si>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</si>
  <si>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</si>
  <si>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</si>
  <si>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</si>
  <si>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</si>
  <si>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</si>
  <si>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</si>
  <si>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</si>
  <si>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</si>
  <si>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</si>
  <si>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</si>
  <si>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</si>
  <si>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</si>
  <si>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</si>
  <si>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</si>
  <si>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</si>
  <si>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</si>
  <si>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</si>
  <si>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</si>
  <si>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</si>
  <si>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</si>
  <si>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</si>
  <si>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</si>
  <si>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</si>
  <si>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</si>
  <si>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</si>
  <si>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</si>
  <si>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</si>
  <si>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</si>
  <si>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</si>
  <si>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</si>
  <si>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</si>
  <si>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</si>
  <si>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</si>
  <si>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</si>
  <si>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</si>
  <si>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</si>
  <si>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</si>
  <si>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</si>
  <si>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</si>
  <si>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</si>
  <si>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</si>
  <si>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</si>
  <si>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</si>
  <si>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</si>
  <si>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</si>
  <si>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</si>
  <si>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</si>
  <si>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</si>
  <si>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</si>
  <si>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</si>
  <si>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</si>
  <si>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</si>
  <si>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</si>
  <si>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</si>
  <si>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</si>
  <si>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</si>
  <si>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</si>
  <si>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</si>
  <si>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</si>
  <si>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</si>
  <si>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</si>
  <si>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</si>
  <si>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</si>
  <si>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</si>
  <si>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</si>
  <si>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</si>
  <si>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</si>
  <si>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</si>
  <si>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</si>
  <si>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</si>
  <si>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</si>
  <si>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</si>
  <si>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</si>
  <si>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</si>
  <si>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</si>
  <si>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</si>
  <si>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</si>
  <si>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</si>
  <si>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</si>
  <si>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</si>
  <si>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</si>
  <si>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</si>
  <si>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</si>
  <si>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</si>
  <si>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</si>
  <si>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</si>
  <si>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</si>
  <si>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</si>
  <si>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Forecast</t>
  </si>
  <si>
    <t>2019/20 Forecast</t>
  </si>
  <si>
    <t>2020/21 Forecast</t>
  </si>
  <si>
    <t>2021/22 Forecast</t>
  </si>
  <si>
    <t>2022/23 Forecast</t>
  </si>
  <si>
    <t>2023/24 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</si>
</sst>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 ;\-#,##0\ ;\-"/>
    <numFmt numFmtId="165" formatCode="#,##0.0\ ;\-#,##0.0\ ;\-"/>
    <numFmt numFmtId="166" formatCode="#,##0.000\ ;\-#,##0.000\ ;\-"/>
    <numFmt numFmtId="167" formatCode="0.0%"/>
    <numFmt numFmtId="168" formatCode="#,##0.00000000_ ;\-#,##0.00000000\ "/>
    <numFmt numFmtId="169" formatCode="#,##0.000_ ;\-#,##0.000\ "/>
    <numFmt numFmtId="170" formatCode="#,##0.0\ ;\-#,##0.0\ ;\-\ "/>
    <numFmt numFmtId="171" formatCode="0.000000%"/>
    <numFmt numFmtId="172" formatCode="0.00000%"/>
    <numFmt numFmtId="173" formatCode="#,##0.000\ ;\-#,##0.000\ ;\-\ "/>
    <numFmt numFmtId="174" formatCode="_-* #,##0_-;\-* #,##0_-;_-* &quot;-&quot;??_-;_-@_-"/>
    <numFmt numFmtId="175" formatCode="_-* #,##0.000_-;\-* #,##0.000_-;_-* &quot;-&quot;??_-;_-@_-"/>
    <numFmt numFmtId="176" formatCode="#,##0\ ;\-#,##0\ ;\-\ "/>
    <numFmt numFmtId="177" formatCode="#,##0;\-#,##0;\-"/>
  </numFmts>
  <fonts count="24" x14ac:knownFonts="1">
    <font>
      <sz val="10"/>
      <name val="Arial"/>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sz val="12"/>
      <color indexed="12"/>
      <name val="Arial"/>
      <family val="2"/>
    </font>
    <font>
      <sz val="10"/>
      <name val="Arial"/>
      <family val="2"/>
    </font>
    <font>
      <b/>
      <sz val="12"/>
      <name val="Arial"/>
      <family val="2"/>
    </font>
    <font>
      <sz val="12"/>
      <color theme="9" tint="-0.249977111117893"/>
      <name val="Arial"/>
      <family val="2"/>
    </font>
    <font>
      <b/>
      <sz val="12"/>
      <color theme="1"/>
      <name val="Arial"/>
      <family val="2"/>
    </font>
    <font>
      <sz val="12"/>
      <color rgb="FFFF0000"/>
      <name val="Arial"/>
      <family val="2"/>
    </font>
    <font>
      <sz val="12"/>
      <color indexed="8"/>
      <name val="Arial"/>
      <family val="2"/>
    </font>
    <font>
      <b/>
      <sz val="12"/>
      <color indexed="8"/>
      <name val="Arial"/>
      <family val="2"/>
    </font>
    <font>
      <sz val="12"/>
      <color indexed="9"/>
      <name val="Arial"/>
      <family val="2"/>
    </font>
    <font>
      <sz val="12"/>
      <color indexed="55"/>
      <name val="Arial"/>
      <family val="2"/>
    </font>
    <font>
      <sz val="12"/>
      <color indexed="22"/>
      <name val="Arial"/>
      <family val="2"/>
    </font>
    <font>
      <sz val="8"/>
      <name val="Arial"/>
      <family val="2"/>
    </font>
    <font>
      <b/>
      <sz val="12"/>
      <color indexed="12"/>
      <name val="Arial"/>
      <family val="2"/>
    </font>
    <font>
      <sz val="12"/>
      <color indexed="10"/>
      <name val="Arial"/>
      <family val="2"/>
    </font>
    <font>
      <b/>
      <sz val="12"/>
      <color indexed="9"/>
      <name val="Arial"/>
      <family val="2"/>
    </font>
    <font>
      <b/>
      <sz val="12"/>
      <color indexed="10"/>
      <name val="Arial"/>
      <family val="2"/>
    </font>
    <font>
      <b/>
      <u/>
      <sz val="12"/>
      <color indexed="12"/>
      <name val="Arial"/>
      <family val="2"/>
    </font>
  </fonts>
  <fills count="3">
    <fill>
      <patternFill patternType="none"/>
    </fill>
    <fill>
      <patternFill patternType="gray125"/>
    </fill>
    <fill>
      <patternFill patternType="solid">
        <fgColor theme="0"/>
        <bgColor indexed="64"/>
      </patternFill>
    </fill>
  </fills>
  <borders count="2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indexed="64"/>
      </bottom>
      <diagonal/>
    </border>
    <border>
      <left style="thin">
        <color indexed="64"/>
      </left>
      <right/>
      <top/>
      <bottom/>
      <diagonal/>
    </border>
    <border>
      <left/>
      <right/>
      <top style="thin">
        <color auto="1"/>
      </top>
      <bottom/>
      <diagonal/>
    </border>
    <border>
      <left/>
      <right style="medium">
        <color indexed="64"/>
      </right>
      <top style="thin">
        <color indexed="64"/>
      </top>
      <bottom/>
      <diagonal/>
    </border>
    <border>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indexed="64"/>
      </left>
      <right/>
      <top style="thin">
        <color auto="1"/>
      </top>
      <bottom/>
      <diagonal/>
    </border>
    <border>
      <left/>
      <right style="thin">
        <color auto="1"/>
      </right>
      <top style="thin">
        <color auto="1"/>
      </top>
      <bottom/>
      <diagonal/>
    </border>
  </borders>
  <cellStyleXfs count="9">
    <xf numFmtId="0" fontId="0" fillId="0" borderId="0"/>
    <xf numFmtId="0" fontId="5" fillId="0" borderId="0" applyNumberFormat="0" applyFill="0" applyBorder="0" applyAlignment="0" applyProtection="0">
      <alignment vertical="top"/>
      <protection locked="0"/>
    </xf>
    <xf numFmtId="0" fontId="8" fillId="0" borderId="0"/>
    <xf numFmtId="0" fontId="8" fillId="0" borderId="0"/>
    <xf numFmtId="9" fontId="8" fillId="0" borderId="0" applyFont="0" applyFill="0" applyBorder="0" applyAlignment="0" applyProtection="0"/>
    <xf numFmtId="0" fontId="18" fillId="0" borderId="0"/>
    <xf numFmtId="43" fontId="8" fillId="0" borderId="0" applyFont="0" applyFill="0" applyBorder="0" applyAlignment="0" applyProtection="0"/>
    <xf numFmtId="0" fontId="8" fillId="0" borderId="0"/>
    <xf numFmtId="0" fontId="8" fillId="0" borderId="0"/>
  </cellStyleXfs>
  <cellXfs count="544">
    <xf numFmtId="0" fontId="0" fillId="0" borderId="0" xfId="0"/>
    <xf numFmtId="0" fontId="0" fillId="2" borderId="0" xfId="0" applyFill="1"/>
    <xf numFmtId="0" fontId="1" fillId="2" borderId="1" xfId="0" applyFont="1" applyFill="1" applyBorder="1" applyAlignment="1">
      <alignment horizontal="left" vertical="center" indent="22"/>
    </xf>
    <xf numFmtId="0" fontId="2" fillId="2" borderId="2" xfId="0" applyFont="1" applyFill="1" applyBorder="1" applyAlignment="1">
      <alignment horizontal="left" indent="18"/>
    </xf>
    <xf numFmtId="0" fontId="2" fillId="2" borderId="3" xfId="0" applyFont="1" applyFill="1" applyBorder="1" applyAlignment="1">
      <alignment horizontal="left" vertical="top" indent="18"/>
    </xf>
    <xf numFmtId="0" fontId="3" fillId="2" borderId="2" xfId="0" applyFont="1" applyFill="1" applyBorder="1" applyAlignment="1">
      <alignment horizontal="left" wrapText="1" indent="2"/>
    </xf>
    <xf numFmtId="0" fontId="3" fillId="2" borderId="2" xfId="0" applyFont="1" applyFill="1" applyBorder="1" applyAlignment="1">
      <alignment horizontal="left" indent="2"/>
    </xf>
    <xf numFmtId="0" fontId="4" fillId="2" borderId="2" xfId="0" applyFont="1" applyFill="1" applyBorder="1" applyAlignment="1">
      <alignment horizontal="left" indent="2"/>
    </xf>
    <xf numFmtId="0" fontId="6" fillId="2" borderId="2" xfId="1" applyFont="1" applyFill="1" applyBorder="1" applyAlignment="1" applyProtection="1">
      <alignment horizontal="left" indent="2"/>
    </xf>
    <xf numFmtId="0" fontId="4" fillId="2" borderId="2" xfId="0" applyFont="1" applyFill="1" applyBorder="1" applyAlignment="1">
      <alignment horizontal="left" wrapText="1" indent="2"/>
    </xf>
    <xf numFmtId="0" fontId="6" fillId="2" borderId="2" xfId="1" applyFont="1" applyFill="1" applyBorder="1" applyAlignment="1" applyProtection="1">
      <alignment horizontal="left" wrapText="1" indent="2"/>
    </xf>
    <xf numFmtId="0" fontId="6" fillId="2" borderId="2" xfId="1" applyFont="1" applyFill="1" applyBorder="1" applyAlignment="1" applyProtection="1">
      <alignment horizontal="left" vertical="top" indent="2"/>
    </xf>
    <xf numFmtId="0" fontId="6" fillId="2" borderId="4" xfId="1" applyFont="1" applyFill="1" applyBorder="1" applyAlignment="1" applyProtection="1">
      <alignment horizontal="left" vertical="top" wrapText="1" indent="2"/>
    </xf>
    <xf numFmtId="0" fontId="6" fillId="2" borderId="0" xfId="1" applyFont="1" applyFill="1" applyBorder="1" applyAlignment="1" applyProtection="1">
      <alignment horizontal="center" vertical="top"/>
    </xf>
    <xf numFmtId="0" fontId="7" fillId="2" borderId="0" xfId="1" applyFont="1" applyFill="1" applyBorder="1" applyAlignment="1" applyProtection="1">
      <alignment vertical="top"/>
    </xf>
    <xf numFmtId="0" fontId="3" fillId="2" borderId="0" xfId="2" applyFont="1" applyFill="1" applyBorder="1" applyAlignment="1">
      <alignment vertical="center"/>
    </xf>
    <xf numFmtId="0" fontId="9" fillId="2" borderId="5" xfId="2" applyFont="1" applyFill="1" applyBorder="1" applyAlignment="1">
      <alignment horizontal="center" vertical="top" wrapText="1"/>
    </xf>
    <xf numFmtId="0" fontId="9" fillId="2" borderId="6" xfId="2" applyFont="1" applyFill="1" applyBorder="1" applyAlignment="1">
      <alignment wrapText="1"/>
    </xf>
    <xf numFmtId="0" fontId="3" fillId="2" borderId="7" xfId="2" applyFont="1" applyFill="1" applyBorder="1" applyAlignment="1">
      <alignment vertical="center"/>
    </xf>
    <xf numFmtId="0" fontId="9" fillId="2" borderId="8" xfId="2" applyFont="1" applyFill="1" applyBorder="1" applyAlignment="1">
      <alignment horizontal="center" vertical="top" wrapText="1"/>
    </xf>
    <xf numFmtId="0" fontId="9" fillId="2" borderId="0" xfId="2" applyFont="1" applyFill="1" applyBorder="1" applyAlignment="1">
      <alignment vertical="center" wrapText="1"/>
    </xf>
    <xf numFmtId="0" fontId="3" fillId="2" borderId="9" xfId="2" applyFont="1" applyFill="1" applyBorder="1" applyAlignment="1">
      <alignment vertical="center"/>
    </xf>
    <xf numFmtId="0" fontId="9" fillId="2" borderId="0" xfId="2" applyFont="1" applyFill="1" applyBorder="1" applyAlignment="1">
      <alignment vertical="top" wrapText="1"/>
    </xf>
    <xf numFmtId="0" fontId="10" fillId="2" borderId="8" xfId="2" applyFont="1" applyFill="1" applyBorder="1" applyAlignment="1">
      <alignment vertical="top"/>
    </xf>
    <xf numFmtId="0" fontId="3" fillId="2" borderId="0" xfId="2" applyFont="1" applyFill="1" applyBorder="1" applyAlignment="1">
      <alignment horizontal="left" vertical="top" wrapText="1" indent="2"/>
    </xf>
    <xf numFmtId="0" fontId="11" fillId="2" borderId="0" xfId="2" applyFont="1" applyFill="1" applyBorder="1" applyAlignment="1">
      <alignment horizontal="left" vertical="top" wrapText="1"/>
    </xf>
    <xf numFmtId="0" fontId="3" fillId="2" borderId="0" xfId="0" applyFont="1" applyFill="1" applyBorder="1" applyAlignment="1">
      <alignment horizontal="left" vertical="top" wrapText="1" indent="2"/>
    </xf>
    <xf numFmtId="0" fontId="3" fillId="2" borderId="0" xfId="2" applyFont="1" applyFill="1" applyBorder="1" applyAlignment="1">
      <alignment vertical="top"/>
    </xf>
    <xf numFmtId="0" fontId="13" fillId="2" borderId="0" xfId="0" applyFont="1" applyFill="1" applyBorder="1" applyAlignment="1">
      <alignment horizontal="left" vertical="top" wrapText="1" indent="2"/>
    </xf>
    <xf numFmtId="0" fontId="9" fillId="2" borderId="0" xfId="2" applyFont="1" applyFill="1" applyBorder="1" applyAlignment="1">
      <alignment vertical="center"/>
    </xf>
    <xf numFmtId="0" fontId="9" fillId="2" borderId="0" xfId="2" applyFont="1" applyFill="1" applyBorder="1" applyAlignment="1">
      <alignment horizontal="left" vertical="top" wrapText="1"/>
    </xf>
    <xf numFmtId="0" fontId="9" fillId="2" borderId="0" xfId="2" applyFont="1" applyFill="1" applyBorder="1" applyAlignment="1">
      <alignment horizontal="left" vertical="top" wrapText="1" indent="2"/>
    </xf>
    <xf numFmtId="0" fontId="9" fillId="2" borderId="0" xfId="2" applyFont="1" applyFill="1" applyBorder="1" applyAlignment="1">
      <alignment horizontal="left" vertical="top"/>
    </xf>
    <xf numFmtId="0" fontId="3" fillId="2" borderId="9" xfId="2" applyFont="1" applyFill="1" applyBorder="1" applyAlignment="1">
      <alignment vertical="top"/>
    </xf>
    <xf numFmtId="0" fontId="13" fillId="2" borderId="0" xfId="3" applyFont="1" applyFill="1" applyBorder="1" applyAlignment="1">
      <alignment horizontal="left" vertical="top" wrapText="1" indent="2"/>
    </xf>
    <xf numFmtId="0" fontId="3" fillId="2" borderId="0" xfId="2" applyFont="1" applyFill="1" applyBorder="1" applyAlignment="1">
      <alignment horizontal="left" vertical="top" wrapText="1" indent="4"/>
    </xf>
    <xf numFmtId="0" fontId="3" fillId="2" borderId="9" xfId="2" applyFont="1" applyFill="1" applyBorder="1" applyAlignment="1">
      <alignment vertical="center" wrapText="1"/>
    </xf>
    <xf numFmtId="0" fontId="10" fillId="2" borderId="10" xfId="2" applyFont="1" applyFill="1" applyBorder="1" applyAlignment="1">
      <alignment vertical="top"/>
    </xf>
    <xf numFmtId="0" fontId="3" fillId="2" borderId="11" xfId="2" applyFont="1" applyFill="1" applyBorder="1" applyAlignment="1">
      <alignment horizontal="left" vertical="top" wrapText="1" indent="2"/>
    </xf>
    <xf numFmtId="0" fontId="3" fillId="2" borderId="12" xfId="2" applyFont="1" applyFill="1" applyBorder="1" applyAlignment="1">
      <alignment vertical="center"/>
    </xf>
    <xf numFmtId="0" fontId="6" fillId="2" borderId="0" xfId="1" applyFont="1" applyFill="1" applyBorder="1" applyAlignment="1" applyProtection="1">
      <alignment horizontal="center" vertical="center"/>
    </xf>
    <xf numFmtId="0" fontId="6" fillId="2" borderId="0" xfId="1" applyFont="1" applyFill="1" applyBorder="1" applyAlignment="1" applyProtection="1">
      <alignment horizontal="left" vertical="center"/>
    </xf>
    <xf numFmtId="164" fontId="3" fillId="2" borderId="0" xfId="2" applyNumberFormat="1" applyFont="1" applyFill="1" applyBorder="1" applyAlignment="1">
      <alignment vertical="center"/>
    </xf>
    <xf numFmtId="0" fontId="3" fillId="2" borderId="0" xfId="2" applyFont="1" applyFill="1" applyAlignment="1">
      <alignment vertical="center"/>
    </xf>
    <xf numFmtId="0" fontId="9" fillId="2" borderId="5" xfId="2" applyFont="1" applyFill="1" applyBorder="1" applyAlignment="1">
      <alignment horizontal="center" wrapText="1"/>
    </xf>
    <xf numFmtId="0" fontId="3" fillId="2" borderId="6" xfId="2" applyFont="1" applyFill="1" applyBorder="1"/>
    <xf numFmtId="164" fontId="9" fillId="2" borderId="6" xfId="2" applyNumberFormat="1" applyFont="1" applyFill="1" applyBorder="1" applyAlignment="1">
      <alignment horizontal="right"/>
    </xf>
    <xf numFmtId="164" fontId="9" fillId="2" borderId="7" xfId="2" applyNumberFormat="1" applyFont="1" applyFill="1" applyBorder="1" applyAlignment="1">
      <alignment horizontal="right"/>
    </xf>
    <xf numFmtId="0" fontId="3" fillId="2" borderId="0" xfId="2" applyFont="1" applyFill="1"/>
    <xf numFmtId="0" fontId="3" fillId="2" borderId="0" xfId="2" applyNumberFormat="1" applyFont="1" applyFill="1" applyBorder="1" applyAlignment="1">
      <alignment vertical="top" wrapText="1"/>
    </xf>
    <xf numFmtId="164" fontId="9" fillId="2" borderId="0" xfId="2" applyNumberFormat="1" applyFont="1" applyFill="1" applyBorder="1" applyAlignment="1">
      <alignment horizontal="right"/>
    </xf>
    <xf numFmtId="164" fontId="9" fillId="2" borderId="9" xfId="2" applyNumberFormat="1" applyFont="1" applyFill="1" applyBorder="1" applyAlignment="1">
      <alignment horizontal="right"/>
    </xf>
    <xf numFmtId="0" fontId="3" fillId="2" borderId="0" xfId="2" applyNumberFormat="1" applyFont="1" applyFill="1" applyAlignment="1">
      <alignment vertical="top" wrapText="1"/>
    </xf>
    <xf numFmtId="0" fontId="9" fillId="2" borderId="8" xfId="2" applyFont="1" applyFill="1" applyBorder="1" applyAlignment="1">
      <alignment vertical="center" wrapText="1"/>
    </xf>
    <xf numFmtId="0" fontId="3" fillId="2" borderId="0" xfId="2" applyFont="1" applyFill="1" applyBorder="1"/>
    <xf numFmtId="164" fontId="15" fillId="2" borderId="0" xfId="2" applyNumberFormat="1" applyFont="1" applyFill="1" applyBorder="1"/>
    <xf numFmtId="164" fontId="3" fillId="2" borderId="0" xfId="2" applyNumberFormat="1" applyFont="1" applyFill="1" applyBorder="1"/>
    <xf numFmtId="164" fontId="3" fillId="2" borderId="9" xfId="2" applyNumberFormat="1" applyFont="1" applyFill="1" applyBorder="1"/>
    <xf numFmtId="0" fontId="3" fillId="2" borderId="8" xfId="2" applyFont="1" applyFill="1" applyBorder="1"/>
    <xf numFmtId="0" fontId="9" fillId="2" borderId="0" xfId="2" applyFont="1" applyFill="1" applyBorder="1" applyAlignment="1">
      <alignment wrapText="1"/>
    </xf>
    <xf numFmtId="0" fontId="9" fillId="2" borderId="0" xfId="2" applyFont="1" applyFill="1" applyBorder="1"/>
    <xf numFmtId="165" fontId="3" fillId="2" borderId="0" xfId="2" applyNumberFormat="1" applyFont="1" applyFill="1" applyBorder="1" applyAlignment="1">
      <alignment horizontal="right"/>
    </xf>
    <xf numFmtId="165" fontId="9" fillId="2" borderId="0" xfId="2" applyNumberFormat="1" applyFont="1" applyFill="1" applyBorder="1" applyAlignment="1">
      <alignment horizontal="right"/>
    </xf>
    <xf numFmtId="165" fontId="9" fillId="2" borderId="9" xfId="2" applyNumberFormat="1" applyFont="1" applyFill="1" applyBorder="1" applyAlignment="1">
      <alignment horizontal="right"/>
    </xf>
    <xf numFmtId="0" fontId="3" fillId="2" borderId="0" xfId="2" applyFont="1" applyFill="1" applyBorder="1" applyAlignment="1">
      <alignment horizontal="left" indent="1"/>
    </xf>
    <xf numFmtId="165" fontId="3" fillId="2" borderId="9" xfId="2" applyNumberFormat="1" applyFont="1" applyFill="1" applyBorder="1" applyAlignment="1">
      <alignment horizontal="right"/>
    </xf>
    <xf numFmtId="165" fontId="9" fillId="2" borderId="0" xfId="2" applyNumberFormat="1" applyFont="1" applyFill="1" applyBorder="1"/>
    <xf numFmtId="165" fontId="3" fillId="2" borderId="0" xfId="2" applyNumberFormat="1" applyFont="1" applyFill="1" applyBorder="1"/>
    <xf numFmtId="165" fontId="3" fillId="2" borderId="9" xfId="2" applyNumberFormat="1" applyFont="1" applyFill="1" applyBorder="1"/>
    <xf numFmtId="0" fontId="3" fillId="2" borderId="8" xfId="2" applyFont="1" applyFill="1" applyBorder="1" applyAlignment="1">
      <alignment horizontal="center" vertical="center" wrapText="1"/>
    </xf>
    <xf numFmtId="166" fontId="3" fillId="2" borderId="0" xfId="2" applyNumberFormat="1" applyFont="1" applyFill="1" applyBorder="1" applyAlignment="1">
      <alignment horizontal="right"/>
    </xf>
    <xf numFmtId="166" fontId="3" fillId="2" borderId="9" xfId="2" applyNumberFormat="1" applyFont="1" applyFill="1" applyBorder="1" applyAlignment="1">
      <alignment horizontal="right"/>
    </xf>
    <xf numFmtId="0" fontId="3" fillId="2" borderId="8" xfId="2" applyFont="1" applyFill="1" applyBorder="1" applyAlignment="1">
      <alignment vertical="center" wrapText="1"/>
    </xf>
    <xf numFmtId="0" fontId="3" fillId="2" borderId="11" xfId="2" applyFont="1" applyFill="1" applyBorder="1" applyAlignment="1">
      <alignment horizontal="left" vertical="top" indent="1"/>
    </xf>
    <xf numFmtId="0" fontId="3" fillId="2" borderId="11" xfId="2" applyFont="1" applyFill="1" applyBorder="1" applyAlignment="1">
      <alignment vertical="top"/>
    </xf>
    <xf numFmtId="165" fontId="3" fillId="2" borderId="11" xfId="2" applyNumberFormat="1" applyFont="1" applyFill="1" applyBorder="1" applyAlignment="1">
      <alignment horizontal="right" vertical="top"/>
    </xf>
    <xf numFmtId="165" fontId="3" fillId="2" borderId="12" xfId="2" applyNumberFormat="1" applyFont="1" applyFill="1" applyBorder="1" applyAlignment="1">
      <alignment horizontal="right" vertical="top"/>
    </xf>
    <xf numFmtId="165" fontId="9" fillId="2" borderId="9" xfId="2" applyNumberFormat="1" applyFont="1" applyFill="1" applyBorder="1"/>
    <xf numFmtId="0" fontId="3" fillId="2" borderId="11" xfId="2" applyFont="1" applyFill="1" applyBorder="1" applyAlignment="1">
      <alignment horizontal="left" vertical="top"/>
    </xf>
    <xf numFmtId="165" fontId="3" fillId="2" borderId="11" xfId="2" applyNumberFormat="1" applyFont="1" applyFill="1" applyBorder="1" applyAlignment="1">
      <alignment vertical="top"/>
    </xf>
    <xf numFmtId="165" fontId="3" fillId="2" borderId="12" xfId="2" applyNumberFormat="1" applyFont="1" applyFill="1" applyBorder="1" applyAlignment="1">
      <alignment vertical="top"/>
    </xf>
    <xf numFmtId="0" fontId="9" fillId="2" borderId="11" xfId="2" applyFont="1" applyFill="1" applyBorder="1" applyAlignment="1">
      <alignment vertical="center"/>
    </xf>
    <xf numFmtId="0" fontId="3" fillId="2" borderId="11" xfId="2" applyFont="1" applyFill="1" applyBorder="1" applyAlignment="1">
      <alignment vertical="center"/>
    </xf>
    <xf numFmtId="164" fontId="9" fillId="2" borderId="11" xfId="2" applyNumberFormat="1" applyFont="1" applyFill="1" applyBorder="1" applyAlignment="1">
      <alignment vertical="center"/>
    </xf>
    <xf numFmtId="164" fontId="9" fillId="2" borderId="12" xfId="2" applyNumberFormat="1" applyFont="1" applyFill="1" applyBorder="1" applyAlignment="1">
      <alignment vertical="center"/>
    </xf>
    <xf numFmtId="0" fontId="3" fillId="2" borderId="9" xfId="2" applyFont="1" applyFill="1" applyBorder="1"/>
    <xf numFmtId="167" fontId="3" fillId="2" borderId="0" xfId="4" applyNumberFormat="1" applyFont="1" applyFill="1" applyBorder="1"/>
    <xf numFmtId="167" fontId="3" fillId="2" borderId="9" xfId="4" applyNumberFormat="1" applyFont="1" applyFill="1" applyBorder="1"/>
    <xf numFmtId="167" fontId="9" fillId="2" borderId="11" xfId="4" applyNumberFormat="1" applyFont="1" applyFill="1" applyBorder="1" applyAlignment="1">
      <alignment vertical="center"/>
    </xf>
    <xf numFmtId="167" fontId="9" fillId="2" borderId="12" xfId="4" applyNumberFormat="1" applyFont="1" applyFill="1" applyBorder="1" applyAlignment="1">
      <alignment vertical="center"/>
    </xf>
    <xf numFmtId="0" fontId="9" fillId="2" borderId="10" xfId="2" applyFont="1" applyFill="1" applyBorder="1"/>
    <xf numFmtId="0" fontId="9" fillId="2" borderId="0" xfId="2" applyFont="1" applyFill="1"/>
    <xf numFmtId="0" fontId="6" fillId="2" borderId="11" xfId="1" applyFont="1" applyFill="1" applyBorder="1" applyAlignment="1" applyProtection="1">
      <alignment horizontal="center" vertical="center"/>
    </xf>
    <xf numFmtId="164" fontId="3" fillId="2" borderId="11" xfId="2" applyNumberFormat="1" applyFont="1" applyFill="1" applyBorder="1" applyAlignment="1">
      <alignment vertical="center"/>
    </xf>
    <xf numFmtId="0" fontId="9" fillId="2" borderId="8" xfId="2" applyFont="1" applyFill="1" applyBorder="1" applyAlignment="1">
      <alignment horizontal="center" wrapText="1"/>
    </xf>
    <xf numFmtId="0" fontId="9" fillId="2" borderId="13" xfId="2" applyFont="1" applyFill="1" applyBorder="1" applyAlignment="1">
      <alignment vertical="center" wrapText="1"/>
    </xf>
    <xf numFmtId="0" fontId="9" fillId="2" borderId="14" xfId="2" applyFont="1" applyFill="1" applyBorder="1" applyAlignment="1">
      <alignment vertical="center" wrapText="1"/>
    </xf>
    <xf numFmtId="0" fontId="3" fillId="2" borderId="14" xfId="2" applyFont="1" applyFill="1" applyBorder="1"/>
    <xf numFmtId="164" fontId="15" fillId="2" borderId="14" xfId="2" applyNumberFormat="1" applyFont="1" applyFill="1" applyBorder="1"/>
    <xf numFmtId="164" fontId="3" fillId="2" borderId="14" xfId="2" applyNumberFormat="1" applyFont="1" applyFill="1" applyBorder="1"/>
    <xf numFmtId="164" fontId="3" fillId="2" borderId="15" xfId="2" applyNumberFormat="1" applyFont="1" applyFill="1" applyBorder="1"/>
    <xf numFmtId="0" fontId="3" fillId="2" borderId="0" xfId="2" applyFont="1" applyFill="1" applyBorder="1" applyAlignment="1">
      <alignment horizontal="left" indent="2"/>
    </xf>
    <xf numFmtId="0" fontId="3" fillId="2" borderId="11" xfId="2" applyFont="1" applyFill="1" applyBorder="1"/>
    <xf numFmtId="165" fontId="3" fillId="2" borderId="11" xfId="2" applyNumberFormat="1" applyFont="1" applyFill="1" applyBorder="1"/>
    <xf numFmtId="165" fontId="3" fillId="2" borderId="12" xfId="2" applyNumberFormat="1" applyFont="1" applyFill="1" applyBorder="1"/>
    <xf numFmtId="164" fontId="9" fillId="2" borderId="0" xfId="2" applyNumberFormat="1" applyFont="1" applyFill="1" applyBorder="1"/>
    <xf numFmtId="164" fontId="9" fillId="2" borderId="9" xfId="2" applyNumberFormat="1" applyFont="1" applyFill="1" applyBorder="1"/>
    <xf numFmtId="164" fontId="3" fillId="2" borderId="11" xfId="2" applyNumberFormat="1" applyFont="1" applyFill="1" applyBorder="1"/>
    <xf numFmtId="164" fontId="3" fillId="2" borderId="12" xfId="2" applyNumberFormat="1" applyFont="1" applyFill="1" applyBorder="1"/>
    <xf numFmtId="167" fontId="9" fillId="2" borderId="0" xfId="4" applyNumberFormat="1" applyFont="1" applyFill="1" applyBorder="1"/>
    <xf numFmtId="167" fontId="9" fillId="2" borderId="9" xfId="4" applyNumberFormat="1" applyFont="1" applyFill="1" applyBorder="1"/>
    <xf numFmtId="0" fontId="3" fillId="2" borderId="12" xfId="2" applyFont="1" applyFill="1" applyBorder="1"/>
    <xf numFmtId="0" fontId="9" fillId="2" borderId="8" xfId="2" applyFont="1" applyFill="1" applyBorder="1"/>
    <xf numFmtId="0" fontId="3" fillId="2" borderId="10" xfId="2" applyFont="1" applyFill="1" applyBorder="1"/>
    <xf numFmtId="165" fontId="3" fillId="2" borderId="11" xfId="2" applyNumberFormat="1" applyFont="1" applyFill="1" applyBorder="1" applyAlignment="1">
      <alignment vertical="center"/>
    </xf>
    <xf numFmtId="0" fontId="9" fillId="2" borderId="6" xfId="2" applyFont="1" applyFill="1" applyBorder="1" applyAlignment="1">
      <alignment vertical="top" wrapText="1"/>
    </xf>
    <xf numFmtId="0" fontId="9" fillId="2" borderId="14" xfId="2" applyFont="1" applyFill="1" applyBorder="1" applyAlignment="1">
      <alignment vertical="top" wrapText="1"/>
    </xf>
    <xf numFmtId="165" fontId="15" fillId="2" borderId="14" xfId="2" applyNumberFormat="1" applyFont="1" applyFill="1" applyBorder="1"/>
    <xf numFmtId="165" fontId="3" fillId="2" borderId="14" xfId="2" applyNumberFormat="1" applyFont="1" applyFill="1" applyBorder="1"/>
    <xf numFmtId="165" fontId="3" fillId="2" borderId="15" xfId="2" applyNumberFormat="1" applyFont="1" applyFill="1" applyBorder="1"/>
    <xf numFmtId="0" fontId="9" fillId="2" borderId="0" xfId="2" applyFont="1" applyFill="1" applyAlignment="1">
      <alignment wrapText="1"/>
    </xf>
    <xf numFmtId="165" fontId="3" fillId="2" borderId="0" xfId="2" applyNumberFormat="1" applyFont="1" applyFill="1" applyAlignment="1">
      <alignment horizontal="right"/>
    </xf>
    <xf numFmtId="165" fontId="3" fillId="2" borderId="0" xfId="2" applyNumberFormat="1" applyFont="1" applyFill="1"/>
    <xf numFmtId="0" fontId="3" fillId="2" borderId="0" xfId="2" applyFont="1" applyFill="1" applyAlignment="1">
      <alignment horizontal="left" indent="1"/>
    </xf>
    <xf numFmtId="165" fontId="9" fillId="2" borderId="0" xfId="2" applyNumberFormat="1" applyFont="1" applyFill="1"/>
    <xf numFmtId="168" fontId="3" fillId="2" borderId="0" xfId="2" applyNumberFormat="1" applyFont="1" applyFill="1"/>
    <xf numFmtId="169" fontId="3" fillId="2" borderId="0" xfId="2" applyNumberFormat="1" applyFont="1" applyFill="1"/>
    <xf numFmtId="167" fontId="3" fillId="2" borderId="0" xfId="4" applyNumberFormat="1" applyFont="1" applyFill="1"/>
    <xf numFmtId="170" fontId="3" fillId="2" borderId="0" xfId="2" applyNumberFormat="1" applyFont="1" applyFill="1"/>
    <xf numFmtId="170" fontId="9" fillId="2" borderId="0" xfId="2" applyNumberFormat="1" applyFont="1" applyFill="1"/>
    <xf numFmtId="167" fontId="9" fillId="2" borderId="0" xfId="4" applyNumberFormat="1" applyFont="1" applyFill="1"/>
    <xf numFmtId="171" fontId="3" fillId="2" borderId="0" xfId="2" applyNumberFormat="1" applyFont="1" applyFill="1" applyBorder="1"/>
    <xf numFmtId="172" fontId="3" fillId="2" borderId="0" xfId="2" applyNumberFormat="1" applyFont="1" applyFill="1" applyBorder="1"/>
    <xf numFmtId="164" fontId="16" fillId="2" borderId="11" xfId="2" applyNumberFormat="1" applyFont="1" applyFill="1" applyBorder="1" applyAlignment="1">
      <alignment horizontal="center" vertical="center"/>
    </xf>
    <xf numFmtId="0" fontId="9" fillId="2" borderId="0" xfId="2" applyFont="1" applyFill="1" applyBorder="1" applyAlignment="1">
      <alignment horizontal="center" vertical="top" wrapText="1"/>
    </xf>
    <xf numFmtId="164" fontId="15" fillId="2" borderId="15" xfId="2" applyNumberFormat="1" applyFont="1" applyFill="1" applyBorder="1"/>
    <xf numFmtId="0" fontId="3" fillId="2" borderId="8" xfId="2" applyFont="1" applyFill="1" applyBorder="1" applyAlignment="1">
      <alignment horizontal="center"/>
    </xf>
    <xf numFmtId="0" fontId="3" fillId="2" borderId="0" xfId="0" applyFont="1" applyFill="1" applyBorder="1" applyAlignment="1">
      <alignment horizontal="center"/>
    </xf>
    <xf numFmtId="164" fontId="3" fillId="2" borderId="0" xfId="2" applyNumberFormat="1" applyFont="1" applyFill="1" applyBorder="1" applyAlignment="1">
      <alignment horizontal="right"/>
    </xf>
    <xf numFmtId="164" fontId="3" fillId="2" borderId="9" xfId="2" applyNumberFormat="1" applyFont="1" applyFill="1" applyBorder="1" applyAlignment="1">
      <alignment horizontal="right"/>
    </xf>
    <xf numFmtId="164" fontId="17" fillId="2" borderId="0" xfId="2" applyNumberFormat="1" applyFont="1" applyFill="1" applyBorder="1" applyAlignment="1">
      <alignment horizontal="right"/>
    </xf>
    <xf numFmtId="164" fontId="17" fillId="2" borderId="9" xfId="2" applyNumberFormat="1" applyFont="1" applyFill="1" applyBorder="1" applyAlignment="1">
      <alignment horizontal="right"/>
    </xf>
    <xf numFmtId="0" fontId="3" fillId="2" borderId="0" xfId="2" applyFont="1" applyFill="1" applyBorder="1" applyAlignment="1">
      <alignment horizontal="center"/>
    </xf>
    <xf numFmtId="0" fontId="3" fillId="2" borderId="0" xfId="2" applyFont="1" applyFill="1" applyBorder="1" applyAlignment="1">
      <alignment horizontal="left"/>
    </xf>
    <xf numFmtId="3" fontId="3" fillId="2" borderId="8" xfId="5" applyNumberFormat="1" applyFont="1" applyFill="1" applyBorder="1" applyAlignment="1" applyProtection="1">
      <alignment horizontal="center"/>
    </xf>
    <xf numFmtId="3" fontId="3" fillId="2" borderId="8" xfId="5" applyNumberFormat="1" applyFont="1" applyFill="1" applyBorder="1" applyAlignment="1">
      <alignment horizontal="center"/>
    </xf>
    <xf numFmtId="0" fontId="3" fillId="2" borderId="0" xfId="0" applyFont="1" applyFill="1" applyBorder="1"/>
    <xf numFmtId="0" fontId="3" fillId="2" borderId="0" xfId="2" applyFont="1" applyFill="1" applyBorder="1" applyAlignment="1"/>
    <xf numFmtId="173" fontId="3" fillId="2" borderId="8" xfId="2" applyNumberFormat="1" applyFont="1" applyFill="1" applyBorder="1" applyAlignment="1">
      <alignment horizontal="center"/>
    </xf>
    <xf numFmtId="0" fontId="3" fillId="2" borderId="0" xfId="0" applyFont="1" applyFill="1" applyBorder="1" applyAlignment="1">
      <alignment horizontal="left" indent="1"/>
    </xf>
    <xf numFmtId="0" fontId="9" fillId="2" borderId="8" xfId="2" applyFont="1" applyFill="1" applyBorder="1" applyAlignment="1">
      <alignment horizontal="center"/>
    </xf>
    <xf numFmtId="0" fontId="9" fillId="2" borderId="0" xfId="2" applyFont="1" applyFill="1" applyBorder="1" applyAlignment="1">
      <alignment horizontal="center"/>
    </xf>
    <xf numFmtId="164" fontId="3" fillId="2" borderId="0" xfId="0" applyNumberFormat="1" applyFont="1" applyFill="1" applyBorder="1"/>
    <xf numFmtId="164" fontId="3" fillId="2" borderId="9" xfId="0" applyNumberFormat="1" applyFont="1" applyFill="1" applyBorder="1"/>
    <xf numFmtId="0" fontId="3" fillId="2" borderId="11" xfId="2" applyFont="1" applyFill="1" applyBorder="1" applyAlignment="1">
      <alignment horizontal="center"/>
    </xf>
    <xf numFmtId="166" fontId="3" fillId="2" borderId="11" xfId="2" applyNumberFormat="1" applyFont="1" applyFill="1" applyBorder="1"/>
    <xf numFmtId="174" fontId="9" fillId="2" borderId="0" xfId="6" applyNumberFormat="1" applyFont="1" applyFill="1" applyBorder="1" applyAlignment="1">
      <alignment horizontal="center"/>
    </xf>
    <xf numFmtId="0" fontId="3" fillId="2" borderId="6" xfId="2" applyFont="1" applyFill="1" applyBorder="1" applyAlignment="1">
      <alignment horizontal="center"/>
    </xf>
    <xf numFmtId="164" fontId="3" fillId="2" borderId="6" xfId="2" applyNumberFormat="1" applyFont="1" applyFill="1" applyBorder="1"/>
    <xf numFmtId="164" fontId="3" fillId="2" borderId="7" xfId="2" applyNumberFormat="1" applyFont="1" applyFill="1" applyBorder="1"/>
    <xf numFmtId="0" fontId="9" fillId="2" borderId="0" xfId="2" applyFont="1" applyFill="1" applyBorder="1" applyAlignment="1"/>
    <xf numFmtId="164" fontId="3" fillId="2" borderId="0" xfId="2" applyNumberFormat="1" applyFont="1" applyFill="1" applyBorder="1" applyAlignment="1"/>
    <xf numFmtId="164" fontId="9" fillId="2" borderId="0" xfId="2" applyNumberFormat="1" applyFont="1" applyFill="1" applyBorder="1" applyAlignment="1"/>
    <xf numFmtId="164" fontId="9" fillId="2" borderId="9" xfId="2" applyNumberFormat="1" applyFont="1" applyFill="1" applyBorder="1" applyAlignment="1"/>
    <xf numFmtId="0" fontId="3" fillId="2" borderId="0" xfId="2" applyFont="1" applyFill="1" applyAlignment="1"/>
    <xf numFmtId="0" fontId="3" fillId="2" borderId="8" xfId="2" applyFont="1" applyFill="1" applyBorder="1" applyAlignment="1">
      <alignment horizontal="center" vertical="top"/>
    </xf>
    <xf numFmtId="0" fontId="3" fillId="2" borderId="0" xfId="2" applyFont="1" applyFill="1" applyBorder="1" applyAlignment="1">
      <alignment horizontal="left" vertical="top" indent="1"/>
    </xf>
    <xf numFmtId="0" fontId="3" fillId="2" borderId="0" xfId="2" applyFont="1" applyFill="1" applyBorder="1" applyAlignment="1">
      <alignment horizontal="center" vertical="top"/>
    </xf>
    <xf numFmtId="164" fontId="3" fillId="2" borderId="0" xfId="2" applyNumberFormat="1" applyFont="1" applyFill="1" applyBorder="1" applyAlignment="1">
      <alignment vertical="top"/>
    </xf>
    <xf numFmtId="164" fontId="3" fillId="2" borderId="9" xfId="2" applyNumberFormat="1" applyFont="1" applyFill="1" applyBorder="1" applyAlignment="1">
      <alignment vertical="top"/>
    </xf>
    <xf numFmtId="0" fontId="3" fillId="2" borderId="0" xfId="2" applyFont="1" applyFill="1" applyAlignment="1">
      <alignment vertical="top"/>
    </xf>
    <xf numFmtId="0" fontId="9" fillId="2" borderId="0" xfId="2" applyFont="1" applyFill="1" applyBorder="1" applyAlignment="1">
      <alignment vertical="top"/>
    </xf>
    <xf numFmtId="164" fontId="9" fillId="2" borderId="0" xfId="2" applyNumberFormat="1" applyFont="1" applyFill="1" applyBorder="1" applyAlignment="1">
      <alignment vertical="top"/>
    </xf>
    <xf numFmtId="164" fontId="9" fillId="2" borderId="9" xfId="2" applyNumberFormat="1" applyFont="1" applyFill="1" applyBorder="1" applyAlignment="1">
      <alignment vertical="top"/>
    </xf>
    <xf numFmtId="0" fontId="3" fillId="2" borderId="0" xfId="2" applyFont="1" applyFill="1" applyAlignment="1">
      <alignment horizontal="center"/>
    </xf>
    <xf numFmtId="164" fontId="3" fillId="2" borderId="0" xfId="2" applyNumberFormat="1" applyFont="1" applyFill="1"/>
    <xf numFmtId="0" fontId="9" fillId="2" borderId="6" xfId="2" applyFont="1" applyFill="1" applyBorder="1"/>
    <xf numFmtId="174" fontId="9" fillId="2" borderId="6" xfId="6" applyNumberFormat="1" applyFont="1" applyFill="1" applyBorder="1" applyAlignment="1">
      <alignment horizontal="center"/>
    </xf>
    <xf numFmtId="164" fontId="9" fillId="2" borderId="6" xfId="6" applyNumberFormat="1" applyFont="1" applyFill="1" applyBorder="1" applyAlignment="1">
      <alignment horizontal="right"/>
    </xf>
    <xf numFmtId="164" fontId="9" fillId="2" borderId="6" xfId="6" applyNumberFormat="1" applyFont="1" applyFill="1" applyBorder="1"/>
    <xf numFmtId="164" fontId="9" fillId="2" borderId="0" xfId="6" applyNumberFormat="1" applyFont="1" applyFill="1" applyBorder="1"/>
    <xf numFmtId="164" fontId="9" fillId="2" borderId="7" xfId="6" applyNumberFormat="1" applyFont="1" applyFill="1" applyBorder="1"/>
    <xf numFmtId="164" fontId="9" fillId="2" borderId="0" xfId="6" applyNumberFormat="1" applyFont="1" applyFill="1" applyBorder="1" applyAlignment="1">
      <alignment horizontal="right"/>
    </xf>
    <xf numFmtId="164" fontId="9" fillId="2" borderId="9" xfId="6" applyNumberFormat="1" applyFont="1" applyFill="1" applyBorder="1"/>
    <xf numFmtId="164" fontId="9" fillId="2" borderId="0" xfId="4" applyNumberFormat="1" applyFont="1" applyFill="1" applyBorder="1"/>
    <xf numFmtId="0" fontId="3" fillId="2" borderId="10" xfId="2" applyFont="1" applyFill="1" applyBorder="1" applyAlignment="1">
      <alignment horizontal="center"/>
    </xf>
    <xf numFmtId="164" fontId="3" fillId="2" borderId="11" xfId="7" applyNumberFormat="1" applyFont="1" applyFill="1" applyBorder="1" applyAlignment="1">
      <alignment vertical="center"/>
    </xf>
    <xf numFmtId="0" fontId="3" fillId="2" borderId="0" xfId="7" applyFont="1" applyFill="1" applyAlignment="1">
      <alignment vertical="center"/>
    </xf>
    <xf numFmtId="0" fontId="3" fillId="2" borderId="0" xfId="7" applyFont="1" applyFill="1" applyBorder="1" applyAlignment="1">
      <alignment vertical="center"/>
    </xf>
    <xf numFmtId="0" fontId="9" fillId="2" borderId="6" xfId="7" applyFont="1" applyFill="1" applyBorder="1" applyAlignment="1">
      <alignment wrapText="1"/>
    </xf>
    <xf numFmtId="0" fontId="9" fillId="2" borderId="6" xfId="7" applyFont="1" applyFill="1" applyBorder="1" applyAlignment="1">
      <alignment vertical="top" wrapText="1"/>
    </xf>
    <xf numFmtId="0" fontId="3" fillId="2" borderId="0" xfId="7" applyFont="1" applyFill="1"/>
    <xf numFmtId="0" fontId="9" fillId="2" borderId="0" xfId="7" applyFont="1" applyFill="1" applyBorder="1" applyAlignment="1">
      <alignment vertical="center" wrapText="1"/>
    </xf>
    <xf numFmtId="0" fontId="9" fillId="2" borderId="0" xfId="7" applyFont="1" applyFill="1" applyBorder="1" applyAlignment="1">
      <alignment vertical="top" wrapText="1"/>
    </xf>
    <xf numFmtId="0" fontId="3" fillId="2" borderId="0" xfId="7" applyNumberFormat="1" applyFont="1" applyFill="1" applyAlignment="1">
      <alignment vertical="top" wrapText="1"/>
    </xf>
    <xf numFmtId="0" fontId="9" fillId="2" borderId="14" xfId="7" applyFont="1" applyFill="1" applyBorder="1" applyAlignment="1">
      <alignment vertical="center" wrapText="1"/>
    </xf>
    <xf numFmtId="0" fontId="9" fillId="2" borderId="14" xfId="7" applyFont="1" applyFill="1" applyBorder="1" applyAlignment="1">
      <alignment vertical="top" wrapText="1"/>
    </xf>
    <xf numFmtId="164" fontId="15" fillId="2" borderId="14" xfId="7" applyNumberFormat="1" applyFont="1" applyFill="1" applyBorder="1"/>
    <xf numFmtId="164" fontId="15" fillId="2" borderId="15" xfId="7" applyNumberFormat="1" applyFont="1" applyFill="1" applyBorder="1"/>
    <xf numFmtId="0" fontId="3" fillId="2" borderId="0" xfId="7" applyFont="1" applyFill="1" applyBorder="1" applyAlignment="1">
      <alignment horizontal="center"/>
    </xf>
    <xf numFmtId="164" fontId="15" fillId="2" borderId="0" xfId="7" applyNumberFormat="1" applyFont="1" applyFill="1" applyBorder="1"/>
    <xf numFmtId="164" fontId="3" fillId="2" borderId="0" xfId="7" applyNumberFormat="1" applyFont="1" applyFill="1" applyAlignment="1">
      <alignment horizontal="right"/>
    </xf>
    <xf numFmtId="164" fontId="3" fillId="2" borderId="0" xfId="7" applyNumberFormat="1" applyFont="1" applyFill="1" applyBorder="1" applyAlignment="1">
      <alignment horizontal="right"/>
    </xf>
    <xf numFmtId="164" fontId="3" fillId="2" borderId="9" xfId="7" applyNumberFormat="1" applyFont="1" applyFill="1" applyBorder="1" applyAlignment="1">
      <alignment horizontal="right"/>
    </xf>
    <xf numFmtId="0" fontId="3" fillId="2" borderId="0" xfId="7" applyFont="1" applyFill="1" applyAlignment="1">
      <alignment horizontal="center"/>
    </xf>
    <xf numFmtId="0" fontId="3" fillId="2" borderId="0" xfId="7" applyFont="1" applyFill="1" applyAlignment="1">
      <alignment horizontal="left" indent="1"/>
    </xf>
    <xf numFmtId="164" fontId="3" fillId="2" borderId="0" xfId="6" applyNumberFormat="1" applyFont="1" applyFill="1" applyAlignment="1">
      <alignment horizontal="right"/>
    </xf>
    <xf numFmtId="164" fontId="3" fillId="2" borderId="0" xfId="6" applyNumberFormat="1" applyFont="1" applyFill="1" applyBorder="1" applyAlignment="1">
      <alignment horizontal="right"/>
    </xf>
    <xf numFmtId="164" fontId="3" fillId="2" borderId="9" xfId="6" applyNumberFormat="1" applyFont="1" applyFill="1" applyBorder="1" applyAlignment="1">
      <alignment horizontal="right"/>
    </xf>
    <xf numFmtId="0" fontId="3" fillId="2" borderId="0" xfId="0" applyFont="1" applyFill="1"/>
    <xf numFmtId="0" fontId="9" fillId="2" borderId="11" xfId="7" applyFont="1" applyFill="1" applyBorder="1" applyAlignment="1">
      <alignment horizontal="center"/>
    </xf>
    <xf numFmtId="0" fontId="9" fillId="2" borderId="11" xfId="7" applyFont="1" applyFill="1" applyBorder="1"/>
    <xf numFmtId="174" fontId="9" fillId="2" borderId="11" xfId="6" applyNumberFormat="1" applyFont="1" applyFill="1" applyBorder="1" applyAlignment="1">
      <alignment horizontal="center"/>
    </xf>
    <xf numFmtId="164" fontId="9" fillId="2" borderId="11" xfId="6" applyNumberFormat="1" applyFont="1" applyFill="1" applyBorder="1"/>
    <xf numFmtId="164" fontId="9" fillId="2" borderId="12" xfId="6" applyNumberFormat="1" applyFont="1" applyFill="1" applyBorder="1"/>
    <xf numFmtId="0" fontId="9" fillId="2" borderId="0" xfId="7" applyFont="1" applyFill="1"/>
    <xf numFmtId="0" fontId="3" fillId="2" borderId="0" xfId="7" applyFont="1" applyFill="1" applyBorder="1"/>
    <xf numFmtId="164" fontId="3" fillId="2" borderId="0" xfId="7" applyNumberFormat="1" applyFont="1" applyFill="1"/>
    <xf numFmtId="164" fontId="9" fillId="2" borderId="14" xfId="2" applyNumberFormat="1" applyFont="1" applyFill="1" applyBorder="1"/>
    <xf numFmtId="175" fontId="9" fillId="2" borderId="0" xfId="2" applyNumberFormat="1" applyFont="1" applyFill="1" applyBorder="1"/>
    <xf numFmtId="175" fontId="3" fillId="2" borderId="0" xfId="2" applyNumberFormat="1" applyFont="1" applyFill="1" applyBorder="1" applyAlignment="1">
      <alignment horizontal="center"/>
    </xf>
    <xf numFmtId="0" fontId="9" fillId="2" borderId="0" xfId="2" applyFont="1" applyFill="1" applyBorder="1" applyAlignment="1">
      <alignment horizontal="left" indent="1"/>
    </xf>
    <xf numFmtId="176" fontId="3" fillId="2" borderId="8" xfId="2" applyNumberFormat="1" applyFont="1" applyFill="1" applyBorder="1" applyAlignment="1">
      <alignment horizontal="center"/>
    </xf>
    <xf numFmtId="176" fontId="3" fillId="2" borderId="0" xfId="2" applyNumberFormat="1" applyFont="1" applyFill="1" applyAlignment="1">
      <alignment horizontal="right"/>
    </xf>
    <xf numFmtId="0" fontId="9" fillId="2" borderId="0" xfId="2" applyFont="1" applyFill="1" applyBorder="1" applyAlignment="1">
      <alignment horizontal="left"/>
    </xf>
    <xf numFmtId="164" fontId="3" fillId="2" borderId="16" xfId="2" applyNumberFormat="1" applyFont="1" applyFill="1" applyBorder="1" applyAlignment="1">
      <alignment horizontal="right"/>
    </xf>
    <xf numFmtId="0" fontId="9" fillId="2" borderId="0" xfId="0" applyFont="1" applyFill="1" applyBorder="1"/>
    <xf numFmtId="164" fontId="3" fillId="2" borderId="0" xfId="2" applyNumberFormat="1" applyFont="1" applyFill="1" applyBorder="1" applyAlignment="1">
      <alignment horizontal="left"/>
    </xf>
    <xf numFmtId="176" fontId="3" fillId="2" borderId="0" xfId="2" applyNumberFormat="1" applyFont="1" applyFill="1" applyBorder="1" applyAlignment="1">
      <alignment horizontal="right"/>
    </xf>
    <xf numFmtId="174" fontId="3" fillId="2" borderId="0" xfId="6" applyNumberFormat="1" applyFont="1" applyFill="1" applyBorder="1" applyAlignment="1">
      <alignment horizontal="left" indent="2"/>
    </xf>
    <xf numFmtId="174" fontId="9" fillId="2" borderId="0" xfId="6" applyNumberFormat="1" applyFont="1" applyFill="1" applyBorder="1"/>
    <xf numFmtId="0" fontId="9" fillId="2" borderId="6" xfId="7" applyFont="1" applyFill="1" applyBorder="1" applyAlignment="1">
      <alignment vertical="center" wrapText="1"/>
    </xf>
    <xf numFmtId="0" fontId="3" fillId="2" borderId="0" xfId="7" applyNumberFormat="1" applyFont="1" applyFill="1" applyBorder="1" applyAlignment="1">
      <alignment vertical="top" wrapText="1"/>
    </xf>
    <xf numFmtId="164" fontId="3" fillId="2" borderId="0" xfId="2" applyNumberFormat="1" applyFont="1" applyFill="1" applyAlignment="1">
      <alignment horizontal="right"/>
    </xf>
    <xf numFmtId="0" fontId="3" fillId="2" borderId="0" xfId="2" applyFont="1" applyFill="1" applyAlignment="1">
      <alignment horizontal="left"/>
    </xf>
    <xf numFmtId="0" fontId="3" fillId="2" borderId="0" xfId="7" applyFont="1" applyFill="1" applyAlignment="1">
      <alignment horizontal="left"/>
    </xf>
    <xf numFmtId="176" fontId="3" fillId="2" borderId="0" xfId="7" applyNumberFormat="1" applyFont="1" applyFill="1" applyAlignment="1">
      <alignment horizontal="center"/>
    </xf>
    <xf numFmtId="176" fontId="3" fillId="2" borderId="0" xfId="7" applyNumberFormat="1" applyFont="1" applyFill="1" applyAlignment="1">
      <alignment horizontal="right"/>
    </xf>
    <xf numFmtId="176" fontId="3" fillId="2" borderId="0" xfId="7" applyNumberFormat="1" applyFont="1" applyFill="1" applyBorder="1" applyAlignment="1">
      <alignment horizontal="right"/>
    </xf>
    <xf numFmtId="164" fontId="3" fillId="2" borderId="0" xfId="7" quotePrefix="1" applyNumberFormat="1" applyFont="1" applyFill="1" applyBorder="1" applyAlignment="1">
      <alignment horizontal="right"/>
    </xf>
    <xf numFmtId="164" fontId="3" fillId="2" borderId="9" xfId="7" quotePrefix="1" applyNumberFormat="1" applyFont="1" applyFill="1" applyBorder="1" applyAlignment="1">
      <alignment horizontal="right"/>
    </xf>
    <xf numFmtId="0" fontId="3" fillId="2" borderId="0" xfId="7" applyFont="1" applyFill="1" applyAlignment="1">
      <alignment horizontal="left" indent="2"/>
    </xf>
    <xf numFmtId="0" fontId="9" fillId="2" borderId="0" xfId="7" applyFont="1" applyFill="1" applyBorder="1" applyAlignment="1">
      <alignment horizontal="center"/>
    </xf>
    <xf numFmtId="0" fontId="9" fillId="2" borderId="0" xfId="7" applyFont="1" applyFill="1" applyBorder="1"/>
    <xf numFmtId="0" fontId="3" fillId="2" borderId="11" xfId="7" applyFont="1" applyFill="1" applyBorder="1" applyAlignment="1">
      <alignment horizontal="center"/>
    </xf>
    <xf numFmtId="0" fontId="3" fillId="2" borderId="11" xfId="7" applyFont="1" applyFill="1" applyBorder="1"/>
    <xf numFmtId="164" fontId="3" fillId="2" borderId="11" xfId="7" applyNumberFormat="1" applyFont="1" applyFill="1" applyBorder="1" applyAlignment="1">
      <alignment horizontal="right"/>
    </xf>
    <xf numFmtId="164" fontId="3" fillId="2" borderId="12" xfId="7" applyNumberFormat="1" applyFont="1" applyFill="1" applyBorder="1" applyAlignment="1">
      <alignment horizontal="right"/>
    </xf>
    <xf numFmtId="164" fontId="3" fillId="2" borderId="0" xfId="7" applyNumberFormat="1" applyFont="1" applyFill="1" applyBorder="1"/>
    <xf numFmtId="0" fontId="9" fillId="2" borderId="6" xfId="2" applyFont="1" applyFill="1" applyBorder="1" applyAlignment="1">
      <alignment vertical="center" wrapText="1"/>
    </xf>
    <xf numFmtId="164" fontId="3" fillId="2" borderId="17" xfId="2" applyNumberFormat="1" applyFont="1" applyFill="1" applyBorder="1" applyAlignment="1">
      <alignment horizontal="left"/>
    </xf>
    <xf numFmtId="164" fontId="3" fillId="2" borderId="17" xfId="2" applyNumberFormat="1" applyFont="1" applyFill="1" applyBorder="1" applyAlignment="1">
      <alignment horizontal="right"/>
    </xf>
    <xf numFmtId="164" fontId="3" fillId="2" borderId="16" xfId="2" applyNumberFormat="1" applyFont="1" applyFill="1" applyBorder="1" applyAlignment="1">
      <alignment horizontal="left"/>
    </xf>
    <xf numFmtId="0" fontId="3" fillId="2" borderId="0" xfId="2" applyFont="1" applyFill="1" applyBorder="1" applyAlignment="1">
      <alignment horizontal="left" indent="4"/>
    </xf>
    <xf numFmtId="0" fontId="3" fillId="2" borderId="0" xfId="0" applyFont="1" applyFill="1" applyBorder="1" applyAlignment="1"/>
    <xf numFmtId="0" fontId="9" fillId="2" borderId="10" xfId="2" applyFont="1" applyFill="1" applyBorder="1" applyAlignment="1">
      <alignment horizontal="center"/>
    </xf>
    <xf numFmtId="0" fontId="9" fillId="2" borderId="11" xfId="2" applyFont="1" applyFill="1" applyBorder="1"/>
    <xf numFmtId="164" fontId="9" fillId="2" borderId="11" xfId="2" applyNumberFormat="1" applyFont="1" applyFill="1" applyBorder="1"/>
    <xf numFmtId="164" fontId="9" fillId="2" borderId="11" xfId="2" applyNumberFormat="1" applyFont="1" applyFill="1" applyBorder="1" applyAlignment="1">
      <alignment horizontal="right"/>
    </xf>
    <xf numFmtId="164" fontId="9" fillId="2" borderId="12" xfId="2" applyNumberFormat="1" applyFont="1" applyFill="1" applyBorder="1" applyAlignment="1">
      <alignment horizontal="right"/>
    </xf>
    <xf numFmtId="0" fontId="9" fillId="2" borderId="0" xfId="2" applyFont="1" applyFill="1" applyAlignment="1">
      <alignment horizontal="left"/>
    </xf>
    <xf numFmtId="0" fontId="3" fillId="2" borderId="0" xfId="2" applyFont="1" applyFill="1" applyAlignment="1">
      <alignment horizontal="left" indent="2"/>
    </xf>
    <xf numFmtId="0" fontId="3" fillId="2" borderId="0" xfId="2" applyFont="1" applyFill="1" applyAlignment="1">
      <alignment horizontal="left" indent="4"/>
    </xf>
    <xf numFmtId="0" fontId="3" fillId="2" borderId="0" xfId="0" applyFont="1" applyFill="1" applyAlignment="1"/>
    <xf numFmtId="0" fontId="9" fillId="2" borderId="0" xfId="2" applyFont="1" applyFill="1" applyAlignment="1">
      <alignment horizontal="center"/>
    </xf>
    <xf numFmtId="164" fontId="9" fillId="2" borderId="0" xfId="2" applyNumberFormat="1" applyFont="1" applyFill="1"/>
    <xf numFmtId="164" fontId="9" fillId="2" borderId="0" xfId="2" applyNumberFormat="1" applyFont="1" applyFill="1" applyAlignment="1">
      <alignment horizontal="right"/>
    </xf>
    <xf numFmtId="164" fontId="3" fillId="2" borderId="11" xfId="2" applyNumberFormat="1" applyFont="1" applyFill="1" applyBorder="1" applyAlignment="1">
      <alignment horizontal="right"/>
    </xf>
    <xf numFmtId="0" fontId="9" fillId="2" borderId="0" xfId="7" applyFont="1" applyFill="1" applyAlignment="1"/>
    <xf numFmtId="164" fontId="3" fillId="2" borderId="9" xfId="7" applyNumberFormat="1" applyFont="1" applyFill="1" applyBorder="1"/>
    <xf numFmtId="0" fontId="3" fillId="2" borderId="0" xfId="7" applyFont="1" applyFill="1" applyAlignment="1"/>
    <xf numFmtId="164" fontId="3" fillId="2" borderId="16" xfId="7" applyNumberFormat="1" applyFont="1" applyFill="1" applyBorder="1" applyAlignment="1">
      <alignment horizontal="right"/>
    </xf>
    <xf numFmtId="0" fontId="3" fillId="2" borderId="11" xfId="7" applyFont="1" applyFill="1" applyBorder="1" applyAlignment="1">
      <alignment horizontal="left" indent="1"/>
    </xf>
    <xf numFmtId="164" fontId="3" fillId="2" borderId="11" xfId="7" applyNumberFormat="1" applyFont="1" applyFill="1" applyBorder="1"/>
    <xf numFmtId="164" fontId="3" fillId="2" borderId="0" xfId="7" applyNumberFormat="1" applyFont="1" applyFill="1" applyBorder="1" applyAlignment="1">
      <alignment vertical="center"/>
    </xf>
    <xf numFmtId="164" fontId="9" fillId="2" borderId="14" xfId="2" applyNumberFormat="1" applyFont="1" applyFill="1" applyBorder="1" applyAlignment="1">
      <alignment horizontal="right"/>
    </xf>
    <xf numFmtId="164" fontId="9" fillId="2" borderId="15" xfId="2" applyNumberFormat="1" applyFont="1" applyFill="1" applyBorder="1" applyAlignment="1">
      <alignment horizontal="right"/>
    </xf>
    <xf numFmtId="0" fontId="9" fillId="2" borderId="8" xfId="7" applyFont="1" applyFill="1" applyBorder="1" applyAlignment="1">
      <alignment horizontal="center"/>
    </xf>
    <xf numFmtId="0" fontId="9" fillId="2" borderId="0" xfId="7" applyFont="1" applyFill="1" applyBorder="1" applyAlignment="1"/>
    <xf numFmtId="164" fontId="9" fillId="2" borderId="0" xfId="7" applyNumberFormat="1" applyFont="1" applyFill="1" applyBorder="1" applyAlignment="1">
      <alignment horizontal="right"/>
    </xf>
    <xf numFmtId="164" fontId="9" fillId="2" borderId="9" xfId="7" applyNumberFormat="1" applyFont="1" applyFill="1" applyBorder="1" applyAlignment="1">
      <alignment horizontal="right"/>
    </xf>
    <xf numFmtId="0" fontId="9" fillId="2" borderId="0" xfId="7" applyFont="1" applyFill="1" applyBorder="1" applyAlignment="1">
      <alignment horizontal="left" indent="1"/>
    </xf>
    <xf numFmtId="164" fontId="9" fillId="2" borderId="0" xfId="7" applyNumberFormat="1" applyFont="1" applyFill="1" applyBorder="1"/>
    <xf numFmtId="0" fontId="3" fillId="2" borderId="8" xfId="7" applyFont="1" applyFill="1" applyBorder="1" applyAlignment="1">
      <alignment horizontal="center"/>
    </xf>
    <xf numFmtId="0" fontId="3" fillId="2" borderId="0" xfId="7" applyFont="1" applyFill="1" applyBorder="1" applyAlignment="1">
      <alignment horizontal="left" indent="3"/>
    </xf>
    <xf numFmtId="3" fontId="3" fillId="2" borderId="0" xfId="2" applyNumberFormat="1" applyFont="1" applyFill="1" applyBorder="1" applyAlignment="1">
      <alignment horizontal="left" indent="2"/>
    </xf>
    <xf numFmtId="0" fontId="3" fillId="2" borderId="0" xfId="2" applyFont="1" applyFill="1" applyBorder="1" applyAlignment="1">
      <alignment horizontal="left" vertical="center" indent="2"/>
    </xf>
    <xf numFmtId="0" fontId="3" fillId="2" borderId="0" xfId="7" applyFont="1" applyFill="1" applyBorder="1" applyAlignment="1">
      <alignment horizontal="left" indent="2"/>
    </xf>
    <xf numFmtId="0" fontId="3" fillId="2" borderId="8" xfId="7" applyFont="1" applyFill="1" applyBorder="1" applyAlignment="1">
      <alignment horizontal="center" vertical="top"/>
    </xf>
    <xf numFmtId="0" fontId="3" fillId="2" borderId="0" xfId="7" applyFont="1" applyFill="1" applyBorder="1" applyAlignment="1">
      <alignment horizontal="left" vertical="top" indent="3"/>
    </xf>
    <xf numFmtId="0" fontId="3" fillId="2" borderId="0" xfId="7" applyFont="1" applyFill="1" applyBorder="1" applyAlignment="1">
      <alignment vertical="top"/>
    </xf>
    <xf numFmtId="164" fontId="3" fillId="2" borderId="0" xfId="7" applyNumberFormat="1" applyFont="1" applyFill="1" applyBorder="1" applyAlignment="1">
      <alignment vertical="top"/>
    </xf>
    <xf numFmtId="164" fontId="3" fillId="2" borderId="0" xfId="7" applyNumberFormat="1" applyFont="1" applyFill="1" applyBorder="1" applyAlignment="1">
      <alignment horizontal="right" vertical="top"/>
    </xf>
    <xf numFmtId="164" fontId="3" fillId="2" borderId="9" xfId="7" applyNumberFormat="1" applyFont="1" applyFill="1" applyBorder="1" applyAlignment="1">
      <alignment horizontal="right" vertical="top"/>
    </xf>
    <xf numFmtId="0" fontId="9" fillId="2" borderId="13" xfId="2" applyFont="1" applyFill="1" applyBorder="1" applyAlignment="1">
      <alignment horizontal="center" vertical="center" wrapText="1"/>
    </xf>
    <xf numFmtId="0" fontId="3" fillId="2" borderId="0" xfId="2" applyFont="1" applyFill="1" applyBorder="1" applyAlignment="1">
      <alignment horizontal="left" indent="3"/>
    </xf>
    <xf numFmtId="3" fontId="3" fillId="2" borderId="0" xfId="2" applyNumberFormat="1" applyFont="1" applyFill="1" applyBorder="1" applyAlignment="1">
      <alignment horizontal="left" indent="3"/>
    </xf>
    <xf numFmtId="0" fontId="3" fillId="2" borderId="0" xfId="2" applyFont="1" applyFill="1" applyBorder="1" applyAlignment="1">
      <alignment horizontal="left" vertical="center" indent="3"/>
    </xf>
    <xf numFmtId="0" fontId="9" fillId="2" borderId="0" xfId="7" applyFont="1" applyFill="1" applyBorder="1" applyAlignment="1">
      <alignment horizontal="left" vertical="top" wrapText="1"/>
    </xf>
    <xf numFmtId="167" fontId="9" fillId="2" borderId="0" xfId="4" applyNumberFormat="1" applyFont="1" applyFill="1" applyBorder="1" applyAlignment="1">
      <alignment vertical="top"/>
    </xf>
    <xf numFmtId="167" fontId="9" fillId="2" borderId="9" xfId="4" applyNumberFormat="1" applyFont="1" applyFill="1" applyBorder="1" applyAlignment="1">
      <alignment vertical="top"/>
    </xf>
    <xf numFmtId="0" fontId="3" fillId="2" borderId="10" xfId="7" applyFont="1" applyFill="1" applyBorder="1" applyAlignment="1">
      <alignment horizontal="center" vertical="top"/>
    </xf>
    <xf numFmtId="0" fontId="9" fillId="2" borderId="11" xfId="7" applyFont="1" applyFill="1" applyBorder="1" applyAlignment="1">
      <alignment horizontal="left" vertical="top" wrapText="1"/>
    </xf>
    <xf numFmtId="0" fontId="3" fillId="2" borderId="11" xfId="7" applyFont="1" applyFill="1" applyBorder="1" applyAlignment="1">
      <alignment vertical="top"/>
    </xf>
    <xf numFmtId="164" fontId="3" fillId="2" borderId="11" xfId="7" applyNumberFormat="1" applyFont="1" applyFill="1" applyBorder="1" applyAlignment="1">
      <alignment vertical="top"/>
    </xf>
    <xf numFmtId="167" fontId="9" fillId="2" borderId="11" xfId="4" applyNumberFormat="1" applyFont="1" applyFill="1" applyBorder="1" applyAlignment="1">
      <alignment vertical="top"/>
    </xf>
    <xf numFmtId="167" fontId="9" fillId="2" borderId="12" xfId="4" applyNumberFormat="1" applyFont="1" applyFill="1" applyBorder="1" applyAlignment="1">
      <alignment vertical="top"/>
    </xf>
    <xf numFmtId="164" fontId="3" fillId="2" borderId="11" xfId="6" applyNumberFormat="1" applyFont="1" applyFill="1" applyBorder="1" applyAlignment="1">
      <alignment vertical="center"/>
    </xf>
    <xf numFmtId="164" fontId="3" fillId="2" borderId="11" xfId="6" applyNumberFormat="1" applyFont="1" applyFill="1" applyBorder="1" applyAlignment="1">
      <alignment horizontal="right" vertical="center"/>
    </xf>
    <xf numFmtId="164" fontId="19" fillId="2" borderId="11" xfId="2" applyNumberFormat="1" applyFont="1" applyFill="1" applyBorder="1" applyAlignment="1">
      <alignment vertical="center"/>
    </xf>
    <xf numFmtId="174" fontId="3" fillId="2" borderId="0" xfId="6" applyNumberFormat="1" applyFont="1" applyFill="1" applyBorder="1" applyAlignment="1">
      <alignment vertical="center"/>
    </xf>
    <xf numFmtId="0" fontId="9" fillId="2" borderId="6" xfId="2" applyFont="1" applyFill="1" applyBorder="1" applyAlignment="1">
      <alignment vertical="top"/>
    </xf>
    <xf numFmtId="174" fontId="3" fillId="2" borderId="0" xfId="6" applyNumberFormat="1" applyFont="1" applyFill="1" applyBorder="1"/>
    <xf numFmtId="0" fontId="9" fillId="2" borderId="14" xfId="2" applyFont="1" applyFill="1" applyBorder="1" applyAlignment="1">
      <alignment vertical="center"/>
    </xf>
    <xf numFmtId="0" fontId="9" fillId="2" borderId="14" xfId="2" applyFont="1" applyFill="1" applyBorder="1" applyAlignment="1">
      <alignment vertical="top"/>
    </xf>
    <xf numFmtId="0" fontId="9" fillId="2" borderId="0" xfId="8" applyFont="1" applyFill="1" applyAlignment="1">
      <alignment horizontal="left" vertical="center"/>
    </xf>
    <xf numFmtId="0" fontId="9" fillId="2" borderId="0" xfId="8" applyFont="1" applyFill="1" applyAlignment="1">
      <alignment horizontal="left"/>
    </xf>
    <xf numFmtId="164" fontId="3" fillId="2" borderId="0" xfId="2" applyNumberFormat="1" applyFont="1" applyFill="1" applyAlignment="1"/>
    <xf numFmtId="164" fontId="9" fillId="2" borderId="0" xfId="6" applyNumberFormat="1" applyFont="1" applyFill="1" applyAlignment="1">
      <alignment horizontal="right"/>
    </xf>
    <xf numFmtId="164" fontId="9" fillId="2" borderId="17" xfId="6" applyNumberFormat="1" applyFont="1" applyFill="1" applyBorder="1" applyAlignment="1">
      <alignment horizontal="right"/>
    </xf>
    <xf numFmtId="164" fontId="9" fillId="2" borderId="18" xfId="6" applyNumberFormat="1" applyFont="1" applyFill="1" applyBorder="1" applyAlignment="1">
      <alignment horizontal="right"/>
    </xf>
    <xf numFmtId="174" fontId="9" fillId="2" borderId="0" xfId="6" applyNumberFormat="1" applyFont="1" applyFill="1" applyBorder="1" applyAlignment="1"/>
    <xf numFmtId="174" fontId="3" fillId="2" borderId="0" xfId="6" applyNumberFormat="1" applyFont="1" applyFill="1" applyAlignment="1"/>
    <xf numFmtId="0" fontId="9" fillId="2" borderId="0" xfId="2" applyFont="1" applyFill="1" applyAlignment="1"/>
    <xf numFmtId="164" fontId="9" fillId="2" borderId="0" xfId="2" applyNumberFormat="1" applyFont="1" applyFill="1" applyAlignment="1"/>
    <xf numFmtId="164" fontId="9" fillId="2" borderId="9" xfId="6" applyNumberFormat="1" applyFont="1" applyFill="1" applyBorder="1" applyAlignment="1">
      <alignment horizontal="right"/>
    </xf>
    <xf numFmtId="174" fontId="3" fillId="2" borderId="0" xfId="6" applyNumberFormat="1" applyFont="1" applyFill="1" applyBorder="1" applyAlignment="1"/>
    <xf numFmtId="3" fontId="3" fillId="2" borderId="0" xfId="2" applyNumberFormat="1" applyFont="1" applyFill="1" applyAlignment="1">
      <alignment horizontal="left" indent="1"/>
    </xf>
    <xf numFmtId="3" fontId="3" fillId="2" borderId="0" xfId="2" applyNumberFormat="1" applyFont="1" applyFill="1" applyAlignment="1">
      <alignment horizontal="left"/>
    </xf>
    <xf numFmtId="164" fontId="3" fillId="2" borderId="0" xfId="2" applyNumberFormat="1" applyFont="1" applyFill="1" applyAlignment="1">
      <alignment horizontal="left"/>
    </xf>
    <xf numFmtId="3" fontId="9" fillId="2" borderId="0" xfId="2" applyNumberFormat="1" applyFont="1" applyFill="1" applyAlignment="1">
      <alignment horizontal="left"/>
    </xf>
    <xf numFmtId="164" fontId="9" fillId="2" borderId="0" xfId="2" applyNumberFormat="1" applyFont="1" applyFill="1" applyAlignment="1">
      <alignment horizontal="left"/>
    </xf>
    <xf numFmtId="0" fontId="3" fillId="2" borderId="0" xfId="8" applyFont="1" applyFill="1" applyAlignment="1">
      <alignment horizontal="left"/>
    </xf>
    <xf numFmtId="174" fontId="3" fillId="2" borderId="0" xfId="6" applyNumberFormat="1" applyFont="1" applyFill="1" applyAlignment="1">
      <alignment vertical="top"/>
    </xf>
    <xf numFmtId="174" fontId="3" fillId="2" borderId="0" xfId="6" applyNumberFormat="1" applyFont="1" applyFill="1" applyBorder="1" applyAlignment="1">
      <alignment vertical="top"/>
    </xf>
    <xf numFmtId="164" fontId="3" fillId="2" borderId="0" xfId="6" applyNumberFormat="1" applyFont="1" applyFill="1" applyBorder="1" applyAlignment="1">
      <alignment vertical="top"/>
    </xf>
    <xf numFmtId="164" fontId="3" fillId="2" borderId="0" xfId="6" applyNumberFormat="1" applyFont="1" applyFill="1" applyBorder="1" applyAlignment="1">
      <alignment horizontal="right" vertical="top"/>
    </xf>
    <xf numFmtId="164" fontId="3" fillId="2" borderId="9" xfId="6" applyNumberFormat="1" applyFont="1" applyFill="1" applyBorder="1" applyAlignment="1">
      <alignment horizontal="right" vertical="top"/>
    </xf>
    <xf numFmtId="174" fontId="3" fillId="2" borderId="11" xfId="6" applyNumberFormat="1" applyFont="1" applyFill="1" applyBorder="1" applyAlignment="1">
      <alignment vertical="top"/>
    </xf>
    <xf numFmtId="164" fontId="3" fillId="2" borderId="11" xfId="6" applyNumberFormat="1" applyFont="1" applyFill="1" applyBorder="1" applyAlignment="1">
      <alignment vertical="top"/>
    </xf>
    <xf numFmtId="164" fontId="3" fillId="2" borderId="11" xfId="6" applyNumberFormat="1" applyFont="1" applyFill="1" applyBorder="1" applyAlignment="1">
      <alignment horizontal="right" vertical="top"/>
    </xf>
    <xf numFmtId="164" fontId="3" fillId="2" borderId="12" xfId="6" applyNumberFormat="1" applyFont="1" applyFill="1" applyBorder="1" applyAlignment="1">
      <alignment horizontal="right" vertical="top"/>
    </xf>
    <xf numFmtId="174" fontId="9" fillId="2" borderId="0" xfId="1" applyNumberFormat="1" applyFont="1" applyFill="1" applyAlignment="1" applyProtection="1">
      <alignment vertical="justify"/>
    </xf>
    <xf numFmtId="0" fontId="9" fillId="2" borderId="14" xfId="2" applyFont="1" applyFill="1" applyBorder="1" applyAlignment="1"/>
    <xf numFmtId="174" fontId="20" fillId="2" borderId="14" xfId="6" applyNumberFormat="1" applyFont="1" applyFill="1" applyBorder="1" applyAlignment="1"/>
    <xf numFmtId="174" fontId="9" fillId="2" borderId="0" xfId="6" applyNumberFormat="1" applyFont="1" applyFill="1" applyAlignment="1"/>
    <xf numFmtId="174" fontId="9" fillId="2" borderId="0" xfId="1" applyNumberFormat="1" applyFont="1" applyFill="1" applyAlignment="1" applyProtection="1">
      <alignment horizontal="center" vertical="justify"/>
    </xf>
    <xf numFmtId="174" fontId="3" fillId="2" borderId="14" xfId="6" applyNumberFormat="1" applyFont="1" applyFill="1" applyBorder="1" applyAlignment="1"/>
    <xf numFmtId="164" fontId="3" fillId="2" borderId="0" xfId="6" applyNumberFormat="1" applyFont="1" applyFill="1" applyAlignment="1"/>
    <xf numFmtId="174" fontId="3" fillId="2" borderId="11" xfId="6" applyNumberFormat="1" applyFont="1" applyFill="1" applyBorder="1"/>
    <xf numFmtId="0" fontId="3" fillId="2" borderId="11" xfId="2" applyFont="1" applyFill="1" applyBorder="1" applyAlignment="1">
      <alignment horizontal="left" indent="1"/>
    </xf>
    <xf numFmtId="164" fontId="3" fillId="2" borderId="11" xfId="6" applyNumberFormat="1" applyFont="1" applyFill="1" applyBorder="1"/>
    <xf numFmtId="164" fontId="3" fillId="2" borderId="12" xfId="2" applyNumberFormat="1" applyFont="1" applyFill="1" applyBorder="1" applyAlignment="1">
      <alignment horizontal="right"/>
    </xf>
    <xf numFmtId="174" fontId="3" fillId="2" borderId="0" xfId="6" applyNumberFormat="1" applyFont="1" applyFill="1"/>
    <xf numFmtId="174" fontId="9" fillId="2" borderId="0" xfId="6" applyNumberFormat="1" applyFont="1" applyFill="1"/>
    <xf numFmtId="164" fontId="3" fillId="2" borderId="0" xfId="6" applyNumberFormat="1" applyFont="1" applyFill="1"/>
    <xf numFmtId="0" fontId="9" fillId="2" borderId="0" xfId="2" applyFont="1" applyFill="1" applyAlignment="1">
      <alignment vertical="center"/>
    </xf>
    <xf numFmtId="164" fontId="9" fillId="2" borderId="0" xfId="6" applyNumberFormat="1" applyFont="1" applyFill="1" applyAlignment="1">
      <alignment horizontal="right" wrapText="1"/>
    </xf>
    <xf numFmtId="164" fontId="9" fillId="2" borderId="0" xfId="6" applyNumberFormat="1" applyFont="1" applyFill="1" applyBorder="1" applyAlignment="1">
      <alignment horizontal="right" wrapText="1"/>
    </xf>
    <xf numFmtId="164" fontId="9" fillId="2" borderId="9" xfId="6" applyNumberFormat="1" applyFont="1" applyFill="1" applyBorder="1" applyAlignment="1">
      <alignment horizontal="right" wrapText="1"/>
    </xf>
    <xf numFmtId="3" fontId="9" fillId="2" borderId="0" xfId="2" applyNumberFormat="1" applyFont="1" applyFill="1"/>
    <xf numFmtId="164" fontId="3" fillId="2" borderId="0" xfId="6" applyNumberFormat="1" applyFont="1" applyFill="1" applyAlignment="1">
      <alignment horizontal="right" wrapText="1"/>
    </xf>
    <xf numFmtId="164" fontId="3" fillId="2" borderId="0" xfId="6" applyNumberFormat="1" applyFont="1" applyFill="1" applyBorder="1" applyAlignment="1">
      <alignment horizontal="right" wrapText="1"/>
    </xf>
    <xf numFmtId="164" fontId="3" fillId="2" borderId="9" xfId="6" applyNumberFormat="1" applyFont="1" applyFill="1" applyBorder="1" applyAlignment="1">
      <alignment horizontal="right" wrapText="1"/>
    </xf>
    <xf numFmtId="0" fontId="9" fillId="2" borderId="0" xfId="2" applyFont="1" applyFill="1" applyAlignment="1">
      <alignment horizontal="left" indent="1"/>
    </xf>
    <xf numFmtId="174" fontId="9" fillId="2" borderId="11" xfId="6" applyNumberFormat="1" applyFont="1" applyFill="1" applyBorder="1" applyAlignment="1">
      <alignment horizontal="left" vertical="center"/>
    </xf>
    <xf numFmtId="164" fontId="3" fillId="2" borderId="11" xfId="6" applyNumberFormat="1" applyFont="1" applyFill="1" applyBorder="1" applyAlignment="1">
      <alignment horizontal="right" vertical="top" wrapText="1"/>
    </xf>
    <xf numFmtId="164" fontId="3" fillId="2" borderId="12" xfId="6" applyNumberFormat="1" applyFont="1" applyFill="1" applyBorder="1" applyAlignment="1">
      <alignment horizontal="right" vertical="top" wrapText="1"/>
    </xf>
    <xf numFmtId="0" fontId="9" fillId="2" borderId="14" xfId="2" applyFont="1" applyFill="1" applyBorder="1"/>
    <xf numFmtId="174" fontId="20" fillId="2" borderId="14" xfId="6" applyNumberFormat="1" applyFont="1" applyFill="1" applyBorder="1"/>
    <xf numFmtId="0" fontId="9" fillId="2" borderId="20" xfId="2" applyFont="1" applyFill="1" applyBorder="1" applyAlignment="1">
      <alignment wrapText="1"/>
    </xf>
    <xf numFmtId="174" fontId="3" fillId="2" borderId="20" xfId="6" applyNumberFormat="1" applyFont="1" applyFill="1" applyBorder="1"/>
    <xf numFmtId="164" fontId="9" fillId="2" borderId="20" xfId="6" applyNumberFormat="1" applyFont="1" applyFill="1" applyBorder="1" applyAlignment="1">
      <alignment horizontal="right" wrapText="1"/>
    </xf>
    <xf numFmtId="164" fontId="9" fillId="2" borderId="21" xfId="6" applyNumberFormat="1" applyFont="1" applyFill="1" applyBorder="1" applyAlignment="1">
      <alignment horizontal="right" wrapText="1"/>
    </xf>
    <xf numFmtId="164" fontId="9" fillId="2" borderId="18" xfId="6" applyNumberFormat="1" applyFont="1" applyFill="1" applyBorder="1" applyAlignment="1">
      <alignment horizontal="right" wrapText="1"/>
    </xf>
    <xf numFmtId="3" fontId="3" fillId="2" borderId="0" xfId="2" applyNumberFormat="1" applyFont="1" applyFill="1"/>
    <xf numFmtId="3" fontId="9" fillId="2" borderId="11" xfId="2" applyNumberFormat="1" applyFont="1" applyFill="1" applyBorder="1"/>
    <xf numFmtId="0" fontId="9" fillId="2" borderId="11" xfId="2" applyFont="1" applyFill="1" applyBorder="1" applyAlignment="1">
      <alignment horizontal="left"/>
    </xf>
    <xf numFmtId="164" fontId="9" fillId="2" borderId="11" xfId="6" applyNumberFormat="1" applyFont="1" applyFill="1" applyBorder="1" applyAlignment="1">
      <alignment horizontal="right" wrapText="1"/>
    </xf>
    <xf numFmtId="164" fontId="9" fillId="2" borderId="12" xfId="6" applyNumberFormat="1" applyFont="1" applyFill="1" applyBorder="1" applyAlignment="1">
      <alignment horizontal="right" wrapText="1"/>
    </xf>
    <xf numFmtId="0" fontId="3" fillId="2" borderId="11" xfId="2" applyFont="1" applyFill="1" applyBorder="1" applyAlignment="1">
      <alignment horizontal="left" vertical="center" indent="1"/>
    </xf>
    <xf numFmtId="0" fontId="3" fillId="2" borderId="11" xfId="2" applyFont="1" applyFill="1" applyBorder="1" applyAlignment="1">
      <alignment horizontal="left" vertical="center"/>
    </xf>
    <xf numFmtId="164" fontId="3" fillId="2" borderId="11" xfId="6" applyNumberFormat="1" applyFont="1" applyFill="1" applyBorder="1" applyAlignment="1">
      <alignment horizontal="right" vertical="center" wrapText="1"/>
    </xf>
    <xf numFmtId="164" fontId="3" fillId="2" borderId="12" xfId="6" applyNumberFormat="1" applyFont="1" applyFill="1" applyBorder="1" applyAlignment="1">
      <alignment horizontal="right" vertical="center" wrapText="1"/>
    </xf>
    <xf numFmtId="174" fontId="9" fillId="2" borderId="0" xfId="1" applyNumberFormat="1" applyFont="1" applyFill="1" applyBorder="1" applyAlignment="1" applyProtection="1">
      <alignment horizontal="center" vertical="justify"/>
    </xf>
    <xf numFmtId="3" fontId="3" fillId="2" borderId="20" xfId="2" applyNumberFormat="1" applyFont="1" applyFill="1" applyBorder="1" applyAlignment="1">
      <alignment horizontal="left" indent="1"/>
    </xf>
    <xf numFmtId="3" fontId="9" fillId="2" borderId="0" xfId="2" applyNumberFormat="1" applyFont="1" applyFill="1" applyAlignment="1">
      <alignment wrapText="1"/>
    </xf>
    <xf numFmtId="174" fontId="9" fillId="2" borderId="0" xfId="6" applyNumberFormat="1" applyFont="1" applyFill="1" applyAlignment="1">
      <alignment wrapText="1"/>
    </xf>
    <xf numFmtId="174" fontId="9" fillId="2" borderId="0" xfId="6" applyNumberFormat="1" applyFont="1" applyFill="1" applyBorder="1" applyAlignment="1">
      <alignment wrapText="1"/>
    </xf>
    <xf numFmtId="0" fontId="3" fillId="2" borderId="11" xfId="2" applyFont="1" applyFill="1" applyBorder="1" applyAlignment="1">
      <alignment horizontal="left" indent="3"/>
    </xf>
    <xf numFmtId="164" fontId="3" fillId="2" borderId="11" xfId="6" applyNumberFormat="1" applyFont="1" applyFill="1" applyBorder="1" applyAlignment="1">
      <alignment horizontal="right" wrapText="1"/>
    </xf>
    <xf numFmtId="164" fontId="3" fillId="2" borderId="12" xfId="6" applyNumberFormat="1" applyFont="1" applyFill="1" applyBorder="1" applyAlignment="1">
      <alignment horizontal="right" wrapText="1"/>
    </xf>
    <xf numFmtId="174" fontId="14" fillId="2" borderId="0" xfId="6" applyNumberFormat="1" applyFont="1" applyFill="1" applyAlignment="1"/>
    <xf numFmtId="174" fontId="20" fillId="2" borderId="0" xfId="6" applyNumberFormat="1" applyFont="1" applyFill="1"/>
    <xf numFmtId="174" fontId="15" fillId="2" borderId="0" xfId="6" applyNumberFormat="1" applyFont="1" applyFill="1"/>
    <xf numFmtId="164" fontId="3" fillId="2" borderId="0" xfId="6" quotePrefix="1" applyNumberFormat="1" applyFont="1" applyFill="1" applyAlignment="1">
      <alignment horizontal="right" wrapText="1"/>
    </xf>
    <xf numFmtId="174" fontId="15" fillId="2" borderId="0" xfId="6" applyNumberFormat="1" applyFont="1" applyFill="1" applyAlignment="1">
      <alignment vertical="top"/>
    </xf>
    <xf numFmtId="0" fontId="3" fillId="2" borderId="11" xfId="2" applyFont="1" applyFill="1" applyBorder="1" applyAlignment="1">
      <alignment horizontal="left" vertical="top" indent="2"/>
    </xf>
    <xf numFmtId="174" fontId="20" fillId="2" borderId="11" xfId="6" applyNumberFormat="1" applyFont="1" applyFill="1" applyBorder="1" applyAlignment="1">
      <alignment vertical="top"/>
    </xf>
    <xf numFmtId="174" fontId="21" fillId="2" borderId="0" xfId="6" applyNumberFormat="1" applyFont="1" applyFill="1"/>
    <xf numFmtId="0" fontId="9" fillId="2" borderId="20" xfId="2" applyFont="1" applyFill="1" applyBorder="1" applyAlignment="1">
      <alignment horizontal="left" wrapText="1"/>
    </xf>
    <xf numFmtId="174" fontId="15" fillId="2" borderId="11" xfId="6" applyNumberFormat="1" applyFont="1" applyFill="1" applyBorder="1"/>
    <xf numFmtId="177" fontId="3" fillId="2" borderId="11" xfId="6" applyNumberFormat="1" applyFont="1" applyFill="1" applyBorder="1" applyAlignment="1">
      <alignment vertical="center"/>
    </xf>
    <xf numFmtId="177" fontId="19" fillId="2" borderId="11" xfId="2" applyNumberFormat="1" applyFont="1" applyFill="1" applyBorder="1" applyAlignment="1">
      <alignment vertical="center"/>
    </xf>
    <xf numFmtId="174" fontId="3" fillId="2" borderId="6" xfId="6" applyNumberFormat="1" applyFont="1" applyFill="1" applyBorder="1"/>
    <xf numFmtId="174" fontId="22" fillId="2" borderId="0" xfId="6" applyNumberFormat="1" applyFont="1" applyFill="1"/>
    <xf numFmtId="177" fontId="9" fillId="2" borderId="0" xfId="6" applyNumberFormat="1" applyFont="1" applyFill="1" applyAlignment="1">
      <alignment horizontal="right" wrapText="1"/>
    </xf>
    <xf numFmtId="177" fontId="9" fillId="2" borderId="0" xfId="6" applyNumberFormat="1" applyFont="1" applyFill="1" applyBorder="1" applyAlignment="1">
      <alignment horizontal="right" wrapText="1"/>
    </xf>
    <xf numFmtId="177" fontId="9" fillId="2" borderId="9" xfId="6" applyNumberFormat="1" applyFont="1" applyFill="1" applyBorder="1" applyAlignment="1">
      <alignment horizontal="right" wrapText="1"/>
    </xf>
    <xf numFmtId="3" fontId="9" fillId="2" borderId="0" xfId="2" applyNumberFormat="1" applyFont="1" applyFill="1" applyBorder="1" applyAlignment="1">
      <alignment horizontal="left"/>
    </xf>
    <xf numFmtId="177" fontId="3" fillId="2" borderId="0" xfId="6" applyNumberFormat="1" applyFont="1" applyFill="1" applyAlignment="1">
      <alignment horizontal="right" wrapText="1"/>
    </xf>
    <xf numFmtId="177" fontId="3" fillId="2" borderId="0" xfId="6" applyNumberFormat="1" applyFont="1" applyFill="1" applyBorder="1" applyAlignment="1">
      <alignment horizontal="right" wrapText="1"/>
    </xf>
    <xf numFmtId="177" fontId="3" fillId="2" borderId="9" xfId="6" applyNumberFormat="1" applyFont="1" applyFill="1" applyBorder="1" applyAlignment="1">
      <alignment horizontal="right" wrapText="1"/>
    </xf>
    <xf numFmtId="3" fontId="3" fillId="2" borderId="0" xfId="2" applyNumberFormat="1" applyFont="1" applyFill="1" applyBorder="1" applyAlignment="1">
      <alignment horizontal="left" indent="1"/>
    </xf>
    <xf numFmtId="3" fontId="9" fillId="2" borderId="0" xfId="2" applyNumberFormat="1" applyFont="1" applyFill="1" applyBorder="1" applyAlignment="1"/>
    <xf numFmtId="3" fontId="3" fillId="2" borderId="0" xfId="2" applyNumberFormat="1" applyFont="1" applyFill="1" applyAlignment="1">
      <alignment horizontal="left" indent="2"/>
    </xf>
    <xf numFmtId="174" fontId="22" fillId="2" borderId="0" xfId="6" applyNumberFormat="1" applyFont="1" applyFill="1" applyBorder="1"/>
    <xf numFmtId="3" fontId="3" fillId="2" borderId="0" xfId="2" applyNumberFormat="1" applyFont="1" applyFill="1" applyAlignment="1">
      <alignment horizontal="left" indent="3"/>
    </xf>
    <xf numFmtId="3" fontId="9" fillId="2" borderId="0" xfId="2" applyNumberFormat="1" applyFont="1" applyFill="1" applyAlignment="1"/>
    <xf numFmtId="3" fontId="9" fillId="2" borderId="0" xfId="2" applyNumberFormat="1" applyFont="1" applyFill="1" applyBorder="1" applyAlignment="1">
      <alignment horizontal="left" indent="1"/>
    </xf>
    <xf numFmtId="3" fontId="3" fillId="2" borderId="11" xfId="2" applyNumberFormat="1" applyFont="1" applyFill="1" applyBorder="1" applyAlignment="1">
      <alignment horizontal="left" vertical="top" indent="2"/>
    </xf>
    <xf numFmtId="3" fontId="3" fillId="2" borderId="11" xfId="2" applyNumberFormat="1" applyFont="1" applyFill="1" applyBorder="1" applyAlignment="1">
      <alignment horizontal="left" vertical="top"/>
    </xf>
    <xf numFmtId="177" fontId="3" fillId="2" borderId="11" xfId="6" applyNumberFormat="1" applyFont="1" applyFill="1" applyBorder="1" applyAlignment="1">
      <alignment horizontal="right" vertical="top" wrapText="1"/>
    </xf>
    <xf numFmtId="177" fontId="3" fillId="2" borderId="12" xfId="6" applyNumberFormat="1" applyFont="1" applyFill="1" applyBorder="1" applyAlignment="1">
      <alignment horizontal="right" vertical="top" wrapText="1"/>
    </xf>
    <xf numFmtId="174" fontId="23" fillId="2" borderId="0" xfId="1" applyNumberFormat="1" applyFont="1" applyFill="1" applyAlignment="1" applyProtection="1">
      <alignment horizontal="center" vertical="justify"/>
    </xf>
    <xf numFmtId="177" fontId="9" fillId="2" borderId="0" xfId="6" applyNumberFormat="1" applyFont="1" applyFill="1" applyBorder="1" applyAlignment="1">
      <alignment horizontal="right"/>
    </xf>
    <xf numFmtId="174" fontId="9" fillId="2" borderId="0" xfId="6" applyNumberFormat="1" applyFont="1" applyFill="1" applyAlignment="1">
      <alignment horizontal="left" indent="2"/>
    </xf>
    <xf numFmtId="174" fontId="13" fillId="2" borderId="0" xfId="6" applyNumberFormat="1" applyFont="1" applyFill="1" applyAlignment="1">
      <alignment horizontal="left" indent="1"/>
    </xf>
    <xf numFmtId="174" fontId="3" fillId="2" borderId="0" xfId="6" applyNumberFormat="1" applyFont="1" applyFill="1" applyAlignment="1">
      <alignment horizontal="left" indent="1"/>
    </xf>
    <xf numFmtId="3" fontId="3" fillId="2" borderId="0" xfId="2" applyNumberFormat="1" applyFont="1" applyFill="1" applyBorder="1" applyAlignment="1">
      <alignment horizontal="left" indent="4"/>
    </xf>
    <xf numFmtId="3" fontId="3" fillId="2" borderId="11" xfId="2" applyNumberFormat="1" applyFont="1" applyFill="1" applyBorder="1" applyAlignment="1">
      <alignment horizontal="left" indent="1"/>
    </xf>
    <xf numFmtId="177" fontId="3" fillId="2" borderId="11" xfId="6" applyNumberFormat="1" applyFont="1" applyFill="1" applyBorder="1" applyAlignment="1">
      <alignment horizontal="right" wrapText="1"/>
    </xf>
    <xf numFmtId="177" fontId="3" fillId="2" borderId="12" xfId="6" applyNumberFormat="1" applyFont="1" applyFill="1" applyBorder="1" applyAlignment="1">
      <alignment horizontal="right" wrapText="1"/>
    </xf>
    <xf numFmtId="177" fontId="3" fillId="2" borderId="0" xfId="6" applyNumberFormat="1" applyFont="1" applyFill="1"/>
    <xf numFmtId="0" fontId="3" fillId="2" borderId="20" xfId="2" applyFont="1" applyFill="1" applyBorder="1"/>
    <xf numFmtId="0" fontId="3" fillId="2" borderId="11" xfId="2" applyFont="1" applyFill="1" applyBorder="1" applyAlignment="1">
      <alignment horizontal="left" indent="2"/>
    </xf>
    <xf numFmtId="177" fontId="3" fillId="2" borderId="11" xfId="6" applyNumberFormat="1" applyFont="1" applyFill="1" applyBorder="1" applyAlignment="1">
      <alignment horizontal="right" vertical="center"/>
    </xf>
    <xf numFmtId="0" fontId="9" fillId="2" borderId="0" xfId="2" applyFont="1" applyFill="1" applyAlignment="1">
      <alignment vertical="center" wrapText="1"/>
    </xf>
    <xf numFmtId="177" fontId="9" fillId="2" borderId="17" xfId="6" applyNumberFormat="1" applyFont="1" applyFill="1" applyBorder="1" applyAlignment="1">
      <alignment horizontal="right" wrapText="1"/>
    </xf>
    <xf numFmtId="177" fontId="9" fillId="2" borderId="22" xfId="6" applyNumberFormat="1" applyFont="1" applyFill="1" applyBorder="1" applyAlignment="1">
      <alignment horizontal="right" wrapText="1"/>
    </xf>
    <xf numFmtId="177" fontId="9" fillId="2" borderId="18" xfId="6" applyNumberFormat="1" applyFont="1" applyFill="1" applyBorder="1" applyAlignment="1">
      <alignment horizontal="right" wrapText="1"/>
    </xf>
    <xf numFmtId="177" fontId="3" fillId="2" borderId="16" xfId="6" applyNumberFormat="1" applyFont="1" applyFill="1" applyBorder="1" applyAlignment="1">
      <alignment horizontal="right" wrapText="1"/>
    </xf>
    <xf numFmtId="3" fontId="12" fillId="2" borderId="0" xfId="2" applyNumberFormat="1" applyFont="1" applyFill="1" applyAlignment="1">
      <alignment horizontal="left" vertical="center" wrapText="1"/>
    </xf>
    <xf numFmtId="177" fontId="9" fillId="2" borderId="16" xfId="6" applyNumberFormat="1" applyFont="1" applyFill="1" applyBorder="1" applyAlignment="1">
      <alignment horizontal="right" wrapText="1"/>
    </xf>
    <xf numFmtId="177" fontId="9" fillId="2" borderId="23" xfId="6" applyNumberFormat="1" applyFont="1" applyFill="1" applyBorder="1" applyAlignment="1">
      <alignment horizontal="right" wrapText="1"/>
    </xf>
    <xf numFmtId="177" fontId="3" fillId="2" borderId="0" xfId="6" quotePrefix="1" applyNumberFormat="1" applyFont="1" applyFill="1" applyBorder="1" applyAlignment="1">
      <alignment horizontal="right" wrapText="1"/>
    </xf>
    <xf numFmtId="177" fontId="3" fillId="2" borderId="19" xfId="6" applyNumberFormat="1" applyFont="1" applyFill="1" applyBorder="1" applyAlignment="1">
      <alignment horizontal="right" wrapText="1"/>
    </xf>
    <xf numFmtId="177" fontId="9" fillId="2" borderId="0" xfId="6" quotePrefix="1" applyNumberFormat="1" applyFont="1" applyFill="1" applyBorder="1" applyAlignment="1">
      <alignment horizontal="right" wrapText="1"/>
    </xf>
    <xf numFmtId="3" fontId="3" fillId="2" borderId="0" xfId="2" applyNumberFormat="1" applyFont="1" applyFill="1" applyBorder="1" applyAlignment="1"/>
    <xf numFmtId="177" fontId="3" fillId="2" borderId="0" xfId="6" applyNumberFormat="1" applyFont="1" applyFill="1" applyBorder="1" applyAlignment="1">
      <alignment horizontal="right"/>
    </xf>
    <xf numFmtId="177" fontId="3" fillId="2" borderId="9" xfId="6" applyNumberFormat="1" applyFont="1" applyFill="1" applyBorder="1" applyAlignment="1">
      <alignment horizontal="right"/>
    </xf>
    <xf numFmtId="177" fontId="9" fillId="2" borderId="19" xfId="6" applyNumberFormat="1" applyFont="1" applyFill="1" applyBorder="1" applyAlignment="1">
      <alignment horizontal="right" wrapText="1"/>
    </xf>
    <xf numFmtId="3" fontId="3" fillId="2" borderId="0" xfId="2" applyNumberFormat="1" applyFont="1" applyFill="1" applyBorder="1" applyAlignment="1">
      <alignment horizontal="left" wrapText="1" indent="1"/>
    </xf>
    <xf numFmtId="49" fontId="3" fillId="2" borderId="0" xfId="6" applyNumberFormat="1" applyFont="1" applyFill="1" applyBorder="1" applyAlignment="1">
      <alignment wrapText="1"/>
    </xf>
    <xf numFmtId="0" fontId="0" fillId="2" borderId="0" xfId="0" applyFill="1" applyBorder="1" applyAlignment="1">
      <alignment wrapText="1"/>
    </xf>
    <xf numFmtId="49" fontId="3" fillId="2" borderId="11" xfId="6" applyNumberFormat="1" applyFont="1" applyFill="1" applyBorder="1" applyAlignment="1">
      <alignment vertical="center" wrapText="1"/>
    </xf>
    <xf numFmtId="177" fontId="3" fillId="2" borderId="11" xfId="6" applyNumberFormat="1" applyFont="1" applyFill="1" applyBorder="1" applyAlignment="1">
      <alignment horizontal="right"/>
    </xf>
    <xf numFmtId="174" fontId="3" fillId="2" borderId="12" xfId="6" applyNumberFormat="1" applyFont="1" applyFill="1" applyBorder="1"/>
    <xf numFmtId="177" fontId="3" fillId="2" borderId="0" xfId="6" applyNumberFormat="1" applyFont="1" applyFill="1" applyAlignment="1">
      <alignment horizontal="right"/>
    </xf>
    <xf numFmtId="0" fontId="3" fillId="2" borderId="0" xfId="2" applyFont="1" applyFill="1" applyAlignment="1">
      <alignment horizontal="left" indent="3"/>
    </xf>
    <xf numFmtId="0" fontId="3" fillId="2" borderId="0" xfId="2" applyFont="1" applyFill="1" applyAlignment="1">
      <alignment horizontal="left" wrapText="1" indent="1"/>
    </xf>
    <xf numFmtId="3" fontId="3" fillId="2" borderId="0" xfId="2" applyNumberFormat="1" applyFont="1" applyFill="1" applyAlignment="1">
      <alignment horizontal="left" vertical="top" indent="2"/>
    </xf>
    <xf numFmtId="3" fontId="3" fillId="2" borderId="0" xfId="2" applyNumberFormat="1" applyFont="1" applyFill="1" applyAlignment="1">
      <alignment horizontal="left" vertical="top"/>
    </xf>
    <xf numFmtId="164" fontId="3" fillId="2" borderId="0" xfId="6" applyNumberFormat="1" applyFont="1" applyFill="1" applyAlignment="1">
      <alignment horizontal="right" vertical="top" wrapText="1"/>
    </xf>
    <xf numFmtId="164" fontId="3" fillId="2" borderId="0" xfId="6" applyNumberFormat="1" applyFont="1" applyFill="1" applyBorder="1" applyAlignment="1">
      <alignment horizontal="right" vertical="top" wrapText="1"/>
    </xf>
    <xf numFmtId="164" fontId="3" fillId="2" borderId="9" xfId="6" applyNumberFormat="1" applyFont="1" applyFill="1" applyBorder="1" applyAlignment="1">
      <alignment horizontal="right" vertical="top" wrapText="1"/>
    </xf>
    <xf numFmtId="3" fontId="3" fillId="2" borderId="20" xfId="2" applyNumberFormat="1" applyFont="1" applyFill="1" applyBorder="1" applyAlignment="1">
      <alignment horizontal="left"/>
    </xf>
    <xf numFmtId="164" fontId="3" fillId="2" borderId="0" xfId="2" applyNumberFormat="1" applyFont="1" applyFill="1" applyAlignment="1">
      <alignment horizontal="right" indent="1"/>
    </xf>
    <xf numFmtId="0" fontId="9" fillId="2" borderId="8" xfId="2" applyFont="1" applyFill="1" applyBorder="1" applyAlignment="1">
      <alignment vertical="center"/>
    </xf>
    <xf numFmtId="3" fontId="3" fillId="2" borderId="8" xfId="2" applyNumberFormat="1" applyFont="1" applyFill="1" applyBorder="1"/>
    <xf numFmtId="174" fontId="3" fillId="2" borderId="8" xfId="6" applyNumberFormat="1" applyFont="1" applyFill="1" applyBorder="1"/>
    <xf numFmtId="3" fontId="3" fillId="2" borderId="8" xfId="2" applyNumberFormat="1" applyFont="1" applyFill="1" applyBorder="1" applyAlignment="1">
      <alignment vertical="center"/>
    </xf>
    <xf numFmtId="0" fontId="3" fillId="2" borderId="0" xfId="2" applyFont="1" applyFill="1" applyBorder="1" applyAlignment="1">
      <alignment horizontal="left" vertical="center" indent="1"/>
    </xf>
    <xf numFmtId="164" fontId="3" fillId="2" borderId="0" xfId="6" applyNumberFormat="1" applyFont="1" applyFill="1" applyBorder="1" applyAlignment="1">
      <alignment horizontal="right" vertical="center" wrapText="1"/>
    </xf>
    <xf numFmtId="164" fontId="3" fillId="2" borderId="9" xfId="6" applyNumberFormat="1" applyFont="1" applyFill="1" applyBorder="1" applyAlignment="1">
      <alignment horizontal="right" vertical="center" wrapText="1"/>
    </xf>
    <xf numFmtId="164" fontId="9" fillId="2" borderId="0" xfId="6" applyNumberFormat="1" applyFont="1" applyFill="1" applyBorder="1" applyAlignment="1">
      <alignment horizontal="right" vertical="center" wrapText="1"/>
    </xf>
    <xf numFmtId="164" fontId="9" fillId="2" borderId="9" xfId="6" applyNumberFormat="1" applyFont="1" applyFill="1" applyBorder="1" applyAlignment="1">
      <alignment horizontal="right" vertical="center" wrapText="1"/>
    </xf>
    <xf numFmtId="3" fontId="3" fillId="2" borderId="0" xfId="2" applyNumberFormat="1" applyFont="1" applyFill="1" applyBorder="1" applyAlignment="1">
      <alignment horizontal="left"/>
    </xf>
    <xf numFmtId="174" fontId="3" fillId="2" borderId="8" xfId="6" applyNumberFormat="1" applyFont="1" applyFill="1" applyBorder="1" applyAlignment="1">
      <alignment vertical="top"/>
    </xf>
    <xf numFmtId="174" fontId="9" fillId="2" borderId="8" xfId="1" applyNumberFormat="1" applyFont="1" applyFill="1" applyBorder="1" applyAlignment="1" applyProtection="1">
      <alignment vertical="justify"/>
    </xf>
    <xf numFmtId="0" fontId="9" fillId="2" borderId="6" xfId="2" applyFont="1" applyFill="1" applyBorder="1" applyAlignment="1"/>
    <xf numFmtId="174" fontId="21" fillId="2" borderId="8" xfId="6" applyNumberFormat="1" applyFont="1" applyFill="1" applyBorder="1"/>
    <xf numFmtId="0" fontId="9" fillId="2" borderId="14" xfId="2" applyFont="1" applyFill="1" applyBorder="1" applyAlignment="1">
      <alignment wrapText="1"/>
    </xf>
    <xf numFmtId="174" fontId="3" fillId="2" borderId="14" xfId="6" applyNumberFormat="1" applyFont="1" applyFill="1" applyBorder="1"/>
    <xf numFmtId="3" fontId="3" fillId="2" borderId="0" xfId="2" applyNumberFormat="1" applyFont="1" applyFill="1" applyAlignment="1"/>
    <xf numFmtId="3" fontId="3" fillId="2" borderId="11" xfId="2" applyNumberFormat="1" applyFont="1" applyFill="1" applyBorder="1"/>
    <xf numFmtId="0" fontId="9" fillId="2" borderId="11" xfId="2" applyFont="1" applyFill="1" applyBorder="1" applyAlignment="1"/>
    <xf numFmtId="0" fontId="3" fillId="2" borderId="11" xfId="2" applyFont="1" applyFill="1" applyBorder="1" applyAlignment="1">
      <alignment horizontal="left" vertical="center" wrapText="1" indent="2"/>
    </xf>
    <xf numFmtId="174" fontId="3" fillId="2" borderId="0" xfId="6" applyNumberFormat="1" applyFont="1" applyFill="1" applyAlignment="1">
      <alignment vertical="center"/>
    </xf>
    <xf numFmtId="0" fontId="9" fillId="2" borderId="0" xfId="2" applyFont="1" applyFill="1" applyAlignment="1">
      <alignment horizontal="left" vertical="center" indent="1"/>
    </xf>
    <xf numFmtId="0" fontId="3" fillId="2" borderId="0" xfId="2" applyFont="1" applyFill="1" applyAlignment="1">
      <alignment horizontal="left" vertical="center"/>
    </xf>
    <xf numFmtId="164" fontId="3" fillId="2" borderId="0" xfId="6" applyNumberFormat="1" applyFont="1" applyFill="1" applyAlignment="1">
      <alignment horizontal="right" vertical="center" wrapText="1"/>
    </xf>
    <xf numFmtId="164" fontId="9" fillId="2" borderId="17" xfId="6" applyNumberFormat="1" applyFont="1" applyFill="1" applyBorder="1" applyAlignment="1">
      <alignment horizontal="right" wrapText="1"/>
    </xf>
    <xf numFmtId="174" fontId="3" fillId="2" borderId="11" xfId="6" applyNumberFormat="1" applyFont="1" applyFill="1" applyBorder="1" applyAlignment="1">
      <alignment vertical="center"/>
    </xf>
    <xf numFmtId="0" fontId="9" fillId="2" borderId="11" xfId="2" applyFont="1" applyFill="1" applyBorder="1" applyAlignment="1">
      <alignment horizontal="left" vertical="center" indent="1"/>
    </xf>
    <xf numFmtId="164" fontId="9" fillId="2" borderId="11" xfId="6" applyNumberFormat="1" applyFont="1" applyFill="1" applyBorder="1" applyAlignment="1">
      <alignment horizontal="right" vertical="center" wrapText="1"/>
    </xf>
    <xf numFmtId="164" fontId="9" fillId="2" borderId="12" xfId="6" applyNumberFormat="1" applyFont="1" applyFill="1" applyBorder="1" applyAlignment="1">
      <alignment horizontal="right" vertical="center" wrapText="1"/>
    </xf>
    <xf numFmtId="3" fontId="3" fillId="2" borderId="11" xfId="2" applyNumberFormat="1" applyFont="1" applyFill="1" applyBorder="1" applyAlignment="1">
      <alignment horizontal="left" vertical="top" indent="1"/>
    </xf>
    <xf numFmtId="0" fontId="9" fillId="2" borderId="0" xfId="2" applyFont="1" applyFill="1" applyAlignment="1">
      <alignment horizontal="left" vertical="center"/>
    </xf>
    <xf numFmtId="164" fontId="9" fillId="2" borderId="0" xfId="2" applyNumberFormat="1" applyFont="1" applyFill="1" applyAlignment="1">
      <alignment horizontal="right" wrapText="1"/>
    </xf>
    <xf numFmtId="164" fontId="9" fillId="2" borderId="0" xfId="2" applyNumberFormat="1" applyFont="1" applyFill="1" applyBorder="1" applyAlignment="1">
      <alignment horizontal="right" wrapText="1"/>
    </xf>
    <xf numFmtId="164" fontId="9" fillId="2" borderId="9" xfId="2" applyNumberFormat="1" applyFont="1" applyFill="1" applyBorder="1" applyAlignment="1">
      <alignment horizontal="right" wrapText="1"/>
    </xf>
    <xf numFmtId="164" fontId="3" fillId="2" borderId="0" xfId="2" applyNumberFormat="1" applyFont="1" applyFill="1" applyAlignment="1">
      <alignment horizontal="right" wrapText="1"/>
    </xf>
    <xf numFmtId="164" fontId="3" fillId="2" borderId="0" xfId="2" applyNumberFormat="1" applyFont="1" applyFill="1" applyBorder="1" applyAlignment="1">
      <alignment horizontal="right" wrapText="1"/>
    </xf>
    <xf numFmtId="164" fontId="3" fillId="2" borderId="9" xfId="2" applyNumberFormat="1" applyFont="1" applyFill="1" applyBorder="1" applyAlignment="1">
      <alignment horizontal="right" wrapText="1"/>
    </xf>
    <xf numFmtId="164" fontId="3" fillId="2" borderId="0" xfId="2" applyNumberFormat="1" applyFont="1" applyFill="1" applyAlignment="1">
      <alignment horizontal="right" vertical="top" wrapText="1"/>
    </xf>
    <xf numFmtId="164" fontId="3" fillId="2" borderId="0" xfId="2" applyNumberFormat="1" applyFont="1" applyFill="1" applyBorder="1" applyAlignment="1">
      <alignment horizontal="right" vertical="top" wrapText="1"/>
    </xf>
    <xf numFmtId="164" fontId="3" fillId="2" borderId="9" xfId="2" applyNumberFormat="1" applyFont="1" applyFill="1" applyBorder="1" applyAlignment="1">
      <alignment horizontal="right" vertical="top" wrapText="1"/>
    </xf>
    <xf numFmtId="174" fontId="13" fillId="2" borderId="0" xfId="6" applyNumberFormat="1" applyFont="1" applyFill="1" applyBorder="1" applyAlignment="1">
      <alignment vertical="center"/>
    </xf>
    <xf numFmtId="174" fontId="13" fillId="2" borderId="11" xfId="6" applyNumberFormat="1" applyFont="1" applyFill="1" applyBorder="1" applyAlignment="1">
      <alignment horizontal="left" vertical="center"/>
    </xf>
    <xf numFmtId="164" fontId="3" fillId="2" borderId="11" xfId="2" applyNumberFormat="1" applyFont="1" applyFill="1" applyBorder="1" applyAlignment="1">
      <alignment horizontal="right" vertical="center" wrapText="1"/>
    </xf>
    <xf numFmtId="164" fontId="3" fillId="2" borderId="12" xfId="2" applyNumberFormat="1" applyFont="1" applyFill="1" applyBorder="1" applyAlignment="1">
      <alignment horizontal="right" vertical="center" wrapText="1"/>
    </xf>
    <xf numFmtId="0" fontId="9" fillId="2" borderId="14" xfId="2" applyFont="1" applyFill="1" applyBorder="1" applyAlignment="1">
      <alignment horizontal="left"/>
    </xf>
    <xf numFmtId="174" fontId="13" fillId="2" borderId="11" xfId="6" applyNumberFormat="1" applyFont="1" applyFill="1" applyBorder="1" applyAlignment="1">
      <alignment horizontal="left" vertical="center" wrapText="1" indent="1"/>
    </xf>
    <xf numFmtId="174" fontId="13" fillId="2" borderId="20" xfId="6" applyNumberFormat="1" applyFont="1" applyFill="1" applyBorder="1" applyAlignment="1">
      <alignment horizontal="left" indent="1"/>
    </xf>
    <xf numFmtId="174" fontId="13" fillId="2" borderId="11" xfId="6" applyNumberFormat="1" applyFont="1" applyFill="1" applyBorder="1"/>
    <xf numFmtId="164" fontId="3" fillId="2" borderId="11" xfId="2" applyNumberFormat="1" applyFont="1" applyFill="1" applyBorder="1" applyAlignment="1">
      <alignment horizontal="right" wrapText="1"/>
    </xf>
    <xf numFmtId="164" fontId="3" fillId="2" borderId="12" xfId="2" applyNumberFormat="1" applyFont="1" applyFill="1" applyBorder="1" applyAlignment="1">
      <alignment horizontal="right" wrapText="1"/>
    </xf>
    <xf numFmtId="0" fontId="14" fillId="2" borderId="0" xfId="2" applyFont="1" applyFill="1" applyAlignment="1">
      <alignment vertical="center"/>
    </xf>
    <xf numFmtId="0" fontId="14" fillId="2" borderId="0" xfId="2" applyFont="1" applyFill="1" applyAlignment="1"/>
    <xf numFmtId="0" fontId="14" fillId="2" borderId="0" xfId="2" applyFont="1" applyFill="1" applyAlignment="1">
      <alignment horizontal="left" indent="1"/>
    </xf>
    <xf numFmtId="0" fontId="14" fillId="2" borderId="0" xfId="2" applyFont="1" applyFill="1"/>
    <xf numFmtId="0" fontId="3" fillId="2" borderId="11" xfId="2" applyFont="1" applyFill="1" applyBorder="1" applyAlignment="1">
      <alignment horizontal="left" vertical="top" indent="4"/>
    </xf>
    <xf numFmtId="0" fontId="14" fillId="2" borderId="6" xfId="2" applyFont="1" applyFill="1" applyBorder="1"/>
    <xf numFmtId="164" fontId="3" fillId="2" borderId="11" xfId="6" applyNumberFormat="1" applyFont="1" applyFill="1" applyBorder="1" applyAlignment="1">
      <alignment horizontal="right"/>
    </xf>
    <xf numFmtId="164" fontId="3" fillId="2" borderId="12" xfId="6" applyNumberFormat="1" applyFont="1" applyFill="1" applyBorder="1" applyAlignment="1">
      <alignment horizontal="right"/>
    </xf>
    <xf numFmtId="174" fontId="3" fillId="2" borderId="0" xfId="6" applyNumberFormat="1" applyFont="1" applyFill="1" applyAlignment="1">
      <alignment horizontal="left"/>
    </xf>
    <xf numFmtId="174" fontId="3" fillId="2" borderId="0" xfId="6" applyNumberFormat="1" applyFont="1" applyFill="1" applyBorder="1" applyAlignment="1">
      <alignment horizontal="left" indent="1"/>
    </xf>
    <xf numFmtId="3" fontId="3" fillId="2" borderId="0" xfId="5" applyNumberFormat="1" applyFont="1" applyFill="1" applyBorder="1" applyAlignment="1" applyProtection="1">
      <alignment horizontal="left" indent="1"/>
    </xf>
    <xf numFmtId="174" fontId="3" fillId="2" borderId="11" xfId="6" applyNumberFormat="1" applyFont="1" applyFill="1" applyBorder="1" applyAlignment="1">
      <alignment horizontal="left" indent="1"/>
    </xf>
    <xf numFmtId="174" fontId="9" fillId="2" borderId="0" xfId="1" applyNumberFormat="1" applyFont="1" applyFill="1" applyBorder="1" applyAlignment="1" applyProtection="1">
      <alignment vertical="justify"/>
    </xf>
    <xf numFmtId="174" fontId="23" fillId="2" borderId="0" xfId="1" applyNumberFormat="1" applyFont="1" applyFill="1" applyBorder="1" applyAlignment="1" applyProtection="1">
      <alignment horizontal="center" vertical="justify"/>
    </xf>
    <xf numFmtId="164" fontId="3" fillId="2" borderId="11" xfId="6" applyNumberFormat="1" applyFont="1" applyFill="1" applyBorder="1" applyAlignment="1"/>
    <xf numFmtId="164" fontId="3" fillId="2" borderId="12" xfId="6" applyNumberFormat="1" applyFont="1" applyFill="1" applyBorder="1" applyAlignment="1"/>
    <xf numFmtId="174" fontId="3" fillId="2" borderId="8" xfId="6" applyNumberFormat="1" applyFont="1" applyFill="1" applyBorder="1" applyAlignment="1">
      <alignment vertical="center"/>
    </xf>
    <xf numFmtId="174" fontId="3" fillId="2" borderId="11" xfId="6" applyNumberFormat="1" applyFont="1" applyFill="1" applyBorder="1" applyAlignment="1">
      <alignment horizontal="left" vertical="center"/>
    </xf>
    <xf numFmtId="164" fontId="3" fillId="2" borderId="12" xfId="6" applyNumberFormat="1" applyFont="1" applyFill="1" applyBorder="1" applyAlignment="1">
      <alignment horizontal="right" vertical="center"/>
    </xf>
    <xf numFmtId="174" fontId="23" fillId="2" borderId="8" xfId="1" applyNumberFormat="1" applyFont="1" applyFill="1" applyBorder="1" applyAlignment="1" applyProtection="1">
      <alignment horizontal="center" vertical="justify"/>
    </xf>
    <xf numFmtId="174" fontId="9" fillId="2" borderId="8" xfId="1" applyNumberFormat="1" applyFont="1" applyFill="1" applyBorder="1" applyAlignment="1" applyProtection="1">
      <alignment horizontal="center" vertical="justify"/>
    </xf>
    <xf numFmtId="164" fontId="3" fillId="2" borderId="0" xfId="6" quotePrefix="1" applyNumberFormat="1" applyFont="1" applyFill="1" applyBorder="1" applyAlignment="1">
      <alignment horizontal="right"/>
    </xf>
    <xf numFmtId="174" fontId="3" fillId="2" borderId="10" xfId="6" applyNumberFormat="1" applyFont="1" applyFill="1" applyBorder="1" applyAlignment="1">
      <alignment vertical="top"/>
    </xf>
    <xf numFmtId="0" fontId="3" fillId="2" borderId="11" xfId="2" applyFont="1" applyFill="1" applyBorder="1" applyAlignment="1">
      <alignment horizontal="left" vertical="top" wrapText="1"/>
    </xf>
    <xf numFmtId="17" fontId="9" fillId="2" borderId="0" xfId="6" applyNumberFormat="1" applyFont="1" applyFill="1" applyAlignment="1">
      <alignment horizontal="right"/>
    </xf>
    <xf numFmtId="0" fontId="14" fillId="2" borderId="0" xfId="0" applyFont="1" applyFill="1" applyBorder="1" applyAlignment="1">
      <alignment horizontal="left" vertical="top" wrapText="1" indent="2"/>
    </xf>
  </cellXfs>
  <cellStyles count="9">
    <cellStyle name="Comma 10 2" xfId="6"/>
    <cellStyle name="Hyperlink" xfId="1" builtinId="8"/>
    <cellStyle name="Normal" xfId="0" builtinId="0"/>
    <cellStyle name="Normal 10 4" xfId="3"/>
    <cellStyle name="Normal_Annex A_new format 1,2,4" xfId="5"/>
    <cellStyle name="Normal_Autumn 2011 expenditure tables (linked)" xfId="7"/>
    <cellStyle name="Normal_Autumn 2011 expenditure tables input sheets" xfId="2"/>
    <cellStyle name="Normal_Great Britain benefits and tax credits" xfId="8"/>
    <cellStyle name="Percent 10 2 2 2" xfId="4"/>
  </cellStyles>
  <dxfs count="11">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261936</xdr:colOff>
      <xdr:row>1</xdr:row>
      <xdr:rowOff>100011</xdr:rowOff>
    </xdr:from>
    <xdr:to>
      <xdr:col>1</xdr:col>
      <xdr:colOff>1724025</xdr:colOff>
      <xdr:row>3</xdr:row>
      <xdr:rowOff>495389</xdr:rowOff>
    </xdr:to>
    <xdr:pic>
      <xdr:nvPicPr>
        <xdr:cNvPr id="2" name="DWP logo" descr="Department for Work and Pensions" title="Department for Work and Pensions"/>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443036" y="271461"/>
          <a:ext cx="1462089" cy="1205003"/>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organisations/department-for-work-pensions" TargetMode="External"/><Relationship Id="rId2" Type="http://schemas.openxmlformats.org/officeDocument/2006/relationships/hyperlink" Target="mailto:expenditure.tables@dwp.gov.uk" TargetMode="External"/><Relationship Id="rId1" Type="http://schemas.openxmlformats.org/officeDocument/2006/relationships/hyperlink" Target="https://www.gov.uk/government/organisations/department-for-work-pensions/about/media-enquiri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twitter.com/dwppressoffice"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B1:B61"/>
  <sheetViews>
    <sheetView tabSelected="1" zoomScale="85" zoomScaleNormal="85" workbookViewId="0"/>
  </sheetViews>
  <sheetFormatPr defaultColWidth="9.1328125" defaultRowHeight="12.75" x14ac:dyDescent="0.35"/>
  <cols>
    <col min="1" max="1" width="17.73046875" style="1" customWidth="1"/>
    <col min="2" max="2" width="125.73046875" style="1" customWidth="1"/>
    <col min="3" max="3" width="20.73046875" style="1" customWidth="1"/>
    <col min="4" max="16384" width="9.1328125" style="1"/>
  </cols>
  <sheetData>
    <row r="1" spans="2:2" ht="13.15" thickBot="1" x14ac:dyDescent="0.4"/>
    <row r="2" spans="2:2" ht="33" customHeight="1" x14ac:dyDescent="0.35">
      <c r="B2" s="2"/>
    </row>
    <row r="3" spans="2:2" ht="30.75" customHeight="1" x14ac:dyDescent="0.7">
      <c r="B3" s="3" t="s">
        <v>591</v>
      </c>
    </row>
    <row r="4" spans="2:2" ht="48.75" customHeight="1" x14ac:dyDescent="0.35">
      <c r="B4" s="4" t="s">
        <v>0</v>
      </c>
    </row>
    <row r="5" spans="2:2" ht="30.75" customHeight="1" x14ac:dyDescent="0.4">
      <c r="B5" s="5" t="s">
        <v>1</v>
      </c>
    </row>
    <row r="6" spans="2:2" ht="23.25" customHeight="1" x14ac:dyDescent="0.4">
      <c r="B6" s="6" t="s">
        <v>2</v>
      </c>
    </row>
    <row r="7" spans="2:2" ht="30" customHeight="1" x14ac:dyDescent="0.4">
      <c r="B7" s="7" t="s">
        <v>3</v>
      </c>
    </row>
    <row r="8" spans="2:2" ht="15" x14ac:dyDescent="0.4">
      <c r="B8" s="8" t="s">
        <v>4</v>
      </c>
    </row>
    <row r="9" spans="2:2" ht="15" x14ac:dyDescent="0.4">
      <c r="B9" s="8" t="s">
        <v>5</v>
      </c>
    </row>
    <row r="10" spans="2:2" ht="15" x14ac:dyDescent="0.4">
      <c r="B10" s="8" t="s">
        <v>6</v>
      </c>
    </row>
    <row r="11" spans="2:2" ht="15" x14ac:dyDescent="0.4">
      <c r="B11" s="8" t="s">
        <v>7</v>
      </c>
    </row>
    <row r="12" spans="2:2" ht="15" x14ac:dyDescent="0.4">
      <c r="B12" s="8" t="s">
        <v>8</v>
      </c>
    </row>
    <row r="13" spans="2:2" ht="15" x14ac:dyDescent="0.4">
      <c r="B13" s="8" t="s">
        <v>9</v>
      </c>
    </row>
    <row r="14" spans="2:2" ht="15" x14ac:dyDescent="0.4">
      <c r="B14" s="8" t="s">
        <v>10</v>
      </c>
    </row>
    <row r="15" spans="2:2" ht="15" x14ac:dyDescent="0.4">
      <c r="B15" s="8" t="s">
        <v>11</v>
      </c>
    </row>
    <row r="16" spans="2:2" ht="15" x14ac:dyDescent="0.4">
      <c r="B16" s="8" t="s">
        <v>12</v>
      </c>
    </row>
    <row r="17" spans="2:2" ht="15" x14ac:dyDescent="0.4">
      <c r="B17" s="8" t="s">
        <v>13</v>
      </c>
    </row>
    <row r="18" spans="2:2" ht="15" x14ac:dyDescent="0.4">
      <c r="B18" s="8" t="s">
        <v>14</v>
      </c>
    </row>
    <row r="19" spans="2:2" ht="15" x14ac:dyDescent="0.4">
      <c r="B19" s="8" t="s">
        <v>15</v>
      </c>
    </row>
    <row r="20" spans="2:2" ht="15" x14ac:dyDescent="0.4">
      <c r="B20" s="8" t="s">
        <v>16</v>
      </c>
    </row>
    <row r="21" spans="2:2" ht="15" x14ac:dyDescent="0.4">
      <c r="B21" s="8" t="s">
        <v>17</v>
      </c>
    </row>
    <row r="22" spans="2:2" ht="30" customHeight="1" x14ac:dyDescent="0.4">
      <c r="B22" s="9" t="s">
        <v>18</v>
      </c>
    </row>
    <row r="23" spans="2:2" ht="15" x14ac:dyDescent="0.4">
      <c r="B23" s="8" t="s">
        <v>19</v>
      </c>
    </row>
    <row r="24" spans="2:2" ht="15" x14ac:dyDescent="0.4">
      <c r="B24" s="8" t="s">
        <v>20</v>
      </c>
    </row>
    <row r="25" spans="2:2" ht="15" x14ac:dyDescent="0.4">
      <c r="B25" s="8" t="s">
        <v>21</v>
      </c>
    </row>
    <row r="26" spans="2:2" ht="15" x14ac:dyDescent="0.4">
      <c r="B26" s="8" t="s">
        <v>22</v>
      </c>
    </row>
    <row r="27" spans="2:2" ht="15" x14ac:dyDescent="0.4">
      <c r="B27" s="8" t="s">
        <v>23</v>
      </c>
    </row>
    <row r="28" spans="2:2" ht="15" x14ac:dyDescent="0.4">
      <c r="B28" s="8" t="s">
        <v>24</v>
      </c>
    </row>
    <row r="29" spans="2:2" ht="15" x14ac:dyDescent="0.4">
      <c r="B29" s="8" t="s">
        <v>25</v>
      </c>
    </row>
    <row r="30" spans="2:2" ht="15" x14ac:dyDescent="0.4">
      <c r="B30" s="8" t="s">
        <v>26</v>
      </c>
    </row>
    <row r="31" spans="2:2" ht="15" x14ac:dyDescent="0.4">
      <c r="B31" s="8" t="s">
        <v>27</v>
      </c>
    </row>
    <row r="32" spans="2:2" ht="15" x14ac:dyDescent="0.4">
      <c r="B32" s="8" t="s">
        <v>28</v>
      </c>
    </row>
    <row r="33" spans="2:2" ht="15" x14ac:dyDescent="0.4">
      <c r="B33" s="8" t="s">
        <v>29</v>
      </c>
    </row>
    <row r="34" spans="2:2" ht="15" x14ac:dyDescent="0.4">
      <c r="B34" s="8" t="s">
        <v>30</v>
      </c>
    </row>
    <row r="35" spans="2:2" ht="15" x14ac:dyDescent="0.4">
      <c r="B35" s="8" t="s">
        <v>31</v>
      </c>
    </row>
    <row r="36" spans="2:2" ht="15" x14ac:dyDescent="0.4">
      <c r="B36" s="8" t="s">
        <v>32</v>
      </c>
    </row>
    <row r="37" spans="2:2" ht="15" x14ac:dyDescent="0.4">
      <c r="B37" s="8" t="s">
        <v>33</v>
      </c>
    </row>
    <row r="38" spans="2:2" ht="48.75" customHeight="1" x14ac:dyDescent="0.4">
      <c r="B38" s="6" t="s">
        <v>34</v>
      </c>
    </row>
    <row r="39" spans="2:2" ht="30" x14ac:dyDescent="0.4">
      <c r="B39" s="10" t="s">
        <v>35</v>
      </c>
    </row>
    <row r="40" spans="2:2" ht="26.25" customHeight="1" x14ac:dyDescent="0.4">
      <c r="B40" s="6" t="s">
        <v>36</v>
      </c>
    </row>
    <row r="41" spans="2:2" ht="30" customHeight="1" x14ac:dyDescent="0.35">
      <c r="B41" s="11" t="s">
        <v>37</v>
      </c>
    </row>
    <row r="42" spans="2:2" ht="15" x14ac:dyDescent="0.4">
      <c r="B42" s="6" t="s">
        <v>38</v>
      </c>
    </row>
    <row r="43" spans="2:2" ht="18" customHeight="1" x14ac:dyDescent="0.4">
      <c r="B43" s="8" t="s">
        <v>39</v>
      </c>
    </row>
    <row r="44" spans="2:2" ht="40.5" customHeight="1" x14ac:dyDescent="0.4">
      <c r="B44" s="5" t="s">
        <v>40</v>
      </c>
    </row>
    <row r="45" spans="2:2" ht="42" customHeight="1" thickBot="1" x14ac:dyDescent="0.4">
      <c r="B45" s="12" t="s">
        <v>41</v>
      </c>
    </row>
    <row r="46" spans="2:2" ht="15" x14ac:dyDescent="0.4">
      <c r="B46" s="209"/>
    </row>
    <row r="47" spans="2:2" ht="15" x14ac:dyDescent="0.4">
      <c r="B47" s="209"/>
    </row>
    <row r="48" spans="2:2" ht="15" x14ac:dyDescent="0.4">
      <c r="B48" s="209"/>
    </row>
    <row r="49" spans="2:2" ht="15" x14ac:dyDescent="0.4">
      <c r="B49" s="209"/>
    </row>
    <row r="50" spans="2:2" ht="15" x14ac:dyDescent="0.4">
      <c r="B50" s="209"/>
    </row>
    <row r="51" spans="2:2" ht="15" x14ac:dyDescent="0.4">
      <c r="B51" s="209"/>
    </row>
    <row r="52" spans="2:2" ht="15" x14ac:dyDescent="0.4">
      <c r="B52" s="209"/>
    </row>
    <row r="53" spans="2:2" ht="15" x14ac:dyDescent="0.4">
      <c r="B53" s="209"/>
    </row>
    <row r="54" spans="2:2" ht="15" x14ac:dyDescent="0.4">
      <c r="B54" s="209"/>
    </row>
    <row r="55" spans="2:2" ht="15" x14ac:dyDescent="0.4">
      <c r="B55" s="209"/>
    </row>
    <row r="56" spans="2:2" ht="15" x14ac:dyDescent="0.4">
      <c r="B56" s="209"/>
    </row>
    <row r="57" spans="2:2" ht="15" x14ac:dyDescent="0.4">
      <c r="B57" s="209"/>
    </row>
    <row r="58" spans="2:2" ht="15" x14ac:dyDescent="0.4">
      <c r="B58" s="209"/>
    </row>
    <row r="59" spans="2:2" ht="15" x14ac:dyDescent="0.4">
      <c r="B59" s="209"/>
    </row>
    <row r="60" spans="2:2" ht="15" x14ac:dyDescent="0.4">
      <c r="B60" s="209"/>
    </row>
    <row r="61" spans="2:2" ht="15" x14ac:dyDescent="0.4">
      <c r="B61" s="209"/>
    </row>
  </sheetData>
  <hyperlinks>
    <hyperlink ref="B8" location="Notes!A1" display="Notes"/>
    <hyperlink ref="B10" location="'GB welfare'!A1" display="GB welfare"/>
    <hyperlink ref="B11" location="'Benefit summary table'!A1" display="Benefit summary table: Benefit expenditure 1948/49 to 2023/24. "/>
    <hyperlink ref="B12" location="'Table 1a'!A1" display="Table 1a: Benefit expenditure by benefit 1948/49 to 2023/24 nominal terms. "/>
    <hyperlink ref="B13" location="'Table 1b'!A1" display="Table 1b: Benefit expenditure by benefit 1948/49 to 2023/24 real terms prices. "/>
    <hyperlink ref="B14" location="'Table 1c'!A1" display="Table 1c: Caseloads by benefit"/>
    <hyperlink ref="B15" location="'Table 2a'!A1" display="Table 2a: Benefit expenditure by age group, 1978/79 to 2023/24 nominal terms."/>
    <hyperlink ref="B16" location="'Table 2b'!A1" display="Table 2b: Benefit expenditure by age group, 1978/79 to 2023/24 real terms prices."/>
    <hyperlink ref="B17" location="'Table 2c'!A1" display="Table 2c: Caseloads by age group"/>
    <hyperlink ref="B18" location="'Table 3a'!A1" display="Table 3a: Income-related benefit expenditure, by claimant group and selected components, nominal terms."/>
    <hyperlink ref="B19" location="'Table 3b'!A1" display="Table 3b: Income-related benefit expenditure, by claimant group and selected components, real terms prices. "/>
    <hyperlink ref="B20" location="'Table 3c'!A1" display="Table 3c: Caseloads by claimant group and selected components"/>
    <hyperlink ref="B23" location="'Non-DWP welfare'!A1" display="Non-DWP welfare"/>
    <hyperlink ref="B24" location="'Bereavement benefits'!A1" display="Bereavement benefits"/>
    <hyperlink ref="B25" location="'Carers Allowance'!A1" display="Carer’s Allowance"/>
    <hyperlink ref="B26" location="'Council Tax Benefit'!A1" display="Council Tax Benefit"/>
    <hyperlink ref="B27" location="'Disability benefits'!A1" display="Disability benefits"/>
    <hyperlink ref="B28" location="'Housing benefits'!A1" display="Housing Benefit"/>
    <hyperlink ref="B29" location="'Incapacity benefits'!A1" display="Incapacity benefits"/>
    <hyperlink ref="B30" location="'Income Support'!A1" display="Income Support"/>
    <hyperlink ref="B31" location="'Industrial injuries benefits'!A1" display="Industrial injuries benefits"/>
    <hyperlink ref="B33" location="'New Deal &amp; Emp prog allowances'!A1" display="New Deal and Employment programme allowances"/>
    <hyperlink ref="B34" location="'Pension Credit'!A1" display="Pension Credit"/>
    <hyperlink ref="B35" location="'Social Fund'!A1" display="Social Fund"/>
    <hyperlink ref="B36" location="'State Pension'!A1" display="State Pension"/>
    <hyperlink ref="B37" location="'Unemployment benefits'!A1" display="Unemployment benefits"/>
    <hyperlink ref="B45" r:id="rId1" display="https://www.gov.uk/government/organisations/department-for-work-pensions/about/media-enquiries"/>
    <hyperlink ref="B43" r:id="rId2"/>
    <hyperlink ref="B39" r:id="rId3" display="https://www.gov.uk/government/organisations/department-for-work-pensions"/>
    <hyperlink ref="B41" r:id="rId4"/>
    <hyperlink ref="B9" location="'UK welfare'!A1" display="UK welfare"/>
    <hyperlink ref="B21" location="'Table 4'!A1" display="Table 4: Benefit expenditure to support disabled people and people with health conditions"/>
    <hyperlink ref="B32" location="'Maternity benefits'!A1" display="Maternity benefits"/>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CA150"/>
  <sheetViews>
    <sheetView zoomScale="70" zoomScaleNormal="70" workbookViewId="0">
      <pane xSplit="3" ySplit="4" topLeftCell="BS5"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174" bestFit="1" customWidth="1"/>
    <col min="2" max="2" width="75.73046875" style="48" customWidth="1"/>
    <col min="3" max="3" width="25.73046875" style="48" customWidth="1"/>
    <col min="4" max="71" width="12.73046875" style="175" customWidth="1"/>
    <col min="72" max="73" width="12.73046875" style="56" customWidth="1"/>
    <col min="74" max="75" width="12.73046875" style="175" customWidth="1"/>
    <col min="76" max="79" width="12.73046875" style="54" customWidth="1"/>
    <col min="80" max="16384" width="9.1328125" style="54"/>
  </cols>
  <sheetData>
    <row r="1" spans="1:79" s="15" customFormat="1" ht="25.5" customHeight="1" thickBot="1" x14ac:dyDescent="0.4">
      <c r="A1" s="40" t="s">
        <v>42</v>
      </c>
      <c r="B1" s="41" t="s">
        <v>82</v>
      </c>
      <c r="C1" s="92"/>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row>
    <row r="2" spans="1:79" ht="33" customHeight="1" x14ac:dyDescent="0.4">
      <c r="A2" s="44" t="s">
        <v>592</v>
      </c>
      <c r="B2" s="17" t="s">
        <v>282</v>
      </c>
      <c r="C2" s="115"/>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49" customFormat="1" x14ac:dyDescent="0.4">
      <c r="A3" s="94">
        <v>2019</v>
      </c>
      <c r="B3" s="20" t="s">
        <v>220</v>
      </c>
      <c r="C3" s="22"/>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x14ac:dyDescent="0.4">
      <c r="A4" s="95"/>
      <c r="B4" s="96"/>
      <c r="C4" s="116"/>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135"/>
    </row>
    <row r="5" spans="1:79" ht="27" customHeight="1" x14ac:dyDescent="0.4">
      <c r="A5" s="136"/>
      <c r="B5" s="60" t="s">
        <v>239</v>
      </c>
      <c r="C5" s="54"/>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9"/>
    </row>
    <row r="6" spans="1:79" x14ac:dyDescent="0.4">
      <c r="A6" s="136"/>
      <c r="B6" s="54" t="s">
        <v>135</v>
      </c>
      <c r="C6" s="220" t="s">
        <v>134</v>
      </c>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v>139.36020274908026</v>
      </c>
      <c r="AI6" s="138">
        <v>137.41733548336072</v>
      </c>
      <c r="AJ6" s="138">
        <v>138.75685944295731</v>
      </c>
      <c r="AK6" s="138">
        <v>145.41951088864883</v>
      </c>
      <c r="AL6" s="138">
        <v>157.48419064396757</v>
      </c>
      <c r="AM6" s="138">
        <v>165.71146218361514</v>
      </c>
      <c r="AN6" s="138">
        <v>170.55927197631829</v>
      </c>
      <c r="AO6" s="138">
        <v>184.32173262817864</v>
      </c>
      <c r="AP6" s="138">
        <v>191.8570407533237</v>
      </c>
      <c r="AQ6" s="138">
        <v>203.29948116078029</v>
      </c>
      <c r="AR6" s="138">
        <v>206.47669756094183</v>
      </c>
      <c r="AS6" s="138">
        <v>209.0893397731941</v>
      </c>
      <c r="AT6" s="138">
        <v>227.2756947127867</v>
      </c>
      <c r="AU6" s="138">
        <v>262.52187587262006</v>
      </c>
      <c r="AV6" s="138">
        <v>0</v>
      </c>
      <c r="AW6" s="138">
        <v>0</v>
      </c>
      <c r="AX6" s="138">
        <v>0</v>
      </c>
      <c r="AY6" s="138">
        <v>0</v>
      </c>
      <c r="AZ6" s="138">
        <v>0</v>
      </c>
      <c r="BA6" s="138">
        <v>0</v>
      </c>
      <c r="BB6" s="138">
        <v>0</v>
      </c>
      <c r="BC6" s="138">
        <v>0</v>
      </c>
      <c r="BD6" s="138">
        <v>0</v>
      </c>
      <c r="BE6" s="138">
        <v>0</v>
      </c>
      <c r="BF6" s="138">
        <v>0</v>
      </c>
      <c r="BG6" s="138">
        <v>0</v>
      </c>
      <c r="BH6" s="138">
        <v>0</v>
      </c>
      <c r="BI6" s="138">
        <v>0</v>
      </c>
      <c r="BJ6" s="138">
        <v>0</v>
      </c>
      <c r="BK6" s="138">
        <v>0</v>
      </c>
      <c r="BL6" s="138">
        <v>0</v>
      </c>
      <c r="BM6" s="138">
        <v>0</v>
      </c>
      <c r="BN6" s="138">
        <v>0</v>
      </c>
      <c r="BO6" s="138">
        <v>0</v>
      </c>
      <c r="BP6" s="138">
        <v>0</v>
      </c>
      <c r="BQ6" s="138">
        <v>0</v>
      </c>
      <c r="BR6" s="138">
        <v>0</v>
      </c>
      <c r="BS6" s="138">
        <v>0</v>
      </c>
      <c r="BT6" s="138">
        <v>0</v>
      </c>
      <c r="BU6" s="138">
        <v>0</v>
      </c>
      <c r="BV6" s="138">
        <v>0</v>
      </c>
      <c r="BW6" s="138">
        <v>0</v>
      </c>
      <c r="BX6" s="138">
        <v>0</v>
      </c>
      <c r="BY6" s="138">
        <v>0</v>
      </c>
      <c r="BZ6" s="138">
        <v>0</v>
      </c>
      <c r="CA6" s="139">
        <v>0</v>
      </c>
    </row>
    <row r="7" spans="1:79" x14ac:dyDescent="0.4">
      <c r="A7" s="136"/>
      <c r="B7" s="54" t="s">
        <v>240</v>
      </c>
      <c r="C7" s="220" t="s">
        <v>134</v>
      </c>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v>8607.5313079070365</v>
      </c>
      <c r="AI7" s="138">
        <v>11591.528417195565</v>
      </c>
      <c r="AJ7" s="138">
        <v>10328.823844678562</v>
      </c>
      <c r="AK7" s="138">
        <v>10724.761704207669</v>
      </c>
      <c r="AL7" s="138">
        <v>10874.836402093641</v>
      </c>
      <c r="AM7" s="138">
        <v>11333.399321925961</v>
      </c>
      <c r="AN7" s="138">
        <v>11516.982952313039</v>
      </c>
      <c r="AO7" s="138">
        <v>11428.995244999327</v>
      </c>
      <c r="AP7" s="138">
        <v>11115.558826769508</v>
      </c>
      <c r="AQ7" s="138">
        <v>10750.9027009931</v>
      </c>
      <c r="AR7" s="138">
        <v>9955.4438590558057</v>
      </c>
      <c r="AS7" s="138">
        <v>9328.357646199398</v>
      </c>
      <c r="AT7" s="138">
        <v>8772.5451676018656</v>
      </c>
      <c r="AU7" s="138">
        <v>9359.6362650019491</v>
      </c>
      <c r="AV7" s="138">
        <v>9994.328419488691</v>
      </c>
      <c r="AW7" s="138">
        <v>10376.923536940058</v>
      </c>
      <c r="AX7" s="138">
        <v>10370.063957137852</v>
      </c>
      <c r="AY7" s="138">
        <v>10435.819551144696</v>
      </c>
      <c r="AZ7" s="138">
        <v>10534.817212781931</v>
      </c>
      <c r="BA7" s="138">
        <v>10687.050177716754</v>
      </c>
      <c r="BB7" s="138">
        <v>10858.530150484767</v>
      </c>
      <c r="BC7" s="138">
        <v>12282.803428835934</v>
      </c>
      <c r="BD7" s="138">
        <v>12557.533971690065</v>
      </c>
      <c r="BE7" s="138">
        <v>12627.830551103698</v>
      </c>
      <c r="BF7" s="138">
        <v>12532.194321617681</v>
      </c>
      <c r="BG7" s="138"/>
      <c r="BH7" s="138"/>
      <c r="BI7" s="138"/>
      <c r="BJ7" s="138"/>
      <c r="BK7" s="138"/>
      <c r="BL7" s="138"/>
      <c r="BM7" s="138"/>
      <c r="BN7" s="138"/>
      <c r="BO7" s="138"/>
      <c r="BP7" s="138"/>
      <c r="BQ7" s="138"/>
      <c r="BR7" s="138"/>
      <c r="BS7" s="138"/>
      <c r="BT7" s="138"/>
      <c r="BU7" s="138"/>
      <c r="BV7" s="138"/>
      <c r="BW7" s="138"/>
      <c r="BX7" s="138"/>
      <c r="BY7" s="138"/>
      <c r="BZ7" s="138"/>
      <c r="CA7" s="139"/>
    </row>
    <row r="8" spans="1:79" x14ac:dyDescent="0.4">
      <c r="A8" s="136"/>
      <c r="B8" s="54" t="s">
        <v>146</v>
      </c>
      <c r="C8" s="220" t="s">
        <v>134</v>
      </c>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v>0</v>
      </c>
      <c r="AI8" s="138">
        <v>0</v>
      </c>
      <c r="AJ8" s="138">
        <v>0</v>
      </c>
      <c r="AK8" s="138">
        <v>0</v>
      </c>
      <c r="AL8" s="138">
        <v>0</v>
      </c>
      <c r="AM8" s="138">
        <v>0</v>
      </c>
      <c r="AN8" s="138">
        <v>0</v>
      </c>
      <c r="AO8" s="138">
        <v>0</v>
      </c>
      <c r="AP8" s="138">
        <v>0</v>
      </c>
      <c r="AQ8" s="138">
        <v>0</v>
      </c>
      <c r="AR8" s="138">
        <v>0</v>
      </c>
      <c r="AS8" s="138">
        <v>0</v>
      </c>
      <c r="AT8" s="138">
        <v>0</v>
      </c>
      <c r="AU8" s="138">
        <v>0</v>
      </c>
      <c r="AV8" s="138">
        <v>388.6037300969852</v>
      </c>
      <c r="AW8" s="138">
        <v>533.00529552761202</v>
      </c>
      <c r="AX8" s="138">
        <v>591.29589778145441</v>
      </c>
      <c r="AY8" s="138">
        <v>687.20042821083177</v>
      </c>
      <c r="AZ8" s="138">
        <v>672.73261952667838</v>
      </c>
      <c r="BA8" s="138">
        <v>736.68415252603404</v>
      </c>
      <c r="BB8" s="138">
        <v>786.79559128068854</v>
      </c>
      <c r="BC8" s="138">
        <v>839.83054506192184</v>
      </c>
      <c r="BD8" s="138">
        <v>880.28005854862533</v>
      </c>
      <c r="BE8" s="138">
        <v>967.16242673284671</v>
      </c>
      <c r="BF8" s="138">
        <v>1067.8939692446522</v>
      </c>
      <c r="BG8" s="138">
        <v>1089.1598894700196</v>
      </c>
      <c r="BH8" s="138">
        <v>1125.519787895541</v>
      </c>
      <c r="BI8" s="138">
        <v>1203.0868868293085</v>
      </c>
      <c r="BJ8" s="138">
        <v>1230.2437378481711</v>
      </c>
      <c r="BK8" s="138">
        <v>1283.3568830281295</v>
      </c>
      <c r="BL8" s="138">
        <v>1328.879597942594</v>
      </c>
      <c r="BM8" s="138">
        <v>1412.4065717892352</v>
      </c>
      <c r="BN8" s="138">
        <v>1419.293541167953</v>
      </c>
      <c r="BO8" s="138">
        <v>1509.382375268287</v>
      </c>
      <c r="BP8" s="138">
        <v>1565.0345051147892</v>
      </c>
      <c r="BQ8" s="138">
        <v>1617.2463615090726</v>
      </c>
      <c r="BR8" s="138">
        <v>1873.7771377756335</v>
      </c>
      <c r="BS8" s="138">
        <v>1986.0046693621334</v>
      </c>
      <c r="BT8" s="138">
        <v>2007.6654309503951</v>
      </c>
      <c r="BU8" s="138">
        <v>2039.9923184409538</v>
      </c>
      <c r="BV8" s="138">
        <v>2143.305237166509</v>
      </c>
      <c r="BW8" s="138">
        <v>2244.5097510724554</v>
      </c>
      <c r="BX8" s="138">
        <v>2335.6042913274878</v>
      </c>
      <c r="BY8" s="138">
        <v>2436.7545815057074</v>
      </c>
      <c r="BZ8" s="138">
        <v>2548.6469854953107</v>
      </c>
      <c r="CA8" s="139">
        <v>2665.7802738960131</v>
      </c>
    </row>
    <row r="9" spans="1:79" x14ac:dyDescent="0.4">
      <c r="A9" s="136"/>
      <c r="B9" s="54" t="s">
        <v>241</v>
      </c>
      <c r="C9" s="220" t="s">
        <v>144</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v>0</v>
      </c>
      <c r="AI9" s="138">
        <v>0</v>
      </c>
      <c r="AJ9" s="138">
        <v>0</v>
      </c>
      <c r="AK9" s="138">
        <v>0</v>
      </c>
      <c r="AL9" s="138">
        <v>0</v>
      </c>
      <c r="AM9" s="138">
        <v>0</v>
      </c>
      <c r="AN9" s="138">
        <v>0</v>
      </c>
      <c r="AO9" s="138">
        <v>0</v>
      </c>
      <c r="AP9" s="138">
        <v>0</v>
      </c>
      <c r="AQ9" s="138">
        <v>0</v>
      </c>
      <c r="AR9" s="138">
        <v>0</v>
      </c>
      <c r="AS9" s="138">
        <v>0</v>
      </c>
      <c r="AT9" s="138">
        <v>0</v>
      </c>
      <c r="AU9" s="138">
        <v>0</v>
      </c>
      <c r="AV9" s="138">
        <v>1.0971950836642661</v>
      </c>
      <c r="AW9" s="138">
        <v>2.6580268765943105</v>
      </c>
      <c r="AX9" s="138">
        <v>4.1703766734820205</v>
      </c>
      <c r="AY9" s="138">
        <v>6.3937430503956234</v>
      </c>
      <c r="AZ9" s="138">
        <v>11.208556370510454</v>
      </c>
      <c r="BA9" s="138">
        <v>14.016726537129083</v>
      </c>
      <c r="BB9" s="138">
        <v>16.081252841952523</v>
      </c>
      <c r="BC9" s="138">
        <v>13.873255184087093</v>
      </c>
      <c r="BD9" s="138">
        <v>0</v>
      </c>
      <c r="BE9" s="138">
        <v>0</v>
      </c>
      <c r="BF9" s="138">
        <v>0</v>
      </c>
      <c r="BG9" s="138">
        <v>0</v>
      </c>
      <c r="BH9" s="138">
        <v>0</v>
      </c>
      <c r="BI9" s="138">
        <v>0</v>
      </c>
      <c r="BJ9" s="138">
        <v>0</v>
      </c>
      <c r="BK9" s="138">
        <v>0</v>
      </c>
      <c r="BL9" s="138">
        <v>0</v>
      </c>
      <c r="BM9" s="138">
        <v>0</v>
      </c>
      <c r="BN9" s="138">
        <v>0</v>
      </c>
      <c r="BO9" s="138">
        <v>0</v>
      </c>
      <c r="BP9" s="138">
        <v>0</v>
      </c>
      <c r="BQ9" s="138">
        <v>0</v>
      </c>
      <c r="BR9" s="138">
        <v>0</v>
      </c>
      <c r="BS9" s="138">
        <v>0</v>
      </c>
      <c r="BT9" s="138">
        <v>0</v>
      </c>
      <c r="BU9" s="138">
        <v>0</v>
      </c>
      <c r="BV9" s="138">
        <v>0</v>
      </c>
      <c r="BW9" s="138">
        <v>0</v>
      </c>
      <c r="BX9" s="138">
        <v>0</v>
      </c>
      <c r="BY9" s="138">
        <v>0</v>
      </c>
      <c r="BZ9" s="138">
        <v>0</v>
      </c>
      <c r="CA9" s="139">
        <v>0</v>
      </c>
    </row>
    <row r="10" spans="1:79" x14ac:dyDescent="0.4">
      <c r="A10" s="136"/>
      <c r="B10" s="143" t="s">
        <v>152</v>
      </c>
      <c r="C10" s="220" t="s">
        <v>144</v>
      </c>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v>69.472864312836563</v>
      </c>
      <c r="AI10" s="138">
        <v>66.081241322786923</v>
      </c>
      <c r="AJ10" s="138">
        <v>84.959056774612492</v>
      </c>
      <c r="AK10" s="138">
        <v>118.99432904815626</v>
      </c>
      <c r="AL10" s="138">
        <v>155.65162496398619</v>
      </c>
      <c r="AM10" s="138">
        <v>192.16630280671993</v>
      </c>
      <c r="AN10" s="138">
        <v>185.47165719998671</v>
      </c>
      <c r="AO10" s="138">
        <v>181.10208436018934</v>
      </c>
      <c r="AP10" s="138">
        <v>215.37437415278123</v>
      </c>
      <c r="AQ10" s="138">
        <v>228.4262685799159</v>
      </c>
      <c r="AR10" s="138">
        <v>455.38337203782703</v>
      </c>
      <c r="AS10" s="138">
        <v>484.90182018573717</v>
      </c>
      <c r="AT10" s="138">
        <v>529.27845514656906</v>
      </c>
      <c r="AU10" s="138">
        <v>645.28010480802027</v>
      </c>
      <c r="AV10" s="138">
        <v>866.12556205601879</v>
      </c>
      <c r="AW10" s="138">
        <v>1048.0650564687428</v>
      </c>
      <c r="AX10" s="138">
        <v>1208.3538792540792</v>
      </c>
      <c r="AY10" s="138">
        <v>1364.1649497010658</v>
      </c>
      <c r="AZ10" s="138">
        <v>1539.4803343547769</v>
      </c>
      <c r="BA10" s="138">
        <v>1687.4638061566211</v>
      </c>
      <c r="BB10" s="138">
        <v>1728.6221107075394</v>
      </c>
      <c r="BC10" s="138">
        <v>1413.1267729645674</v>
      </c>
      <c r="BD10" s="138">
        <v>1.2465817269106743</v>
      </c>
      <c r="BE10" s="138">
        <v>-0.59112953468325813</v>
      </c>
      <c r="BF10" s="138">
        <v>-0.52111388744100062</v>
      </c>
      <c r="BG10" s="138">
        <v>5.8791893720978414E-2</v>
      </c>
      <c r="BH10" s="138">
        <v>-1.9484414123463051E-2</v>
      </c>
      <c r="BI10" s="138">
        <v>0</v>
      </c>
      <c r="BJ10" s="138">
        <v>0</v>
      </c>
      <c r="BK10" s="138">
        <v>0</v>
      </c>
      <c r="BL10" s="138">
        <v>0</v>
      </c>
      <c r="BM10" s="138">
        <v>0</v>
      </c>
      <c r="BN10" s="138">
        <v>0</v>
      </c>
      <c r="BO10" s="138">
        <v>0</v>
      </c>
      <c r="BP10" s="138">
        <v>0</v>
      </c>
      <c r="BQ10" s="138">
        <v>0</v>
      </c>
      <c r="BR10" s="138">
        <v>0</v>
      </c>
      <c r="BS10" s="138">
        <v>0</v>
      </c>
      <c r="BT10" s="138">
        <v>0</v>
      </c>
      <c r="BU10" s="138">
        <v>0</v>
      </c>
      <c r="BV10" s="138">
        <v>0</v>
      </c>
      <c r="BW10" s="138">
        <v>0</v>
      </c>
      <c r="BX10" s="138">
        <v>0</v>
      </c>
      <c r="BY10" s="138">
        <v>0</v>
      </c>
      <c r="BZ10" s="138">
        <v>0</v>
      </c>
      <c r="CA10" s="139">
        <v>0</v>
      </c>
    </row>
    <row r="11" spans="1:79" ht="24.75" customHeight="1" x14ac:dyDescent="0.4">
      <c r="A11" s="136"/>
      <c r="B11" s="143" t="s">
        <v>155</v>
      </c>
      <c r="C11" s="220" t="s">
        <v>137</v>
      </c>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v>9.574562077760886</v>
      </c>
      <c r="AI11" s="138">
        <v>8.1918928743431554</v>
      </c>
      <c r="AJ11" s="138">
        <v>6.8744251878060307</v>
      </c>
      <c r="AK11" s="138">
        <v>6.2208594571970242</v>
      </c>
      <c r="AL11" s="138">
        <v>5.7983665167121519</v>
      </c>
      <c r="AM11" s="138">
        <v>5.5352377640664034</v>
      </c>
      <c r="AN11" s="138">
        <v>5.2397556652925568</v>
      </c>
      <c r="AO11" s="138">
        <v>2.483484407865999</v>
      </c>
      <c r="AP11" s="138">
        <v>4.7696025860414109</v>
      </c>
      <c r="AQ11" s="138">
        <v>3.2386856087009988</v>
      </c>
      <c r="AR11" s="138">
        <v>2.8676415182756712</v>
      </c>
      <c r="AS11" s="138">
        <v>2.6684426716506433</v>
      </c>
      <c r="AT11" s="138">
        <v>2.8230822508752724</v>
      </c>
      <c r="AU11" s="138">
        <v>2.5320321363052622</v>
      </c>
      <c r="AV11" s="138">
        <v>3.3576430548604823</v>
      </c>
      <c r="AW11" s="138">
        <v>1.6389621846514582</v>
      </c>
      <c r="AX11" s="138">
        <v>1.6193878029052999</v>
      </c>
      <c r="AY11" s="138">
        <v>2.7039200640628738</v>
      </c>
      <c r="AZ11" s="138">
        <v>2.2704573131621646</v>
      </c>
      <c r="BA11" s="138">
        <v>2.3701179228523981</v>
      </c>
      <c r="BB11" s="138">
        <v>2.6450641501964487</v>
      </c>
      <c r="BC11" s="138">
        <v>2.0151680118304922</v>
      </c>
      <c r="BD11" s="138">
        <v>2.1056001587720803</v>
      </c>
      <c r="BE11" s="138">
        <v>2.320823632117345</v>
      </c>
      <c r="BF11" s="138">
        <v>2.2426717076344493</v>
      </c>
      <c r="BG11" s="138">
        <v>0</v>
      </c>
      <c r="BH11" s="138">
        <v>0</v>
      </c>
      <c r="BI11" s="138">
        <v>0</v>
      </c>
      <c r="BJ11" s="138">
        <v>0</v>
      </c>
      <c r="BK11" s="138">
        <v>0</v>
      </c>
      <c r="BL11" s="138">
        <v>0</v>
      </c>
      <c r="BM11" s="138">
        <v>0</v>
      </c>
      <c r="BN11" s="138">
        <v>0</v>
      </c>
      <c r="BO11" s="138">
        <v>0</v>
      </c>
      <c r="BP11" s="138">
        <v>0</v>
      </c>
      <c r="BQ11" s="138">
        <v>0</v>
      </c>
      <c r="BR11" s="138">
        <v>0</v>
      </c>
      <c r="BS11" s="138">
        <v>0</v>
      </c>
      <c r="BT11" s="138">
        <v>0</v>
      </c>
      <c r="BU11" s="138">
        <v>0</v>
      </c>
      <c r="BV11" s="138">
        <v>0</v>
      </c>
      <c r="BW11" s="138">
        <v>0</v>
      </c>
      <c r="BX11" s="138">
        <v>0</v>
      </c>
      <c r="BY11" s="138">
        <v>0</v>
      </c>
      <c r="BZ11" s="138">
        <v>0</v>
      </c>
      <c r="CA11" s="139">
        <v>0</v>
      </c>
    </row>
    <row r="12" spans="1:79" x14ac:dyDescent="0.4">
      <c r="A12" s="136"/>
      <c r="B12" s="54" t="s">
        <v>242</v>
      </c>
      <c r="C12" s="220" t="s">
        <v>144</v>
      </c>
      <c r="D12" s="138"/>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v>1376.3732852315914</v>
      </c>
      <c r="AI12" s="138">
        <v>1237.3053674923656</v>
      </c>
      <c r="AJ12" s="138">
        <v>1360.7431287054328</v>
      </c>
      <c r="AK12" s="138">
        <v>1755.4162134337416</v>
      </c>
      <c r="AL12" s="138">
        <v>2190.2361356374904</v>
      </c>
      <c r="AM12" s="138">
        <v>2443.7038684062773</v>
      </c>
      <c r="AN12" s="138">
        <v>2674.2942612623156</v>
      </c>
      <c r="AO12" s="138">
        <v>2910.9410306783029</v>
      </c>
      <c r="AP12" s="138">
        <v>2970.4502085867775</v>
      </c>
      <c r="AQ12" s="138">
        <v>2916.3768408281053</v>
      </c>
      <c r="AR12" s="138">
        <v>2804.7802568108732</v>
      </c>
      <c r="AS12" s="138">
        <v>2791.0379847534859</v>
      </c>
      <c r="AT12" s="138">
        <v>2914.6633746115012</v>
      </c>
      <c r="AU12" s="138">
        <v>3587.285627685098</v>
      </c>
      <c r="AV12" s="138">
        <v>4346.4051566466742</v>
      </c>
      <c r="AW12" s="138">
        <v>4706.898821404754</v>
      </c>
      <c r="AX12" s="138">
        <v>4511.4800097065245</v>
      </c>
      <c r="AY12" s="138">
        <v>4311.7391213311721</v>
      </c>
      <c r="AZ12" s="138">
        <v>3700.48494008851</v>
      </c>
      <c r="BA12" s="138">
        <v>3248.3295372423395</v>
      </c>
      <c r="BB12" s="138">
        <v>3215.9440141989212</v>
      </c>
      <c r="BC12" s="138">
        <v>3535.0791988314672</v>
      </c>
      <c r="BD12" s="138">
        <v>4269.8786955225032</v>
      </c>
      <c r="BE12" s="138">
        <v>4774.0022859133614</v>
      </c>
      <c r="BF12" s="138">
        <v>5120.7115081366364</v>
      </c>
      <c r="BG12" s="138">
        <v>5150.780140760934</v>
      </c>
      <c r="BH12" s="138">
        <v>4381.097769609898</v>
      </c>
      <c r="BI12" s="138">
        <v>3289.7957208080747</v>
      </c>
      <c r="BJ12" s="138">
        <v>2592.8069549481984</v>
      </c>
      <c r="BK12" s="138">
        <v>2144.4460065849321</v>
      </c>
      <c r="BL12" s="138">
        <v>1749.1347247633284</v>
      </c>
      <c r="BM12" s="138">
        <v>1039.0409101445323</v>
      </c>
      <c r="BN12" s="138">
        <v>736.53612389053364</v>
      </c>
      <c r="BO12" s="138">
        <v>517.84436140766888</v>
      </c>
      <c r="BP12" s="138">
        <v>328.92939163496726</v>
      </c>
      <c r="BQ12" s="138">
        <v>190.2764274534976</v>
      </c>
      <c r="BR12" s="138">
        <v>130.37891912936655</v>
      </c>
      <c r="BS12" s="138">
        <v>86.840379496154327</v>
      </c>
      <c r="BT12" s="138">
        <v>62.627353081959278</v>
      </c>
      <c r="BU12" s="138">
        <v>44.232041106944358</v>
      </c>
      <c r="BV12" s="138">
        <v>33.334780838596494</v>
      </c>
      <c r="BW12" s="138">
        <v>25.502906301287176</v>
      </c>
      <c r="BX12" s="138">
        <v>19.546743908153193</v>
      </c>
      <c r="BY12" s="138">
        <v>15.486188152442127</v>
      </c>
      <c r="BZ12" s="138">
        <v>12.101160724498927</v>
      </c>
      <c r="CA12" s="139">
        <v>0</v>
      </c>
    </row>
    <row r="13" spans="1:79" x14ac:dyDescent="0.4">
      <c r="A13" s="136"/>
      <c r="B13" s="54" t="s">
        <v>243</v>
      </c>
      <c r="C13" s="220" t="s">
        <v>144</v>
      </c>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325.21648070700957</v>
      </c>
      <c r="BA13" s="138">
        <v>497.54383876672478</v>
      </c>
      <c r="BB13" s="138">
        <v>453.99243996056094</v>
      </c>
      <c r="BC13" s="138">
        <v>422.60697819844756</v>
      </c>
      <c r="BD13" s="138">
        <v>442.29204437016836</v>
      </c>
      <c r="BE13" s="138">
        <v>407.7561893337471</v>
      </c>
      <c r="BF13" s="138">
        <v>406.03171602888943</v>
      </c>
      <c r="BG13" s="138">
        <v>351.21057254239344</v>
      </c>
      <c r="BH13" s="138">
        <v>190.9626694385698</v>
      </c>
      <c r="BI13" s="138">
        <v>31.417894653521703</v>
      </c>
      <c r="BJ13" s="138">
        <v>15.461490889531348</v>
      </c>
      <c r="BK13" s="138">
        <v>0</v>
      </c>
      <c r="BL13" s="138">
        <v>0</v>
      </c>
      <c r="BM13" s="138">
        <v>0</v>
      </c>
      <c r="BN13" s="138">
        <v>0</v>
      </c>
      <c r="BO13" s="138">
        <v>0</v>
      </c>
      <c r="BP13" s="138">
        <v>0</v>
      </c>
      <c r="BQ13" s="138">
        <v>0</v>
      </c>
      <c r="BR13" s="138">
        <v>0</v>
      </c>
      <c r="BS13" s="138">
        <v>0</v>
      </c>
      <c r="BT13" s="138">
        <v>0</v>
      </c>
      <c r="BU13" s="138">
        <v>0</v>
      </c>
      <c r="BV13" s="138">
        <v>0</v>
      </c>
      <c r="BW13" s="138">
        <v>0</v>
      </c>
      <c r="BX13" s="138">
        <v>0</v>
      </c>
      <c r="BY13" s="138">
        <v>0</v>
      </c>
      <c r="BZ13" s="138">
        <v>0</v>
      </c>
      <c r="CA13" s="139">
        <v>0</v>
      </c>
    </row>
    <row r="14" spans="1:79" x14ac:dyDescent="0.4">
      <c r="A14" s="136"/>
      <c r="B14" s="54" t="s">
        <v>244</v>
      </c>
      <c r="C14" s="220" t="s">
        <v>134</v>
      </c>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v>43.571423670128773</v>
      </c>
      <c r="AI14" s="138">
        <v>47.677784169628076</v>
      </c>
      <c r="AJ14" s="138">
        <v>46.850013177627247</v>
      </c>
      <c r="AK14" s="138">
        <v>48.492188646075363</v>
      </c>
      <c r="AL14" s="138">
        <v>50.849789174762122</v>
      </c>
      <c r="AM14" s="138">
        <v>51.954215361257276</v>
      </c>
      <c r="AN14" s="138">
        <v>49.601863621911448</v>
      </c>
      <c r="AO14" s="138">
        <v>48.320997121563963</v>
      </c>
      <c r="AP14" s="138">
        <v>48.993643837682129</v>
      </c>
      <c r="AQ14" s="138">
        <v>48.272054948155457</v>
      </c>
      <c r="AR14" s="138">
        <v>47.498294884595843</v>
      </c>
      <c r="AS14" s="138">
        <v>47.080678384454963</v>
      </c>
      <c r="AT14" s="138">
        <v>48.105737308714339</v>
      </c>
      <c r="AU14" s="138">
        <v>52.655915475810282</v>
      </c>
      <c r="AV14" s="138">
        <v>3.3033451569020138</v>
      </c>
      <c r="AW14" s="138">
        <v>0</v>
      </c>
      <c r="AX14" s="138">
        <v>0</v>
      </c>
      <c r="AY14" s="138">
        <v>0</v>
      </c>
      <c r="AZ14" s="138">
        <v>0</v>
      </c>
      <c r="BA14" s="138">
        <v>0</v>
      </c>
      <c r="BB14" s="138">
        <v>0</v>
      </c>
      <c r="BC14" s="138">
        <v>0</v>
      </c>
      <c r="BD14" s="138">
        <v>0</v>
      </c>
      <c r="BE14" s="138">
        <v>0</v>
      </c>
      <c r="BF14" s="138">
        <v>0</v>
      </c>
      <c r="BG14" s="138">
        <v>0</v>
      </c>
      <c r="BH14" s="138">
        <v>0</v>
      </c>
      <c r="BI14" s="138">
        <v>0</v>
      </c>
      <c r="BJ14" s="138">
        <v>0</v>
      </c>
      <c r="BK14" s="138">
        <v>0</v>
      </c>
      <c r="BL14" s="138">
        <v>0</v>
      </c>
      <c r="BM14" s="138">
        <v>0</v>
      </c>
      <c r="BN14" s="138">
        <v>0</v>
      </c>
      <c r="BO14" s="138">
        <v>0</v>
      </c>
      <c r="BP14" s="138">
        <v>0</v>
      </c>
      <c r="BQ14" s="138">
        <v>0</v>
      </c>
      <c r="BR14" s="138">
        <v>0</v>
      </c>
      <c r="BS14" s="138">
        <v>0</v>
      </c>
      <c r="BT14" s="138">
        <v>0</v>
      </c>
      <c r="BU14" s="138">
        <v>0</v>
      </c>
      <c r="BV14" s="138">
        <v>0</v>
      </c>
      <c r="BW14" s="138">
        <v>0</v>
      </c>
      <c r="BX14" s="138">
        <v>0</v>
      </c>
      <c r="BY14" s="138">
        <v>0</v>
      </c>
      <c r="BZ14" s="138">
        <v>0</v>
      </c>
      <c r="CA14" s="139">
        <v>0</v>
      </c>
    </row>
    <row r="15" spans="1:79" x14ac:dyDescent="0.4">
      <c r="A15" s="136"/>
      <c r="B15" s="54" t="s">
        <v>194</v>
      </c>
      <c r="C15" s="220" t="s">
        <v>134</v>
      </c>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4.261301680093791E-2</v>
      </c>
      <c r="AX15" s="138">
        <v>2.7529592649390099E-2</v>
      </c>
      <c r="AY15" s="138">
        <v>0</v>
      </c>
      <c r="AZ15" s="138">
        <v>1.3659168327847245E-2</v>
      </c>
      <c r="BA15" s="138">
        <v>1.8092503227880901E-2</v>
      </c>
      <c r="BB15" s="138">
        <v>0</v>
      </c>
      <c r="BC15" s="138">
        <v>8.8969890147041583E-2</v>
      </c>
      <c r="BD15" s="138">
        <v>88.07267220582888</v>
      </c>
      <c r="BE15" s="138">
        <v>9.3676241454508204</v>
      </c>
      <c r="BF15" s="138">
        <v>0.79577525750883904</v>
      </c>
      <c r="BG15" s="138">
        <v>0.65606483798682169</v>
      </c>
      <c r="BH15" s="138">
        <v>0.57336514434491948</v>
      </c>
      <c r="BI15" s="138">
        <v>0.65118680142677654</v>
      </c>
      <c r="BJ15" s="138">
        <v>0.49200092949992646</v>
      </c>
      <c r="BK15" s="138">
        <v>0.2468410037654247</v>
      </c>
      <c r="BL15" s="138">
        <v>0</v>
      </c>
      <c r="BM15" s="138">
        <v>0.34537052139133417</v>
      </c>
      <c r="BN15" s="138">
        <v>0.10642918064557785</v>
      </c>
      <c r="BO15" s="138">
        <v>0</v>
      </c>
      <c r="BP15" s="138">
        <v>0</v>
      </c>
      <c r="BQ15" s="138">
        <v>2.3329417976003346E-4</v>
      </c>
      <c r="BR15" s="138">
        <v>0.10911153507083558</v>
      </c>
      <c r="BS15" s="138">
        <v>0.41133593263355039</v>
      </c>
      <c r="BT15" s="138">
        <v>0.3810069704770721</v>
      </c>
      <c r="BU15" s="138">
        <v>0.24914896715063145</v>
      </c>
      <c r="BV15" s="138">
        <v>0.73439485765339418</v>
      </c>
      <c r="BW15" s="138">
        <v>0.72</v>
      </c>
      <c r="BX15" s="138">
        <v>0.70697673458647303</v>
      </c>
      <c r="BY15" s="138">
        <v>0.69353189208967458</v>
      </c>
      <c r="BZ15" s="138">
        <v>0.68023854292813279</v>
      </c>
      <c r="CA15" s="139">
        <v>0.66692266321644467</v>
      </c>
    </row>
    <row r="16" spans="1:79" ht="24.75" customHeight="1" x14ac:dyDescent="0.4">
      <c r="A16" s="136"/>
      <c r="B16" s="60" t="s">
        <v>245</v>
      </c>
      <c r="C16" s="22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f t="shared" ref="AH16:BU16" si="0">SUM(AH6:AH15)</f>
        <v>10245.883645948436</v>
      </c>
      <c r="AI16" s="50">
        <f t="shared" si="0"/>
        <v>13088.202038538047</v>
      </c>
      <c r="AJ16" s="50">
        <f t="shared" si="0"/>
        <v>11967.007327966998</v>
      </c>
      <c r="AK16" s="50">
        <f t="shared" si="0"/>
        <v>12799.30480568149</v>
      </c>
      <c r="AL16" s="50">
        <f t="shared" si="0"/>
        <v>13434.856509030558</v>
      </c>
      <c r="AM16" s="50">
        <f t="shared" si="0"/>
        <v>14192.470408447896</v>
      </c>
      <c r="AN16" s="50">
        <f t="shared" si="0"/>
        <v>14602.149762038865</v>
      </c>
      <c r="AO16" s="50">
        <f t="shared" si="0"/>
        <v>14756.164574195429</v>
      </c>
      <c r="AP16" s="50">
        <f t="shared" si="0"/>
        <v>14547.003696686115</v>
      </c>
      <c r="AQ16" s="50">
        <f t="shared" si="0"/>
        <v>14150.516032118758</v>
      </c>
      <c r="AR16" s="50">
        <f t="shared" si="0"/>
        <v>13472.45012186832</v>
      </c>
      <c r="AS16" s="50">
        <f t="shared" si="0"/>
        <v>12863.135911967922</v>
      </c>
      <c r="AT16" s="50">
        <f t="shared" si="0"/>
        <v>12494.691511632313</v>
      </c>
      <c r="AU16" s="50">
        <f t="shared" si="0"/>
        <v>13909.911820979803</v>
      </c>
      <c r="AV16" s="50">
        <f t="shared" si="0"/>
        <v>15603.221051583798</v>
      </c>
      <c r="AW16" s="50">
        <f t="shared" si="0"/>
        <v>16669.232312419212</v>
      </c>
      <c r="AX16" s="50">
        <f t="shared" si="0"/>
        <v>16687.011037948945</v>
      </c>
      <c r="AY16" s="50">
        <f t="shared" si="0"/>
        <v>16808.021713502225</v>
      </c>
      <c r="AZ16" s="50">
        <f t="shared" si="0"/>
        <v>16786.224260310908</v>
      </c>
      <c r="BA16" s="50">
        <f t="shared" si="0"/>
        <v>16873.476449371683</v>
      </c>
      <c r="BB16" s="50">
        <f t="shared" si="0"/>
        <v>17062.610623624627</v>
      </c>
      <c r="BC16" s="50">
        <f t="shared" si="0"/>
        <v>18509.424316978406</v>
      </c>
      <c r="BD16" s="50">
        <f t="shared" si="0"/>
        <v>18241.409624222873</v>
      </c>
      <c r="BE16" s="50">
        <f t="shared" si="0"/>
        <v>18787.848771326539</v>
      </c>
      <c r="BF16" s="50">
        <f t="shared" si="0"/>
        <v>19129.348848105565</v>
      </c>
      <c r="BG16" s="50">
        <f t="shared" si="0"/>
        <v>6591.8654595050548</v>
      </c>
      <c r="BH16" s="50">
        <f t="shared" si="0"/>
        <v>5698.1341076742301</v>
      </c>
      <c r="BI16" s="50">
        <f t="shared" si="0"/>
        <v>4524.9516890923323</v>
      </c>
      <c r="BJ16" s="50">
        <f t="shared" si="0"/>
        <v>3839.0041846154013</v>
      </c>
      <c r="BK16" s="50">
        <f t="shared" si="0"/>
        <v>3428.0497306168272</v>
      </c>
      <c r="BL16" s="50">
        <f t="shared" si="0"/>
        <v>3078.0143227059225</v>
      </c>
      <c r="BM16" s="50">
        <f t="shared" si="0"/>
        <v>2451.7928524551589</v>
      </c>
      <c r="BN16" s="50">
        <f t="shared" si="0"/>
        <v>2155.9360942391322</v>
      </c>
      <c r="BO16" s="50">
        <f t="shared" si="0"/>
        <v>2027.2267366759559</v>
      </c>
      <c r="BP16" s="50">
        <f t="shared" si="0"/>
        <v>1893.9638967497565</v>
      </c>
      <c r="BQ16" s="50">
        <f t="shared" si="0"/>
        <v>1807.52302225675</v>
      </c>
      <c r="BR16" s="50">
        <f t="shared" si="0"/>
        <v>2004.2651684400707</v>
      </c>
      <c r="BS16" s="50">
        <f t="shared" si="0"/>
        <v>2073.2563847909209</v>
      </c>
      <c r="BT16" s="50">
        <f t="shared" si="0"/>
        <v>2070.6737910028314</v>
      </c>
      <c r="BU16" s="50">
        <f t="shared" si="0"/>
        <v>2084.4735085150487</v>
      </c>
      <c r="BV16" s="50">
        <f t="shared" ref="BV16:CA16" si="1">SUM(BV6:BV15)</f>
        <v>2177.3744128627591</v>
      </c>
      <c r="BW16" s="50">
        <f t="shared" si="1"/>
        <v>2270.7326573737423</v>
      </c>
      <c r="BX16" s="50">
        <f t="shared" si="1"/>
        <v>2355.8580119702274</v>
      </c>
      <c r="BY16" s="50">
        <f t="shared" si="1"/>
        <v>2452.9343015502391</v>
      </c>
      <c r="BZ16" s="50">
        <f t="shared" si="1"/>
        <v>2561.428384762738</v>
      </c>
      <c r="CA16" s="51">
        <f t="shared" si="1"/>
        <v>2666.4471965592297</v>
      </c>
    </row>
    <row r="17" spans="1:79" x14ac:dyDescent="0.4">
      <c r="A17" s="136"/>
      <c r="B17" s="221" t="s">
        <v>246</v>
      </c>
      <c r="C17" s="22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f>AH16-SUM(AH9:AH13,AH7)</f>
        <v>182.93162641921117</v>
      </c>
      <c r="AI17" s="50">
        <f t="shared" ref="AI17:BW17" si="2">AI16-SUM(AI9:AI13,AI7)</f>
        <v>185.09511965298771</v>
      </c>
      <c r="AJ17" s="50">
        <f t="shared" si="2"/>
        <v>185.60687262058491</v>
      </c>
      <c r="AK17" s="50">
        <f t="shared" si="2"/>
        <v>193.9116995347249</v>
      </c>
      <c r="AL17" s="50">
        <f t="shared" si="2"/>
        <v>208.33397981872804</v>
      </c>
      <c r="AM17" s="50">
        <f t="shared" si="2"/>
        <v>217.66567754487187</v>
      </c>
      <c r="AN17" s="50">
        <f t="shared" si="2"/>
        <v>220.16113559823134</v>
      </c>
      <c r="AO17" s="50">
        <f t="shared" si="2"/>
        <v>232.64272974974301</v>
      </c>
      <c r="AP17" s="50">
        <f t="shared" si="2"/>
        <v>240.85068459100876</v>
      </c>
      <c r="AQ17" s="50">
        <f t="shared" si="2"/>
        <v>251.57153610893511</v>
      </c>
      <c r="AR17" s="50">
        <f t="shared" si="2"/>
        <v>253.97499244553728</v>
      </c>
      <c r="AS17" s="50">
        <f t="shared" si="2"/>
        <v>256.1700181576507</v>
      </c>
      <c r="AT17" s="50">
        <f t="shared" si="2"/>
        <v>275.38143202150059</v>
      </c>
      <c r="AU17" s="50">
        <f t="shared" si="2"/>
        <v>315.17779134843113</v>
      </c>
      <c r="AV17" s="50">
        <f t="shared" si="2"/>
        <v>391.90707525389007</v>
      </c>
      <c r="AW17" s="50">
        <f t="shared" si="2"/>
        <v>533.04790854441126</v>
      </c>
      <c r="AX17" s="50">
        <f t="shared" si="2"/>
        <v>591.32342737410181</v>
      </c>
      <c r="AY17" s="50">
        <f t="shared" si="2"/>
        <v>687.20042821083189</v>
      </c>
      <c r="AZ17" s="50">
        <f t="shared" si="2"/>
        <v>672.7462786950091</v>
      </c>
      <c r="BA17" s="50">
        <f t="shared" si="2"/>
        <v>736.70224502926249</v>
      </c>
      <c r="BB17" s="50">
        <f t="shared" si="2"/>
        <v>786.79559128069013</v>
      </c>
      <c r="BC17" s="50">
        <f t="shared" si="2"/>
        <v>839.91951495207104</v>
      </c>
      <c r="BD17" s="50">
        <f t="shared" si="2"/>
        <v>968.35273075445366</v>
      </c>
      <c r="BE17" s="50">
        <f t="shared" si="2"/>
        <v>976.53005087830024</v>
      </c>
      <c r="BF17" s="50">
        <f t="shared" si="2"/>
        <v>1068.6897445021641</v>
      </c>
      <c r="BG17" s="50">
        <f t="shared" si="2"/>
        <v>1089.8159543080064</v>
      </c>
      <c r="BH17" s="50">
        <f t="shared" si="2"/>
        <v>1126.0931530398857</v>
      </c>
      <c r="BI17" s="50">
        <f t="shared" si="2"/>
        <v>1203.7380736307359</v>
      </c>
      <c r="BJ17" s="50">
        <f t="shared" si="2"/>
        <v>1230.7357387776715</v>
      </c>
      <c r="BK17" s="50">
        <f t="shared" si="2"/>
        <v>1283.6037240318951</v>
      </c>
      <c r="BL17" s="50">
        <f t="shared" si="2"/>
        <v>1328.879597942594</v>
      </c>
      <c r="BM17" s="50">
        <f t="shared" si="2"/>
        <v>1412.7519423106266</v>
      </c>
      <c r="BN17" s="50">
        <f t="shared" si="2"/>
        <v>1419.3999703485986</v>
      </c>
      <c r="BO17" s="50">
        <f t="shared" si="2"/>
        <v>1509.382375268287</v>
      </c>
      <c r="BP17" s="50">
        <f t="shared" si="2"/>
        <v>1565.0345051147892</v>
      </c>
      <c r="BQ17" s="50">
        <f t="shared" si="2"/>
        <v>1617.2465948032523</v>
      </c>
      <c r="BR17" s="50">
        <f t="shared" si="2"/>
        <v>1873.8862493107042</v>
      </c>
      <c r="BS17" s="50">
        <f t="shared" si="2"/>
        <v>1986.4160052947666</v>
      </c>
      <c r="BT17" s="50">
        <f t="shared" si="2"/>
        <v>2008.0464379208722</v>
      </c>
      <c r="BU17" s="50">
        <f t="shared" si="2"/>
        <v>2040.2414674081044</v>
      </c>
      <c r="BV17" s="50">
        <f t="shared" si="2"/>
        <v>2144.0396320241625</v>
      </c>
      <c r="BW17" s="50">
        <f t="shared" si="2"/>
        <v>2245.2297510724552</v>
      </c>
      <c r="BX17" s="50">
        <f>BX16-SUM(BX9:BX13,BX7)</f>
        <v>2336.3112680620743</v>
      </c>
      <c r="BY17" s="50">
        <f>BY16-SUM(BY9:BY13,BY7)</f>
        <v>2437.448113397797</v>
      </c>
      <c r="BZ17" s="50">
        <f>BZ16-SUM(BZ9:BZ13,BZ7)</f>
        <v>2549.3272240382389</v>
      </c>
      <c r="CA17" s="51">
        <f>CA16-SUM(CA9:CA13,CA7)</f>
        <v>2666.4471965592297</v>
      </c>
    </row>
    <row r="18" spans="1:79" ht="12.75" customHeight="1" x14ac:dyDescent="0.4">
      <c r="A18" s="136"/>
      <c r="B18" s="54"/>
      <c r="C18" s="22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1"/>
    </row>
    <row r="19" spans="1:79" ht="27" customHeight="1" x14ac:dyDescent="0.4">
      <c r="A19" s="136"/>
      <c r="B19" s="60" t="s">
        <v>247</v>
      </c>
      <c r="C19" s="220"/>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9"/>
    </row>
    <row r="20" spans="1:79" x14ac:dyDescent="0.4">
      <c r="A20" s="136"/>
      <c r="B20" s="143" t="s">
        <v>133</v>
      </c>
      <c r="C20" s="220" t="s">
        <v>134</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v>5.2705716656043222</v>
      </c>
      <c r="BR20" s="138">
        <v>6.5904073134416645</v>
      </c>
      <c r="BS20" s="138">
        <v>7.5076767055919307</v>
      </c>
      <c r="BT20" s="138">
        <v>7.7772000608640068</v>
      </c>
      <c r="BU20" s="138">
        <v>8.5345170935734771</v>
      </c>
      <c r="BV20" s="138">
        <v>9.5527820850565455</v>
      </c>
      <c r="BW20" s="138">
        <v>10.453327181080036</v>
      </c>
      <c r="BX20" s="138">
        <v>11.224183952545227</v>
      </c>
      <c r="BY20" s="138">
        <v>12.005255971589518</v>
      </c>
      <c r="BZ20" s="138">
        <v>12.784516829293482</v>
      </c>
      <c r="CA20" s="139">
        <v>13.596016776700253</v>
      </c>
    </row>
    <row r="21" spans="1:79" x14ac:dyDescent="0.4">
      <c r="A21" s="136"/>
      <c r="B21" s="54" t="s">
        <v>135</v>
      </c>
      <c r="C21" s="220" t="s">
        <v>134</v>
      </c>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v>225.45383911406765</v>
      </c>
      <c r="AI21" s="138">
        <v>232.7867944773561</v>
      </c>
      <c r="AJ21" s="138">
        <v>241.06775310534553</v>
      </c>
      <c r="AK21" s="138">
        <v>279.92679089675869</v>
      </c>
      <c r="AL21" s="138">
        <v>311.8560455044576</v>
      </c>
      <c r="AM21" s="138">
        <v>362.89344497036137</v>
      </c>
      <c r="AN21" s="138">
        <v>389.94506194881893</v>
      </c>
      <c r="AO21" s="138">
        <v>426.73191444450066</v>
      </c>
      <c r="AP21" s="138">
        <v>463.49679432067251</v>
      </c>
      <c r="AQ21" s="138">
        <v>493.29377394965911</v>
      </c>
      <c r="AR21" s="138">
        <v>501.20742563234791</v>
      </c>
      <c r="AS21" s="138">
        <v>526.88942097999256</v>
      </c>
      <c r="AT21" s="138">
        <v>566.69328105112481</v>
      </c>
      <c r="AU21" s="138">
        <v>628.55313754469455</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9">
        <v>0</v>
      </c>
    </row>
    <row r="22" spans="1:79" x14ac:dyDescent="0.4">
      <c r="A22" s="136"/>
      <c r="B22" s="54" t="s">
        <v>136</v>
      </c>
      <c r="C22" s="220"/>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f>SUM(AH23:AH25)</f>
        <v>2073.832808505053</v>
      </c>
      <c r="AI22" s="138">
        <f t="shared" ref="AI22:CA22" si="3">SUM(AI23:AI25)</f>
        <v>2013.9363636901498</v>
      </c>
      <c r="AJ22" s="138">
        <f t="shared" si="3"/>
        <v>1913.7903966433712</v>
      </c>
      <c r="AK22" s="138">
        <f t="shared" si="3"/>
        <v>1874.6269676498121</v>
      </c>
      <c r="AL22" s="138">
        <f t="shared" si="3"/>
        <v>1852.3712869139968</v>
      </c>
      <c r="AM22" s="138">
        <f t="shared" si="3"/>
        <v>1872.2018527827677</v>
      </c>
      <c r="AN22" s="138">
        <f t="shared" si="3"/>
        <v>1808.9222107882988</v>
      </c>
      <c r="AO22" s="138">
        <f t="shared" si="3"/>
        <v>1738.6515685273389</v>
      </c>
      <c r="AP22" s="138">
        <f t="shared" si="3"/>
        <v>1727.6918622978912</v>
      </c>
      <c r="AQ22" s="138">
        <f t="shared" si="3"/>
        <v>1659.7872960223112</v>
      </c>
      <c r="AR22" s="138">
        <f t="shared" si="3"/>
        <v>1574.5731791576902</v>
      </c>
      <c r="AS22" s="138">
        <f t="shared" si="3"/>
        <v>1437.8693818579957</v>
      </c>
      <c r="AT22" s="138">
        <f t="shared" si="3"/>
        <v>1411.1077617866406</v>
      </c>
      <c r="AU22" s="138">
        <f t="shared" si="3"/>
        <v>1486.5253823691612</v>
      </c>
      <c r="AV22" s="138">
        <f t="shared" si="3"/>
        <v>1430.780272568913</v>
      </c>
      <c r="AW22" s="138">
        <f t="shared" si="3"/>
        <v>1431.1476686707426</v>
      </c>
      <c r="AX22" s="138">
        <f t="shared" si="3"/>
        <v>1391.1564391486909</v>
      </c>
      <c r="AY22" s="138">
        <f t="shared" si="3"/>
        <v>1338.1832759113206</v>
      </c>
      <c r="AZ22" s="138">
        <f t="shared" si="3"/>
        <v>1259.498649096015</v>
      </c>
      <c r="BA22" s="138">
        <f t="shared" si="3"/>
        <v>1277.9053082747839</v>
      </c>
      <c r="BB22" s="138">
        <f t="shared" si="3"/>
        <v>1250.1859038247458</v>
      </c>
      <c r="BC22" s="138">
        <f t="shared" si="3"/>
        <v>1293.8621752241863</v>
      </c>
      <c r="BD22" s="138">
        <f t="shared" si="3"/>
        <v>1255.6367888899144</v>
      </c>
      <c r="BE22" s="138">
        <f t="shared" si="3"/>
        <v>1399.9493031667384</v>
      </c>
      <c r="BF22" s="138">
        <f t="shared" si="3"/>
        <v>1342.4745981257552</v>
      </c>
      <c r="BG22" s="138">
        <f t="shared" si="3"/>
        <v>1214.066028419918</v>
      </c>
      <c r="BH22" s="138">
        <f t="shared" si="3"/>
        <v>1074.923658035249</v>
      </c>
      <c r="BI22" s="138">
        <f t="shared" si="3"/>
        <v>995.58525723160506</v>
      </c>
      <c r="BJ22" s="138">
        <f t="shared" si="3"/>
        <v>883.00800236867315</v>
      </c>
      <c r="BK22" s="138">
        <f t="shared" si="3"/>
        <v>811.16263842515332</v>
      </c>
      <c r="BL22" s="138">
        <f t="shared" si="3"/>
        <v>732.19009214024163</v>
      </c>
      <c r="BM22" s="138">
        <f t="shared" si="3"/>
        <v>708.69904470773326</v>
      </c>
      <c r="BN22" s="138">
        <f t="shared" si="3"/>
        <v>655.19735377062284</v>
      </c>
      <c r="BO22" s="138">
        <f t="shared" si="3"/>
        <v>639.02806165820903</v>
      </c>
      <c r="BP22" s="138">
        <f t="shared" si="3"/>
        <v>635.02563510221216</v>
      </c>
      <c r="BQ22" s="138">
        <f t="shared" si="3"/>
        <v>622.98991800264582</v>
      </c>
      <c r="BR22" s="138">
        <f t="shared" si="3"/>
        <v>609.25417038861985</v>
      </c>
      <c r="BS22" s="138">
        <f t="shared" si="3"/>
        <v>608.45574114647434</v>
      </c>
      <c r="BT22" s="138">
        <f t="shared" si="3"/>
        <v>584.71733668924367</v>
      </c>
      <c r="BU22" s="138">
        <f t="shared" si="3"/>
        <v>518.33464923737858</v>
      </c>
      <c r="BV22" s="138">
        <f t="shared" si="3"/>
        <v>468.84229208741351</v>
      </c>
      <c r="BW22" s="138">
        <f t="shared" si="3"/>
        <v>421.75137322202158</v>
      </c>
      <c r="BX22" s="138">
        <f t="shared" si="3"/>
        <v>378.78174122311003</v>
      </c>
      <c r="BY22" s="138">
        <f t="shared" si="3"/>
        <v>339.55452477105064</v>
      </c>
      <c r="BZ22" s="138">
        <f t="shared" si="3"/>
        <v>306.0834578096771</v>
      </c>
      <c r="CA22" s="139">
        <f t="shared" si="3"/>
        <v>276.71805710967021</v>
      </c>
    </row>
    <row r="23" spans="1:79" x14ac:dyDescent="0.4">
      <c r="A23" s="136"/>
      <c r="B23" s="64" t="s">
        <v>248</v>
      </c>
      <c r="C23" s="220" t="s">
        <v>137</v>
      </c>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c r="BD23" s="138">
        <v>0</v>
      </c>
      <c r="BE23" s="138">
        <v>0</v>
      </c>
      <c r="BF23" s="138">
        <v>0</v>
      </c>
      <c r="BG23" s="138">
        <v>0</v>
      </c>
      <c r="BH23" s="138">
        <v>0</v>
      </c>
      <c r="BI23" s="138">
        <v>0</v>
      </c>
      <c r="BJ23" s="138">
        <v>0</v>
      </c>
      <c r="BK23" s="138">
        <v>0</v>
      </c>
      <c r="BL23" s="138">
        <v>0</v>
      </c>
      <c r="BM23" s="138">
        <v>0</v>
      </c>
      <c r="BN23" s="138">
        <v>0</v>
      </c>
      <c r="BO23" s="138">
        <v>0</v>
      </c>
      <c r="BP23" s="138">
        <v>0</v>
      </c>
      <c r="BQ23" s="138">
        <v>0</v>
      </c>
      <c r="BR23" s="138">
        <v>0</v>
      </c>
      <c r="BS23" s="138">
        <v>0</v>
      </c>
      <c r="BT23" s="138">
        <v>0</v>
      </c>
      <c r="BU23" s="138">
        <v>114.1104819552821</v>
      </c>
      <c r="BV23" s="138">
        <v>187.91946001918896</v>
      </c>
      <c r="BW23" s="138">
        <v>187.110504922519</v>
      </c>
      <c r="BX23" s="138">
        <v>183.76332797880272</v>
      </c>
      <c r="BY23" s="138">
        <v>179.30730501521154</v>
      </c>
      <c r="BZ23" s="138">
        <v>174.52084702720947</v>
      </c>
      <c r="CA23" s="139">
        <v>169.55583250561548</v>
      </c>
    </row>
    <row r="24" spans="1:79" x14ac:dyDescent="0.4">
      <c r="A24" s="136"/>
      <c r="B24" s="64" t="s">
        <v>249</v>
      </c>
      <c r="C24" s="220" t="s">
        <v>137</v>
      </c>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v>2073.832808505053</v>
      </c>
      <c r="AI24" s="138">
        <v>2013.4773319912254</v>
      </c>
      <c r="AJ24" s="138">
        <v>1907.0675383029088</v>
      </c>
      <c r="AK24" s="138">
        <v>1858.8927208565813</v>
      </c>
      <c r="AL24" s="138">
        <v>1826.9085017051991</v>
      </c>
      <c r="AM24" s="138">
        <v>1831.9402383115507</v>
      </c>
      <c r="AN24" s="138">
        <v>1742.8988142691728</v>
      </c>
      <c r="AO24" s="138">
        <v>1660.4100281340459</v>
      </c>
      <c r="AP24" s="138">
        <v>1637.2810906503537</v>
      </c>
      <c r="AQ24" s="138">
        <v>1553.4800086299119</v>
      </c>
      <c r="AR24" s="138">
        <v>1449.652008327168</v>
      </c>
      <c r="AS24" s="138">
        <v>1291.9874464166348</v>
      </c>
      <c r="AT24" s="138">
        <v>1244.4212404328496</v>
      </c>
      <c r="AU24" s="138">
        <v>1284.6265950941072</v>
      </c>
      <c r="AV24" s="138">
        <v>1210.2800239192682</v>
      </c>
      <c r="AW24" s="138">
        <v>1184.9430333635044</v>
      </c>
      <c r="AX24" s="138">
        <v>1136.3253305633853</v>
      </c>
      <c r="AY24" s="138">
        <v>1073.9878052755241</v>
      </c>
      <c r="AZ24" s="138">
        <v>984.17461859165564</v>
      </c>
      <c r="BA24" s="138">
        <v>988.26437341609096</v>
      </c>
      <c r="BB24" s="138">
        <v>950.52781302371193</v>
      </c>
      <c r="BC24" s="138">
        <v>964.30882575035696</v>
      </c>
      <c r="BD24" s="138">
        <v>915.1920480789513</v>
      </c>
      <c r="BE24" s="138">
        <v>1057.096549064086</v>
      </c>
      <c r="BF24" s="138">
        <v>1034.6277462068406</v>
      </c>
      <c r="BG24" s="138">
        <v>948.6630960837806</v>
      </c>
      <c r="BH24" s="138">
        <v>850.30351906279077</v>
      </c>
      <c r="BI24" s="138">
        <v>805.6687489506271</v>
      </c>
      <c r="BJ24" s="138">
        <v>724.63318732833045</v>
      </c>
      <c r="BK24" s="138">
        <v>675.48606696054424</v>
      </c>
      <c r="BL24" s="138">
        <v>619.48044453212174</v>
      </c>
      <c r="BM24" s="138">
        <v>607.66265434707998</v>
      </c>
      <c r="BN24" s="138">
        <v>573.12155972289202</v>
      </c>
      <c r="BO24" s="138">
        <v>562.1626724629333</v>
      </c>
      <c r="BP24" s="138">
        <v>565.8332673461648</v>
      </c>
      <c r="BQ24" s="138">
        <v>551.67618819705035</v>
      </c>
      <c r="BR24" s="138">
        <v>553.15937917903125</v>
      </c>
      <c r="BS24" s="138">
        <v>559.12405456168733</v>
      </c>
      <c r="BT24" s="138">
        <v>542.91331636814732</v>
      </c>
      <c r="BU24" s="138">
        <v>349.27478849253504</v>
      </c>
      <c r="BV24" s="138">
        <v>242.73477613444726</v>
      </c>
      <c r="BW24" s="138">
        <v>202.74428468256343</v>
      </c>
      <c r="BX24" s="138">
        <v>168.50795499110754</v>
      </c>
      <c r="BY24" s="138">
        <v>138.46351910618498</v>
      </c>
      <c r="BZ24" s="138">
        <v>113.67825347306847</v>
      </c>
      <c r="CA24" s="139">
        <v>92.594812469879585</v>
      </c>
    </row>
    <row r="25" spans="1:79" x14ac:dyDescent="0.4">
      <c r="A25" s="136"/>
      <c r="B25" s="64" t="s">
        <v>250</v>
      </c>
      <c r="C25" s="220" t="s">
        <v>137</v>
      </c>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v>0</v>
      </c>
      <c r="AI25" s="138">
        <v>0.45903169892457174</v>
      </c>
      <c r="AJ25" s="138">
        <v>6.7228583404623068</v>
      </c>
      <c r="AK25" s="138">
        <v>15.7342467932309</v>
      </c>
      <c r="AL25" s="138">
        <v>25.462785208797619</v>
      </c>
      <c r="AM25" s="138">
        <v>40.261614471216852</v>
      </c>
      <c r="AN25" s="138">
        <v>66.023396519126081</v>
      </c>
      <c r="AO25" s="138">
        <v>78.241540393292979</v>
      </c>
      <c r="AP25" s="138">
        <v>90.410771647537558</v>
      </c>
      <c r="AQ25" s="138">
        <v>106.30728739239922</v>
      </c>
      <c r="AR25" s="138">
        <v>124.92117083052229</v>
      </c>
      <c r="AS25" s="138">
        <v>145.88193544136075</v>
      </c>
      <c r="AT25" s="138">
        <v>166.68652135379111</v>
      </c>
      <c r="AU25" s="138">
        <v>201.89878727505402</v>
      </c>
      <c r="AV25" s="138">
        <v>220.50024864964479</v>
      </c>
      <c r="AW25" s="138">
        <v>246.20463530723819</v>
      </c>
      <c r="AX25" s="138">
        <v>254.83110858530574</v>
      </c>
      <c r="AY25" s="138">
        <v>264.19547063579654</v>
      </c>
      <c r="AZ25" s="138">
        <v>275.32403050435943</v>
      </c>
      <c r="BA25" s="138">
        <v>289.64093485869296</v>
      </c>
      <c r="BB25" s="138">
        <v>299.65809080103389</v>
      </c>
      <c r="BC25" s="138">
        <v>329.55334947382937</v>
      </c>
      <c r="BD25" s="138">
        <v>340.44474081096325</v>
      </c>
      <c r="BE25" s="138">
        <v>342.85275410265228</v>
      </c>
      <c r="BF25" s="138">
        <v>307.84685191891469</v>
      </c>
      <c r="BG25" s="138">
        <v>265.4029323361375</v>
      </c>
      <c r="BH25" s="138">
        <v>224.62013897245816</v>
      </c>
      <c r="BI25" s="138">
        <v>189.91650828097798</v>
      </c>
      <c r="BJ25" s="138">
        <v>158.37481504034267</v>
      </c>
      <c r="BK25" s="138">
        <v>135.67657146460914</v>
      </c>
      <c r="BL25" s="138">
        <v>112.70964760811988</v>
      </c>
      <c r="BM25" s="138">
        <v>101.03639036065323</v>
      </c>
      <c r="BN25" s="138">
        <v>82.07579404773081</v>
      </c>
      <c r="BO25" s="138">
        <v>76.865389195275768</v>
      </c>
      <c r="BP25" s="138">
        <v>69.192367756047346</v>
      </c>
      <c r="BQ25" s="138">
        <v>71.3137298055955</v>
      </c>
      <c r="BR25" s="138">
        <v>56.094791209588571</v>
      </c>
      <c r="BS25" s="138">
        <v>49.331686584787064</v>
      </c>
      <c r="BT25" s="138">
        <v>41.804020321096388</v>
      </c>
      <c r="BU25" s="138">
        <v>54.9493787895615</v>
      </c>
      <c r="BV25" s="138">
        <v>38.188055933777292</v>
      </c>
      <c r="BW25" s="138">
        <v>31.896583616939129</v>
      </c>
      <c r="BX25" s="138">
        <v>26.510458253199758</v>
      </c>
      <c r="BY25" s="138">
        <v>21.78370064965414</v>
      </c>
      <c r="BZ25" s="138">
        <v>17.884357309399149</v>
      </c>
      <c r="CA25" s="139">
        <v>14.5674121341751</v>
      </c>
    </row>
    <row r="26" spans="1:79" ht="25.5" customHeight="1" x14ac:dyDescent="0.4">
      <c r="A26" s="136"/>
      <c r="B26" s="143" t="s">
        <v>138</v>
      </c>
      <c r="C26" s="220" t="s">
        <v>134</v>
      </c>
      <c r="D26" s="138"/>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v>19.149124155521772</v>
      </c>
      <c r="AI26" s="138">
        <v>16.383785748686311</v>
      </c>
      <c r="AJ26" s="138">
        <v>17.186062969515078</v>
      </c>
      <c r="AK26" s="138">
        <v>18.662578371591071</v>
      </c>
      <c r="AL26" s="138">
        <v>23.193466066848607</v>
      </c>
      <c r="AM26" s="138">
        <v>27.676188820332019</v>
      </c>
      <c r="AN26" s="138">
        <v>28.818656159109061</v>
      </c>
      <c r="AO26" s="138">
        <v>32.285297302257987</v>
      </c>
      <c r="AP26" s="138">
        <v>248.01933447415337</v>
      </c>
      <c r="AQ26" s="138">
        <v>414.9379610093261</v>
      </c>
      <c r="AR26" s="138">
        <v>367.82592959787746</v>
      </c>
      <c r="AS26" s="138">
        <v>361.63207725501911</v>
      </c>
      <c r="AT26" s="138">
        <v>378.63157306710139</v>
      </c>
      <c r="AU26" s="138">
        <v>464.69644119204776</v>
      </c>
      <c r="AV26" s="138">
        <v>550.60876406203181</v>
      </c>
      <c r="AW26" s="138">
        <v>687.92634911451933</v>
      </c>
      <c r="AX26" s="138">
        <v>809.77100463477029</v>
      </c>
      <c r="AY26" s="138">
        <v>920.9833879366264</v>
      </c>
      <c r="AZ26" s="138">
        <v>1062.1440977990651</v>
      </c>
      <c r="BA26" s="138">
        <v>1069.2840293194927</v>
      </c>
      <c r="BB26" s="138">
        <v>1107.3825392997346</v>
      </c>
      <c r="BC26" s="138">
        <v>1180.5716495234692</v>
      </c>
      <c r="BD26" s="138">
        <v>1174.2125497142761</v>
      </c>
      <c r="BE26" s="138">
        <v>1249.8745450337867</v>
      </c>
      <c r="BF26" s="138">
        <v>1327.1766019148033</v>
      </c>
      <c r="BG26" s="138">
        <v>1396.5064718336234</v>
      </c>
      <c r="BH26" s="138">
        <v>1413.5375390404961</v>
      </c>
      <c r="BI26" s="138">
        <v>1450.2132290875873</v>
      </c>
      <c r="BJ26" s="138">
        <v>1444.4283053787192</v>
      </c>
      <c r="BK26" s="138">
        <v>1524.9800594424785</v>
      </c>
      <c r="BL26" s="138">
        <v>1581.620955531791</v>
      </c>
      <c r="BM26" s="138">
        <v>1713.4520813672818</v>
      </c>
      <c r="BN26" s="138">
        <v>1775.4468723540976</v>
      </c>
      <c r="BO26" s="138">
        <v>1941.8625816544413</v>
      </c>
      <c r="BP26" s="138">
        <v>2118.2762685720172</v>
      </c>
      <c r="BQ26" s="138">
        <v>2256.472263536637</v>
      </c>
      <c r="BR26" s="138">
        <v>2481.6975426680342</v>
      </c>
      <c r="BS26" s="138">
        <v>2710.0113148444061</v>
      </c>
      <c r="BT26" s="138">
        <v>2779.9943116169356</v>
      </c>
      <c r="BU26" s="138">
        <v>2897.6345313591924</v>
      </c>
      <c r="BV26" s="138">
        <v>2895.5102181691896</v>
      </c>
      <c r="BW26" s="138">
        <v>2951.325550904201</v>
      </c>
      <c r="BX26" s="138">
        <v>3087.3288205484805</v>
      </c>
      <c r="BY26" s="138">
        <v>3241.1980288108566</v>
      </c>
      <c r="BZ26" s="138">
        <v>3480.6600720842712</v>
      </c>
      <c r="CA26" s="139">
        <v>3714.7619392622278</v>
      </c>
    </row>
    <row r="27" spans="1:79" x14ac:dyDescent="0.4">
      <c r="A27" s="136"/>
      <c r="B27" s="54" t="s">
        <v>251</v>
      </c>
      <c r="C27" s="220" t="s">
        <v>134</v>
      </c>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v>23.936405194402212</v>
      </c>
      <c r="AI27" s="138">
        <v>20.479732185857888</v>
      </c>
      <c r="AJ27" s="138">
        <v>17.186062969515078</v>
      </c>
      <c r="AK27" s="138">
        <v>18.662578371591071</v>
      </c>
      <c r="AL27" s="138">
        <v>17.395099550136457</v>
      </c>
      <c r="AM27" s="138">
        <v>16.605713292199212</v>
      </c>
      <c r="AN27" s="138">
        <v>15.719266995877669</v>
      </c>
      <c r="AO27" s="138">
        <v>17.384390855061994</v>
      </c>
      <c r="AP27" s="138">
        <v>19.078410344165643</v>
      </c>
      <c r="AQ27" s="138">
        <v>20.030615525501506</v>
      </c>
      <c r="AR27" s="138">
        <v>18.257883276122023</v>
      </c>
      <c r="AS27" s="138">
        <v>17.265119485137408</v>
      </c>
      <c r="AT27" s="138">
        <v>17.002199423227545</v>
      </c>
      <c r="AU27" s="138">
        <v>18.373155012183798</v>
      </c>
      <c r="AV27" s="138">
        <v>21.242128786574842</v>
      </c>
      <c r="AW27" s="138">
        <v>22.815992572532949</v>
      </c>
      <c r="AX27" s="138">
        <v>20.405905704409687</v>
      </c>
      <c r="AY27" s="138">
        <v>23.189924547105178</v>
      </c>
      <c r="AZ27" s="138">
        <v>23.431544423737073</v>
      </c>
      <c r="BA27" s="138">
        <v>23.784103201651767</v>
      </c>
      <c r="BB27" s="138">
        <v>23.914237837397941</v>
      </c>
      <c r="BC27" s="138">
        <v>23.907692314012529</v>
      </c>
      <c r="BD27" s="138">
        <v>23.524136209091385</v>
      </c>
      <c r="BE27" s="138">
        <v>23.479003394981575</v>
      </c>
      <c r="BF27" s="138">
        <v>24.08060761630621</v>
      </c>
      <c r="BG27" s="138">
        <v>25.441041499840434</v>
      </c>
      <c r="BH27" s="138">
        <v>25.674462524162948</v>
      </c>
      <c r="BI27" s="138">
        <v>24.895978436108088</v>
      </c>
      <c r="BJ27" s="138">
        <v>24.289728992437222</v>
      </c>
      <c r="BK27" s="138">
        <v>24.723364338279225</v>
      </c>
      <c r="BL27" s="138">
        <v>266.11027742670598</v>
      </c>
      <c r="BM27" s="138">
        <v>38.463763217588308</v>
      </c>
      <c r="BN27" s="138">
        <v>37.536980488451405</v>
      </c>
      <c r="BO27" s="138">
        <v>36.882012505722493</v>
      </c>
      <c r="BP27" s="138">
        <v>36.462486444740541</v>
      </c>
      <c r="BQ27" s="138">
        <v>35.531605257796869</v>
      </c>
      <c r="BR27" s="138">
        <v>36.327289639766121</v>
      </c>
      <c r="BS27" s="138">
        <v>38.593081040856518</v>
      </c>
      <c r="BT27" s="138">
        <v>35.027343235982549</v>
      </c>
      <c r="BU27" s="138">
        <v>34.431215668342873</v>
      </c>
      <c r="BV27" s="138">
        <v>35.516604232130923</v>
      </c>
      <c r="BW27" s="138">
        <v>35.416580318327384</v>
      </c>
      <c r="BX27" s="138">
        <v>35.351817029847403</v>
      </c>
      <c r="BY27" s="138">
        <v>35.719704998196789</v>
      </c>
      <c r="BZ27" s="138">
        <v>36.396899002316587</v>
      </c>
      <c r="CA27" s="139">
        <v>36.614500261729809</v>
      </c>
    </row>
    <row r="28" spans="1:79" x14ac:dyDescent="0.4">
      <c r="A28" s="136"/>
      <c r="B28" s="54" t="s">
        <v>143</v>
      </c>
      <c r="C28" s="220" t="s">
        <v>144</v>
      </c>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c r="BD28" s="138">
        <v>0</v>
      </c>
      <c r="BE28" s="138">
        <v>0</v>
      </c>
      <c r="BF28" s="138">
        <v>0</v>
      </c>
      <c r="BG28" s="138">
        <v>0</v>
      </c>
      <c r="BH28" s="138">
        <v>0</v>
      </c>
      <c r="BI28" s="138">
        <v>0</v>
      </c>
      <c r="BJ28" s="138">
        <v>1.3286861231378446</v>
      </c>
      <c r="BK28" s="138">
        <v>1.4934129638527234</v>
      </c>
      <c r="BL28" s="138">
        <v>78.89303706696117</v>
      </c>
      <c r="BM28" s="138">
        <v>123.61995235588414</v>
      </c>
      <c r="BN28" s="138">
        <v>196.10810621751963</v>
      </c>
      <c r="BO28" s="138">
        <v>58.363393846074139</v>
      </c>
      <c r="BP28" s="138">
        <v>65.246545997965825</v>
      </c>
      <c r="BQ28" s="138">
        <v>3.9257740899632187</v>
      </c>
      <c r="BR28" s="138">
        <v>5.3375357020826799</v>
      </c>
      <c r="BS28" s="138">
        <v>2.1457278784118152</v>
      </c>
      <c r="BT28" s="138">
        <v>1.7776285357071315</v>
      </c>
      <c r="BU28" s="138">
        <v>62.463698771889028</v>
      </c>
      <c r="BV28" s="138">
        <v>14.638332934782966</v>
      </c>
      <c r="BW28" s="138">
        <v>61.075180998066109</v>
      </c>
      <c r="BX28" s="138">
        <v>60.78045518488652</v>
      </c>
      <c r="BY28" s="138">
        <v>60.87763343781689</v>
      </c>
      <c r="BZ28" s="138">
        <v>61.171480278790604</v>
      </c>
      <c r="CA28" s="139">
        <v>61.176973263216773</v>
      </c>
    </row>
    <row r="29" spans="1:79" x14ac:dyDescent="0.4">
      <c r="A29" s="136"/>
      <c r="B29" s="54" t="s">
        <v>22</v>
      </c>
      <c r="C29" s="220" t="s">
        <v>144</v>
      </c>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v>942.80516506302536</v>
      </c>
      <c r="AI29" s="138">
        <v>932.88512585323645</v>
      </c>
      <c r="AJ29" s="138">
        <v>1056.4384046544424</v>
      </c>
      <c r="AK29" s="138">
        <v>1414.6406371354583</v>
      </c>
      <c r="AL29" s="138">
        <v>1598.4916280665348</v>
      </c>
      <c r="AM29" s="138">
        <v>1710.6282134579944</v>
      </c>
      <c r="AN29" s="138">
        <v>1798.2899670865279</v>
      </c>
      <c r="AO29" s="138">
        <v>1858.7785241057363</v>
      </c>
      <c r="AP29" s="138">
        <v>1977.9339345744013</v>
      </c>
      <c r="AQ29" s="138">
        <v>1948.6580486337061</v>
      </c>
      <c r="AR29" s="138">
        <v>1282.9408187513418</v>
      </c>
      <c r="AS29" s="138">
        <v>1503.3253493090397</v>
      </c>
      <c r="AT29" s="138">
        <v>1748.6236988008498</v>
      </c>
      <c r="AU29" s="138">
        <v>1263.1587103373579</v>
      </c>
      <c r="AV29" s="138">
        <v>1625.7287966252602</v>
      </c>
      <c r="AW29" s="138">
        <v>1636.375902324078</v>
      </c>
      <c r="AX29" s="138">
        <v>1787.7428098107425</v>
      </c>
      <c r="AY29" s="138">
        <v>1880.910312759944</v>
      </c>
      <c r="AZ29" s="138">
        <v>1935.8179638598606</v>
      </c>
      <c r="BA29" s="138">
        <v>1982.8397466177378</v>
      </c>
      <c r="BB29" s="138">
        <v>1976.254356943979</v>
      </c>
      <c r="BC29" s="138">
        <v>1997.5991496351996</v>
      </c>
      <c r="BD29" s="138">
        <v>1950.6622900973057</v>
      </c>
      <c r="BE29" s="138">
        <v>1918.7184725663151</v>
      </c>
      <c r="BF29" s="138">
        <v>1965.7520145774431</v>
      </c>
      <c r="BG29" s="138">
        <v>2214.7182757638466</v>
      </c>
      <c r="BH29" s="138">
        <v>2310.1103720668289</v>
      </c>
      <c r="BI29" s="138">
        <v>2514.6146704448965</v>
      </c>
      <c r="BJ29" s="138">
        <v>2449.9277538147699</v>
      </c>
      <c r="BK29" s="138">
        <v>2443.8172226647689</v>
      </c>
      <c r="BL29" s="138">
        <v>2489.224746084722</v>
      </c>
      <c r="BM29" s="138">
        <v>2912.1692595071177</v>
      </c>
      <c r="BN29" s="138">
        <v>3084.4209058340984</v>
      </c>
      <c r="BO29" s="138">
        <v>3089.7339264749571</v>
      </c>
      <c r="BP29" s="138">
        <v>3123.4198701595251</v>
      </c>
      <c r="BQ29" s="138"/>
      <c r="BR29" s="138"/>
      <c r="BS29" s="138"/>
      <c r="BT29" s="138"/>
      <c r="BU29" s="138"/>
      <c r="BV29" s="138"/>
      <c r="BW29" s="138"/>
      <c r="BX29" s="138"/>
      <c r="BY29" s="138"/>
      <c r="BZ29" s="138"/>
      <c r="CA29" s="139"/>
    </row>
    <row r="30" spans="1:79" x14ac:dyDescent="0.4">
      <c r="A30" s="136"/>
      <c r="B30" s="143" t="s">
        <v>146</v>
      </c>
      <c r="C30" s="220" t="s">
        <v>134</v>
      </c>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2075.393519334089</v>
      </c>
      <c r="AW30" s="138">
        <v>2846.5906280227414</v>
      </c>
      <c r="AX30" s="138">
        <v>3139.4370813008313</v>
      </c>
      <c r="AY30" s="138">
        <v>3702.2416292632065</v>
      </c>
      <c r="AZ30" s="138">
        <v>4313.3012740357763</v>
      </c>
      <c r="BA30" s="138">
        <v>4661.0084667155697</v>
      </c>
      <c r="BB30" s="138">
        <v>4849.9959300357095</v>
      </c>
      <c r="BC30" s="138">
        <v>5054.3679780476887</v>
      </c>
      <c r="BD30" s="138">
        <v>5205.4696435656961</v>
      </c>
      <c r="BE30" s="138">
        <v>5544.537464511126</v>
      </c>
      <c r="BF30" s="138">
        <v>5751.4991419126518</v>
      </c>
      <c r="BG30" s="138">
        <v>6023.4812495287397</v>
      </c>
      <c r="BH30" s="138">
        <v>6185.7304802905892</v>
      </c>
      <c r="BI30" s="138">
        <v>6342.1640480305487</v>
      </c>
      <c r="BJ30" s="138">
        <v>6479.4833197609423</v>
      </c>
      <c r="BK30" s="138">
        <v>6748.7268667798544</v>
      </c>
      <c r="BL30" s="138">
        <v>6968.7946384337174</v>
      </c>
      <c r="BM30" s="138">
        <v>7437.3645729943046</v>
      </c>
      <c r="BN30" s="138">
        <v>7509.5022436097088</v>
      </c>
      <c r="BO30" s="138">
        <v>7921.4025686241166</v>
      </c>
      <c r="BP30" s="138">
        <v>8349.8959668855823</v>
      </c>
      <c r="BQ30" s="138">
        <v>8319.8250034304219</v>
      </c>
      <c r="BR30" s="138">
        <v>7715.2399117357381</v>
      </c>
      <c r="BS30" s="138">
        <v>7178.9897456360604</v>
      </c>
      <c r="BT30" s="138">
        <v>5438.1342332441127</v>
      </c>
      <c r="BU30" s="138">
        <v>3708.1248954892208</v>
      </c>
      <c r="BV30" s="138">
        <v>2539.5823812894851</v>
      </c>
      <c r="BW30" s="138">
        <v>1820.9593256324322</v>
      </c>
      <c r="BX30" s="138">
        <v>944.49325113543887</v>
      </c>
      <c r="BY30" s="138">
        <v>722.42526048603827</v>
      </c>
      <c r="BZ30" s="138">
        <v>524.81941392110298</v>
      </c>
      <c r="CA30" s="139">
        <v>343.25563608221199</v>
      </c>
    </row>
    <row r="31" spans="1:79" ht="25.5" customHeight="1" x14ac:dyDescent="0.4">
      <c r="A31" s="136"/>
      <c r="B31" s="143" t="s">
        <v>147</v>
      </c>
      <c r="C31" s="220" t="s">
        <v>144</v>
      </c>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3.7327744507525371</v>
      </c>
      <c r="AW31" s="138">
        <v>9.1490567016347946</v>
      </c>
      <c r="AX31" s="138">
        <v>14.240443257748334</v>
      </c>
      <c r="AY31" s="138">
        <v>23.713880533356175</v>
      </c>
      <c r="AZ31" s="138">
        <v>40.433723706340473</v>
      </c>
      <c r="BA31" s="138">
        <v>49.346235184114484</v>
      </c>
      <c r="BB31" s="138">
        <v>56.605169545438017</v>
      </c>
      <c r="BC31" s="138">
        <v>44.384228884195736</v>
      </c>
      <c r="BD31" s="138">
        <v>-8.8458408874033667E-2</v>
      </c>
      <c r="BE31" s="138">
        <v>-0.12410226485842379</v>
      </c>
      <c r="BF31" s="138">
        <v>-0.20647201643477667</v>
      </c>
      <c r="BG31" s="138">
        <v>0.11695050232529369</v>
      </c>
      <c r="BH31" s="138">
        <v>-3.8758949151521366E-2</v>
      </c>
      <c r="BI31" s="138">
        <v>0</v>
      </c>
      <c r="BJ31" s="138">
        <v>0</v>
      </c>
      <c r="BK31" s="138">
        <v>0</v>
      </c>
      <c r="BL31" s="138">
        <v>0</v>
      </c>
      <c r="BM31" s="138">
        <v>0</v>
      </c>
      <c r="BN31" s="138">
        <v>0</v>
      </c>
      <c r="BO31" s="138">
        <v>0</v>
      </c>
      <c r="BP31" s="138">
        <v>0</v>
      </c>
      <c r="BQ31" s="138">
        <v>0</v>
      </c>
      <c r="BR31" s="138">
        <v>0</v>
      </c>
      <c r="BS31" s="138">
        <v>0</v>
      </c>
      <c r="BT31" s="138">
        <v>0</v>
      </c>
      <c r="BU31" s="138">
        <v>0</v>
      </c>
      <c r="BV31" s="138">
        <v>0</v>
      </c>
      <c r="BW31" s="138">
        <v>0</v>
      </c>
      <c r="BX31" s="138">
        <v>0</v>
      </c>
      <c r="BY31" s="138">
        <v>0</v>
      </c>
      <c r="BZ31" s="138">
        <v>0</v>
      </c>
      <c r="CA31" s="139">
        <v>0</v>
      </c>
    </row>
    <row r="32" spans="1:79" x14ac:dyDescent="0.4">
      <c r="A32" s="136"/>
      <c r="B32" s="54" t="s">
        <v>148</v>
      </c>
      <c r="C32" s="220" t="s">
        <v>144</v>
      </c>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v>0</v>
      </c>
      <c r="AI32" s="138">
        <v>0</v>
      </c>
      <c r="AJ32" s="138">
        <v>0</v>
      </c>
      <c r="AK32" s="138">
        <v>0</v>
      </c>
      <c r="AL32" s="138">
        <v>0</v>
      </c>
      <c r="AM32" s="138">
        <v>0</v>
      </c>
      <c r="AN32" s="138">
        <v>0</v>
      </c>
      <c r="AO32" s="138">
        <v>0</v>
      </c>
      <c r="AP32" s="138">
        <v>0</v>
      </c>
      <c r="AQ32" s="138">
        <v>0</v>
      </c>
      <c r="AR32" s="138">
        <v>0</v>
      </c>
      <c r="AS32" s="138">
        <v>0</v>
      </c>
      <c r="AT32" s="138">
        <v>0</v>
      </c>
      <c r="AU32" s="138">
        <v>0</v>
      </c>
      <c r="AV32" s="138">
        <v>0</v>
      </c>
      <c r="AW32" s="138">
        <v>0</v>
      </c>
      <c r="AX32" s="138">
        <v>0</v>
      </c>
      <c r="AY32" s="138">
        <v>0</v>
      </c>
      <c r="AZ32" s="138">
        <v>0</v>
      </c>
      <c r="BA32" s="138">
        <v>0</v>
      </c>
      <c r="BB32" s="138">
        <v>0</v>
      </c>
      <c r="BC32" s="138">
        <v>0</v>
      </c>
      <c r="BD32" s="138">
        <v>0</v>
      </c>
      <c r="BE32" s="138">
        <v>9.8407074707517701</v>
      </c>
      <c r="BF32" s="138">
        <v>18.363802438366474</v>
      </c>
      <c r="BG32" s="138">
        <v>20.569225096715996</v>
      </c>
      <c r="BH32" s="138">
        <v>22.215592680783725</v>
      </c>
      <c r="BI32" s="138">
        <v>23.043631084712001</v>
      </c>
      <c r="BJ32" s="138">
        <v>24.660795107193394</v>
      </c>
      <c r="BK32" s="138">
        <v>25.310216285208522</v>
      </c>
      <c r="BL32" s="138">
        <v>25.450137667071964</v>
      </c>
      <c r="BM32" s="138">
        <v>25.82717718941807</v>
      </c>
      <c r="BN32" s="138">
        <v>24.848205887412941</v>
      </c>
      <c r="BO32" s="138">
        <v>25.647525473137783</v>
      </c>
      <c r="BP32" s="138">
        <v>63.667322730880606</v>
      </c>
      <c r="BQ32" s="138">
        <v>194.93921197978952</v>
      </c>
      <c r="BR32" s="138">
        <v>217.98696587316215</v>
      </c>
      <c r="BS32" s="138">
        <v>176.83994644245661</v>
      </c>
      <c r="BT32" s="138">
        <v>194.45368084022667</v>
      </c>
      <c r="BU32" s="138">
        <v>232.00022658585178</v>
      </c>
      <c r="BV32" s="138">
        <v>156.05890725134628</v>
      </c>
      <c r="BW32" s="138">
        <v>139.5</v>
      </c>
      <c r="BX32" s="138">
        <v>123.72092855263278</v>
      </c>
      <c r="BY32" s="138">
        <v>121.36808111569306</v>
      </c>
      <c r="BZ32" s="138">
        <v>119.04174501242325</v>
      </c>
      <c r="CA32" s="139">
        <v>116.71146606287783</v>
      </c>
    </row>
    <row r="33" spans="1:79" x14ac:dyDescent="0.4">
      <c r="A33" s="136"/>
      <c r="B33" s="54" t="s">
        <v>252</v>
      </c>
      <c r="C33" s="220" t="s">
        <v>144</v>
      </c>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v>0</v>
      </c>
      <c r="AI33" s="138">
        <v>0</v>
      </c>
      <c r="AJ33" s="138">
        <v>0</v>
      </c>
      <c r="AK33" s="138">
        <v>0</v>
      </c>
      <c r="AL33" s="138">
        <v>0</v>
      </c>
      <c r="AM33" s="138">
        <v>0</v>
      </c>
      <c r="AN33" s="138">
        <v>0</v>
      </c>
      <c r="AO33" s="138">
        <v>0</v>
      </c>
      <c r="AP33" s="138">
        <v>0</v>
      </c>
      <c r="AQ33" s="138">
        <v>0</v>
      </c>
      <c r="AR33" s="138">
        <v>0</v>
      </c>
      <c r="AS33" s="138">
        <v>0</v>
      </c>
      <c r="AT33" s="138">
        <v>0</v>
      </c>
      <c r="AU33" s="138">
        <v>0</v>
      </c>
      <c r="AV33" s="138">
        <v>0</v>
      </c>
      <c r="AW33" s="138">
        <v>0</v>
      </c>
      <c r="AX33" s="138">
        <v>0</v>
      </c>
      <c r="AY33" s="138">
        <v>0</v>
      </c>
      <c r="AZ33" s="138">
        <v>4.8459693856462511</v>
      </c>
      <c r="BA33" s="138">
        <v>35.556291968592937</v>
      </c>
      <c r="BB33" s="138">
        <v>48.215485623614725</v>
      </c>
      <c r="BC33" s="138">
        <v>40.703724742271525</v>
      </c>
      <c r="BD33" s="138">
        <v>6.0456246982925634</v>
      </c>
      <c r="BE33" s="138">
        <v>8.6145673802904329E-3</v>
      </c>
      <c r="BF33" s="138">
        <v>6.024354942408465E-2</v>
      </c>
      <c r="BG33" s="138">
        <v>0</v>
      </c>
      <c r="BH33" s="138">
        <v>0</v>
      </c>
      <c r="BI33" s="138">
        <v>0</v>
      </c>
      <c r="BJ33" s="138">
        <v>0</v>
      </c>
      <c r="BK33" s="138">
        <v>0</v>
      </c>
      <c r="BL33" s="138">
        <v>0</v>
      </c>
      <c r="BM33" s="138">
        <v>0</v>
      </c>
      <c r="BN33" s="138">
        <v>0</v>
      </c>
      <c r="BO33" s="138">
        <v>0</v>
      </c>
      <c r="BP33" s="138">
        <v>0</v>
      </c>
      <c r="BQ33" s="138">
        <v>0</v>
      </c>
      <c r="BR33" s="138">
        <v>0</v>
      </c>
      <c r="BS33" s="138">
        <v>0</v>
      </c>
      <c r="BT33" s="138">
        <v>0</v>
      </c>
      <c r="BU33" s="138">
        <v>0</v>
      </c>
      <c r="BV33" s="138">
        <v>0</v>
      </c>
      <c r="BW33" s="138">
        <v>0</v>
      </c>
      <c r="BX33" s="138">
        <v>0</v>
      </c>
      <c r="BY33" s="138">
        <v>0</v>
      </c>
      <c r="BZ33" s="138">
        <v>0</v>
      </c>
      <c r="CA33" s="139">
        <v>0</v>
      </c>
    </row>
    <row r="34" spans="1:79" x14ac:dyDescent="0.4">
      <c r="A34" s="136"/>
      <c r="B34" s="54" t="s">
        <v>150</v>
      </c>
      <c r="C34" s="220"/>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c r="BD34" s="138">
        <v>0</v>
      </c>
      <c r="BE34" s="138">
        <v>0</v>
      </c>
      <c r="BF34" s="138">
        <v>0</v>
      </c>
      <c r="BG34" s="138">
        <v>0</v>
      </c>
      <c r="BH34" s="138">
        <v>0</v>
      </c>
      <c r="BI34" s="138">
        <v>0</v>
      </c>
      <c r="BJ34" s="138">
        <v>0</v>
      </c>
      <c r="BK34" s="138">
        <v>0</v>
      </c>
      <c r="BL34" s="138">
        <v>152.82705170351011</v>
      </c>
      <c r="BM34" s="138">
        <v>1501.620436128464</v>
      </c>
      <c r="BN34" s="138">
        <v>2595.881416001394</v>
      </c>
      <c r="BO34" s="138">
        <v>4080.3465557025597</v>
      </c>
      <c r="BP34" s="138">
        <v>7629.8890971678975</v>
      </c>
      <c r="BQ34" s="138">
        <v>11533.980080165882</v>
      </c>
      <c r="BR34" s="138">
        <v>13996.153574543963</v>
      </c>
      <c r="BS34" s="138">
        <v>15448.423002180703</v>
      </c>
      <c r="BT34" s="138">
        <v>15695.841251164486</v>
      </c>
      <c r="BU34" s="138">
        <v>15938.155304470441</v>
      </c>
      <c r="BV34" s="138">
        <v>15561.227627665923</v>
      </c>
      <c r="BW34" s="138">
        <v>15881.627635242015</v>
      </c>
      <c r="BX34" s="138">
        <v>15259.739754819264</v>
      </c>
      <c r="BY34" s="138">
        <v>15001.28936088959</v>
      </c>
      <c r="BZ34" s="138">
        <v>14785.219179324948</v>
      </c>
      <c r="CA34" s="139">
        <v>14664.400359321942</v>
      </c>
    </row>
    <row r="35" spans="1:79" x14ac:dyDescent="0.4">
      <c r="A35" s="136"/>
      <c r="B35" s="64" t="s">
        <v>141</v>
      </c>
      <c r="C35" s="220" t="s">
        <v>137</v>
      </c>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c r="BD35" s="138">
        <v>0</v>
      </c>
      <c r="BE35" s="138">
        <v>0</v>
      </c>
      <c r="BF35" s="138">
        <v>0</v>
      </c>
      <c r="BG35" s="138">
        <v>0</v>
      </c>
      <c r="BH35" s="138">
        <v>0</v>
      </c>
      <c r="BI35" s="138">
        <v>0</v>
      </c>
      <c r="BJ35" s="138">
        <v>0</v>
      </c>
      <c r="BK35" s="138">
        <v>0</v>
      </c>
      <c r="BL35" s="138">
        <v>77.357730524740518</v>
      </c>
      <c r="BM35" s="138">
        <v>688.32634462933515</v>
      </c>
      <c r="BN35" s="138">
        <v>1110.6354139263808</v>
      </c>
      <c r="BO35" s="138">
        <v>1605.5907601315487</v>
      </c>
      <c r="BP35" s="138">
        <v>2593.7977159775669</v>
      </c>
      <c r="BQ35" s="138">
        <v>3910.9430686072337</v>
      </c>
      <c r="BR35" s="138">
        <v>4474.5758855044751</v>
      </c>
      <c r="BS35" s="138">
        <v>4824.1747007969834</v>
      </c>
      <c r="BT35" s="138">
        <v>4960.5085909422323</v>
      </c>
      <c r="BU35" s="138">
        <v>4890.9241219291835</v>
      </c>
      <c r="BV35" s="138">
        <v>4635.8680712101732</v>
      </c>
      <c r="BW35" s="138">
        <v>4575.1038218555568</v>
      </c>
      <c r="BX35" s="138">
        <v>4434.0329371584721</v>
      </c>
      <c r="BY35" s="138">
        <v>4267.0544228764738</v>
      </c>
      <c r="BZ35" s="138">
        <v>4112.3588475147681</v>
      </c>
      <c r="CA35" s="139">
        <v>3982.5560887337783</v>
      </c>
    </row>
    <row r="36" spans="1:79" x14ac:dyDescent="0.4">
      <c r="A36" s="136"/>
      <c r="B36" s="64" t="s">
        <v>253</v>
      </c>
      <c r="C36" s="220" t="s">
        <v>144</v>
      </c>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c r="BD36" s="138">
        <v>0</v>
      </c>
      <c r="BE36" s="138">
        <v>0</v>
      </c>
      <c r="BF36" s="138">
        <v>0</v>
      </c>
      <c r="BG36" s="138">
        <v>0</v>
      </c>
      <c r="BH36" s="138">
        <v>0</v>
      </c>
      <c r="BI36" s="138">
        <v>0</v>
      </c>
      <c r="BJ36" s="138">
        <v>0</v>
      </c>
      <c r="BK36" s="138">
        <v>0</v>
      </c>
      <c r="BL36" s="138">
        <v>75.46932117876959</v>
      </c>
      <c r="BM36" s="138">
        <v>813.29409149912885</v>
      </c>
      <c r="BN36" s="138">
        <v>1485.2460020750132</v>
      </c>
      <c r="BO36" s="138">
        <v>2474.7557955710113</v>
      </c>
      <c r="BP36" s="138">
        <v>5036.091381190331</v>
      </c>
      <c r="BQ36" s="138">
        <v>7623.0370115586502</v>
      </c>
      <c r="BR36" s="138">
        <v>9521.5776890394864</v>
      </c>
      <c r="BS36" s="138">
        <v>10624.248301383719</v>
      </c>
      <c r="BT36" s="138">
        <v>10735.332660222253</v>
      </c>
      <c r="BU36" s="138">
        <v>11047.231182541258</v>
      </c>
      <c r="BV36" s="138">
        <v>10925.359556455751</v>
      </c>
      <c r="BW36" s="138">
        <v>11306.523813386459</v>
      </c>
      <c r="BX36" s="138">
        <v>10825.706817660792</v>
      </c>
      <c r="BY36" s="138">
        <v>10734.234938013116</v>
      </c>
      <c r="BZ36" s="138">
        <v>10672.860331810181</v>
      </c>
      <c r="CA36" s="139">
        <v>10681.844270588164</v>
      </c>
    </row>
    <row r="37" spans="1:79" ht="25.5" customHeight="1" x14ac:dyDescent="0.4">
      <c r="A37" s="136"/>
      <c r="B37" s="54" t="s">
        <v>152</v>
      </c>
      <c r="C37" s="220" t="s">
        <v>144</v>
      </c>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v>45.421880620294068</v>
      </c>
      <c r="AI37" s="138">
        <v>44.509312480845672</v>
      </c>
      <c r="AJ37" s="138">
        <v>59.403872169314162</v>
      </c>
      <c r="AK37" s="138">
        <v>86.294033039345535</v>
      </c>
      <c r="AL37" s="138">
        <v>116.87160132148493</v>
      </c>
      <c r="AM37" s="138">
        <v>148.25081968336391</v>
      </c>
      <c r="AN37" s="138">
        <v>144.63294971344433</v>
      </c>
      <c r="AO37" s="138">
        <v>141.75088866239054</v>
      </c>
      <c r="AP37" s="138">
        <v>168.57863402355235</v>
      </c>
      <c r="AQ37" s="138">
        <v>177.44382442457442</v>
      </c>
      <c r="AR37" s="138">
        <v>380.82471255728518</v>
      </c>
      <c r="AS37" s="138">
        <v>352.38853294514541</v>
      </c>
      <c r="AT37" s="138">
        <v>370.52759254327208</v>
      </c>
      <c r="AU37" s="138">
        <v>432.67534400264503</v>
      </c>
      <c r="AV37" s="138">
        <v>692.96073521636993</v>
      </c>
      <c r="AW37" s="138">
        <v>931.43249609867212</v>
      </c>
      <c r="AX37" s="138">
        <v>1124.8552090084684</v>
      </c>
      <c r="AY37" s="138">
        <v>1368.9200580859213</v>
      </c>
      <c r="AZ37" s="138">
        <v>1622.8903169084174</v>
      </c>
      <c r="BA37" s="138">
        <v>1819.966962103598</v>
      </c>
      <c r="BB37" s="138">
        <v>1886.912652646439</v>
      </c>
      <c r="BC37" s="138">
        <v>1397.9050800297584</v>
      </c>
      <c r="BD37" s="138">
        <v>1.2331539972630565</v>
      </c>
      <c r="BE37" s="138">
        <v>-0.58476210011631657</v>
      </c>
      <c r="BF37" s="138">
        <v>-0.5155006362235951</v>
      </c>
      <c r="BG37" s="138">
        <v>5.8158608604315279E-2</v>
      </c>
      <c r="BH37" s="138">
        <v>-1.9274535028058318E-2</v>
      </c>
      <c r="BI37" s="138">
        <v>0</v>
      </c>
      <c r="BJ37" s="138">
        <v>0</v>
      </c>
      <c r="BK37" s="138">
        <v>0</v>
      </c>
      <c r="BL37" s="138">
        <v>0</v>
      </c>
      <c r="BM37" s="138">
        <v>0</v>
      </c>
      <c r="BN37" s="138">
        <v>0</v>
      </c>
      <c r="BO37" s="138">
        <v>0</v>
      </c>
      <c r="BP37" s="138">
        <v>0</v>
      </c>
      <c r="BQ37" s="138">
        <v>0</v>
      </c>
      <c r="BR37" s="138">
        <v>0</v>
      </c>
      <c r="BS37" s="138">
        <v>0</v>
      </c>
      <c r="BT37" s="138">
        <v>0</v>
      </c>
      <c r="BU37" s="138">
        <v>0</v>
      </c>
      <c r="BV37" s="138">
        <v>0</v>
      </c>
      <c r="BW37" s="138">
        <v>0</v>
      </c>
      <c r="BX37" s="138">
        <v>0</v>
      </c>
      <c r="BY37" s="138">
        <v>0</v>
      </c>
      <c r="BZ37" s="138">
        <v>0</v>
      </c>
      <c r="CA37" s="139">
        <v>0</v>
      </c>
    </row>
    <row r="38" spans="1:79" x14ac:dyDescent="0.4">
      <c r="A38" s="136"/>
      <c r="B38" s="54" t="s">
        <v>154</v>
      </c>
      <c r="C38" s="220" t="s">
        <v>144</v>
      </c>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v>0</v>
      </c>
      <c r="AI38" s="138">
        <v>0</v>
      </c>
      <c r="AJ38" s="138">
        <v>0</v>
      </c>
      <c r="AK38" s="138">
        <v>0</v>
      </c>
      <c r="AL38" s="138">
        <v>0</v>
      </c>
      <c r="AM38" s="138">
        <v>0</v>
      </c>
      <c r="AN38" s="138">
        <v>0</v>
      </c>
      <c r="AO38" s="138">
        <v>0</v>
      </c>
      <c r="AP38" s="138">
        <v>0</v>
      </c>
      <c r="AQ38" s="138">
        <v>0</v>
      </c>
      <c r="AR38" s="138">
        <v>0</v>
      </c>
      <c r="AS38" s="138">
        <v>0</v>
      </c>
      <c r="AT38" s="138">
        <v>0</v>
      </c>
      <c r="AU38" s="138">
        <v>0</v>
      </c>
      <c r="AV38" s="138">
        <v>0</v>
      </c>
      <c r="AW38" s="138">
        <v>0</v>
      </c>
      <c r="AX38" s="138">
        <v>0</v>
      </c>
      <c r="AY38" s="138">
        <v>0</v>
      </c>
      <c r="AZ38" s="138">
        <v>0</v>
      </c>
      <c r="BA38" s="138">
        <v>0</v>
      </c>
      <c r="BB38" s="138">
        <v>0</v>
      </c>
      <c r="BC38" s="138">
        <v>0</v>
      </c>
      <c r="BD38" s="138">
        <v>0</v>
      </c>
      <c r="BE38" s="138">
        <v>0</v>
      </c>
      <c r="BF38" s="138">
        <v>0</v>
      </c>
      <c r="BG38" s="138">
        <v>0</v>
      </c>
      <c r="BH38" s="138">
        <v>0</v>
      </c>
      <c r="BI38" s="138">
        <v>0</v>
      </c>
      <c r="BJ38" s="138">
        <v>29.906404242824955</v>
      </c>
      <c r="BK38" s="138">
        <v>29.945121426196469</v>
      </c>
      <c r="BL38" s="138">
        <v>31.746575425476692</v>
      </c>
      <c r="BM38" s="138">
        <v>30.14751129270287</v>
      </c>
      <c r="BN38" s="138">
        <v>28.222329480260221</v>
      </c>
      <c r="BO38" s="138">
        <v>28.971101367003261</v>
      </c>
      <c r="BP38" s="138">
        <v>28.586293853047358</v>
      </c>
      <c r="BQ38" s="138">
        <v>28.948819420855681</v>
      </c>
      <c r="BR38" s="138">
        <v>29.925436977165454</v>
      </c>
      <c r="BS38" s="138">
        <v>27.650474503722194</v>
      </c>
      <c r="BT38" s="138">
        <v>26.73550351318066</v>
      </c>
      <c r="BU38" s="138">
        <v>26.496954142191818</v>
      </c>
      <c r="BV38" s="138">
        <v>30.229954246074925</v>
      </c>
      <c r="BW38" s="138">
        <v>29.034811309010433</v>
      </c>
      <c r="BX38" s="138">
        <v>29.413608843589717</v>
      </c>
      <c r="BY38" s="138">
        <v>29.722608849689511</v>
      </c>
      <c r="BZ38" s="138">
        <v>30.228249695239441</v>
      </c>
      <c r="CA38" s="139">
        <v>30.79041444577615</v>
      </c>
    </row>
    <row r="39" spans="1:79" x14ac:dyDescent="0.4">
      <c r="A39" s="136"/>
      <c r="B39" s="54" t="s">
        <v>254</v>
      </c>
      <c r="C39" s="220" t="s">
        <v>144</v>
      </c>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v>1915.2016151485989</v>
      </c>
      <c r="AI39" s="138">
        <v>1803.2070941773777</v>
      </c>
      <c r="AJ39" s="138">
        <v>1954.5598276045996</v>
      </c>
      <c r="AK39" s="138">
        <v>2859.0898099588971</v>
      </c>
      <c r="AL39" s="138">
        <v>3425.792958664545</v>
      </c>
      <c r="AM39" s="138">
        <v>3866.1238338389076</v>
      </c>
      <c r="AN39" s="138">
        <v>4120.0140568614142</v>
      </c>
      <c r="AO39" s="138">
        <v>4379.7343084536533</v>
      </c>
      <c r="AP39" s="138">
        <v>4523.0343902000423</v>
      </c>
      <c r="AQ39" s="138">
        <v>4433.8562680950408</v>
      </c>
      <c r="AR39" s="138">
        <v>4037.5353269374723</v>
      </c>
      <c r="AS39" s="138">
        <v>4308.0165609889682</v>
      </c>
      <c r="AT39" s="138">
        <v>5045.1828934257564</v>
      </c>
      <c r="AU39" s="138">
        <v>6516.0220399421087</v>
      </c>
      <c r="AV39" s="138">
        <v>8401.2778838948598</v>
      </c>
      <c r="AW39" s="138">
        <v>9879.4018151294476</v>
      </c>
      <c r="AX39" s="138">
        <v>10851.551712634415</v>
      </c>
      <c r="AY39" s="138">
        <v>11406.14246875276</v>
      </c>
      <c r="AZ39" s="138">
        <v>11576.663132138205</v>
      </c>
      <c r="BA39" s="138">
        <v>11139.526358704592</v>
      </c>
      <c r="BB39" s="138">
        <v>10736.642002764851</v>
      </c>
      <c r="BC39" s="138">
        <v>10478.9195222134</v>
      </c>
      <c r="BD39" s="138">
        <v>10085.748255715318</v>
      </c>
      <c r="BE39" s="138">
        <v>10237.096869469608</v>
      </c>
      <c r="BF39" s="138">
        <v>11002.733546134312</v>
      </c>
      <c r="BG39" s="138">
        <v>10853.111004606737</v>
      </c>
      <c r="BH39" s="138">
        <v>11506.208778332984</v>
      </c>
      <c r="BI39" s="138">
        <v>12195.773684959629</v>
      </c>
      <c r="BJ39" s="138">
        <v>12621.365203491305</v>
      </c>
      <c r="BK39" s="138">
        <v>13339.53207601243</v>
      </c>
      <c r="BL39" s="138">
        <v>13937.776433165165</v>
      </c>
      <c r="BM39" s="138">
        <v>16855.966989685614</v>
      </c>
      <c r="BN39" s="138">
        <v>18003.409613906355</v>
      </c>
      <c r="BO39" s="138">
        <v>19033.416431799233</v>
      </c>
      <c r="BP39" s="138">
        <v>19663.712032481275</v>
      </c>
      <c r="BQ39" s="138">
        <v>19478.847843406475</v>
      </c>
      <c r="BR39" s="138">
        <v>19354.7612297171</v>
      </c>
      <c r="BS39" s="138">
        <v>19177.158406462684</v>
      </c>
      <c r="BT39" s="138">
        <v>18109.802129236199</v>
      </c>
      <c r="BU39" s="138">
        <v>16831.130552150305</v>
      </c>
      <c r="BV39" s="138">
        <v>15273.587770852235</v>
      </c>
      <c r="BW39" s="138">
        <v>17765.019565696024</v>
      </c>
      <c r="BX39" s="138">
        <v>17827.386120392501</v>
      </c>
      <c r="BY39" s="138">
        <v>17985.834388180516</v>
      </c>
      <c r="BZ39" s="138">
        <v>18223.259815135068</v>
      </c>
      <c r="CA39" s="139">
        <v>18443.842254942836</v>
      </c>
    </row>
    <row r="40" spans="1:79" x14ac:dyDescent="0.4">
      <c r="A40" s="136"/>
      <c r="B40" s="54" t="s">
        <v>255</v>
      </c>
      <c r="C40" s="220"/>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v>7012.791770609927</v>
      </c>
      <c r="AI40" s="138">
        <v>6416.9332172780478</v>
      </c>
      <c r="AJ40" s="138">
        <v>5876.3614051453242</v>
      </c>
      <c r="AK40" s="138">
        <v>6032.171801309999</v>
      </c>
      <c r="AL40" s="138">
        <v>5851.6704765087534</v>
      </c>
      <c r="AM40" s="138">
        <v>5489.6083640843317</v>
      </c>
      <c r="AN40" s="138">
        <v>5841.5230233972225</v>
      </c>
      <c r="AO40" s="138">
        <v>5924.0005247699855</v>
      </c>
      <c r="AP40" s="138">
        <v>6059.5061776056291</v>
      </c>
      <c r="AQ40" s="138">
        <v>6257.8538299539196</v>
      </c>
      <c r="AR40" s="138">
        <v>6513.7182675430713</v>
      </c>
      <c r="AS40" s="138">
        <v>6785.7919352962226</v>
      </c>
      <c r="AT40" s="138">
        <v>7115.6036256310335</v>
      </c>
      <c r="AU40" s="138">
        <v>8301.0694355417472</v>
      </c>
      <c r="AV40" s="138">
        <v>9262.6446378939399</v>
      </c>
      <c r="AW40" s="138">
        <v>10259.208541275419</v>
      </c>
      <c r="AX40" s="138">
        <v>11009.928645770166</v>
      </c>
      <c r="AY40" s="138">
        <v>10736.884493255659</v>
      </c>
      <c r="AZ40" s="138">
        <v>10309.225623721932</v>
      </c>
      <c r="BA40" s="138">
        <v>10168.505642148015</v>
      </c>
      <c r="BB40" s="138">
        <v>10151.333092099401</v>
      </c>
      <c r="BC40" s="138">
        <v>9830.1459546732276</v>
      </c>
      <c r="BD40" s="138">
        <v>9807.4258458617751</v>
      </c>
      <c r="BE40" s="138">
        <v>9690.0147859481021</v>
      </c>
      <c r="BF40" s="138">
        <v>9467.9806154829275</v>
      </c>
      <c r="BG40" s="138">
        <v>9228.9979722092485</v>
      </c>
      <c r="BH40" s="138">
        <v>8903.902266864221</v>
      </c>
      <c r="BI40" s="138">
        <v>8660.6940840419375</v>
      </c>
      <c r="BJ40" s="138">
        <v>8304.7851134998982</v>
      </c>
      <c r="BK40" s="138">
        <v>8216.1030346357984</v>
      </c>
      <c r="BL40" s="138">
        <v>7829.3370708633929</v>
      </c>
      <c r="BM40" s="138">
        <v>7237.1917136612656</v>
      </c>
      <c r="BN40" s="138">
        <v>6462.5624813144832</v>
      </c>
      <c r="BO40" s="138">
        <v>5666.0305222495172</v>
      </c>
      <c r="BP40" s="138">
        <v>3686.6683246073885</v>
      </c>
      <c r="BQ40" s="138">
        <v>1311.5732689921406</v>
      </c>
      <c r="BR40" s="138">
        <v>266.80838325144686</v>
      </c>
      <c r="BS40" s="138">
        <v>67.033925036686682</v>
      </c>
      <c r="BT40" s="138">
        <v>15.764553215953766</v>
      </c>
      <c r="BU40" s="138">
        <v>9.268822798852332</v>
      </c>
      <c r="BV40" s="138">
        <v>2.9622240889150273</v>
      </c>
      <c r="BW40" s="138">
        <v>0.88687887784940611</v>
      </c>
      <c r="BX40" s="138">
        <v>0.9147409410612608</v>
      </c>
      <c r="BY40" s="138">
        <v>0.6716505918250173</v>
      </c>
      <c r="BZ40" s="138">
        <v>4.6941517318552242</v>
      </c>
      <c r="CA40" s="139">
        <v>2.2983079406171245</v>
      </c>
    </row>
    <row r="41" spans="1:79" x14ac:dyDescent="0.4">
      <c r="A41" s="136"/>
      <c r="B41" s="64" t="s">
        <v>249</v>
      </c>
      <c r="C41" s="220" t="s">
        <v>137</v>
      </c>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v>7012.791770609927</v>
      </c>
      <c r="AI41" s="138">
        <v>6405.0654710837571</v>
      </c>
      <c r="AJ41" s="138">
        <v>5843.1545303153607</v>
      </c>
      <c r="AK41" s="138">
        <v>5954.0449954045816</v>
      </c>
      <c r="AL41" s="138">
        <v>5703.3408687126685</v>
      </c>
      <c r="AM41" s="138">
        <v>5310.7523489099476</v>
      </c>
      <c r="AN41" s="138">
        <v>5589.6870717885613</v>
      </c>
      <c r="AO41" s="138">
        <v>5622.7203658239641</v>
      </c>
      <c r="AP41" s="138">
        <v>5621.9211064816955</v>
      </c>
      <c r="AQ41" s="138">
        <v>5702.296720748669</v>
      </c>
      <c r="AR41" s="138">
        <v>5852.6971499834799</v>
      </c>
      <c r="AS41" s="138">
        <v>5989.0849397863394</v>
      </c>
      <c r="AT41" s="138">
        <v>6156.8424942265638</v>
      </c>
      <c r="AU41" s="138">
        <v>7049.2038943680209</v>
      </c>
      <c r="AV41" s="138">
        <v>7732.7326020254377</v>
      </c>
      <c r="AW41" s="138">
        <v>8395.5551079788511</v>
      </c>
      <c r="AX41" s="138">
        <v>8861.4374401179793</v>
      </c>
      <c r="AY41" s="138">
        <v>8670.6941575348064</v>
      </c>
      <c r="AZ41" s="138">
        <v>8550.7457064504506</v>
      </c>
      <c r="BA41" s="138">
        <v>8686.3865996039767</v>
      </c>
      <c r="BB41" s="138">
        <v>8862.8786651956671</v>
      </c>
      <c r="BC41" s="138">
        <v>8744.2614551995412</v>
      </c>
      <c r="BD41" s="138">
        <v>8799.1464486206805</v>
      </c>
      <c r="BE41" s="138">
        <v>8948.6029735061147</v>
      </c>
      <c r="BF41" s="138">
        <v>8805.7560961596628</v>
      </c>
      <c r="BG41" s="138">
        <v>8614.4777641779656</v>
      </c>
      <c r="BH41" s="138">
        <v>8393.9614650015592</v>
      </c>
      <c r="BI41" s="138">
        <v>8253.4425293176992</v>
      </c>
      <c r="BJ41" s="138">
        <v>7946.2361717697167</v>
      </c>
      <c r="BK41" s="138">
        <v>7910.3257477681846</v>
      </c>
      <c r="BL41" s="138">
        <v>7571.0675168643202</v>
      </c>
      <c r="BM41" s="138">
        <v>7025.7314680657046</v>
      </c>
      <c r="BN41" s="138">
        <v>6279.4838641329407</v>
      </c>
      <c r="BO41" s="138">
        <v>5521.135282487915</v>
      </c>
      <c r="BP41" s="138">
        <v>3592.5283627914196</v>
      </c>
      <c r="BQ41" s="138">
        <v>1280.46641176446</v>
      </c>
      <c r="BR41" s="138">
        <v>261.17897280439666</v>
      </c>
      <c r="BS41" s="138">
        <v>65.887289461240059</v>
      </c>
      <c r="BT41" s="138">
        <v>15.580486422070958</v>
      </c>
      <c r="BU41" s="138">
        <v>9.17434898796715</v>
      </c>
      <c r="BV41" s="138">
        <v>2.9164800790753178</v>
      </c>
      <c r="BW41" s="138">
        <v>0.87318329139232842</v>
      </c>
      <c r="BX41" s="138">
        <v>0.90061509596896139</v>
      </c>
      <c r="BY41" s="138">
        <v>0.66127865831861476</v>
      </c>
      <c r="BZ41" s="138">
        <v>4.6216625087020473</v>
      </c>
      <c r="CA41" s="139">
        <v>2.2628164254938441</v>
      </c>
    </row>
    <row r="42" spans="1:79" x14ac:dyDescent="0.4">
      <c r="A42" s="136"/>
      <c r="B42" s="64" t="s">
        <v>250</v>
      </c>
      <c r="C42" s="220" t="s">
        <v>137</v>
      </c>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v>0</v>
      </c>
      <c r="AI42" s="138">
        <v>11.867746194291028</v>
      </c>
      <c r="AJ42" s="138">
        <v>33.206874829963532</v>
      </c>
      <c r="AK42" s="138">
        <v>78.126805905417527</v>
      </c>
      <c r="AL42" s="138">
        <v>148.32960779608493</v>
      </c>
      <c r="AM42" s="138">
        <v>178.85601517438354</v>
      </c>
      <c r="AN42" s="138">
        <v>251.83595160866119</v>
      </c>
      <c r="AO42" s="138">
        <v>301.28015894602095</v>
      </c>
      <c r="AP42" s="138">
        <v>437.58507112393409</v>
      </c>
      <c r="AQ42" s="138">
        <v>555.55710920524984</v>
      </c>
      <c r="AR42" s="138">
        <v>661.0211175595914</v>
      </c>
      <c r="AS42" s="138">
        <v>796.70699550988354</v>
      </c>
      <c r="AT42" s="138">
        <v>958.76113140446944</v>
      </c>
      <c r="AU42" s="138">
        <v>1251.865541173727</v>
      </c>
      <c r="AV42" s="138">
        <v>1529.9120358685016</v>
      </c>
      <c r="AW42" s="138">
        <v>1863.6534332965666</v>
      </c>
      <c r="AX42" s="138">
        <v>2148.4912056521862</v>
      </c>
      <c r="AY42" s="138">
        <v>2066.190335720853</v>
      </c>
      <c r="AZ42" s="138">
        <v>1758.4799172714822</v>
      </c>
      <c r="BA42" s="138">
        <v>1482.1190425440386</v>
      </c>
      <c r="BB42" s="138">
        <v>1288.4544269037337</v>
      </c>
      <c r="BC42" s="138">
        <v>1085.8844994736869</v>
      </c>
      <c r="BD42" s="138">
        <v>1008.2793972410941</v>
      </c>
      <c r="BE42" s="138">
        <v>741.41181244198799</v>
      </c>
      <c r="BF42" s="138">
        <v>662.22451932326646</v>
      </c>
      <c r="BG42" s="138">
        <v>614.5202080312821</v>
      </c>
      <c r="BH42" s="138">
        <v>509.94080186266279</v>
      </c>
      <c r="BI42" s="138">
        <v>407.2515547242387</v>
      </c>
      <c r="BJ42" s="138">
        <v>358.54894173018147</v>
      </c>
      <c r="BK42" s="138">
        <v>305.77728686761446</v>
      </c>
      <c r="BL42" s="138">
        <v>258.26955399907246</v>
      </c>
      <c r="BM42" s="138">
        <v>211.46024559556093</v>
      </c>
      <c r="BN42" s="138">
        <v>183.07861718154342</v>
      </c>
      <c r="BO42" s="138">
        <v>144.89523976160285</v>
      </c>
      <c r="BP42" s="138">
        <v>94.139961815969215</v>
      </c>
      <c r="BQ42" s="138">
        <v>31.106857227680578</v>
      </c>
      <c r="BR42" s="138">
        <v>5.6294104470501862</v>
      </c>
      <c r="BS42" s="138">
        <v>1.1466355754466371</v>
      </c>
      <c r="BT42" s="138">
        <v>0.18406679388281008</v>
      </c>
      <c r="BU42" s="138">
        <v>9.4473810885181905E-2</v>
      </c>
      <c r="BV42" s="138">
        <v>4.5744009839709714E-2</v>
      </c>
      <c r="BW42" s="138">
        <v>1.3695586457077689E-2</v>
      </c>
      <c r="BX42" s="138">
        <v>1.4125845092299482E-2</v>
      </c>
      <c r="BY42" s="138">
        <v>1.0371933506402519E-2</v>
      </c>
      <c r="BZ42" s="138">
        <v>7.2489223153176296E-2</v>
      </c>
      <c r="CA42" s="139">
        <v>3.5491515123280235E-2</v>
      </c>
    </row>
    <row r="43" spans="1:79" ht="25.5" customHeight="1" x14ac:dyDescent="0.4">
      <c r="A43" s="136"/>
      <c r="B43" s="54" t="s">
        <v>242</v>
      </c>
      <c r="C43" s="220"/>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v>3424.3264145956546</v>
      </c>
      <c r="AI43" s="138">
        <v>3080.3044954591869</v>
      </c>
      <c r="AJ43" s="138">
        <v>3590.2771411655604</v>
      </c>
      <c r="AK43" s="138">
        <v>5473.1370323245565</v>
      </c>
      <c r="AL43" s="138">
        <v>8467.6195727399827</v>
      </c>
      <c r="AM43" s="138">
        <v>10320.058402182907</v>
      </c>
      <c r="AN43" s="138">
        <v>11176.940156501651</v>
      </c>
      <c r="AO43" s="138">
        <v>12191.15345837697</v>
      </c>
      <c r="AP43" s="138">
        <v>12562.280777765773</v>
      </c>
      <c r="AQ43" s="138">
        <v>11522.615872190248</v>
      </c>
      <c r="AR43" s="138">
        <v>9387.7345493897374</v>
      </c>
      <c r="AS43" s="138">
        <v>8332.1803298866871</v>
      </c>
      <c r="AT43" s="138">
        <v>9130.167337682311</v>
      </c>
      <c r="AU43" s="138">
        <v>11768.768630147946</v>
      </c>
      <c r="AV43" s="138">
        <v>14289.826788476606</v>
      </c>
      <c r="AW43" s="138">
        <v>15311.33294746645</v>
      </c>
      <c r="AX43" s="138">
        <v>15668.540528851505</v>
      </c>
      <c r="AY43" s="138">
        <v>15879.511365465591</v>
      </c>
      <c r="AZ43" s="138">
        <v>12509.000365419422</v>
      </c>
      <c r="BA43" s="138">
        <v>9181.1432871731213</v>
      </c>
      <c r="BB43" s="138">
        <v>9026.7048907393782</v>
      </c>
      <c r="BC43" s="138">
        <v>8855.9916893244044</v>
      </c>
      <c r="BD43" s="138">
        <v>8910.9593275753086</v>
      </c>
      <c r="BE43" s="138">
        <v>9131.1199840396948</v>
      </c>
      <c r="BF43" s="138">
        <v>8654.3511341455378</v>
      </c>
      <c r="BG43" s="138">
        <v>9107.2330209946922</v>
      </c>
      <c r="BH43" s="138">
        <v>9022.6997825291237</v>
      </c>
      <c r="BI43" s="138">
        <v>8626.9175418049545</v>
      </c>
      <c r="BJ43" s="138">
        <v>8586.3279378553343</v>
      </c>
      <c r="BK43" s="138">
        <v>8997.9394631545892</v>
      </c>
      <c r="BL43" s="138">
        <v>8686.3068516917683</v>
      </c>
      <c r="BM43" s="138">
        <v>8882.2278704578021</v>
      </c>
      <c r="BN43" s="138">
        <v>8401.7129443904287</v>
      </c>
      <c r="BO43" s="138">
        <v>7515.4259832087282</v>
      </c>
      <c r="BP43" s="138">
        <v>5645.7795476964711</v>
      </c>
      <c r="BQ43" s="138">
        <v>3769.2330818505552</v>
      </c>
      <c r="BR43" s="138">
        <v>3026.73767618689</v>
      </c>
      <c r="BS43" s="138">
        <v>2661.6542000367722</v>
      </c>
      <c r="BT43" s="138">
        <v>2299.4853463291711</v>
      </c>
      <c r="BU43" s="138">
        <v>2175.9967388181158</v>
      </c>
      <c r="BV43" s="138">
        <v>1853.0943749140356</v>
      </c>
      <c r="BW43" s="138">
        <v>2161.1993600335063</v>
      </c>
      <c r="BX43" s="138">
        <v>2125.8986117268601</v>
      </c>
      <c r="BY43" s="138">
        <v>2108.6454147789445</v>
      </c>
      <c r="BZ43" s="138">
        <v>2145.8588580238734</v>
      </c>
      <c r="CA43" s="139">
        <v>2140.0240041892243</v>
      </c>
    </row>
    <row r="44" spans="1:79" x14ac:dyDescent="0.4">
      <c r="A44" s="136"/>
      <c r="B44" s="64" t="s">
        <v>256</v>
      </c>
      <c r="C44" s="220" t="s">
        <v>144</v>
      </c>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v>0</v>
      </c>
      <c r="AI44" s="138">
        <v>8.5160698517708102</v>
      </c>
      <c r="AJ44" s="138">
        <v>12.863639061037075</v>
      </c>
      <c r="AK44" s="138">
        <v>14.874184919503051</v>
      </c>
      <c r="AL44" s="138">
        <v>23.508516365596545</v>
      </c>
      <c r="AM44" s="138">
        <v>59.844545155478492</v>
      </c>
      <c r="AN44" s="138">
        <v>108.94216009977099</v>
      </c>
      <c r="AO44" s="138">
        <v>179.69071134401253</v>
      </c>
      <c r="AP44" s="138">
        <v>247.91748019026826</v>
      </c>
      <c r="AQ44" s="138">
        <v>315.08454876636046</v>
      </c>
      <c r="AR44" s="138">
        <v>387.19311856425577</v>
      </c>
      <c r="AS44" s="138">
        <v>452.4450134189122</v>
      </c>
      <c r="AT44" s="138">
        <v>458.52586117866679</v>
      </c>
      <c r="AU44" s="138">
        <v>555.06674996741515</v>
      </c>
      <c r="AV44" s="138">
        <v>654.29363043636954</v>
      </c>
      <c r="AW44" s="138">
        <v>758.39143153384339</v>
      </c>
      <c r="AX44" s="138">
        <v>775.3636766552205</v>
      </c>
      <c r="AY44" s="138">
        <v>755.34454842314221</v>
      </c>
      <c r="AZ44" s="138">
        <v>739.38745677397355</v>
      </c>
      <c r="BA44" s="138">
        <v>744.70740999649308</v>
      </c>
      <c r="BB44" s="138">
        <v>738.67783943072266</v>
      </c>
      <c r="BC44" s="138">
        <v>736.24478632517491</v>
      </c>
      <c r="BD44" s="138">
        <v>703.68623045197842</v>
      </c>
      <c r="BE44" s="138">
        <v>702.15686212150092</v>
      </c>
      <c r="BF44" s="138">
        <v>206.12299875676757</v>
      </c>
      <c r="BG44" s="138">
        <v>89.180550827402371</v>
      </c>
      <c r="BH44" s="138">
        <v>0</v>
      </c>
      <c r="BI44" s="138">
        <v>0</v>
      </c>
      <c r="BJ44" s="138">
        <v>0</v>
      </c>
      <c r="BK44" s="138">
        <v>0</v>
      </c>
      <c r="BL44" s="138">
        <v>0</v>
      </c>
      <c r="BM44" s="138">
        <v>0</v>
      </c>
      <c r="BN44" s="138">
        <v>0</v>
      </c>
      <c r="BO44" s="138">
        <v>0</v>
      </c>
      <c r="BP44" s="138">
        <v>0</v>
      </c>
      <c r="BQ44" s="138">
        <v>0</v>
      </c>
      <c r="BR44" s="138">
        <v>0</v>
      </c>
      <c r="BS44" s="138">
        <v>0</v>
      </c>
      <c r="BT44" s="138">
        <v>0</v>
      </c>
      <c r="BU44" s="138">
        <v>0</v>
      </c>
      <c r="BV44" s="138">
        <v>0</v>
      </c>
      <c r="BW44" s="138">
        <v>0</v>
      </c>
      <c r="BX44" s="138">
        <v>0</v>
      </c>
      <c r="BY44" s="138">
        <v>0</v>
      </c>
      <c r="BZ44" s="138">
        <v>0</v>
      </c>
      <c r="CA44" s="139">
        <v>0</v>
      </c>
    </row>
    <row r="45" spans="1:79" x14ac:dyDescent="0.4">
      <c r="A45" s="136"/>
      <c r="B45" s="64" t="s">
        <v>257</v>
      </c>
      <c r="C45" s="220" t="s">
        <v>144</v>
      </c>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v>3424.3264145956546</v>
      </c>
      <c r="AI45" s="138">
        <v>3071.7884256074158</v>
      </c>
      <c r="AJ45" s="138">
        <v>3577.4135021045231</v>
      </c>
      <c r="AK45" s="138">
        <v>5458.2628474050534</v>
      </c>
      <c r="AL45" s="138">
        <v>8444.111056374386</v>
      </c>
      <c r="AM45" s="138">
        <v>10260.213857027429</v>
      </c>
      <c r="AN45" s="138">
        <v>11067.99799640188</v>
      </c>
      <c r="AO45" s="138">
        <v>12011.462747032958</v>
      </c>
      <c r="AP45" s="138">
        <v>12314.363297575504</v>
      </c>
      <c r="AQ45" s="138">
        <v>11207.531323423887</v>
      </c>
      <c r="AR45" s="138">
        <v>9000.5414308254822</v>
      </c>
      <c r="AS45" s="138">
        <v>7879.7353164677752</v>
      </c>
      <c r="AT45" s="138">
        <v>8671.6414765036443</v>
      </c>
      <c r="AU45" s="138">
        <v>11213.701880180532</v>
      </c>
      <c r="AV45" s="138">
        <v>13635.533158040238</v>
      </c>
      <c r="AW45" s="138">
        <v>14552.941515932605</v>
      </c>
      <c r="AX45" s="138">
        <v>14893.176852196282</v>
      </c>
      <c r="AY45" s="138">
        <v>15124.166817042447</v>
      </c>
      <c r="AZ45" s="138">
        <v>11769.612908645451</v>
      </c>
      <c r="BA45" s="138">
        <v>8436.4358771766292</v>
      </c>
      <c r="BB45" s="138">
        <v>8288.0270513086543</v>
      </c>
      <c r="BC45" s="138">
        <v>8119.746902999229</v>
      </c>
      <c r="BD45" s="138">
        <v>8207.2730971233286</v>
      </c>
      <c r="BE45" s="138">
        <v>8428.9631219181938</v>
      </c>
      <c r="BF45" s="138">
        <v>8448.2281353887702</v>
      </c>
      <c r="BG45" s="138">
        <v>9018.0524701672894</v>
      </c>
      <c r="BH45" s="138">
        <v>9022.6997825291237</v>
      </c>
      <c r="BI45" s="138">
        <v>8626.9175418049545</v>
      </c>
      <c r="BJ45" s="138">
        <v>8586.3279378553343</v>
      </c>
      <c r="BK45" s="138">
        <v>8997.9394631545892</v>
      </c>
      <c r="BL45" s="138">
        <v>8686.3068516917683</v>
      </c>
      <c r="BM45" s="138">
        <v>8882.2278704578021</v>
      </c>
      <c r="BN45" s="138">
        <v>8401.7129443904287</v>
      </c>
      <c r="BO45" s="138">
        <v>7515.4259832087282</v>
      </c>
      <c r="BP45" s="138">
        <v>5645.7795476964711</v>
      </c>
      <c r="BQ45" s="138">
        <v>3769.2330818505552</v>
      </c>
      <c r="BR45" s="138">
        <v>3026.73767618689</v>
      </c>
      <c r="BS45" s="138">
        <v>2661.6542000367722</v>
      </c>
      <c r="BT45" s="138">
        <v>2299.4853463291711</v>
      </c>
      <c r="BU45" s="138">
        <v>2175.9967388181158</v>
      </c>
      <c r="BV45" s="138">
        <v>1853.0943749140356</v>
      </c>
      <c r="BW45" s="138">
        <v>2161.1993600335063</v>
      </c>
      <c r="BX45" s="138">
        <v>2125.8986117268601</v>
      </c>
      <c r="BY45" s="138">
        <v>2108.6454147789445</v>
      </c>
      <c r="BZ45" s="138">
        <v>2145.8588580238734</v>
      </c>
      <c r="CA45" s="139">
        <v>2140.0240041892243</v>
      </c>
    </row>
    <row r="46" spans="1:79" x14ac:dyDescent="0.4">
      <c r="A46" s="136"/>
      <c r="B46" s="54" t="s">
        <v>161</v>
      </c>
      <c r="C46" s="220" t="s">
        <v>144</v>
      </c>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v>0</v>
      </c>
      <c r="AI46" s="138">
        <v>0</v>
      </c>
      <c r="AJ46" s="138">
        <v>0</v>
      </c>
      <c r="AK46" s="138">
        <v>0</v>
      </c>
      <c r="AL46" s="138">
        <v>0</v>
      </c>
      <c r="AM46" s="138">
        <v>0</v>
      </c>
      <c r="AN46" s="138">
        <v>0</v>
      </c>
      <c r="AO46" s="138">
        <v>0</v>
      </c>
      <c r="AP46" s="138">
        <v>0</v>
      </c>
      <c r="AQ46" s="138">
        <v>0</v>
      </c>
      <c r="AR46" s="138">
        <v>2.7043216980780178</v>
      </c>
      <c r="AS46" s="138">
        <v>21.132884361242105</v>
      </c>
      <c r="AT46" s="138">
        <v>44.443068549079001</v>
      </c>
      <c r="AU46" s="138">
        <v>79.007664892190022</v>
      </c>
      <c r="AV46" s="138">
        <v>145.15258808314607</v>
      </c>
      <c r="AW46" s="138">
        <v>184.94704876480913</v>
      </c>
      <c r="AX46" s="138">
        <v>164.06503647574465</v>
      </c>
      <c r="AY46" s="138">
        <v>164.2195449483113</v>
      </c>
      <c r="AZ46" s="138">
        <v>166.06058010311801</v>
      </c>
      <c r="BA46" s="138">
        <v>162.0651053723455</v>
      </c>
      <c r="BB46" s="138">
        <v>166.79235694210064</v>
      </c>
      <c r="BC46" s="138">
        <v>185.7765447845351</v>
      </c>
      <c r="BD46" s="138">
        <v>191.93444532674755</v>
      </c>
      <c r="BE46" s="138">
        <v>213.55081807370965</v>
      </c>
      <c r="BF46" s="138">
        <v>235.84789194418221</v>
      </c>
      <c r="BG46" s="138">
        <v>259.51756408239794</v>
      </c>
      <c r="BH46" s="138">
        <v>279.8863909160637</v>
      </c>
      <c r="BI46" s="138">
        <v>300.99602249646853</v>
      </c>
      <c r="BJ46" s="138">
        <v>327.97846054190006</v>
      </c>
      <c r="BK46" s="138">
        <v>365.61842636730938</v>
      </c>
      <c r="BL46" s="138">
        <v>390.4681203524255</v>
      </c>
      <c r="BM46" s="138">
        <v>404.1368262318494</v>
      </c>
      <c r="BN46" s="138">
        <v>406.91539716203687</v>
      </c>
      <c r="BO46" s="138">
        <v>374.24450081735199</v>
      </c>
      <c r="BP46" s="138">
        <v>342.14256313733443</v>
      </c>
      <c r="BQ46" s="138">
        <v>315.60469851190982</v>
      </c>
      <c r="BR46" s="138">
        <v>296.367660444053</v>
      </c>
      <c r="BS46" s="138">
        <v>0</v>
      </c>
      <c r="BT46" s="138">
        <v>0</v>
      </c>
      <c r="BU46" s="138">
        <v>0</v>
      </c>
      <c r="BV46" s="138">
        <v>0</v>
      </c>
      <c r="BW46" s="138">
        <v>0</v>
      </c>
      <c r="BX46" s="138">
        <v>0</v>
      </c>
      <c r="BY46" s="138">
        <v>0</v>
      </c>
      <c r="BZ46" s="138">
        <v>0</v>
      </c>
      <c r="CA46" s="139">
        <v>0</v>
      </c>
    </row>
    <row r="47" spans="1:79" x14ac:dyDescent="0.4">
      <c r="A47" s="136"/>
      <c r="B47" s="54" t="s">
        <v>27</v>
      </c>
      <c r="C47" s="220" t="s">
        <v>134</v>
      </c>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v>774.28286912978535</v>
      </c>
      <c r="AI47" s="138">
        <v>742.18263972001364</v>
      </c>
      <c r="AJ47" s="138">
        <v>712.32357003915479</v>
      </c>
      <c r="AK47" s="138">
        <v>712.9820505313711</v>
      </c>
      <c r="AL47" s="138">
        <v>689.49832841524324</v>
      </c>
      <c r="AM47" s="138">
        <v>728.70709826053007</v>
      </c>
      <c r="AN47" s="138">
        <v>733.66165815932845</v>
      </c>
      <c r="AO47" s="138">
        <v>752.98120842608853</v>
      </c>
      <c r="AP47" s="138">
        <v>712.61415911782103</v>
      </c>
      <c r="AQ47" s="138">
        <v>692.99629904028984</v>
      </c>
      <c r="AR47" s="138">
        <v>640.9686382309817</v>
      </c>
      <c r="AS47" s="138">
        <v>625.96785559252135</v>
      </c>
      <c r="AT47" s="138">
        <v>634.63807005935769</v>
      </c>
      <c r="AU47" s="138">
        <v>682.77448515012713</v>
      </c>
      <c r="AV47" s="138">
        <v>670.7149461782152</v>
      </c>
      <c r="AW47" s="138">
        <v>659.27453152251576</v>
      </c>
      <c r="AX47" s="138">
        <v>682.0886472759621</v>
      </c>
      <c r="AY47" s="138">
        <v>685.5910346553319</v>
      </c>
      <c r="AZ47" s="138">
        <v>696.6075466541605</v>
      </c>
      <c r="BA47" s="138">
        <v>695.48217074137756</v>
      </c>
      <c r="BB47" s="138">
        <v>703.34176651441749</v>
      </c>
      <c r="BC47" s="138">
        <v>690.17806060145506</v>
      </c>
      <c r="BD47" s="138">
        <v>661.96327636140188</v>
      </c>
      <c r="BE47" s="138">
        <v>668.79936427027417</v>
      </c>
      <c r="BF47" s="138">
        <v>644.27111433422465</v>
      </c>
      <c r="BG47" s="138">
        <v>650.69730040404897</v>
      </c>
      <c r="BH47" s="138">
        <v>620.63502412391983</v>
      </c>
      <c r="BI47" s="138">
        <v>595.25127101937073</v>
      </c>
      <c r="BJ47" s="138">
        <v>568.93099851022782</v>
      </c>
      <c r="BK47" s="138">
        <v>522.16199703911241</v>
      </c>
      <c r="BL47" s="138">
        <v>422.74587336466408</v>
      </c>
      <c r="BM47" s="138">
        <v>422.67041849889415</v>
      </c>
      <c r="BN47" s="138">
        <v>469.434211725338</v>
      </c>
      <c r="BO47" s="138">
        <v>451.03706952687872</v>
      </c>
      <c r="BP47" s="138">
        <v>438.00429648418111</v>
      </c>
      <c r="BQ47" s="138">
        <v>414.11445906621566</v>
      </c>
      <c r="BR47" s="138">
        <v>401.49242165466393</v>
      </c>
      <c r="BS47" s="138">
        <v>375.69581229137935</v>
      </c>
      <c r="BT47" s="138">
        <v>354.75585894749111</v>
      </c>
      <c r="BU47" s="138">
        <v>339.94874083533324</v>
      </c>
      <c r="BV47" s="138">
        <v>334.04814811813446</v>
      </c>
      <c r="BW47" s="138">
        <v>331.20746287419513</v>
      </c>
      <c r="BX47" s="138">
        <v>326.19577125200561</v>
      </c>
      <c r="BY47" s="138">
        <v>320.45633646343794</v>
      </c>
      <c r="BZ47" s="138">
        <v>315.11606842280565</v>
      </c>
      <c r="CA47" s="139">
        <v>310.87996201863399</v>
      </c>
    </row>
    <row r="48" spans="1:79" ht="25.5" customHeight="1" x14ac:dyDescent="0.4">
      <c r="A48" s="136"/>
      <c r="B48" s="143" t="s">
        <v>258</v>
      </c>
      <c r="C48" s="220" t="s">
        <v>144</v>
      </c>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v>0</v>
      </c>
      <c r="AI48" s="138">
        <v>0</v>
      </c>
      <c r="AJ48" s="138">
        <v>0</v>
      </c>
      <c r="AK48" s="138">
        <v>0</v>
      </c>
      <c r="AL48" s="138">
        <v>0</v>
      </c>
      <c r="AM48" s="138">
        <v>0</v>
      </c>
      <c r="AN48" s="138">
        <v>0</v>
      </c>
      <c r="AO48" s="138">
        <v>0</v>
      </c>
      <c r="AP48" s="138">
        <v>0</v>
      </c>
      <c r="AQ48" s="138">
        <v>0</v>
      </c>
      <c r="AR48" s="138">
        <v>0</v>
      </c>
      <c r="AS48" s="138">
        <v>0</v>
      </c>
      <c r="AT48" s="138">
        <v>0</v>
      </c>
      <c r="AU48" s="138">
        <v>0</v>
      </c>
      <c r="AV48" s="138">
        <v>0</v>
      </c>
      <c r="AW48" s="138">
        <v>0</v>
      </c>
      <c r="AX48" s="138">
        <v>0</v>
      </c>
      <c r="AY48" s="138">
        <v>0</v>
      </c>
      <c r="AZ48" s="138">
        <v>0</v>
      </c>
      <c r="BA48" s="138">
        <v>0</v>
      </c>
      <c r="BB48" s="138">
        <v>0</v>
      </c>
      <c r="BC48" s="138">
        <v>0</v>
      </c>
      <c r="BD48" s="138">
        <v>0</v>
      </c>
      <c r="BE48" s="138">
        <v>0</v>
      </c>
      <c r="BF48" s="138">
        <v>0</v>
      </c>
      <c r="BG48" s="138">
        <v>0</v>
      </c>
      <c r="BH48" s="138">
        <v>0</v>
      </c>
      <c r="BI48" s="138">
        <v>0</v>
      </c>
      <c r="BJ48" s="138">
        <v>0</v>
      </c>
      <c r="BK48" s="138">
        <v>0</v>
      </c>
      <c r="BL48" s="138">
        <v>109.16362165536307</v>
      </c>
      <c r="BM48" s="138">
        <v>126.73711916127876</v>
      </c>
      <c r="BN48" s="138">
        <v>127.85495778252887</v>
      </c>
      <c r="BO48" s="138">
        <v>133.13007142820564</v>
      </c>
      <c r="BP48" s="138">
        <v>123.8260483277887</v>
      </c>
      <c r="BQ48" s="138">
        <v>112.04209613203118</v>
      </c>
      <c r="BR48" s="138">
        <v>17.129379846837111</v>
      </c>
      <c r="BS48" s="138">
        <v>0</v>
      </c>
      <c r="BT48" s="138">
        <v>0</v>
      </c>
      <c r="BU48" s="138">
        <v>0</v>
      </c>
      <c r="BV48" s="138">
        <v>0</v>
      </c>
      <c r="BW48" s="138">
        <v>0</v>
      </c>
      <c r="BX48" s="138">
        <v>0</v>
      </c>
      <c r="BY48" s="138">
        <v>0</v>
      </c>
      <c r="BZ48" s="138">
        <v>0</v>
      </c>
      <c r="CA48" s="139">
        <v>0</v>
      </c>
    </row>
    <row r="49" spans="1:79" x14ac:dyDescent="0.4">
      <c r="A49" s="136"/>
      <c r="B49" s="143" t="s">
        <v>165</v>
      </c>
      <c r="C49" s="220" t="s">
        <v>134</v>
      </c>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v>0</v>
      </c>
      <c r="AI49" s="138">
        <v>0</v>
      </c>
      <c r="AJ49" s="138">
        <v>0</v>
      </c>
      <c r="AK49" s="138">
        <v>0</v>
      </c>
      <c r="AL49" s="138">
        <v>0</v>
      </c>
      <c r="AM49" s="138">
        <v>0</v>
      </c>
      <c r="AN49" s="138">
        <v>0</v>
      </c>
      <c r="AO49" s="138">
        <v>0</v>
      </c>
      <c r="AP49" s="138">
        <v>0</v>
      </c>
      <c r="AQ49" s="138">
        <v>0</v>
      </c>
      <c r="AR49" s="138">
        <v>0</v>
      </c>
      <c r="AS49" s="138">
        <v>0</v>
      </c>
      <c r="AT49" s="138">
        <v>0</v>
      </c>
      <c r="AU49" s="138">
        <v>0</v>
      </c>
      <c r="AV49" s="138">
        <v>0</v>
      </c>
      <c r="AW49" s="138">
        <v>0</v>
      </c>
      <c r="AX49" s="138">
        <v>0</v>
      </c>
      <c r="AY49" s="138">
        <v>0</v>
      </c>
      <c r="AZ49" s="138">
        <v>0</v>
      </c>
      <c r="BA49" s="138">
        <v>0</v>
      </c>
      <c r="BB49" s="138">
        <v>0</v>
      </c>
      <c r="BC49" s="138">
        <v>0</v>
      </c>
      <c r="BD49" s="138">
        <v>0</v>
      </c>
      <c r="BE49" s="138">
        <v>7.5477967863644668</v>
      </c>
      <c r="BF49" s="138">
        <v>7.9339353578742191</v>
      </c>
      <c r="BG49" s="138">
        <v>6.8537401855614419</v>
      </c>
      <c r="BH49" s="138">
        <v>24.438185697778213</v>
      </c>
      <c r="BI49" s="138">
        <v>49.664906602469323</v>
      </c>
      <c r="BJ49" s="138">
        <v>50.942217536166112</v>
      </c>
      <c r="BK49" s="138">
        <v>57.92257546234125</v>
      </c>
      <c r="BL49" s="138">
        <v>46.417290466705538</v>
      </c>
      <c r="BM49" s="138">
        <v>57.420892778282159</v>
      </c>
      <c r="BN49" s="138">
        <v>70.628349359826686</v>
      </c>
      <c r="BO49" s="138">
        <v>60.114472148437123</v>
      </c>
      <c r="BP49" s="138">
        <v>63.957012568912482</v>
      </c>
      <c r="BQ49" s="138">
        <v>0.68843273501110702</v>
      </c>
      <c r="BR49" s="138">
        <v>0.22882780572481534</v>
      </c>
      <c r="BS49" s="138">
        <v>0.16427581594587054</v>
      </c>
      <c r="BT49" s="138">
        <v>0</v>
      </c>
      <c r="BU49" s="138">
        <v>0</v>
      </c>
      <c r="BV49" s="138">
        <v>0</v>
      </c>
      <c r="BW49" s="138">
        <v>0</v>
      </c>
      <c r="BX49" s="138">
        <v>0</v>
      </c>
      <c r="BY49" s="138">
        <v>0</v>
      </c>
      <c r="BZ49" s="138">
        <v>0</v>
      </c>
      <c r="CA49" s="139">
        <v>0</v>
      </c>
    </row>
    <row r="50" spans="1:79" x14ac:dyDescent="0.4">
      <c r="A50" s="136"/>
      <c r="B50" s="143" t="s">
        <v>166</v>
      </c>
      <c r="C50" s="220"/>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v>0</v>
      </c>
      <c r="AI50" s="138">
        <v>0</v>
      </c>
      <c r="AJ50" s="138">
        <v>0</v>
      </c>
      <c r="AK50" s="138">
        <v>0</v>
      </c>
      <c r="AL50" s="138">
        <v>0</v>
      </c>
      <c r="AM50" s="138">
        <v>0</v>
      </c>
      <c r="AN50" s="138">
        <v>0</v>
      </c>
      <c r="AO50" s="138">
        <v>0</v>
      </c>
      <c r="AP50" s="138">
        <v>0</v>
      </c>
      <c r="AQ50" s="138">
        <v>0</v>
      </c>
      <c r="AR50" s="138">
        <v>0</v>
      </c>
      <c r="AS50" s="138">
        <v>0</v>
      </c>
      <c r="AT50" s="138">
        <v>0</v>
      </c>
      <c r="AU50" s="138">
        <v>0</v>
      </c>
      <c r="AV50" s="138">
        <v>0</v>
      </c>
      <c r="AW50" s="138">
        <v>0</v>
      </c>
      <c r="AX50" s="138">
        <v>0</v>
      </c>
      <c r="AY50" s="138">
        <v>0</v>
      </c>
      <c r="AZ50" s="138">
        <v>2961.973168421423</v>
      </c>
      <c r="BA50" s="138">
        <v>5372.6683422869874</v>
      </c>
      <c r="BB50" s="138">
        <v>4841.6328902053674</v>
      </c>
      <c r="BC50" s="138">
        <v>4404.13708578777</v>
      </c>
      <c r="BD50" s="138">
        <v>3737.3242707924114</v>
      </c>
      <c r="BE50" s="138">
        <v>3333.221493049155</v>
      </c>
      <c r="BF50" s="138">
        <v>3270.3881451327584</v>
      </c>
      <c r="BG50" s="138">
        <v>3161.3281804249768</v>
      </c>
      <c r="BH50" s="138">
        <v>2755.3630030577497</v>
      </c>
      <c r="BI50" s="138">
        <v>2978.633591875182</v>
      </c>
      <c r="BJ50" s="138">
        <v>3070.3561555111955</v>
      </c>
      <c r="BK50" s="138">
        <v>2766.4559112213333</v>
      </c>
      <c r="BL50" s="138">
        <v>3432.7200754587088</v>
      </c>
      <c r="BM50" s="138">
        <v>5549.6452495948988</v>
      </c>
      <c r="BN50" s="138">
        <v>5203.3810624536272</v>
      </c>
      <c r="BO50" s="138">
        <v>5664.5440835219097</v>
      </c>
      <c r="BP50" s="138">
        <v>5818.1510885738453</v>
      </c>
      <c r="BQ50" s="138">
        <v>4794.1120100494609</v>
      </c>
      <c r="BR50" s="138">
        <v>3344.3133813194836</v>
      </c>
      <c r="BS50" s="138">
        <v>2504.295442151672</v>
      </c>
      <c r="BT50" s="138">
        <v>1984.9176442683417</v>
      </c>
      <c r="BU50" s="138">
        <v>1730.5310773353983</v>
      </c>
      <c r="BV50" s="138">
        <v>1314.9485889997327</v>
      </c>
      <c r="BW50" s="138">
        <v>2393.1234699976894</v>
      </c>
      <c r="BX50" s="138">
        <v>2463.1174721192851</v>
      </c>
      <c r="BY50" s="138">
        <v>2474.6162990596786</v>
      </c>
      <c r="BZ50" s="138">
        <v>2476.5762997610841</v>
      </c>
      <c r="CA50" s="139">
        <v>2461.6777253030441</v>
      </c>
    </row>
    <row r="51" spans="1:79" x14ac:dyDescent="0.4">
      <c r="A51" s="136"/>
      <c r="B51" s="64" t="s">
        <v>141</v>
      </c>
      <c r="C51" s="220" t="s">
        <v>137</v>
      </c>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v>0</v>
      </c>
      <c r="AI51" s="138">
        <v>0</v>
      </c>
      <c r="AJ51" s="138">
        <v>0</v>
      </c>
      <c r="AK51" s="138">
        <v>0</v>
      </c>
      <c r="AL51" s="138">
        <v>0</v>
      </c>
      <c r="AM51" s="138">
        <v>0</v>
      </c>
      <c r="AN51" s="138">
        <v>0</v>
      </c>
      <c r="AO51" s="138">
        <v>0</v>
      </c>
      <c r="AP51" s="138">
        <v>0</v>
      </c>
      <c r="AQ51" s="138">
        <v>0</v>
      </c>
      <c r="AR51" s="138">
        <v>0</v>
      </c>
      <c r="AS51" s="138">
        <v>0</v>
      </c>
      <c r="AT51" s="138">
        <v>0</v>
      </c>
      <c r="AU51" s="138">
        <v>0</v>
      </c>
      <c r="AV51" s="138">
        <v>0</v>
      </c>
      <c r="AW51" s="138">
        <v>0</v>
      </c>
      <c r="AX51" s="138">
        <v>0</v>
      </c>
      <c r="AY51" s="138">
        <v>0</v>
      </c>
      <c r="AZ51" s="138">
        <v>504.94606400237808</v>
      </c>
      <c r="BA51" s="138">
        <v>716.17364777243756</v>
      </c>
      <c r="BB51" s="138">
        <v>705.91210064477468</v>
      </c>
      <c r="BC51" s="138">
        <v>680.6478334234148</v>
      </c>
      <c r="BD51" s="138">
        <v>648.14491278499747</v>
      </c>
      <c r="BE51" s="138">
        <v>674.46592539444725</v>
      </c>
      <c r="BF51" s="138">
        <v>726.63209770062724</v>
      </c>
      <c r="BG51" s="138">
        <v>696.15467358314345</v>
      </c>
      <c r="BH51" s="138">
        <v>595.06480980781953</v>
      </c>
      <c r="BI51" s="138">
        <v>633.2709653596421</v>
      </c>
      <c r="BJ51" s="138">
        <v>604.47244054821738</v>
      </c>
      <c r="BK51" s="138">
        <v>523.34044131708129</v>
      </c>
      <c r="BL51" s="138">
        <v>874.39332071179922</v>
      </c>
      <c r="BM51" s="138">
        <v>1289.8873547521102</v>
      </c>
      <c r="BN51" s="138">
        <v>931.87805068117882</v>
      </c>
      <c r="BO51" s="138">
        <v>860.90867643053161</v>
      </c>
      <c r="BP51" s="138">
        <v>745.39873778242099</v>
      </c>
      <c r="BQ51" s="138">
        <v>582.08532999193176</v>
      </c>
      <c r="BR51" s="138">
        <v>402.85150465285284</v>
      </c>
      <c r="BS51" s="138">
        <v>335.45375739485951</v>
      </c>
      <c r="BT51" s="138">
        <v>279.6893796715018</v>
      </c>
      <c r="BU51" s="138">
        <v>232.8141679000754</v>
      </c>
      <c r="BV51" s="138">
        <v>166.0729069772903</v>
      </c>
      <c r="BW51" s="138">
        <v>300.8610897805782</v>
      </c>
      <c r="BX51" s="138">
        <v>322.84852671842845</v>
      </c>
      <c r="BY51" s="138">
        <v>317.2553104303941</v>
      </c>
      <c r="BZ51" s="138">
        <v>324.16031499511837</v>
      </c>
      <c r="CA51" s="139">
        <v>316.72757004233955</v>
      </c>
    </row>
    <row r="52" spans="1:79" x14ac:dyDescent="0.4">
      <c r="A52" s="136"/>
      <c r="B52" s="64" t="s">
        <v>253</v>
      </c>
      <c r="C52" s="220" t="s">
        <v>144</v>
      </c>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v>0</v>
      </c>
      <c r="AI52" s="138">
        <v>0</v>
      </c>
      <c r="AJ52" s="138">
        <v>0</v>
      </c>
      <c r="AK52" s="138">
        <v>0</v>
      </c>
      <c r="AL52" s="138">
        <v>0</v>
      </c>
      <c r="AM52" s="138">
        <v>0</v>
      </c>
      <c r="AN52" s="138">
        <v>0</v>
      </c>
      <c r="AO52" s="138">
        <v>0</v>
      </c>
      <c r="AP52" s="138">
        <v>0</v>
      </c>
      <c r="AQ52" s="138">
        <v>0</v>
      </c>
      <c r="AR52" s="138">
        <v>0</v>
      </c>
      <c r="AS52" s="138">
        <v>0</v>
      </c>
      <c r="AT52" s="138">
        <v>0</v>
      </c>
      <c r="AU52" s="138">
        <v>0</v>
      </c>
      <c r="AV52" s="138">
        <v>0</v>
      </c>
      <c r="AW52" s="138">
        <v>0</v>
      </c>
      <c r="AX52" s="138">
        <v>0</v>
      </c>
      <c r="AY52" s="138">
        <v>0</v>
      </c>
      <c r="AZ52" s="138">
        <v>2457.0271044190449</v>
      </c>
      <c r="BA52" s="138">
        <v>4656.4946945145493</v>
      </c>
      <c r="BB52" s="138">
        <v>4135.7207895605925</v>
      </c>
      <c r="BC52" s="138">
        <v>3723.4892523643548</v>
      </c>
      <c r="BD52" s="138">
        <v>3089.1793580074136</v>
      </c>
      <c r="BE52" s="138">
        <v>2658.7555676547076</v>
      </c>
      <c r="BF52" s="138">
        <v>2543.7560474321313</v>
      </c>
      <c r="BG52" s="138">
        <v>2465.1735068418334</v>
      </c>
      <c r="BH52" s="138">
        <v>2160.2981932499306</v>
      </c>
      <c r="BI52" s="138">
        <v>2345.3626265155403</v>
      </c>
      <c r="BJ52" s="138">
        <v>2465.8837149629785</v>
      </c>
      <c r="BK52" s="138">
        <v>2243.1154699042522</v>
      </c>
      <c r="BL52" s="138">
        <v>2558.3267547469095</v>
      </c>
      <c r="BM52" s="138">
        <v>4259.7578948427881</v>
      </c>
      <c r="BN52" s="138">
        <v>4271.5030117724491</v>
      </c>
      <c r="BO52" s="138">
        <v>4803.6354070913785</v>
      </c>
      <c r="BP52" s="138">
        <v>5072.7523507914248</v>
      </c>
      <c r="BQ52" s="138">
        <v>4212.0266800575291</v>
      </c>
      <c r="BR52" s="138">
        <v>2941.4618766666308</v>
      </c>
      <c r="BS52" s="138">
        <v>2168.8416847568124</v>
      </c>
      <c r="BT52" s="138">
        <v>1705.2282645968398</v>
      </c>
      <c r="BU52" s="138">
        <v>1497.716909435323</v>
      </c>
      <c r="BV52" s="138">
        <v>1148.8756820224426</v>
      </c>
      <c r="BW52" s="138">
        <v>2092.2623802171111</v>
      </c>
      <c r="BX52" s="138">
        <v>2140.2689454008564</v>
      </c>
      <c r="BY52" s="138">
        <v>2157.3609886292847</v>
      </c>
      <c r="BZ52" s="138">
        <v>2152.4159847659653</v>
      </c>
      <c r="CA52" s="139">
        <v>2144.9501552607044</v>
      </c>
    </row>
    <row r="53" spans="1:79" ht="26.25" customHeight="1" x14ac:dyDescent="0.4">
      <c r="A53" s="136"/>
      <c r="B53" s="54" t="s">
        <v>167</v>
      </c>
      <c r="C53" s="220" t="s">
        <v>137</v>
      </c>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v>502.6645090824465</v>
      </c>
      <c r="AI53" s="138">
        <v>511.9933046464472</v>
      </c>
      <c r="AJ53" s="138">
        <v>512.14467649154938</v>
      </c>
      <c r="AK53" s="138">
        <v>491.44789711856487</v>
      </c>
      <c r="AL53" s="138">
        <v>440.67585527012352</v>
      </c>
      <c r="AM53" s="138">
        <v>390.23426236668149</v>
      </c>
      <c r="AN53" s="138">
        <v>421.80033105605077</v>
      </c>
      <c r="AO53" s="138">
        <v>407.29144289002386</v>
      </c>
      <c r="AP53" s="138">
        <v>401.37875122443586</v>
      </c>
      <c r="AQ53" s="138">
        <v>114.60972098963801</v>
      </c>
      <c r="AR53" s="138">
        <v>56.992254139103018</v>
      </c>
      <c r="AS53" s="138">
        <v>59.688434638420183</v>
      </c>
      <c r="AT53" s="138">
        <v>61.275992247399131</v>
      </c>
      <c r="AU53" s="138">
        <v>53.275952855733628</v>
      </c>
      <c r="AV53" s="138">
        <v>52.882878114052595</v>
      </c>
      <c r="AW53" s="138">
        <v>54.085752093498122</v>
      </c>
      <c r="AX53" s="138">
        <v>43.7234706784431</v>
      </c>
      <c r="AY53" s="138">
        <v>44.866847919490688</v>
      </c>
      <c r="AZ53" s="138">
        <v>49.666253725422351</v>
      </c>
      <c r="BA53" s="138">
        <v>53.920182744892053</v>
      </c>
      <c r="BB53" s="138">
        <v>56.955956467707885</v>
      </c>
      <c r="BC53" s="138">
        <v>56.74499593578313</v>
      </c>
      <c r="BD53" s="138">
        <v>64.840013704666688</v>
      </c>
      <c r="BE53" s="138">
        <v>80.107876434629759</v>
      </c>
      <c r="BF53" s="138">
        <v>96.299868737590771</v>
      </c>
      <c r="BG53" s="138">
        <v>175.16085340212678</v>
      </c>
      <c r="BH53" s="138">
        <v>200.16324205784818</v>
      </c>
      <c r="BI53" s="138">
        <v>213.10137970623987</v>
      </c>
      <c r="BJ53" s="138">
        <v>221.83013055876901</v>
      </c>
      <c r="BK53" s="138">
        <v>304.46185496092295</v>
      </c>
      <c r="BL53" s="138">
        <v>385.58430516373352</v>
      </c>
      <c r="BM53" s="138">
        <v>408.18594016565083</v>
      </c>
      <c r="BN53" s="138">
        <v>399.26050536141287</v>
      </c>
      <c r="BO53" s="138">
        <v>419.66043564107201</v>
      </c>
      <c r="BP53" s="138">
        <v>445.40631594635079</v>
      </c>
      <c r="BQ53" s="138">
        <v>442.04554546047711</v>
      </c>
      <c r="BR53" s="138">
        <v>454.51069155100242</v>
      </c>
      <c r="BS53" s="138">
        <v>477.75607299454163</v>
      </c>
      <c r="BT53" s="138">
        <v>462.67956927435722</v>
      </c>
      <c r="BU53" s="138">
        <v>443.71656879456674</v>
      </c>
      <c r="BV53" s="138">
        <v>437.89943959161928</v>
      </c>
      <c r="BW53" s="138">
        <v>447.7378758448649</v>
      </c>
      <c r="BX53" s="138">
        <v>455.15335377246015</v>
      </c>
      <c r="BY53" s="138">
        <v>462.13285955988385</v>
      </c>
      <c r="BZ53" s="138">
        <v>466.14377419565233</v>
      </c>
      <c r="CA53" s="139">
        <v>471.70785963829155</v>
      </c>
    </row>
    <row r="54" spans="1:79" x14ac:dyDescent="0.4">
      <c r="A54" s="136"/>
      <c r="B54" s="54" t="s">
        <v>168</v>
      </c>
      <c r="C54" s="220" t="s">
        <v>137</v>
      </c>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v>76.596496622087088</v>
      </c>
      <c r="AI54" s="138">
        <v>65.535142994745243</v>
      </c>
      <c r="AJ54" s="138">
        <v>54.995401502448246</v>
      </c>
      <c r="AK54" s="138">
        <v>49.766875657576193</v>
      </c>
      <c r="AL54" s="138">
        <v>46.386932133697215</v>
      </c>
      <c r="AM54" s="138">
        <v>47.049520994564432</v>
      </c>
      <c r="AN54" s="138">
        <v>47.15780098763301</v>
      </c>
      <c r="AO54" s="138">
        <v>42.219234933721985</v>
      </c>
      <c r="AP54" s="138">
        <v>33.387218102289879</v>
      </c>
      <c r="AQ54" s="138">
        <v>0.98018797362359378</v>
      </c>
      <c r="AR54" s="138">
        <v>0</v>
      </c>
      <c r="AS54" s="138">
        <v>0</v>
      </c>
      <c r="AT54" s="138">
        <v>0</v>
      </c>
      <c r="AU54" s="138">
        <v>0</v>
      </c>
      <c r="AV54" s="138">
        <v>0</v>
      </c>
      <c r="AW54" s="138">
        <v>0</v>
      </c>
      <c r="AX54" s="138">
        <v>0</v>
      </c>
      <c r="AY54" s="138">
        <v>0</v>
      </c>
      <c r="AZ54" s="138">
        <v>0</v>
      </c>
      <c r="BA54" s="138">
        <v>0</v>
      </c>
      <c r="BB54" s="138">
        <v>0</v>
      </c>
      <c r="BC54" s="138">
        <v>0</v>
      </c>
      <c r="BD54" s="138">
        <v>0</v>
      </c>
      <c r="BE54" s="138">
        <v>0</v>
      </c>
      <c r="BF54" s="138">
        <v>0</v>
      </c>
      <c r="BG54" s="138">
        <v>0</v>
      </c>
      <c r="BH54" s="138">
        <v>0</v>
      </c>
      <c r="BI54" s="138">
        <v>0</v>
      </c>
      <c r="BJ54" s="138">
        <v>0</v>
      </c>
      <c r="BK54" s="138">
        <v>0</v>
      </c>
      <c r="BL54" s="138">
        <v>0</v>
      </c>
      <c r="BM54" s="138">
        <v>0</v>
      </c>
      <c r="BN54" s="138">
        <v>0</v>
      </c>
      <c r="BO54" s="138">
        <v>0</v>
      </c>
      <c r="BP54" s="138">
        <v>0</v>
      </c>
      <c r="BQ54" s="138">
        <v>0</v>
      </c>
      <c r="BR54" s="138">
        <v>0</v>
      </c>
      <c r="BS54" s="138">
        <v>0</v>
      </c>
      <c r="BT54" s="138">
        <v>0</v>
      </c>
      <c r="BU54" s="138">
        <v>0</v>
      </c>
      <c r="BV54" s="138">
        <v>0</v>
      </c>
      <c r="BW54" s="138">
        <v>0</v>
      </c>
      <c r="BX54" s="138">
        <v>0</v>
      </c>
      <c r="BY54" s="138">
        <v>0</v>
      </c>
      <c r="BZ54" s="138">
        <v>0</v>
      </c>
      <c r="CA54" s="139">
        <v>0</v>
      </c>
    </row>
    <row r="55" spans="1:79" x14ac:dyDescent="0.4">
      <c r="A55" s="136"/>
      <c r="B55" s="54" t="s">
        <v>244</v>
      </c>
      <c r="C55" s="220" t="s">
        <v>134</v>
      </c>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v>181.43078515725205</v>
      </c>
      <c r="AI55" s="138">
        <v>265.64548816544351</v>
      </c>
      <c r="AJ55" s="138">
        <v>331.92890226998463</v>
      </c>
      <c r="AK55" s="138">
        <v>397.65539787129637</v>
      </c>
      <c r="AL55" s="138">
        <v>491.95059403943367</v>
      </c>
      <c r="AM55" s="138">
        <v>593.48256904735115</v>
      </c>
      <c r="AN55" s="138">
        <v>642.62645052144489</v>
      </c>
      <c r="AO55" s="138">
        <v>701.5680350386607</v>
      </c>
      <c r="AP55" s="138">
        <v>799.55050195356705</v>
      </c>
      <c r="AQ55" s="138">
        <v>859.4921387083524</v>
      </c>
      <c r="AR55" s="138">
        <v>893.95148569376886</v>
      </c>
      <c r="AS55" s="138">
        <v>925.83256335288581</v>
      </c>
      <c r="AT55" s="138">
        <v>962.91572545947133</v>
      </c>
      <c r="AU55" s="138">
        <v>1082.2382982278289</v>
      </c>
      <c r="AV55" s="138">
        <v>67.893732522931941</v>
      </c>
      <c r="AW55" s="138">
        <v>0</v>
      </c>
      <c r="AX55" s="138">
        <v>0</v>
      </c>
      <c r="AY55" s="138">
        <v>0</v>
      </c>
      <c r="AZ55" s="138">
        <v>0</v>
      </c>
      <c r="BA55" s="138">
        <v>0</v>
      </c>
      <c r="BB55" s="138">
        <v>0</v>
      </c>
      <c r="BC55" s="138">
        <v>0</v>
      </c>
      <c r="BD55" s="138">
        <v>0</v>
      </c>
      <c r="BE55" s="138">
        <v>0</v>
      </c>
      <c r="BF55" s="138">
        <v>0</v>
      </c>
      <c r="BG55" s="138">
        <v>0</v>
      </c>
      <c r="BH55" s="138">
        <v>0</v>
      </c>
      <c r="BI55" s="138">
        <v>0</v>
      </c>
      <c r="BJ55" s="138">
        <v>0</v>
      </c>
      <c r="BK55" s="138">
        <v>0</v>
      </c>
      <c r="BL55" s="138">
        <v>0</v>
      </c>
      <c r="BM55" s="138">
        <v>0</v>
      </c>
      <c r="BN55" s="138">
        <v>0</v>
      </c>
      <c r="BO55" s="138">
        <v>0</v>
      </c>
      <c r="BP55" s="138">
        <v>0</v>
      </c>
      <c r="BQ55" s="138">
        <v>0</v>
      </c>
      <c r="BR55" s="138">
        <v>0</v>
      </c>
      <c r="BS55" s="138">
        <v>0</v>
      </c>
      <c r="BT55" s="138">
        <v>0</v>
      </c>
      <c r="BU55" s="138">
        <v>0</v>
      </c>
      <c r="BV55" s="138">
        <v>0</v>
      </c>
      <c r="BW55" s="138">
        <v>0</v>
      </c>
      <c r="BX55" s="138">
        <v>0</v>
      </c>
      <c r="BY55" s="138">
        <v>0</v>
      </c>
      <c r="BZ55" s="138">
        <v>0</v>
      </c>
      <c r="CA55" s="139">
        <v>0</v>
      </c>
    </row>
    <row r="56" spans="1:79" x14ac:dyDescent="0.4">
      <c r="A56" s="136"/>
      <c r="B56" s="54" t="s">
        <v>259</v>
      </c>
      <c r="C56" s="220" t="s">
        <v>134</v>
      </c>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v>0</v>
      </c>
      <c r="AI56" s="138">
        <v>0</v>
      </c>
      <c r="AJ56" s="138">
        <v>0</v>
      </c>
      <c r="AK56" s="138">
        <v>0</v>
      </c>
      <c r="AL56" s="138">
        <v>0</v>
      </c>
      <c r="AM56" s="138">
        <v>0</v>
      </c>
      <c r="AN56" s="138">
        <v>0</v>
      </c>
      <c r="AO56" s="138">
        <v>0</v>
      </c>
      <c r="AP56" s="138">
        <v>0</v>
      </c>
      <c r="AQ56" s="138">
        <v>0</v>
      </c>
      <c r="AR56" s="138">
        <v>0</v>
      </c>
      <c r="AS56" s="138">
        <v>0</v>
      </c>
      <c r="AT56" s="138">
        <v>0</v>
      </c>
      <c r="AU56" s="138">
        <v>0</v>
      </c>
      <c r="AV56" s="138">
        <v>0</v>
      </c>
      <c r="AW56" s="138">
        <v>0</v>
      </c>
      <c r="AX56" s="138">
        <v>0</v>
      </c>
      <c r="AY56" s="138">
        <v>0</v>
      </c>
      <c r="AZ56" s="138">
        <v>0</v>
      </c>
      <c r="BA56" s="138">
        <v>0</v>
      </c>
      <c r="BB56" s="138">
        <v>0</v>
      </c>
      <c r="BC56" s="138">
        <v>0.84076546188954293</v>
      </c>
      <c r="BD56" s="138">
        <v>61.99484324219366</v>
      </c>
      <c r="BE56" s="138">
        <v>117.73242086396924</v>
      </c>
      <c r="BF56" s="138">
        <v>252.3647021394101</v>
      </c>
      <c r="BG56" s="138">
        <v>191.25714895832394</v>
      </c>
      <c r="BH56" s="138">
        <v>116.66978300803125</v>
      </c>
      <c r="BI56" s="138">
        <v>93.443423527889379</v>
      </c>
      <c r="BJ56" s="138">
        <v>109.29735256984681</v>
      </c>
      <c r="BK56" s="138">
        <v>135.72972109435619</v>
      </c>
      <c r="BL56" s="138">
        <v>134.85876171739429</v>
      </c>
      <c r="BM56" s="138">
        <v>136.37569255209235</v>
      </c>
      <c r="BN56" s="138">
        <v>160.67875113162836</v>
      </c>
      <c r="BO56" s="138">
        <v>53.981750022539735</v>
      </c>
      <c r="BP56" s="138">
        <v>1.5683357119981676</v>
      </c>
      <c r="BQ56" s="138">
        <v>0.96069460192031386</v>
      </c>
      <c r="BR56" s="138">
        <v>0.44997304644298608</v>
      </c>
      <c r="BS56" s="138">
        <v>0.10129124609378583</v>
      </c>
      <c r="BT56" s="138">
        <v>2.9631314268026288E-2</v>
      </c>
      <c r="BU56" s="138">
        <v>3.3587076720709999E-2</v>
      </c>
      <c r="BV56" s="138">
        <v>0</v>
      </c>
      <c r="BW56" s="138">
        <v>0</v>
      </c>
      <c r="BX56" s="138">
        <v>0</v>
      </c>
      <c r="BY56" s="138">
        <v>0</v>
      </c>
      <c r="BZ56" s="138">
        <v>0</v>
      </c>
      <c r="CA56" s="139">
        <v>0</v>
      </c>
    </row>
    <row r="57" spans="1:79" x14ac:dyDescent="0.4">
      <c r="A57" s="136"/>
      <c r="B57" s="54" t="s">
        <v>171</v>
      </c>
      <c r="C57" s="220" t="s">
        <v>134</v>
      </c>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v>0</v>
      </c>
      <c r="AI57" s="138">
        <v>0</v>
      </c>
      <c r="AJ57" s="138">
        <v>0</v>
      </c>
      <c r="AK57" s="138">
        <v>0</v>
      </c>
      <c r="AL57" s="138">
        <v>0</v>
      </c>
      <c r="AM57" s="138">
        <v>0</v>
      </c>
      <c r="AN57" s="138">
        <v>0</v>
      </c>
      <c r="AO57" s="138">
        <v>0</v>
      </c>
      <c r="AP57" s="138">
        <v>0</v>
      </c>
      <c r="AQ57" s="138">
        <v>0</v>
      </c>
      <c r="AR57" s="138">
        <v>0</v>
      </c>
      <c r="AS57" s="138">
        <v>0</v>
      </c>
      <c r="AT57" s="138">
        <v>0</v>
      </c>
      <c r="AU57" s="138">
        <v>0</v>
      </c>
      <c r="AV57" s="138">
        <v>0</v>
      </c>
      <c r="AW57" s="138">
        <v>0</v>
      </c>
      <c r="AX57" s="138">
        <v>0</v>
      </c>
      <c r="AY57" s="138">
        <v>0</v>
      </c>
      <c r="AZ57" s="138">
        <v>0</v>
      </c>
      <c r="BA57" s="138">
        <v>0</v>
      </c>
      <c r="BB57" s="138">
        <v>0</v>
      </c>
      <c r="BC57" s="138">
        <v>0</v>
      </c>
      <c r="BD57" s="138">
        <v>0</v>
      </c>
      <c r="BE57" s="138">
        <v>0</v>
      </c>
      <c r="BF57" s="138">
        <v>0</v>
      </c>
      <c r="BG57" s="138">
        <v>0</v>
      </c>
      <c r="BH57" s="138">
        <v>0</v>
      </c>
      <c r="BI57" s="138">
        <v>0</v>
      </c>
      <c r="BJ57" s="138">
        <v>0</v>
      </c>
      <c r="BK57" s="138">
        <v>0</v>
      </c>
      <c r="BL57" s="138">
        <v>0</v>
      </c>
      <c r="BM57" s="138">
        <v>0</v>
      </c>
      <c r="BN57" s="138">
        <v>0</v>
      </c>
      <c r="BO57" s="138">
        <v>5.8620226716226549</v>
      </c>
      <c r="BP57" s="138">
        <v>20.574099457457923</v>
      </c>
      <c r="BQ57" s="138">
        <v>36.240989213672961</v>
      </c>
      <c r="BR57" s="138">
        <v>33.962862140279015</v>
      </c>
      <c r="BS57" s="138">
        <v>23.98322019981962</v>
      </c>
      <c r="BT57" s="138">
        <v>21.520147076940166</v>
      </c>
      <c r="BU57" s="138">
        <v>14.838621001676904</v>
      </c>
      <c r="BV57" s="138">
        <v>12.970154720966601</v>
      </c>
      <c r="BW57" s="138">
        <v>11.126143000000001</v>
      </c>
      <c r="BX57" s="138">
        <v>11.257711940162167</v>
      </c>
      <c r="BY57" s="138">
        <v>6.0853011897444276</v>
      </c>
      <c r="BZ57" s="138">
        <v>0</v>
      </c>
      <c r="CA57" s="139">
        <v>0</v>
      </c>
    </row>
    <row r="58" spans="1:79" ht="25.5" customHeight="1" x14ac:dyDescent="0.4">
      <c r="A58" s="136"/>
      <c r="B58" s="146" t="s">
        <v>176</v>
      </c>
      <c r="C58" s="220" t="s">
        <v>134</v>
      </c>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v>0</v>
      </c>
      <c r="AI58" s="138">
        <v>0</v>
      </c>
      <c r="AJ58" s="138">
        <v>0</v>
      </c>
      <c r="AK58" s="138">
        <v>0</v>
      </c>
      <c r="AL58" s="138">
        <v>0</v>
      </c>
      <c r="AM58" s="138">
        <v>0</v>
      </c>
      <c r="AN58" s="138">
        <v>0</v>
      </c>
      <c r="AO58" s="138">
        <v>0</v>
      </c>
      <c r="AP58" s="138">
        <v>0</v>
      </c>
      <c r="AQ58" s="138">
        <v>0</v>
      </c>
      <c r="AR58" s="138">
        <v>0</v>
      </c>
      <c r="AS58" s="138">
        <v>0</v>
      </c>
      <c r="AT58" s="138">
        <v>0</v>
      </c>
      <c r="AU58" s="138">
        <v>0</v>
      </c>
      <c r="AV58" s="138">
        <v>0</v>
      </c>
      <c r="AW58" s="138">
        <v>0</v>
      </c>
      <c r="AX58" s="138">
        <v>0</v>
      </c>
      <c r="AY58" s="138">
        <v>0</v>
      </c>
      <c r="AZ58" s="138">
        <v>0</v>
      </c>
      <c r="BA58" s="138">
        <v>0</v>
      </c>
      <c r="BB58" s="138">
        <v>0</v>
      </c>
      <c r="BC58" s="138">
        <v>0</v>
      </c>
      <c r="BD58" s="138">
        <v>0</v>
      </c>
      <c r="BE58" s="138">
        <v>0</v>
      </c>
      <c r="BF58" s="138">
        <v>0</v>
      </c>
      <c r="BG58" s="138">
        <v>0</v>
      </c>
      <c r="BH58" s="138">
        <v>0</v>
      </c>
      <c r="BI58" s="138">
        <v>0</v>
      </c>
      <c r="BJ58" s="138">
        <v>0</v>
      </c>
      <c r="BK58" s="138">
        <v>0</v>
      </c>
      <c r="BL58" s="138">
        <v>0</v>
      </c>
      <c r="BM58" s="138">
        <v>0</v>
      </c>
      <c r="BN58" s="138">
        <v>0</v>
      </c>
      <c r="BO58" s="138">
        <v>0</v>
      </c>
      <c r="BP58" s="138">
        <v>0</v>
      </c>
      <c r="BQ58" s="138">
        <v>160.98319417947349</v>
      </c>
      <c r="BR58" s="138">
        <v>1567.0688027524709</v>
      </c>
      <c r="BS58" s="138">
        <v>2947.5644357311294</v>
      </c>
      <c r="BT58" s="138">
        <v>4742.3597738615044</v>
      </c>
      <c r="BU58" s="138">
        <v>7503.9668533053555</v>
      </c>
      <c r="BV58" s="138">
        <v>9282.0361589345503</v>
      </c>
      <c r="BW58" s="138">
        <v>11137.111391083883</v>
      </c>
      <c r="BX58" s="138">
        <v>12399.153687079624</v>
      </c>
      <c r="BY58" s="138">
        <v>13218.243427808868</v>
      </c>
      <c r="BZ58" s="138">
        <v>14036.857548116659</v>
      </c>
      <c r="CA58" s="139">
        <v>15080.026037055452</v>
      </c>
    </row>
    <row r="59" spans="1:79" x14ac:dyDescent="0.4">
      <c r="A59" s="136"/>
      <c r="B59" s="54" t="s">
        <v>178</v>
      </c>
      <c r="C59" s="220" t="s">
        <v>134</v>
      </c>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v>0</v>
      </c>
      <c r="AI59" s="138">
        <v>0</v>
      </c>
      <c r="AJ59" s="138">
        <v>0</v>
      </c>
      <c r="AK59" s="138">
        <v>0</v>
      </c>
      <c r="AL59" s="138">
        <v>0</v>
      </c>
      <c r="AM59" s="138">
        <v>0</v>
      </c>
      <c r="AN59" s="138">
        <v>0</v>
      </c>
      <c r="AO59" s="138">
        <v>0</v>
      </c>
      <c r="AP59" s="138">
        <v>0</v>
      </c>
      <c r="AQ59" s="138">
        <v>0</v>
      </c>
      <c r="AR59" s="138">
        <v>0</v>
      </c>
      <c r="AS59" s="138">
        <v>0</v>
      </c>
      <c r="AT59" s="138">
        <v>0</v>
      </c>
      <c r="AU59" s="138">
        <v>0</v>
      </c>
      <c r="AV59" s="138">
        <v>0</v>
      </c>
      <c r="AW59" s="138">
        <v>0</v>
      </c>
      <c r="AX59" s="138">
        <v>0</v>
      </c>
      <c r="AY59" s="138">
        <v>0</v>
      </c>
      <c r="AZ59" s="138">
        <v>0</v>
      </c>
      <c r="BA59" s="138">
        <v>0</v>
      </c>
      <c r="BB59" s="138">
        <v>0</v>
      </c>
      <c r="BC59" s="138">
        <v>0</v>
      </c>
      <c r="BD59" s="138">
        <v>0</v>
      </c>
      <c r="BE59" s="138">
        <v>0</v>
      </c>
      <c r="BF59" s="138">
        <v>0</v>
      </c>
      <c r="BG59" s="138">
        <v>0</v>
      </c>
      <c r="BH59" s="138">
        <v>0</v>
      </c>
      <c r="BI59" s="138">
        <v>0</v>
      </c>
      <c r="BJ59" s="138">
        <v>0</v>
      </c>
      <c r="BK59" s="138">
        <v>0</v>
      </c>
      <c r="BL59" s="138">
        <v>66.188342942079302</v>
      </c>
      <c r="BM59" s="138">
        <v>74.732608266836039</v>
      </c>
      <c r="BN59" s="138">
        <v>71.995988897070944</v>
      </c>
      <c r="BO59" s="138">
        <v>44.815376805097749</v>
      </c>
      <c r="BP59" s="138">
        <v>31.375411946519439</v>
      </c>
      <c r="BQ59" s="138">
        <v>27.866099585399269</v>
      </c>
      <c r="BR59" s="138">
        <v>4.4727982460052571</v>
      </c>
      <c r="BS59" s="138">
        <v>0</v>
      </c>
      <c r="BT59" s="138">
        <v>0</v>
      </c>
      <c r="BU59" s="138">
        <v>0</v>
      </c>
      <c r="BV59" s="138">
        <v>0</v>
      </c>
      <c r="BW59" s="138">
        <v>0</v>
      </c>
      <c r="BX59" s="138">
        <v>0</v>
      </c>
      <c r="BY59" s="138">
        <v>0</v>
      </c>
      <c r="BZ59" s="138">
        <v>0</v>
      </c>
      <c r="CA59" s="139">
        <v>0</v>
      </c>
    </row>
    <row r="60" spans="1:79" x14ac:dyDescent="0.4">
      <c r="A60" s="136"/>
      <c r="B60" s="54" t="s">
        <v>180</v>
      </c>
      <c r="C60" s="220" t="s">
        <v>134</v>
      </c>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v>311.47781078132027</v>
      </c>
      <c r="AI60" s="138">
        <v>325.54475665171344</v>
      </c>
      <c r="AJ60" s="138">
        <v>342.2804996242881</v>
      </c>
      <c r="AK60" s="138">
        <v>368.86937583713279</v>
      </c>
      <c r="AL60" s="138">
        <v>405.12955163226673</v>
      </c>
      <c r="AM60" s="138">
        <v>455.28198573689241</v>
      </c>
      <c r="AN60" s="138">
        <v>557.28165737195798</v>
      </c>
      <c r="AO60" s="138">
        <v>593.34952924253844</v>
      </c>
      <c r="AP60" s="138">
        <v>606.3376037887291</v>
      </c>
      <c r="AQ60" s="138">
        <v>589.98449926180183</v>
      </c>
      <c r="AR60" s="138">
        <v>588.39356421323805</v>
      </c>
      <c r="AS60" s="138">
        <v>593.66447077543273</v>
      </c>
      <c r="AT60" s="138">
        <v>676.54069624056115</v>
      </c>
      <c r="AU60" s="138">
        <v>892.27904069515398</v>
      </c>
      <c r="AV60" s="138">
        <v>919.40703954496178</v>
      </c>
      <c r="AW60" s="138">
        <v>982.37676342306793</v>
      </c>
      <c r="AX60" s="138">
        <v>1082.0745012909831</v>
      </c>
      <c r="AY60" s="138">
        <v>1114.5138702056331</v>
      </c>
      <c r="AZ60" s="138">
        <v>1215.7697854362366</v>
      </c>
      <c r="BA60" s="138">
        <v>1300.3127819106646</v>
      </c>
      <c r="BB60" s="138">
        <v>1250.399868465332</v>
      </c>
      <c r="BC60" s="138">
        <v>1278.1916988022415</v>
      </c>
      <c r="BD60" s="138">
        <v>1234.2935321899508</v>
      </c>
      <c r="BE60" s="138">
        <v>1255.1051174661043</v>
      </c>
      <c r="BF60" s="138">
        <v>1113.7956184865063</v>
      </c>
      <c r="BG60" s="138">
        <v>1051.5472134743052</v>
      </c>
      <c r="BH60" s="138">
        <v>1061.3550158329413</v>
      </c>
      <c r="BI60" s="138">
        <v>1005.3687605622863</v>
      </c>
      <c r="BJ60" s="138">
        <v>971.77802538556875</v>
      </c>
      <c r="BK60" s="138">
        <v>860.95358089521847</v>
      </c>
      <c r="BL60" s="138">
        <v>855.40276719476435</v>
      </c>
      <c r="BM60" s="138">
        <v>856.98196157015786</v>
      </c>
      <c r="BN60" s="138">
        <v>835.47417516572739</v>
      </c>
      <c r="BO60" s="138">
        <v>816.69327495037351</v>
      </c>
      <c r="BP60" s="138">
        <v>818.62099709647111</v>
      </c>
      <c r="BQ60" s="138">
        <v>790.23094658902778</v>
      </c>
      <c r="BR60" s="138">
        <v>651.24095458123202</v>
      </c>
      <c r="BS60" s="138">
        <v>369.54755444337746</v>
      </c>
      <c r="BT60" s="138">
        <v>123.87916725426416</v>
      </c>
      <c r="BU60" s="138">
        <v>15.687467090572904</v>
      </c>
      <c r="BV60" s="138">
        <v>1.4636042267699394</v>
      </c>
      <c r="BW60" s="138">
        <v>3.95279817538962E-21</v>
      </c>
      <c r="BX60" s="138">
        <v>-1.6192875357165933E-21</v>
      </c>
      <c r="BY60" s="138">
        <v>0</v>
      </c>
      <c r="BZ60" s="138">
        <v>0</v>
      </c>
      <c r="CA60" s="139">
        <v>0</v>
      </c>
    </row>
    <row r="61" spans="1:79" x14ac:dyDescent="0.4">
      <c r="A61" s="136"/>
      <c r="B61" s="54" t="s">
        <v>283</v>
      </c>
      <c r="C61" s="220" t="s">
        <v>144</v>
      </c>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v>0</v>
      </c>
      <c r="AI61" s="138">
        <v>0</v>
      </c>
      <c r="AJ61" s="138">
        <v>0</v>
      </c>
      <c r="AK61" s="138">
        <v>0</v>
      </c>
      <c r="AL61" s="138">
        <v>0</v>
      </c>
      <c r="AM61" s="138">
        <v>0</v>
      </c>
      <c r="AN61" s="138">
        <v>0</v>
      </c>
      <c r="AO61" s="138">
        <v>0</v>
      </c>
      <c r="AP61" s="138">
        <v>0</v>
      </c>
      <c r="AQ61" s="138">
        <v>53.621543130700651</v>
      </c>
      <c r="AR61" s="138">
        <v>264.18452263063455</v>
      </c>
      <c r="AS61" s="138">
        <v>212.1568478005334</v>
      </c>
      <c r="AT61" s="138">
        <v>231.11851995558317</v>
      </c>
      <c r="AU61" s="138">
        <v>296.3734148395921</v>
      </c>
      <c r="AV61" s="138">
        <v>289.39189725537011</v>
      </c>
      <c r="AW61" s="138">
        <v>318.3782381416537</v>
      </c>
      <c r="AX61" s="138">
        <v>303.29352221833068</v>
      </c>
      <c r="AY61" s="138">
        <v>336.83208291360336</v>
      </c>
      <c r="AZ61" s="138">
        <v>300.37421764157949</v>
      </c>
      <c r="BA61" s="138">
        <v>247.57630646171989</v>
      </c>
      <c r="BB61" s="138">
        <v>263.0521507119679</v>
      </c>
      <c r="BC61" s="138">
        <v>241.74807051920232</v>
      </c>
      <c r="BD61" s="138">
        <v>289.03084514602187</v>
      </c>
      <c r="BE61" s="138">
        <v>320.18905876377841</v>
      </c>
      <c r="BF61" s="138">
        <v>380.46973156162011</v>
      </c>
      <c r="BG61" s="138">
        <v>408.58795050984639</v>
      </c>
      <c r="BH61" s="138">
        <v>395.65674876727468</v>
      </c>
      <c r="BI61" s="138">
        <v>421.42895282982482</v>
      </c>
      <c r="BJ61" s="138">
        <v>0</v>
      </c>
      <c r="BK61" s="138">
        <v>0</v>
      </c>
      <c r="BL61" s="138">
        <v>0</v>
      </c>
      <c r="BM61" s="138">
        <v>0</v>
      </c>
      <c r="BN61" s="138">
        <v>0</v>
      </c>
      <c r="BO61" s="138">
        <v>0</v>
      </c>
      <c r="BP61" s="138">
        <v>0</v>
      </c>
      <c r="BQ61" s="138">
        <v>0</v>
      </c>
      <c r="BR61" s="138">
        <v>0</v>
      </c>
      <c r="BS61" s="138">
        <v>0</v>
      </c>
      <c r="BT61" s="138">
        <v>0</v>
      </c>
      <c r="BU61" s="138">
        <v>0</v>
      </c>
      <c r="BV61" s="138">
        <v>0</v>
      </c>
      <c r="BW61" s="138">
        <v>0</v>
      </c>
      <c r="BX61" s="138">
        <v>0</v>
      </c>
      <c r="BY61" s="138">
        <v>0</v>
      </c>
      <c r="BZ61" s="138">
        <v>0</v>
      </c>
      <c r="CA61" s="139">
        <v>0</v>
      </c>
    </row>
    <row r="62" spans="1:79" x14ac:dyDescent="0.4">
      <c r="A62" s="136"/>
      <c r="B62" s="143" t="s">
        <v>182</v>
      </c>
      <c r="C62" s="220" t="s">
        <v>144</v>
      </c>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v>0</v>
      </c>
      <c r="AI62" s="138">
        <v>0</v>
      </c>
      <c r="AJ62" s="138">
        <v>0</v>
      </c>
      <c r="AK62" s="138">
        <v>0</v>
      </c>
      <c r="AL62" s="138">
        <v>0</v>
      </c>
      <c r="AM62" s="138">
        <v>0</v>
      </c>
      <c r="AN62" s="138">
        <v>0</v>
      </c>
      <c r="AO62" s="138">
        <v>0</v>
      </c>
      <c r="AP62" s="138">
        <v>0</v>
      </c>
      <c r="AQ62" s="138">
        <v>0</v>
      </c>
      <c r="AR62" s="138">
        <v>0</v>
      </c>
      <c r="AS62" s="138">
        <v>0</v>
      </c>
      <c r="AT62" s="138">
        <v>0</v>
      </c>
      <c r="AU62" s="138">
        <v>0</v>
      </c>
      <c r="AV62" s="138">
        <v>0</v>
      </c>
      <c r="AW62" s="138">
        <v>0</v>
      </c>
      <c r="AX62" s="138">
        <v>0</v>
      </c>
      <c r="AY62" s="138">
        <v>0</v>
      </c>
      <c r="AZ62" s="138">
        <v>0</v>
      </c>
      <c r="BA62" s="138">
        <v>0</v>
      </c>
      <c r="BB62" s="138">
        <v>0</v>
      </c>
      <c r="BC62" s="138">
        <v>0</v>
      </c>
      <c r="BD62" s="138">
        <v>0</v>
      </c>
      <c r="BE62" s="138">
        <v>0</v>
      </c>
      <c r="BF62" s="138">
        <v>0</v>
      </c>
      <c r="BG62" s="138">
        <v>0</v>
      </c>
      <c r="BH62" s="138">
        <v>0</v>
      </c>
      <c r="BI62" s="138">
        <v>0</v>
      </c>
      <c r="BJ62" s="138">
        <v>319.38907259027894</v>
      </c>
      <c r="BK62" s="138">
        <v>267.86238723112939</v>
      </c>
      <c r="BL62" s="138">
        <v>243.57579806923223</v>
      </c>
      <c r="BM62" s="138">
        <v>301.71898953770324</v>
      </c>
      <c r="BN62" s="138">
        <v>299.89986681312035</v>
      </c>
      <c r="BO62" s="138">
        <v>134.10920630524606</v>
      </c>
      <c r="BP62" s="138">
        <v>99.975861880847049</v>
      </c>
      <c r="BQ62" s="138">
        <v>9.0851981187064119</v>
      </c>
      <c r="BR62" s="138">
        <v>0</v>
      </c>
      <c r="BS62" s="138">
        <v>0</v>
      </c>
      <c r="BT62" s="138">
        <v>0</v>
      </c>
      <c r="BU62" s="138">
        <v>0</v>
      </c>
      <c r="BV62" s="138">
        <v>0</v>
      </c>
      <c r="BW62" s="138">
        <v>0</v>
      </c>
      <c r="BX62" s="138">
        <v>0</v>
      </c>
      <c r="BY62" s="138">
        <v>0</v>
      </c>
      <c r="BZ62" s="138">
        <v>0</v>
      </c>
      <c r="CA62" s="139">
        <v>0</v>
      </c>
    </row>
    <row r="63" spans="1:79" ht="25.5" customHeight="1" x14ac:dyDescent="0.4">
      <c r="A63" s="136"/>
      <c r="B63" s="54" t="s">
        <v>183</v>
      </c>
      <c r="C63" s="220" t="s">
        <v>134</v>
      </c>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v>0</v>
      </c>
      <c r="AI63" s="138">
        <v>0</v>
      </c>
      <c r="AJ63" s="138">
        <v>0</v>
      </c>
      <c r="AK63" s="138">
        <v>0</v>
      </c>
      <c r="AL63" s="138">
        <v>0</v>
      </c>
      <c r="AM63" s="138">
        <v>0</v>
      </c>
      <c r="AN63" s="138">
        <v>0</v>
      </c>
      <c r="AO63" s="138">
        <v>0</v>
      </c>
      <c r="AP63" s="138">
        <v>2.3848012930207054</v>
      </c>
      <c r="AQ63" s="138">
        <v>1.5402953871227905</v>
      </c>
      <c r="AR63" s="138">
        <v>1.5080570410458594</v>
      </c>
      <c r="AS63" s="138">
        <v>9.8466519249101228E-2</v>
      </c>
      <c r="AT63" s="138">
        <v>8.0087439741142477E-2</v>
      </c>
      <c r="AU63" s="138">
        <v>1.8125287828208299</v>
      </c>
      <c r="AV63" s="138">
        <v>1.7929813912954977</v>
      </c>
      <c r="AW63" s="138">
        <v>3.3139815373652479</v>
      </c>
      <c r="AX63" s="138">
        <v>3.0784562133229749</v>
      </c>
      <c r="AY63" s="138">
        <v>4.6772632369059695</v>
      </c>
      <c r="AZ63" s="138">
        <v>3.9368758491595286</v>
      </c>
      <c r="BA63" s="138">
        <v>4.776420852160558</v>
      </c>
      <c r="BB63" s="138">
        <v>6.5106981389753882</v>
      </c>
      <c r="BC63" s="138">
        <v>9.8979002788583763</v>
      </c>
      <c r="BD63" s="138">
        <v>2.8509710138745934</v>
      </c>
      <c r="BE63" s="138">
        <v>12.485379656500932</v>
      </c>
      <c r="BF63" s="138">
        <v>10.036855536607964</v>
      </c>
      <c r="BG63" s="138">
        <v>8.107479075289028</v>
      </c>
      <c r="BH63" s="138">
        <v>10.313890020768634</v>
      </c>
      <c r="BI63" s="138">
        <v>10.588297391199387</v>
      </c>
      <c r="BJ63" s="138">
        <v>12.146984387962195</v>
      </c>
      <c r="BK63" s="138">
        <v>14.812311533453721</v>
      </c>
      <c r="BL63" s="138">
        <v>19.344333870575561</v>
      </c>
      <c r="BM63" s="138">
        <v>19.074191874063523</v>
      </c>
      <c r="BN63" s="138">
        <v>18.725743254609515</v>
      </c>
      <c r="BO63" s="138">
        <v>18.482651874562073</v>
      </c>
      <c r="BP63" s="138">
        <v>18.117971172398647</v>
      </c>
      <c r="BQ63" s="138">
        <v>17.791604291047015</v>
      </c>
      <c r="BR63" s="138">
        <v>17.565887853360884</v>
      </c>
      <c r="BS63" s="138">
        <v>14.256540799980396</v>
      </c>
      <c r="BT63" s="138">
        <v>0</v>
      </c>
      <c r="BU63" s="138">
        <v>0</v>
      </c>
      <c r="BV63" s="138">
        <v>0</v>
      </c>
      <c r="BW63" s="138">
        <v>0</v>
      </c>
      <c r="BX63" s="138">
        <v>0</v>
      </c>
      <c r="BY63" s="138">
        <v>0</v>
      </c>
      <c r="BZ63" s="138">
        <v>0</v>
      </c>
      <c r="CA63" s="139">
        <v>0</v>
      </c>
    </row>
    <row r="64" spans="1:79" x14ac:dyDescent="0.4">
      <c r="A64" s="136"/>
      <c r="B64" s="54" t="s">
        <v>185</v>
      </c>
      <c r="C64" s="220" t="s">
        <v>137</v>
      </c>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v>0</v>
      </c>
      <c r="AI64" s="138">
        <v>0</v>
      </c>
      <c r="AJ64" s="138">
        <v>0</v>
      </c>
      <c r="AK64" s="138">
        <v>0</v>
      </c>
      <c r="AL64" s="138">
        <v>0</v>
      </c>
      <c r="AM64" s="138">
        <v>0</v>
      </c>
      <c r="AN64" s="138">
        <v>0</v>
      </c>
      <c r="AO64" s="138">
        <v>0</v>
      </c>
      <c r="AP64" s="138">
        <v>0</v>
      </c>
      <c r="AQ64" s="138">
        <v>435.89004356993917</v>
      </c>
      <c r="AR64" s="138">
        <v>530.25915648588591</v>
      </c>
      <c r="AS64" s="138">
        <v>563.22849010485902</v>
      </c>
      <c r="AT64" s="138">
        <v>571.53309269815315</v>
      </c>
      <c r="AU64" s="138">
        <v>702.29035459724457</v>
      </c>
      <c r="AV64" s="138">
        <v>728.60854290472469</v>
      </c>
      <c r="AW64" s="138">
        <v>681.80826881500661</v>
      </c>
      <c r="AX64" s="138">
        <v>777.30614539454393</v>
      </c>
      <c r="AY64" s="138">
        <v>823.74508401404091</v>
      </c>
      <c r="AZ64" s="138">
        <v>517.22717401448244</v>
      </c>
      <c r="BA64" s="138">
        <v>756.86971836635098</v>
      </c>
      <c r="BB64" s="138">
        <v>823.14039114160721</v>
      </c>
      <c r="BC64" s="138">
        <v>941.59800405619023</v>
      </c>
      <c r="BD64" s="138">
        <v>939.68932705530858</v>
      </c>
      <c r="BE64" s="138">
        <v>913.05954508605055</v>
      </c>
      <c r="BF64" s="138">
        <v>1013.9917112912326</v>
      </c>
      <c r="BG64" s="138">
        <v>1420.5588019170721</v>
      </c>
      <c r="BH64" s="138">
        <v>1725.6687026196498</v>
      </c>
      <c r="BI64" s="138">
        <v>1541.5609543468938</v>
      </c>
      <c r="BJ64" s="138">
        <v>1660.6033231168103</v>
      </c>
      <c r="BK64" s="138">
        <v>2003.3471205434498</v>
      </c>
      <c r="BL64" s="138">
        <v>2342.3952763940601</v>
      </c>
      <c r="BM64" s="138">
        <v>2400.6537513943053</v>
      </c>
      <c r="BN64" s="138">
        <v>2482.736522346635</v>
      </c>
      <c r="BO64" s="138">
        <v>2519.8543934488644</v>
      </c>
      <c r="BP64" s="138">
        <v>2526.0270061919168</v>
      </c>
      <c r="BQ64" s="138">
        <v>2471.0837799307737</v>
      </c>
      <c r="BR64" s="138">
        <v>2465.9206926008846</v>
      </c>
      <c r="BS64" s="138">
        <v>2544.8704674249393</v>
      </c>
      <c r="BT64" s="138">
        <v>2524.1711794106031</v>
      </c>
      <c r="BU64" s="138">
        <v>2563.1199995621209</v>
      </c>
      <c r="BV64" s="138">
        <v>2630.5615804001441</v>
      </c>
      <c r="BW64" s="138">
        <v>2641.8148919758196</v>
      </c>
      <c r="BX64" s="138">
        <v>2674.984878344284</v>
      </c>
      <c r="BY64" s="138">
        <v>2711.5731973953411</v>
      </c>
      <c r="BZ64" s="138">
        <v>2746.6449447271566</v>
      </c>
      <c r="CA64" s="139">
        <v>2784.6161081116798</v>
      </c>
    </row>
    <row r="65" spans="1:79" x14ac:dyDescent="0.4">
      <c r="A65" s="136"/>
      <c r="B65" s="54" t="s">
        <v>186</v>
      </c>
      <c r="C65" s="220" t="s">
        <v>137</v>
      </c>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v>0</v>
      </c>
      <c r="AI65" s="138">
        <v>0</v>
      </c>
      <c r="AJ65" s="138">
        <v>0</v>
      </c>
      <c r="AK65" s="138">
        <v>0</v>
      </c>
      <c r="AL65" s="138">
        <v>0</v>
      </c>
      <c r="AM65" s="138">
        <v>1383.8094410166009</v>
      </c>
      <c r="AN65" s="138">
        <v>1330.8979389843093</v>
      </c>
      <c r="AO65" s="138">
        <v>1353.4990022869695</v>
      </c>
      <c r="AP65" s="138">
        <v>1805.2945788166739</v>
      </c>
      <c r="AQ65" s="138">
        <v>1897.1380134650203</v>
      </c>
      <c r="AR65" s="138">
        <v>1904.6908900973021</v>
      </c>
      <c r="AS65" s="138">
        <v>1868.8945353479412</v>
      </c>
      <c r="AT65" s="138">
        <v>1712.7791090094336</v>
      </c>
      <c r="AU65" s="138">
        <v>1344.3352130893334</v>
      </c>
      <c r="AV65" s="138">
        <v>1155.0292108720059</v>
      </c>
      <c r="AW65" s="138">
        <v>1080.076079685311</v>
      </c>
      <c r="AX65" s="138">
        <v>129.551024232424</v>
      </c>
      <c r="AY65" s="138">
        <v>57.032131508124522</v>
      </c>
      <c r="AZ65" s="138">
        <v>148.12609208865459</v>
      </c>
      <c r="BA65" s="138">
        <v>39.200423660408617</v>
      </c>
      <c r="BB65" s="138">
        <v>40.189494685033267</v>
      </c>
      <c r="BC65" s="138">
        <v>97.866879161745757</v>
      </c>
      <c r="BD65" s="138">
        <v>97.159235976397639</v>
      </c>
      <c r="BE65" s="138">
        <v>99.067524873339963</v>
      </c>
      <c r="BF65" s="138">
        <v>98.0708944113006</v>
      </c>
      <c r="BG65" s="138">
        <v>109.42915282046457</v>
      </c>
      <c r="BH65" s="138">
        <v>57.4701659832903</v>
      </c>
      <c r="BI65" s="138">
        <v>53.397317716995673</v>
      </c>
      <c r="BJ65" s="138">
        <v>56.91527462081411</v>
      </c>
      <c r="BK65" s="138">
        <v>53.65611992807689</v>
      </c>
      <c r="BL65" s="138">
        <v>55.517246980837648</v>
      </c>
      <c r="BM65" s="138">
        <v>55.471857575514861</v>
      </c>
      <c r="BN65" s="138">
        <v>51.662122558810232</v>
      </c>
      <c r="BO65" s="138">
        <v>54.394769096977775</v>
      </c>
      <c r="BP65" s="138">
        <v>63.022944633475632</v>
      </c>
      <c r="BQ65" s="138">
        <v>55.256792932262385</v>
      </c>
      <c r="BR65" s="138">
        <v>5.4555767535417807</v>
      </c>
      <c r="BS65" s="138">
        <v>0</v>
      </c>
      <c r="BT65" s="138">
        <v>0</v>
      </c>
      <c r="BU65" s="138">
        <v>0</v>
      </c>
      <c r="BV65" s="138">
        <v>0</v>
      </c>
      <c r="BW65" s="138">
        <v>0</v>
      </c>
      <c r="BX65" s="138">
        <v>0</v>
      </c>
      <c r="BY65" s="138">
        <v>0</v>
      </c>
      <c r="BZ65" s="138">
        <v>0</v>
      </c>
      <c r="CA65" s="139">
        <v>0</v>
      </c>
    </row>
    <row r="66" spans="1:79" x14ac:dyDescent="0.4">
      <c r="A66" s="136"/>
      <c r="B66" s="54" t="s">
        <v>188</v>
      </c>
      <c r="C66" s="220" t="s">
        <v>144</v>
      </c>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v>0</v>
      </c>
      <c r="AI66" s="138">
        <v>0</v>
      </c>
      <c r="AJ66" s="138">
        <v>0</v>
      </c>
      <c r="AK66" s="138">
        <v>0</v>
      </c>
      <c r="AL66" s="138">
        <v>0</v>
      </c>
      <c r="AM66" s="138">
        <v>0</v>
      </c>
      <c r="AN66" s="138">
        <v>0</v>
      </c>
      <c r="AO66" s="138">
        <v>0</v>
      </c>
      <c r="AP66" s="138">
        <v>0</v>
      </c>
      <c r="AQ66" s="138">
        <v>0</v>
      </c>
      <c r="AR66" s="138">
        <v>0</v>
      </c>
      <c r="AS66" s="138">
        <v>0</v>
      </c>
      <c r="AT66" s="138">
        <v>0</v>
      </c>
      <c r="AU66" s="138">
        <v>0</v>
      </c>
      <c r="AV66" s="138">
        <v>0</v>
      </c>
      <c r="AW66" s="138">
        <v>0</v>
      </c>
      <c r="AX66" s="138">
        <v>0</v>
      </c>
      <c r="AY66" s="138">
        <v>0</v>
      </c>
      <c r="AZ66" s="138">
        <v>0</v>
      </c>
      <c r="BA66" s="138">
        <v>0</v>
      </c>
      <c r="BB66" s="138">
        <v>0</v>
      </c>
      <c r="BC66" s="138">
        <v>0</v>
      </c>
      <c r="BD66" s="138">
        <v>0</v>
      </c>
      <c r="BE66" s="138">
        <v>0</v>
      </c>
      <c r="BF66" s="138">
        <v>0</v>
      </c>
      <c r="BG66" s="138">
        <v>0</v>
      </c>
      <c r="BH66" s="138">
        <v>0</v>
      </c>
      <c r="BI66" s="138">
        <v>0</v>
      </c>
      <c r="BJ66" s="138">
        <v>151.61062775290318</v>
      </c>
      <c r="BK66" s="138">
        <v>151.89484587207289</v>
      </c>
      <c r="BL66" s="138">
        <v>160.1604076485952</v>
      </c>
      <c r="BM66" s="138">
        <v>164.46745645425958</v>
      </c>
      <c r="BN66" s="138">
        <v>152.25618608428513</v>
      </c>
      <c r="BO66" s="138">
        <v>52.856992857281426</v>
      </c>
      <c r="BP66" s="138">
        <v>43.933744867886098</v>
      </c>
      <c r="BQ66" s="138">
        <v>41.019327665335652</v>
      </c>
      <c r="BR66" s="138">
        <v>36.93643685217927</v>
      </c>
      <c r="BS66" s="138">
        <v>32.591877883325182</v>
      </c>
      <c r="BT66" s="138">
        <v>29.507402334405583</v>
      </c>
      <c r="BU66" s="138">
        <v>26.586790096713528</v>
      </c>
      <c r="BV66" s="138">
        <v>24.621675186730361</v>
      </c>
      <c r="BW66" s="138">
        <v>23.035754474489529</v>
      </c>
      <c r="BX66" s="138">
        <v>22.728093639484193</v>
      </c>
      <c r="BY66" s="138">
        <v>22.36015934932562</v>
      </c>
      <c r="BZ66" s="138">
        <v>22.123767557912963</v>
      </c>
      <c r="CA66" s="139">
        <v>21.892506639402356</v>
      </c>
    </row>
    <row r="67" spans="1:79" x14ac:dyDescent="0.4">
      <c r="A67" s="136"/>
      <c r="B67" s="54"/>
      <c r="C67" s="220"/>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9"/>
    </row>
    <row r="68" spans="1:79" s="228" customFormat="1" x14ac:dyDescent="0.4">
      <c r="A68" s="222"/>
      <c r="B68" s="54" t="s">
        <v>189</v>
      </c>
      <c r="C68" s="220" t="s">
        <v>137</v>
      </c>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v>3025.5616165724396</v>
      </c>
      <c r="AI68" s="138">
        <v>2674.6530234730403</v>
      </c>
      <c r="AJ68" s="138">
        <v>4399.6321201958599</v>
      </c>
      <c r="AK68" s="138">
        <v>5293.9513980746669</v>
      </c>
      <c r="AL68" s="138">
        <v>4348.774887534114</v>
      </c>
      <c r="AM68" s="138">
        <v>4143.1254664037033</v>
      </c>
      <c r="AN68" s="138">
        <v>4134.1672199158265</v>
      </c>
      <c r="AO68" s="138">
        <v>3946.2567240990725</v>
      </c>
      <c r="AP68" s="138">
        <v>4135.2454420979029</v>
      </c>
      <c r="AQ68" s="138">
        <v>3315.3119164639052</v>
      </c>
      <c r="AR68" s="138">
        <v>2347.446680579887</v>
      </c>
      <c r="AS68" s="138">
        <v>1444.3265976496666</v>
      </c>
      <c r="AT68" s="138">
        <v>1583.2558769189859</v>
      </c>
      <c r="AU68" s="138">
        <v>2760.6465810254408</v>
      </c>
      <c r="AV68" s="138">
        <v>2954.9911420785584</v>
      </c>
      <c r="AW68" s="138">
        <v>2707.1787339686311</v>
      </c>
      <c r="AX68" s="138">
        <v>2104.3669202827878</v>
      </c>
      <c r="AY68" s="138">
        <v>1731.1168695097058</v>
      </c>
      <c r="AZ68" s="138">
        <v>891.33358228978136</v>
      </c>
      <c r="BA68" s="138">
        <v>0</v>
      </c>
      <c r="BB68" s="138">
        <v>0</v>
      </c>
      <c r="BC68" s="138">
        <v>0</v>
      </c>
      <c r="BD68" s="138">
        <v>0</v>
      </c>
      <c r="BE68" s="138">
        <v>0</v>
      </c>
      <c r="BF68" s="138">
        <v>0</v>
      </c>
      <c r="BG68" s="138">
        <v>0</v>
      </c>
      <c r="BH68" s="138">
        <v>0</v>
      </c>
      <c r="BI68" s="138">
        <v>0</v>
      </c>
      <c r="BJ68" s="138">
        <v>0</v>
      </c>
      <c r="BK68" s="138">
        <v>0</v>
      </c>
      <c r="BL68" s="138">
        <v>0</v>
      </c>
      <c r="BM68" s="138">
        <v>0</v>
      </c>
      <c r="BN68" s="138">
        <v>0</v>
      </c>
      <c r="BO68" s="138">
        <v>0</v>
      </c>
      <c r="BP68" s="138">
        <v>0</v>
      </c>
      <c r="BQ68" s="138">
        <v>0</v>
      </c>
      <c r="BR68" s="138">
        <v>0</v>
      </c>
      <c r="BS68" s="138">
        <v>0</v>
      </c>
      <c r="BT68" s="138">
        <v>0</v>
      </c>
      <c r="BU68" s="138">
        <v>0</v>
      </c>
      <c r="BV68" s="138">
        <v>0</v>
      </c>
      <c r="BW68" s="138">
        <v>0</v>
      </c>
      <c r="BX68" s="138">
        <v>0</v>
      </c>
      <c r="BY68" s="138">
        <v>0</v>
      </c>
      <c r="BZ68" s="138">
        <v>0</v>
      </c>
      <c r="CA68" s="139">
        <v>0</v>
      </c>
    </row>
    <row r="69" spans="1:79" s="228" customFormat="1" ht="25.5" customHeight="1" x14ac:dyDescent="0.4">
      <c r="A69" s="222"/>
      <c r="B69" s="146" t="s">
        <v>190</v>
      </c>
      <c r="C69" s="220"/>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v>6.4732997621925907</v>
      </c>
      <c r="BR69" s="138">
        <v>61.266486606627261</v>
      </c>
      <c r="BS69" s="138">
        <v>531.26897149378703</v>
      </c>
      <c r="BT69" s="138">
        <v>1677.7949362125362</v>
      </c>
      <c r="BU69" s="138">
        <v>3448.4295453500854</v>
      </c>
      <c r="BV69" s="138">
        <v>8278.5607882592412</v>
      </c>
      <c r="BW69" s="138"/>
      <c r="BX69" s="138"/>
      <c r="BY69" s="138"/>
      <c r="BZ69" s="138"/>
      <c r="CA69" s="139"/>
    </row>
    <row r="70" spans="1:79" s="228" customFormat="1" x14ac:dyDescent="0.4">
      <c r="A70" s="222"/>
      <c r="B70" s="149" t="s">
        <v>191</v>
      </c>
      <c r="C70" s="220" t="s">
        <v>144</v>
      </c>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v>0.86612048513893292</v>
      </c>
      <c r="BR70" s="138">
        <v>6.0113440426901006</v>
      </c>
      <c r="BS70" s="138">
        <v>36.552089062999698</v>
      </c>
      <c r="BT70" s="138">
        <v>732.58426874387897</v>
      </c>
      <c r="BU70" s="138">
        <v>2072.9620377406522</v>
      </c>
      <c r="BV70" s="138">
        <v>6034.9000339713302</v>
      </c>
      <c r="BW70" s="138"/>
      <c r="BX70" s="138"/>
      <c r="BY70" s="138"/>
      <c r="BZ70" s="138"/>
      <c r="CA70" s="139"/>
    </row>
    <row r="71" spans="1:79" s="228" customFormat="1" x14ac:dyDescent="0.4">
      <c r="A71" s="222"/>
      <c r="B71" s="149" t="s">
        <v>192</v>
      </c>
      <c r="C71" s="220" t="s">
        <v>144</v>
      </c>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v>5.6071792770536577</v>
      </c>
      <c r="BR71" s="138">
        <v>55.255142563937156</v>
      </c>
      <c r="BS71" s="138">
        <v>494.71688243078728</v>
      </c>
      <c r="BT71" s="138">
        <v>945.21066746865699</v>
      </c>
      <c r="BU71" s="138">
        <v>1375.4675076094331</v>
      </c>
      <c r="BV71" s="138">
        <v>2243.6607542879119</v>
      </c>
      <c r="BW71" s="138"/>
      <c r="BX71" s="138"/>
      <c r="BY71" s="138"/>
      <c r="BZ71" s="138"/>
      <c r="CA71" s="139"/>
    </row>
    <row r="72" spans="1:79" s="228" customFormat="1" x14ac:dyDescent="0.4">
      <c r="A72" s="222"/>
      <c r="B72" s="146" t="s">
        <v>193</v>
      </c>
      <c r="C72" s="220"/>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v>917.95323525449317</v>
      </c>
      <c r="BX72" s="138">
        <v>1002.2361358183641</v>
      </c>
      <c r="BY72" s="138">
        <v>1045.3747247754366</v>
      </c>
      <c r="BZ72" s="138">
        <v>1023.9203487745093</v>
      </c>
      <c r="CA72" s="139">
        <v>1526.4733838362852</v>
      </c>
    </row>
    <row r="73" spans="1:79" s="228" customFormat="1" x14ac:dyDescent="0.4">
      <c r="A73" s="222"/>
      <c r="B73" s="149" t="s">
        <v>191</v>
      </c>
      <c r="C73" s="220" t="s">
        <v>144</v>
      </c>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v>917.95323525449317</v>
      </c>
      <c r="BX73" s="138">
        <v>1002.2361358183641</v>
      </c>
      <c r="BY73" s="138">
        <v>1045.3747247754366</v>
      </c>
      <c r="BZ73" s="138">
        <v>1023.9203487745093</v>
      </c>
      <c r="CA73" s="139">
        <v>1526.4733838362852</v>
      </c>
    </row>
    <row r="74" spans="1:79" s="228" customFormat="1" x14ac:dyDescent="0.4">
      <c r="A74" s="222"/>
      <c r="B74" s="149" t="s">
        <v>192</v>
      </c>
      <c r="C74" s="220" t="s">
        <v>144</v>
      </c>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v>0</v>
      </c>
      <c r="BX74" s="138">
        <v>0</v>
      </c>
      <c r="BY74" s="138">
        <v>0</v>
      </c>
      <c r="BZ74" s="138">
        <v>0</v>
      </c>
      <c r="CA74" s="139">
        <v>0</v>
      </c>
    </row>
    <row r="75" spans="1:79" ht="25.5" customHeight="1" x14ac:dyDescent="0.4">
      <c r="A75" s="136"/>
      <c r="B75" s="54" t="s">
        <v>261</v>
      </c>
      <c r="C75" s="220" t="s">
        <v>134</v>
      </c>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v>462.01091850027382</v>
      </c>
      <c r="AI75" s="138">
        <v>565.95330300974558</v>
      </c>
      <c r="AJ75" s="138">
        <v>513.83578508774951</v>
      </c>
      <c r="AK75" s="138">
        <v>500.04512488841112</v>
      </c>
      <c r="AL75" s="138">
        <v>468.73994921101036</v>
      </c>
      <c r="AM75" s="138">
        <v>473.46486500606591</v>
      </c>
      <c r="AN75" s="138">
        <v>411.4911117845877</v>
      </c>
      <c r="AO75" s="138">
        <v>367.37439800239372</v>
      </c>
      <c r="AP75" s="138">
        <v>329.35059777133148</v>
      </c>
      <c r="AQ75" s="138">
        <v>291.59237116720874</v>
      </c>
      <c r="AR75" s="138">
        <v>255.26039482242766</v>
      </c>
      <c r="AS75" s="138">
        <v>229.99021834051072</v>
      </c>
      <c r="AT75" s="138">
        <v>257.1753303614887</v>
      </c>
      <c r="AU75" s="138">
        <v>275.87273316495197</v>
      </c>
      <c r="AV75" s="138">
        <v>336.58438436550807</v>
      </c>
      <c r="AW75" s="138">
        <v>392.22514787249258</v>
      </c>
      <c r="AX75" s="138">
        <v>356.84000837701097</v>
      </c>
      <c r="AY75" s="138">
        <v>384.29308979312958</v>
      </c>
      <c r="AZ75" s="138">
        <v>355.71822754063231</v>
      </c>
      <c r="BA75" s="138">
        <v>323.7000112234947</v>
      </c>
      <c r="BB75" s="138">
        <v>319.66214570171297</v>
      </c>
      <c r="BC75" s="138">
        <v>318.94163118490144</v>
      </c>
      <c r="BD75" s="138">
        <v>304.72017966442957</v>
      </c>
      <c r="BE75" s="138">
        <v>267.57649074407487</v>
      </c>
      <c r="BF75" s="138">
        <v>0</v>
      </c>
      <c r="BG75" s="138">
        <v>0</v>
      </c>
      <c r="BH75" s="138">
        <v>0</v>
      </c>
      <c r="BI75" s="138">
        <v>0</v>
      </c>
      <c r="BJ75" s="138">
        <v>0</v>
      </c>
      <c r="BK75" s="138">
        <v>0</v>
      </c>
      <c r="BL75" s="138">
        <v>0</v>
      </c>
      <c r="BM75" s="138">
        <v>0</v>
      </c>
      <c r="BN75" s="138">
        <v>0</v>
      </c>
      <c r="BO75" s="138">
        <v>0</v>
      </c>
      <c r="BP75" s="138">
        <v>0</v>
      </c>
      <c r="BQ75" s="138">
        <v>0</v>
      </c>
      <c r="BR75" s="138">
        <v>0</v>
      </c>
      <c r="BS75" s="138">
        <v>0</v>
      </c>
      <c r="BT75" s="138">
        <v>0</v>
      </c>
      <c r="BU75" s="138">
        <v>0</v>
      </c>
      <c r="BV75" s="138">
        <v>0</v>
      </c>
      <c r="BW75" s="138">
        <v>0</v>
      </c>
      <c r="BX75" s="138">
        <v>0</v>
      </c>
      <c r="BY75" s="138">
        <v>0</v>
      </c>
      <c r="BZ75" s="138">
        <v>0</v>
      </c>
      <c r="CA75" s="139">
        <v>0</v>
      </c>
    </row>
    <row r="76" spans="1:79" x14ac:dyDescent="0.4">
      <c r="A76" s="136"/>
      <c r="B76" s="54" t="s">
        <v>262</v>
      </c>
      <c r="C76" s="220" t="s">
        <v>144</v>
      </c>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v>0</v>
      </c>
      <c r="AI76" s="138">
        <v>0</v>
      </c>
      <c r="AJ76" s="138">
        <v>0</v>
      </c>
      <c r="AK76" s="138">
        <v>0</v>
      </c>
      <c r="AL76" s="138">
        <v>0</v>
      </c>
      <c r="AM76" s="138">
        <v>0</v>
      </c>
      <c r="AN76" s="138">
        <v>0</v>
      </c>
      <c r="AO76" s="138">
        <v>0</v>
      </c>
      <c r="AP76" s="138">
        <v>0</v>
      </c>
      <c r="AQ76" s="138">
        <v>0</v>
      </c>
      <c r="AR76" s="138">
        <v>71.839510520707819</v>
      </c>
      <c r="AS76" s="138">
        <v>50.440459150544591</v>
      </c>
      <c r="AT76" s="138">
        <v>19.532234451413636</v>
      </c>
      <c r="AU76" s="138">
        <v>7.3344588258305379</v>
      </c>
      <c r="AV76" s="138">
        <v>3.7286626124225659</v>
      </c>
      <c r="AW76" s="138">
        <v>2.1322898022315471</v>
      </c>
      <c r="AX76" s="138">
        <v>1.3635245300462624</v>
      </c>
      <c r="AY76" s="138">
        <v>2.4918170956442287</v>
      </c>
      <c r="AZ76" s="138">
        <v>0</v>
      </c>
      <c r="BA76" s="138">
        <v>0.33923443552276689</v>
      </c>
      <c r="BB76" s="138">
        <v>0.7978358944880678</v>
      </c>
      <c r="BC76" s="138">
        <v>0.32177443603180045</v>
      </c>
      <c r="BD76" s="138">
        <v>6.3806065417335758E-2</v>
      </c>
      <c r="BE76" s="138">
        <v>0.4910303406765546</v>
      </c>
      <c r="BF76" s="138">
        <v>0.47914636983806863</v>
      </c>
      <c r="BG76" s="138">
        <v>0.17431011385842335</v>
      </c>
      <c r="BH76" s="138">
        <v>0.1162768474545641</v>
      </c>
      <c r="BI76" s="138">
        <v>0</v>
      </c>
      <c r="BJ76" s="138">
        <v>0</v>
      </c>
      <c r="BK76" s="138">
        <v>0</v>
      </c>
      <c r="BL76" s="138">
        <v>0</v>
      </c>
      <c r="BM76" s="138">
        <v>0</v>
      </c>
      <c r="BN76" s="138">
        <v>0</v>
      </c>
      <c r="BO76" s="138">
        <v>0</v>
      </c>
      <c r="BP76" s="138">
        <v>0</v>
      </c>
      <c r="BQ76" s="138">
        <v>0</v>
      </c>
      <c r="BR76" s="138">
        <v>0</v>
      </c>
      <c r="BS76" s="138">
        <v>0</v>
      </c>
      <c r="BT76" s="138">
        <v>0</v>
      </c>
      <c r="BU76" s="138">
        <v>0</v>
      </c>
      <c r="BV76" s="138">
        <v>0</v>
      </c>
      <c r="BW76" s="138">
        <v>0</v>
      </c>
      <c r="BX76" s="138">
        <v>0</v>
      </c>
      <c r="BY76" s="138">
        <v>0</v>
      </c>
      <c r="BZ76" s="138">
        <v>0</v>
      </c>
      <c r="CA76" s="139">
        <v>0</v>
      </c>
    </row>
    <row r="77" spans="1:79" x14ac:dyDescent="0.4">
      <c r="A77" s="136"/>
      <c r="B77" s="54" t="s">
        <v>263</v>
      </c>
      <c r="C77" s="220" t="s">
        <v>134</v>
      </c>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v>0</v>
      </c>
      <c r="AI77" s="138">
        <v>0.24575678623029465</v>
      </c>
      <c r="AJ77" s="138">
        <v>0.20623275563418092</v>
      </c>
      <c r="AK77" s="138">
        <v>0.18662578371591071</v>
      </c>
      <c r="AL77" s="138">
        <v>0.17395099550136456</v>
      </c>
      <c r="AM77" s="138">
        <v>0.16605713292199212</v>
      </c>
      <c r="AN77" s="138">
        <v>0.15719266995877668</v>
      </c>
      <c r="AO77" s="138">
        <v>0.14900906447195994</v>
      </c>
      <c r="AP77" s="138">
        <v>0.14308807758124231</v>
      </c>
      <c r="AQ77" s="138">
        <v>0.1355098581046443</v>
      </c>
      <c r="AR77" s="138">
        <v>0.12726219755661261</v>
      </c>
      <c r="AS77" s="138">
        <v>0.11815982309892147</v>
      </c>
      <c r="AT77" s="138">
        <v>1.8201690850259657E-2</v>
      </c>
      <c r="AU77" s="138">
        <v>0</v>
      </c>
      <c r="AV77" s="138">
        <v>4.1953749970516903</v>
      </c>
      <c r="AW77" s="138">
        <v>0</v>
      </c>
      <c r="AX77" s="138">
        <v>0</v>
      </c>
      <c r="AY77" s="138">
        <v>-1.068370638812965E-4</v>
      </c>
      <c r="AZ77" s="138">
        <v>0</v>
      </c>
      <c r="BA77" s="138">
        <v>0.97248561788631738</v>
      </c>
      <c r="BB77" s="138">
        <v>0.12801098311624715</v>
      </c>
      <c r="BC77" s="138">
        <v>1.3880785694683995</v>
      </c>
      <c r="BD77" s="138">
        <v>0.34608689342997856</v>
      </c>
      <c r="BE77" s="138">
        <v>0.25417281055546953</v>
      </c>
      <c r="BF77" s="138">
        <v>0.27740052990625036</v>
      </c>
      <c r="BG77" s="138">
        <v>0.20826901808744</v>
      </c>
      <c r="BH77" s="138">
        <v>0</v>
      </c>
      <c r="BI77" s="138">
        <v>0</v>
      </c>
      <c r="BJ77" s="138">
        <v>-0.18798343689087824</v>
      </c>
      <c r="BK77" s="138">
        <v>0</v>
      </c>
      <c r="BL77" s="138">
        <v>0</v>
      </c>
      <c r="BM77" s="138">
        <v>0</v>
      </c>
      <c r="BN77" s="138">
        <v>0</v>
      </c>
      <c r="BO77" s="138">
        <v>0</v>
      </c>
      <c r="BP77" s="138">
        <v>0</v>
      </c>
      <c r="BQ77" s="138">
        <v>0</v>
      </c>
      <c r="BR77" s="138">
        <v>0</v>
      </c>
      <c r="BS77" s="138">
        <v>0</v>
      </c>
      <c r="BT77" s="138">
        <v>0</v>
      </c>
      <c r="BU77" s="138">
        <v>0</v>
      </c>
      <c r="BV77" s="138">
        <v>0</v>
      </c>
      <c r="BW77" s="138">
        <v>0</v>
      </c>
      <c r="BX77" s="138">
        <v>0</v>
      </c>
      <c r="BY77" s="138">
        <v>0</v>
      </c>
      <c r="BZ77" s="138">
        <v>0</v>
      </c>
      <c r="CA77" s="139">
        <v>0</v>
      </c>
    </row>
    <row r="78" spans="1:79" ht="24.75" customHeight="1" x14ac:dyDescent="0.4">
      <c r="A78" s="136"/>
      <c r="B78" s="224" t="s">
        <v>264</v>
      </c>
      <c r="C78" s="22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f>SUM(AH20:AH77)-AH22-AH34-AH40-AH43-AH50</f>
        <v>21016.944028852151</v>
      </c>
      <c r="AI78" s="50">
        <f t="shared" ref="AI78:BO78" si="4">SUM(AI20:AI77)-AI22-AI34-AI40-AI43-AI50</f>
        <v>19713.179336798123</v>
      </c>
      <c r="AJ78" s="50">
        <f t="shared" si="4"/>
        <v>21593.618114393659</v>
      </c>
      <c r="AK78" s="50">
        <f t="shared" si="4"/>
        <v>25872.11697482075</v>
      </c>
      <c r="AL78" s="50">
        <f t="shared" si="4"/>
        <v>28556.592184568108</v>
      </c>
      <c r="AM78" s="50">
        <f t="shared" si="4"/>
        <v>32029.368099078485</v>
      </c>
      <c r="AN78" s="50">
        <f t="shared" si="4"/>
        <v>33604.046710903465</v>
      </c>
      <c r="AO78" s="50">
        <f t="shared" si="4"/>
        <v>34875.159459481838</v>
      </c>
      <c r="AP78" s="50">
        <f t="shared" si="4"/>
        <v>36575.307057849634</v>
      </c>
      <c r="AQ78" s="50">
        <f t="shared" si="4"/>
        <v>35181.770028819999</v>
      </c>
      <c r="AR78" s="50">
        <f t="shared" si="4"/>
        <v>31622.944831193556</v>
      </c>
      <c r="AS78" s="50">
        <f t="shared" si="4"/>
        <v>30220.898691461138</v>
      </c>
      <c r="AT78" s="50">
        <f t="shared" si="4"/>
        <v>32538.845968492846</v>
      </c>
      <c r="AU78" s="50">
        <f t="shared" si="4"/>
        <v>39058.083002236141</v>
      </c>
      <c r="AV78" s="50">
        <f t="shared" si="4"/>
        <v>45684.569682229645</v>
      </c>
      <c r="AW78" s="50">
        <f t="shared" si="4"/>
        <v>50081.1782330028</v>
      </c>
      <c r="AX78" s="50">
        <f t="shared" si="4"/>
        <v>51465.381037091327</v>
      </c>
      <c r="AY78" s="50">
        <f t="shared" si="4"/>
        <v>52630.060325474347</v>
      </c>
      <c r="AZ78" s="50">
        <f t="shared" si="4"/>
        <v>51964.046164259089</v>
      </c>
      <c r="BA78" s="50">
        <f t="shared" si="4"/>
        <v>50366.749615085057</v>
      </c>
      <c r="BB78" s="50">
        <f t="shared" si="4"/>
        <v>49586.749827212509</v>
      </c>
      <c r="BC78" s="50">
        <f t="shared" si="4"/>
        <v>48425.990334191876</v>
      </c>
      <c r="BD78" s="50">
        <f t="shared" si="4"/>
        <v>46007.03999134765</v>
      </c>
      <c r="BE78" s="50">
        <f t="shared" si="4"/>
        <v>46493.118975022699</v>
      </c>
      <c r="BF78" s="50">
        <f t="shared" si="4"/>
        <v>46677.977349077926</v>
      </c>
      <c r="BG78" s="50">
        <f t="shared" si="4"/>
        <v>47527.727363450635</v>
      </c>
      <c r="BH78" s="50">
        <f t="shared" si="4"/>
        <v>47712.681327813058</v>
      </c>
      <c r="BI78" s="50">
        <f t="shared" si="4"/>
        <v>48097.337003196772</v>
      </c>
      <c r="BJ78" s="50">
        <f t="shared" si="4"/>
        <v>48371.101890280785</v>
      </c>
      <c r="BK78" s="50">
        <f t="shared" si="4"/>
        <v>49668.610328277369</v>
      </c>
      <c r="BL78" s="50">
        <f t="shared" si="4"/>
        <v>51444.820088479661</v>
      </c>
      <c r="BM78" s="50">
        <f t="shared" si="4"/>
        <v>58445.023328220959</v>
      </c>
      <c r="BN78" s="50">
        <f t="shared" si="4"/>
        <v>59525.753293351503</v>
      </c>
      <c r="BO78" s="50">
        <f t="shared" si="4"/>
        <v>60840.891735680103</v>
      </c>
      <c r="BP78" s="50">
        <f>SUM(BP20:BP77)-BP22-BP34-BP40-BP43-BP50</f>
        <v>61901.333089696353</v>
      </c>
      <c r="BQ78" s="50">
        <f>SUM(BQ20:BQ77)-BQ22-BQ34-BQ40-BQ43-BQ50-BQ69-BQ72</f>
        <v>57257.136610623696</v>
      </c>
      <c r="BR78" s="50">
        <f t="shared" ref="BR78:BW78" si="5">SUM(BR20:BR77)-BR22-BR34-BR40-BR43-BR50-BR69-BR72</f>
        <v>57105.202958052185</v>
      </c>
      <c r="BS78" s="50">
        <f t="shared" si="5"/>
        <v>57926.559204390833</v>
      </c>
      <c r="BT78" s="50">
        <f t="shared" si="5"/>
        <v>57111.125827636781</v>
      </c>
      <c r="BU78" s="50">
        <f t="shared" si="5"/>
        <v>58529.431357033885</v>
      </c>
      <c r="BV78" s="50">
        <f t="shared" si="5"/>
        <v>61157.913608254472</v>
      </c>
      <c r="BW78" s="50">
        <f t="shared" si="5"/>
        <v>59181.35981391996</v>
      </c>
      <c r="BX78" s="50">
        <f>SUM(BX20:BX77)-BX22-BX34-BX40-BX43-BX50-BX69-BX72</f>
        <v>59239.8611383159</v>
      </c>
      <c r="BY78" s="50">
        <f>SUM(BY20:BY77)-BY22-BY34-BY40-BY43-BY50-BY69-BY72</f>
        <v>59920.154218483498</v>
      </c>
      <c r="BZ78" s="50">
        <f>SUM(BZ20:BZ77)-BZ22-BZ34-BZ40-BZ43-BZ50-BZ69-BZ72</f>
        <v>60817.600590404661</v>
      </c>
      <c r="CA78" s="51">
        <f>SUM(CA20:CA77)-CA22-CA34-CA40-CA43-CA50-CA69-CA72</f>
        <v>62501.463512261835</v>
      </c>
    </row>
    <row r="79" spans="1:79" x14ac:dyDescent="0.4">
      <c r="A79" s="136"/>
      <c r="B79" s="221" t="s">
        <v>246</v>
      </c>
      <c r="C79" s="22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f t="shared" ref="AH79:BW79" si="6">AH78-AH75-AH37-AH31-AH44-AH33-AH29</f>
        <v>19566.706064668557</v>
      </c>
      <c r="AI79" s="50">
        <f t="shared" si="6"/>
        <v>18161.315525602524</v>
      </c>
      <c r="AJ79" s="50">
        <f t="shared" si="6"/>
        <v>19951.076413421113</v>
      </c>
      <c r="AK79" s="50">
        <f t="shared" si="6"/>
        <v>23856.262994838031</v>
      </c>
      <c r="AL79" s="50">
        <f t="shared" si="6"/>
        <v>26348.980489603484</v>
      </c>
      <c r="AM79" s="50">
        <f t="shared" si="6"/>
        <v>29637.179655775581</v>
      </c>
      <c r="AN79" s="50">
        <f t="shared" si="6"/>
        <v>31140.690522219131</v>
      </c>
      <c r="AO79" s="50">
        <f t="shared" si="6"/>
        <v>32327.564937367308</v>
      </c>
      <c r="AP79" s="50">
        <f t="shared" si="6"/>
        <v>33851.526411290084</v>
      </c>
      <c r="AQ79" s="50">
        <f t="shared" si="6"/>
        <v>32448.991235828151</v>
      </c>
      <c r="AR79" s="50">
        <f t="shared" si="6"/>
        <v>29316.725786498246</v>
      </c>
      <c r="AS79" s="50">
        <f t="shared" si="6"/>
        <v>27682.749577447532</v>
      </c>
      <c r="AT79" s="50">
        <f t="shared" si="6"/>
        <v>29703.993485608567</v>
      </c>
      <c r="AU79" s="50">
        <f t="shared" si="6"/>
        <v>36531.30946476377</v>
      </c>
      <c r="AV79" s="50">
        <f t="shared" si="6"/>
        <v>42371.269361135382</v>
      </c>
      <c r="AW79" s="50">
        <f t="shared" si="6"/>
        <v>46353.60419847208</v>
      </c>
      <c r="AX79" s="50">
        <f t="shared" si="6"/>
        <v>47406.338889982137</v>
      </c>
      <c r="AY79" s="50">
        <f t="shared" si="6"/>
        <v>48216.878435878854</v>
      </c>
      <c r="AZ79" s="50">
        <f t="shared" si="6"/>
        <v>47264.952506084221</v>
      </c>
      <c r="BA79" s="50">
        <f t="shared" si="6"/>
        <v>45410.632957991016</v>
      </c>
      <c r="BB79" s="50">
        <f t="shared" si="6"/>
        <v>44560.422177320601</v>
      </c>
      <c r="BC79" s="50">
        <f t="shared" si="6"/>
        <v>43890.211733390381</v>
      </c>
      <c r="BD79" s="50">
        <f t="shared" si="6"/>
        <v>43040.780970847241</v>
      </c>
      <c r="BE79" s="50">
        <f t="shared" si="6"/>
        <v>43605.367399388408</v>
      </c>
      <c r="BF79" s="50">
        <f t="shared" si="6"/>
        <v>44506.764064846961</v>
      </c>
      <c r="BG79" s="50">
        <f t="shared" si="6"/>
        <v>45223.653427748453</v>
      </c>
      <c r="BH79" s="50">
        <f t="shared" si="6"/>
        <v>45402.628989230405</v>
      </c>
      <c r="BI79" s="50">
        <f t="shared" si="6"/>
        <v>45582.722332751873</v>
      </c>
      <c r="BJ79" s="50">
        <f t="shared" si="6"/>
        <v>45921.174136466012</v>
      </c>
      <c r="BK79" s="50">
        <f t="shared" si="6"/>
        <v>47224.793105612604</v>
      </c>
      <c r="BL79" s="50">
        <f t="shared" si="6"/>
        <v>48955.59534239494</v>
      </c>
      <c r="BM79" s="50">
        <f t="shared" si="6"/>
        <v>55532.854068713845</v>
      </c>
      <c r="BN79" s="50">
        <f t="shared" si="6"/>
        <v>56441.332387517403</v>
      </c>
      <c r="BO79" s="50">
        <f>BO78-BO75-BO37-BO31-BO44-BO33-BO29</f>
        <v>57751.15780920515</v>
      </c>
      <c r="BP79" s="50">
        <f t="shared" si="6"/>
        <v>58777.913219536829</v>
      </c>
      <c r="BQ79" s="50">
        <f t="shared" si="6"/>
        <v>57257.136610623696</v>
      </c>
      <c r="BR79" s="50">
        <f t="shared" si="6"/>
        <v>57105.202958052185</v>
      </c>
      <c r="BS79" s="50">
        <f t="shared" si="6"/>
        <v>57926.559204390833</v>
      </c>
      <c r="BT79" s="50">
        <f t="shared" si="6"/>
        <v>57111.125827636781</v>
      </c>
      <c r="BU79" s="50">
        <f t="shared" si="6"/>
        <v>58529.431357033885</v>
      </c>
      <c r="BV79" s="50">
        <f t="shared" si="6"/>
        <v>61157.913608254472</v>
      </c>
      <c r="BW79" s="50">
        <f t="shared" si="6"/>
        <v>59181.35981391996</v>
      </c>
      <c r="BX79" s="50">
        <f>BX78-BX75-BX37-BX31-BX44-BX33-BX29</f>
        <v>59239.8611383159</v>
      </c>
      <c r="BY79" s="50">
        <f>BY78-BY75-BY37-BY31-BY44-BY33-BY29</f>
        <v>59920.154218483498</v>
      </c>
      <c r="BZ79" s="50">
        <f>BZ78-BZ75-BZ37-BZ31-BZ44-BZ33-BZ29</f>
        <v>60817.600590404661</v>
      </c>
      <c r="CA79" s="51">
        <f>CA78-CA75-CA37-CA31-CA44-CA33-CA29</f>
        <v>62501.463512261835</v>
      </c>
    </row>
    <row r="80" spans="1:79" x14ac:dyDescent="0.4">
      <c r="A80" s="136"/>
      <c r="B80" s="54"/>
      <c r="C80" s="22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1"/>
    </row>
    <row r="81" spans="1:79" ht="26.25" customHeight="1" x14ac:dyDescent="0.4">
      <c r="A81" s="136"/>
      <c r="B81" s="60" t="s">
        <v>265</v>
      </c>
      <c r="C81" s="220"/>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9"/>
    </row>
    <row r="82" spans="1:79" x14ac:dyDescent="0.4">
      <c r="A82" s="136"/>
      <c r="B82" s="54" t="s">
        <v>135</v>
      </c>
      <c r="C82" s="220" t="s">
        <v>134</v>
      </c>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v>439.44917266876644</v>
      </c>
      <c r="AI82" s="138">
        <v>453.08110391077031</v>
      </c>
      <c r="AJ82" s="138">
        <v>513.85066186648112</v>
      </c>
      <c r="AK82" s="138">
        <v>601.09550865210144</v>
      </c>
      <c r="AL82" s="138">
        <v>699.03061696907344</v>
      </c>
      <c r="AM82" s="138">
        <v>841.36643945245851</v>
      </c>
      <c r="AN82" s="138">
        <v>948.54529767911902</v>
      </c>
      <c r="AO82" s="138">
        <v>1092.6166567233961</v>
      </c>
      <c r="AP82" s="138">
        <v>1202.4063721891332</v>
      </c>
      <c r="AQ82" s="138">
        <v>1330.1486451434978</v>
      </c>
      <c r="AR82" s="138">
        <v>1420.7061367324002</v>
      </c>
      <c r="AS82" s="138">
        <v>1545.5436621688837</v>
      </c>
      <c r="AT82" s="138">
        <v>1721.5210812637379</v>
      </c>
      <c r="AU82" s="138">
        <v>2045.8430040122571</v>
      </c>
      <c r="AV82" s="138">
        <v>2608.0055935031664</v>
      </c>
      <c r="AW82" s="138">
        <v>2942.6926830164916</v>
      </c>
      <c r="AX82" s="138">
        <v>3178.34329178178</v>
      </c>
      <c r="AY82" s="138">
        <v>3447.3205436399317</v>
      </c>
      <c r="AZ82" s="138">
        <v>3631.6586975030423</v>
      </c>
      <c r="BA82" s="138">
        <v>3801.3103136078935</v>
      </c>
      <c r="BB82" s="138">
        <v>3989.1422599452599</v>
      </c>
      <c r="BC82" s="138">
        <v>4185.7426964438264</v>
      </c>
      <c r="BD82" s="138">
        <v>4285.3328145941523</v>
      </c>
      <c r="BE82" s="138">
        <v>4485.9781878878503</v>
      </c>
      <c r="BF82" s="138">
        <v>4554.2425177108325</v>
      </c>
      <c r="BG82" s="138">
        <v>4744.8647954577918</v>
      </c>
      <c r="BH82" s="138">
        <v>4909.8045854393367</v>
      </c>
      <c r="BI82" s="138">
        <v>5110.696842368272</v>
      </c>
      <c r="BJ82" s="138">
        <v>5248.1015477478923</v>
      </c>
      <c r="BK82" s="138">
        <v>5485.3441028579864</v>
      </c>
      <c r="BL82" s="138">
        <v>5689.2672894440066</v>
      </c>
      <c r="BM82" s="138">
        <v>6049.9126053147002</v>
      </c>
      <c r="BN82" s="138">
        <v>6080.7087995359516</v>
      </c>
      <c r="BO82" s="138">
        <v>6130.0170671903325</v>
      </c>
      <c r="BP82" s="138">
        <v>6162.32153393308</v>
      </c>
      <c r="BQ82" s="138">
        <v>5923.611282507135</v>
      </c>
      <c r="BR82" s="138">
        <v>5915.780486822965</v>
      </c>
      <c r="BS82" s="138">
        <v>5942.2275020469151</v>
      </c>
      <c r="BT82" s="138">
        <v>5802.7018696749647</v>
      </c>
      <c r="BU82" s="138">
        <v>5740.1000460367804</v>
      </c>
      <c r="BV82" s="138">
        <v>5788.7197980489009</v>
      </c>
      <c r="BW82" s="138">
        <v>5887.1797696023777</v>
      </c>
      <c r="BX82" s="138">
        <v>5957.1850916899421</v>
      </c>
      <c r="BY82" s="138">
        <v>6042.3116579968691</v>
      </c>
      <c r="BZ82" s="138">
        <v>6151.0089042286927</v>
      </c>
      <c r="CA82" s="139">
        <v>6291.4342664199212</v>
      </c>
    </row>
    <row r="83" spans="1:79" x14ac:dyDescent="0.4">
      <c r="A83" s="136"/>
      <c r="B83" s="54" t="s">
        <v>136</v>
      </c>
      <c r="C83" s="220"/>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v>343.74411612957067</v>
      </c>
      <c r="AI83" s="138">
        <v>292.08148043744819</v>
      </c>
      <c r="AJ83" s="138">
        <v>279.1512382667525</v>
      </c>
      <c r="AK83" s="138">
        <v>274.67997481175945</v>
      </c>
      <c r="AL83" s="138">
        <v>249.53657539415843</v>
      </c>
      <c r="AM83" s="138">
        <v>261.63230526483102</v>
      </c>
      <c r="AN83" s="138">
        <v>247.68188783902954</v>
      </c>
      <c r="AO83" s="138">
        <v>248.13595776546049</v>
      </c>
      <c r="AP83" s="138">
        <v>239.76920444419071</v>
      </c>
      <c r="AQ83" s="138">
        <v>235.65684421640125</v>
      </c>
      <c r="AR83" s="138">
        <v>228.65580290097631</v>
      </c>
      <c r="AS83" s="138">
        <v>240.59681325333878</v>
      </c>
      <c r="AT83" s="138">
        <v>207.72514006826285</v>
      </c>
      <c r="AU83" s="138">
        <v>253.0185638701056</v>
      </c>
      <c r="AV83" s="138">
        <v>264.82947013563057</v>
      </c>
      <c r="AW83" s="138">
        <v>273.37300336677401</v>
      </c>
      <c r="AX83" s="138">
        <v>263.85789542052532</v>
      </c>
      <c r="AY83" s="138">
        <v>258.69283931967493</v>
      </c>
      <c r="AZ83" s="138">
        <v>229.71646081344713</v>
      </c>
      <c r="BA83" s="138">
        <v>210.31314494638997</v>
      </c>
      <c r="BB83" s="138">
        <v>200.21723536282909</v>
      </c>
      <c r="BC83" s="138">
        <v>191.4753124656487</v>
      </c>
      <c r="BD83" s="138">
        <v>173.98161092100503</v>
      </c>
      <c r="BE83" s="138">
        <v>178.37679251238268</v>
      </c>
      <c r="BF83" s="138">
        <v>181.00719565998276</v>
      </c>
      <c r="BG83" s="138">
        <v>167.62033911968484</v>
      </c>
      <c r="BH83" s="138">
        <v>158.42352639982442</v>
      </c>
      <c r="BI83" s="138">
        <v>143.39243490496708</v>
      </c>
      <c r="BJ83" s="138">
        <v>124.45273382685843</v>
      </c>
      <c r="BK83" s="138">
        <v>97.42475798704163</v>
      </c>
      <c r="BL83" s="138">
        <v>78.579317671965185</v>
      </c>
      <c r="BM83" s="138">
        <v>60.997976042068913</v>
      </c>
      <c r="BN83" s="138">
        <v>58.429767401325364</v>
      </c>
      <c r="BO83" s="138">
        <v>42.875380985024918</v>
      </c>
      <c r="BP83" s="138">
        <v>31.824582391173891</v>
      </c>
      <c r="BQ83" s="138">
        <v>20.454440234096083</v>
      </c>
      <c r="BR83" s="138">
        <v>13.407891675919386</v>
      </c>
      <c r="BS83" s="138">
        <v>7.3796015089362417</v>
      </c>
      <c r="BT83" s="138">
        <v>5.1423020099782315</v>
      </c>
      <c r="BU83" s="138">
        <v>3.3746758617018515</v>
      </c>
      <c r="BV83" s="138">
        <v>1.5954528407679573</v>
      </c>
      <c r="BW83" s="138">
        <v>0.85727081529735605</v>
      </c>
      <c r="BX83" s="138">
        <v>0</v>
      </c>
      <c r="BY83" s="138">
        <v>0</v>
      </c>
      <c r="BZ83" s="138">
        <v>0</v>
      </c>
      <c r="CA83" s="139">
        <v>0</v>
      </c>
    </row>
    <row r="84" spans="1:79" x14ac:dyDescent="0.4">
      <c r="A84" s="136"/>
      <c r="B84" s="64" t="s">
        <v>249</v>
      </c>
      <c r="C84" s="220" t="s">
        <v>137</v>
      </c>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v>343.74411612957067</v>
      </c>
      <c r="AI84" s="138">
        <v>292.07869341651082</v>
      </c>
      <c r="AJ84" s="138">
        <v>279.06910362339983</v>
      </c>
      <c r="AK84" s="138">
        <v>274.38985946428323</v>
      </c>
      <c r="AL84" s="138">
        <v>248.90671127775133</v>
      </c>
      <c r="AM84" s="138">
        <v>260.3796365055498</v>
      </c>
      <c r="AN84" s="138">
        <v>245.58846070935238</v>
      </c>
      <c r="AO84" s="138">
        <v>244.42251269917548</v>
      </c>
      <c r="AP84" s="138">
        <v>234.78792437090004</v>
      </c>
      <c r="AQ84" s="138">
        <v>229.0392498549302</v>
      </c>
      <c r="AR84" s="138">
        <v>219.95166629705537</v>
      </c>
      <c r="AS84" s="138">
        <v>226.96298751115555</v>
      </c>
      <c r="AT84" s="138">
        <v>191.49558939145456</v>
      </c>
      <c r="AU84" s="138">
        <v>228.02076371392189</v>
      </c>
      <c r="AV84" s="138">
        <v>233.75495525679887</v>
      </c>
      <c r="AW84" s="138">
        <v>237.6761429139614</v>
      </c>
      <c r="AX84" s="138">
        <v>226.90932906615703</v>
      </c>
      <c r="AY84" s="138">
        <v>216.40109172362898</v>
      </c>
      <c r="AZ84" s="138">
        <v>186.90328410854653</v>
      </c>
      <c r="BA84" s="138">
        <v>169.58195544677301</v>
      </c>
      <c r="BB84" s="138">
        <v>158.0860013647023</v>
      </c>
      <c r="BC84" s="138">
        <v>148.41831350916055</v>
      </c>
      <c r="BD84" s="138">
        <v>132.63985903163893</v>
      </c>
      <c r="BE84" s="138">
        <v>135.35669682537247</v>
      </c>
      <c r="BF84" s="138">
        <v>137.49726153405405</v>
      </c>
      <c r="BG84" s="138">
        <v>121.35778239614066</v>
      </c>
      <c r="BH84" s="138">
        <v>113.15173727535949</v>
      </c>
      <c r="BI84" s="138">
        <v>102.15306399462085</v>
      </c>
      <c r="BJ84" s="138">
        <v>87.503050354508815</v>
      </c>
      <c r="BK84" s="138">
        <v>65.42770958926549</v>
      </c>
      <c r="BL84" s="138">
        <v>53.316095091761078</v>
      </c>
      <c r="BM84" s="138">
        <v>41.653602172288466</v>
      </c>
      <c r="BN84" s="138">
        <v>43.071297668739994</v>
      </c>
      <c r="BO84" s="138">
        <v>33.14853365020776</v>
      </c>
      <c r="BP84" s="138">
        <v>23.751524980314489</v>
      </c>
      <c r="BQ84" s="138">
        <v>15.761078329522546</v>
      </c>
      <c r="BR84" s="138">
        <v>9.944105446604711</v>
      </c>
      <c r="BS84" s="138">
        <v>5.9589953437655856</v>
      </c>
      <c r="BT84" s="138">
        <v>3.5191230656109549</v>
      </c>
      <c r="BU84" s="138">
        <v>2.9159295589672247</v>
      </c>
      <c r="BV84" s="138">
        <v>1.3785703543057894</v>
      </c>
      <c r="BW84" s="138">
        <v>0.74073523289578147</v>
      </c>
      <c r="BX84" s="138">
        <v>0</v>
      </c>
      <c r="BY84" s="138">
        <v>0</v>
      </c>
      <c r="BZ84" s="138">
        <v>0</v>
      </c>
      <c r="CA84" s="139">
        <v>0</v>
      </c>
    </row>
    <row r="85" spans="1:79" x14ac:dyDescent="0.4">
      <c r="A85" s="136"/>
      <c r="B85" s="64" t="s">
        <v>250</v>
      </c>
      <c r="C85" s="220" t="s">
        <v>137</v>
      </c>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v>0</v>
      </c>
      <c r="AI85" s="138">
        <v>2.7870209373978519E-3</v>
      </c>
      <c r="AJ85" s="138">
        <v>8.2134643352727313E-2</v>
      </c>
      <c r="AK85" s="138">
        <v>0.29011534747624251</v>
      </c>
      <c r="AL85" s="138">
        <v>0.62986411640706541</v>
      </c>
      <c r="AM85" s="138">
        <v>1.2526687592811718</v>
      </c>
      <c r="AN85" s="138">
        <v>2.0934271296771549</v>
      </c>
      <c r="AO85" s="138">
        <v>3.7134450662849967</v>
      </c>
      <c r="AP85" s="138">
        <v>4.981280073290665</v>
      </c>
      <c r="AQ85" s="138">
        <v>6.6175943614710553</v>
      </c>
      <c r="AR85" s="138">
        <v>8.7041366039209578</v>
      </c>
      <c r="AS85" s="138">
        <v>13.633825742183248</v>
      </c>
      <c r="AT85" s="138">
        <v>16.22955067680827</v>
      </c>
      <c r="AU85" s="138">
        <v>24.997800156183732</v>
      </c>
      <c r="AV85" s="138">
        <v>31.074514878831732</v>
      </c>
      <c r="AW85" s="138">
        <v>35.696860452812601</v>
      </c>
      <c r="AX85" s="138">
        <v>36.948566354368282</v>
      </c>
      <c r="AY85" s="138">
        <v>42.291747596045987</v>
      </c>
      <c r="AZ85" s="138">
        <v>42.813176704900599</v>
      </c>
      <c r="BA85" s="138">
        <v>40.731189499616974</v>
      </c>
      <c r="BB85" s="138">
        <v>42.131233998126788</v>
      </c>
      <c r="BC85" s="138">
        <v>43.056998956488158</v>
      </c>
      <c r="BD85" s="138">
        <v>41.341751889366108</v>
      </c>
      <c r="BE85" s="138">
        <v>43.020095687010226</v>
      </c>
      <c r="BF85" s="138">
        <v>43.509934125928709</v>
      </c>
      <c r="BG85" s="138">
        <v>46.262556723544193</v>
      </c>
      <c r="BH85" s="138">
        <v>45.271789124464938</v>
      </c>
      <c r="BI85" s="138">
        <v>41.239370910346224</v>
      </c>
      <c r="BJ85" s="138">
        <v>36.949683472349612</v>
      </c>
      <c r="BK85" s="138">
        <v>31.99704839777614</v>
      </c>
      <c r="BL85" s="138">
        <v>25.263222580204104</v>
      </c>
      <c r="BM85" s="138">
        <v>19.344373869780444</v>
      </c>
      <c r="BN85" s="138">
        <v>15.358469732585371</v>
      </c>
      <c r="BO85" s="138">
        <v>9.7268473348171582</v>
      </c>
      <c r="BP85" s="138">
        <v>8.0730574108593984</v>
      </c>
      <c r="BQ85" s="138">
        <v>4.6933619045735417</v>
      </c>
      <c r="BR85" s="138">
        <v>3.4637862293146733</v>
      </c>
      <c r="BS85" s="138">
        <v>1.4206061651706552</v>
      </c>
      <c r="BT85" s="138">
        <v>1.6231789443672766</v>
      </c>
      <c r="BU85" s="138">
        <v>0.45874630273462641</v>
      </c>
      <c r="BV85" s="138">
        <v>0.21688248646216804</v>
      </c>
      <c r="BW85" s="138">
        <v>0.11653558240157462</v>
      </c>
      <c r="BX85" s="138">
        <v>0</v>
      </c>
      <c r="BY85" s="138">
        <v>0</v>
      </c>
      <c r="BZ85" s="138">
        <v>0</v>
      </c>
      <c r="CA85" s="139">
        <v>0</v>
      </c>
    </row>
    <row r="86" spans="1:79" x14ac:dyDescent="0.4">
      <c r="A86" s="136"/>
      <c r="B86" s="54" t="s">
        <v>138</v>
      </c>
      <c r="C86" s="220" t="s">
        <v>134</v>
      </c>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v>0</v>
      </c>
      <c r="AI86" s="138">
        <v>0</v>
      </c>
      <c r="AJ86" s="138">
        <v>0</v>
      </c>
      <c r="AK86" s="138">
        <v>0</v>
      </c>
      <c r="AL86" s="138">
        <v>0</v>
      </c>
      <c r="AM86" s="138">
        <v>0</v>
      </c>
      <c r="AN86" s="138">
        <v>0</v>
      </c>
      <c r="AO86" s="138">
        <v>0</v>
      </c>
      <c r="AP86" s="138">
        <v>0</v>
      </c>
      <c r="AQ86" s="138">
        <v>0</v>
      </c>
      <c r="AR86" s="138">
        <v>0</v>
      </c>
      <c r="AS86" s="138">
        <v>0</v>
      </c>
      <c r="AT86" s="138">
        <v>0</v>
      </c>
      <c r="AU86" s="138">
        <v>25.2664082320745</v>
      </c>
      <c r="AV86" s="138">
        <v>29.083272895048299</v>
      </c>
      <c r="AW86" s="138">
        <v>36.085195955262172</v>
      </c>
      <c r="AX86" s="138">
        <v>42.54842256595304</v>
      </c>
      <c r="AY86" s="138">
        <v>48.95563097633994</v>
      </c>
      <c r="AZ86" s="138">
        <v>55.480926178161639</v>
      </c>
      <c r="BA86" s="138">
        <v>55.326371113753879</v>
      </c>
      <c r="BB86" s="138">
        <v>57.178028689852169</v>
      </c>
      <c r="BC86" s="138">
        <v>56.892758553702983</v>
      </c>
      <c r="BD86" s="138">
        <v>83.072918093671561</v>
      </c>
      <c r="BE86" s="138">
        <v>87.940516496323966</v>
      </c>
      <c r="BF86" s="138">
        <v>64.180395328309729</v>
      </c>
      <c r="BG86" s="138">
        <v>49.676075113248729</v>
      </c>
      <c r="BH86" s="138">
        <v>51.338232924422023</v>
      </c>
      <c r="BI86" s="138">
        <v>46.394513496752566</v>
      </c>
      <c r="BJ86" s="138">
        <v>49.614798967061546</v>
      </c>
      <c r="BK86" s="138">
        <v>54.660910953673181</v>
      </c>
      <c r="BL86" s="138">
        <v>56.134567496464854</v>
      </c>
      <c r="BM86" s="138">
        <v>57.709888999651291</v>
      </c>
      <c r="BN86" s="138">
        <v>53.137458758500536</v>
      </c>
      <c r="BO86" s="138">
        <v>47.710904694461746</v>
      </c>
      <c r="BP86" s="138">
        <v>50.639462079918871</v>
      </c>
      <c r="BQ86" s="138">
        <v>51.346277663521619</v>
      </c>
      <c r="BR86" s="138">
        <v>48.829811082756592</v>
      </c>
      <c r="BS86" s="138">
        <v>45.337549549500039</v>
      </c>
      <c r="BT86" s="138">
        <v>42.604359547929533</v>
      </c>
      <c r="BU86" s="138">
        <v>40.26297793391366</v>
      </c>
      <c r="BV86" s="138">
        <v>30.430870603539521</v>
      </c>
      <c r="BW86" s="138">
        <v>30.542707794996399</v>
      </c>
      <c r="BX86" s="138">
        <v>30.71589534121145</v>
      </c>
      <c r="BY86" s="138">
        <v>31.254217997156012</v>
      </c>
      <c r="BZ86" s="138">
        <v>32.556700921324953</v>
      </c>
      <c r="CA86" s="139">
        <v>34.013250211366476</v>
      </c>
    </row>
    <row r="87" spans="1:79" ht="26.25" customHeight="1" x14ac:dyDescent="0.4">
      <c r="A87" s="136"/>
      <c r="B87" s="54" t="s">
        <v>266</v>
      </c>
      <c r="C87" s="220" t="s">
        <v>137</v>
      </c>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v>459.5789797325225</v>
      </c>
      <c r="AI87" s="138">
        <v>393.21085796847149</v>
      </c>
      <c r="AJ87" s="138">
        <v>336.84683420249553</v>
      </c>
      <c r="AK87" s="138">
        <v>314.15340258844969</v>
      </c>
      <c r="AL87" s="138">
        <v>295.71669235231974</v>
      </c>
      <c r="AM87" s="138">
        <v>285.06474484941981</v>
      </c>
      <c r="AN87" s="138">
        <v>275.08717242785923</v>
      </c>
      <c r="AO87" s="138">
        <v>260.7658628259299</v>
      </c>
      <c r="AP87" s="138">
        <v>255.17373835321547</v>
      </c>
      <c r="AQ87" s="138">
        <v>241.65924695328235</v>
      </c>
      <c r="AR87" s="138">
        <v>231.19299222784625</v>
      </c>
      <c r="AS87" s="138">
        <v>220.56500311798675</v>
      </c>
      <c r="AT87" s="138">
        <v>204.51237822443247</v>
      </c>
      <c r="AU87" s="138">
        <v>196.78588847788086</v>
      </c>
      <c r="AV87" s="138">
        <v>193.24914602249507</v>
      </c>
      <c r="AW87" s="138">
        <v>200.09925416191186</v>
      </c>
      <c r="AX87" s="138">
        <v>199.67861303723802</v>
      </c>
      <c r="AY87" s="138">
        <v>195.10173715006599</v>
      </c>
      <c r="AZ87" s="138">
        <v>195.19558614641622</v>
      </c>
      <c r="BA87" s="138">
        <v>185.84468544819029</v>
      </c>
      <c r="BB87" s="138">
        <v>185.19468000843645</v>
      </c>
      <c r="BC87" s="138">
        <v>175.24250979112537</v>
      </c>
      <c r="BD87" s="138">
        <v>172.51129895857039</v>
      </c>
      <c r="BE87" s="138">
        <v>172.49378993924549</v>
      </c>
      <c r="BF87" s="138">
        <v>168.1467515065068</v>
      </c>
      <c r="BG87" s="138">
        <v>167.89220761903761</v>
      </c>
      <c r="BH87" s="138">
        <v>164.41145275428968</v>
      </c>
      <c r="BI87" s="138">
        <v>161.32920779111259</v>
      </c>
      <c r="BJ87" s="138">
        <v>159.18822876277568</v>
      </c>
      <c r="BK87" s="138">
        <v>157.08756422638768</v>
      </c>
      <c r="BL87" s="138">
        <v>988.68070512774671</v>
      </c>
      <c r="BM87" s="138">
        <v>143.63649279155229</v>
      </c>
      <c r="BN87" s="138">
        <v>142.35763425730187</v>
      </c>
      <c r="BO87" s="138">
        <v>141.61707026077207</v>
      </c>
      <c r="BP87" s="138">
        <v>138.94401602135795</v>
      </c>
      <c r="BQ87" s="138">
        <v>135.40708276197518</v>
      </c>
      <c r="BR87" s="138">
        <v>135.94636510009806</v>
      </c>
      <c r="BS87" s="138">
        <v>138.0893739656841</v>
      </c>
      <c r="BT87" s="138">
        <v>133.79711913591638</v>
      </c>
      <c r="BU87" s="138">
        <v>130.85527860890872</v>
      </c>
      <c r="BV87" s="138">
        <v>128.52614856295861</v>
      </c>
      <c r="BW87" s="138">
        <v>125.16583724958078</v>
      </c>
      <c r="BX87" s="138">
        <v>122.8075821712245</v>
      </c>
      <c r="BY87" s="138">
        <v>123.01742821695808</v>
      </c>
      <c r="BZ87" s="138">
        <v>123.53081281542765</v>
      </c>
      <c r="CA87" s="139">
        <v>124.21305646527675</v>
      </c>
    </row>
    <row r="88" spans="1:79" x14ac:dyDescent="0.4">
      <c r="A88" s="136"/>
      <c r="B88" s="54" t="s">
        <v>143</v>
      </c>
      <c r="C88" s="220" t="s">
        <v>144</v>
      </c>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v>0</v>
      </c>
      <c r="AI88" s="138">
        <v>0</v>
      </c>
      <c r="AJ88" s="138">
        <v>0</v>
      </c>
      <c r="AK88" s="138">
        <v>0</v>
      </c>
      <c r="AL88" s="138">
        <v>0</v>
      </c>
      <c r="AM88" s="138">
        <v>0</v>
      </c>
      <c r="AN88" s="138">
        <v>0</v>
      </c>
      <c r="AO88" s="138">
        <v>0</v>
      </c>
      <c r="AP88" s="138">
        <v>0</v>
      </c>
      <c r="AQ88" s="138">
        <v>0</v>
      </c>
      <c r="AR88" s="138">
        <v>0</v>
      </c>
      <c r="AS88" s="138">
        <v>0</v>
      </c>
      <c r="AT88" s="138">
        <v>0</v>
      </c>
      <c r="AU88" s="138">
        <v>0</v>
      </c>
      <c r="AV88" s="138">
        <v>0</v>
      </c>
      <c r="AW88" s="138">
        <v>0</v>
      </c>
      <c r="AX88" s="138">
        <v>0</v>
      </c>
      <c r="AY88" s="138">
        <v>0</v>
      </c>
      <c r="AZ88" s="138">
        <v>0</v>
      </c>
      <c r="BA88" s="138">
        <v>0</v>
      </c>
      <c r="BB88" s="138">
        <v>0</v>
      </c>
      <c r="BC88" s="138">
        <v>0</v>
      </c>
      <c r="BD88" s="138">
        <v>0</v>
      </c>
      <c r="BE88" s="138">
        <v>0</v>
      </c>
      <c r="BF88" s="138">
        <v>0</v>
      </c>
      <c r="BG88" s="138">
        <v>0</v>
      </c>
      <c r="BH88" s="138">
        <v>0</v>
      </c>
      <c r="BI88" s="138">
        <v>0</v>
      </c>
      <c r="BJ88" s="138">
        <v>3.0171112901314285</v>
      </c>
      <c r="BK88" s="138">
        <v>3.4310650612674993</v>
      </c>
      <c r="BL88" s="138">
        <v>174.75425413929099</v>
      </c>
      <c r="BM88" s="138">
        <v>229.76103248356952</v>
      </c>
      <c r="BN88" s="138">
        <v>310.34361820428705</v>
      </c>
      <c r="BO88" s="138">
        <v>89.42723800705005</v>
      </c>
      <c r="BP88" s="138">
        <v>94.265652279086595</v>
      </c>
      <c r="BQ88" s="138">
        <v>5.3651030736673739</v>
      </c>
      <c r="BR88" s="138">
        <v>6.7040133083347397</v>
      </c>
      <c r="BS88" s="138">
        <v>2.1040217834811306</v>
      </c>
      <c r="BT88" s="138">
        <v>1.7113310555590344</v>
      </c>
      <c r="BU88" s="138">
        <v>56.156640538324808</v>
      </c>
      <c r="BV88" s="138">
        <v>25.707610677380721</v>
      </c>
      <c r="BW88" s="138">
        <v>79.184677964560507</v>
      </c>
      <c r="BX88" s="138">
        <v>79.459518437680956</v>
      </c>
      <c r="BY88" s="138">
        <v>78.745869836922225</v>
      </c>
      <c r="BZ88" s="138">
        <v>78.28551960831193</v>
      </c>
      <c r="CA88" s="139">
        <v>78.085660589618342</v>
      </c>
    </row>
    <row r="89" spans="1:79" x14ac:dyDescent="0.4">
      <c r="A89" s="136"/>
      <c r="B89" s="54" t="s">
        <v>22</v>
      </c>
      <c r="C89" s="220" t="s">
        <v>144</v>
      </c>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v>905.08531594482565</v>
      </c>
      <c r="AI89" s="138">
        <v>889.81103868811601</v>
      </c>
      <c r="AJ89" s="138">
        <v>1002.4519390934639</v>
      </c>
      <c r="AK89" s="138">
        <v>1355.5080791543764</v>
      </c>
      <c r="AL89" s="138">
        <v>1541.3238407330955</v>
      </c>
      <c r="AM89" s="138">
        <v>1660.3315848584455</v>
      </c>
      <c r="AN89" s="138">
        <v>1749.0246183165323</v>
      </c>
      <c r="AO89" s="138">
        <v>1814.2949151280768</v>
      </c>
      <c r="AP89" s="138">
        <v>1921.2161795144516</v>
      </c>
      <c r="AQ89" s="138">
        <v>1893.0464286329598</v>
      </c>
      <c r="AR89" s="138">
        <v>1612.5583945694718</v>
      </c>
      <c r="AS89" s="138">
        <v>1843.870671490278</v>
      </c>
      <c r="AT89" s="138">
        <v>2115.2494365831199</v>
      </c>
      <c r="AU89" s="138">
        <v>1153.8337905051646</v>
      </c>
      <c r="AV89" s="138">
        <v>1215.8042289865082</v>
      </c>
      <c r="AW89" s="138">
        <v>1543.0468396812855</v>
      </c>
      <c r="AX89" s="138">
        <v>1576.0678237499917</v>
      </c>
      <c r="AY89" s="138">
        <v>1557.783032194146</v>
      </c>
      <c r="AZ89" s="138">
        <v>1570.9637480553367</v>
      </c>
      <c r="BA89" s="138">
        <v>1627.6378160947536</v>
      </c>
      <c r="BB89" s="138">
        <v>1674.1494297261502</v>
      </c>
      <c r="BC89" s="138">
        <v>1725.6236761549731</v>
      </c>
      <c r="BD89" s="138">
        <v>1782.744402865713</v>
      </c>
      <c r="BE89" s="138">
        <v>1937.4818522434634</v>
      </c>
      <c r="BF89" s="138">
        <v>2004.63315255067</v>
      </c>
      <c r="BG89" s="138">
        <v>2213.2129140468551</v>
      </c>
      <c r="BH89" s="138">
        <v>2443.8551213979413</v>
      </c>
      <c r="BI89" s="138">
        <v>2400.6599668398881</v>
      </c>
      <c r="BJ89" s="138">
        <v>2534.6192951416115</v>
      </c>
      <c r="BK89" s="138">
        <v>2525.9407965858709</v>
      </c>
      <c r="BL89" s="138">
        <v>2598.8173803223904</v>
      </c>
      <c r="BM89" s="138">
        <v>2653.6611964001459</v>
      </c>
      <c r="BN89" s="138">
        <v>2643.88062252599</v>
      </c>
      <c r="BO89" s="138">
        <v>2556.8933133690657</v>
      </c>
      <c r="BP89" s="138">
        <v>2404.5342819579091</v>
      </c>
      <c r="BQ89" s="138">
        <v>0</v>
      </c>
      <c r="BR89" s="138">
        <v>0</v>
      </c>
      <c r="BS89" s="138">
        <v>0</v>
      </c>
      <c r="BT89" s="138">
        <v>0</v>
      </c>
      <c r="BU89" s="138">
        <v>0</v>
      </c>
      <c r="BV89" s="138">
        <v>0</v>
      </c>
      <c r="BW89" s="138">
        <v>0</v>
      </c>
      <c r="BX89" s="138">
        <v>0</v>
      </c>
      <c r="BY89" s="138">
        <v>0</v>
      </c>
      <c r="BZ89" s="138">
        <v>0</v>
      </c>
      <c r="CA89" s="139">
        <v>0</v>
      </c>
    </row>
    <row r="90" spans="1:79" x14ac:dyDescent="0.4">
      <c r="A90" s="136"/>
      <c r="B90" s="54" t="s">
        <v>145</v>
      </c>
      <c r="C90" s="220" t="s">
        <v>137</v>
      </c>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v>76.596496622087088</v>
      </c>
      <c r="AI90" s="138">
        <v>65.535142994745243</v>
      </c>
      <c r="AJ90" s="138">
        <v>54.995401502448246</v>
      </c>
      <c r="AK90" s="138">
        <v>52.877305386174704</v>
      </c>
      <c r="AL90" s="138">
        <v>49.28611539205329</v>
      </c>
      <c r="AM90" s="138">
        <v>47.049520994564432</v>
      </c>
      <c r="AN90" s="138">
        <v>44.537923154986728</v>
      </c>
      <c r="AO90" s="138">
        <v>44.702719341587986</v>
      </c>
      <c r="AP90" s="138">
        <v>42.926423274372695</v>
      </c>
      <c r="AQ90" s="138">
        <v>5.8901618322818727</v>
      </c>
      <c r="AR90" s="138">
        <v>0</v>
      </c>
      <c r="AS90" s="138">
        <v>0</v>
      </c>
      <c r="AT90" s="138">
        <v>0</v>
      </c>
      <c r="AU90" s="138">
        <v>0</v>
      </c>
      <c r="AV90" s="138">
        <v>0</v>
      </c>
      <c r="AW90" s="138">
        <v>0</v>
      </c>
      <c r="AX90" s="138">
        <v>0</v>
      </c>
      <c r="AY90" s="138">
        <v>0</v>
      </c>
      <c r="AZ90" s="138">
        <v>0</v>
      </c>
      <c r="BA90" s="138">
        <v>0</v>
      </c>
      <c r="BB90" s="138">
        <v>0</v>
      </c>
      <c r="BC90" s="138">
        <v>0</v>
      </c>
      <c r="BD90" s="138">
        <v>0</v>
      </c>
      <c r="BE90" s="138">
        <v>0</v>
      </c>
      <c r="BF90" s="138">
        <v>0</v>
      </c>
      <c r="BG90" s="138">
        <v>0</v>
      </c>
      <c r="BH90" s="138">
        <v>0</v>
      </c>
      <c r="BI90" s="138">
        <v>0</v>
      </c>
      <c r="BJ90" s="138">
        <v>0</v>
      </c>
      <c r="BK90" s="138">
        <v>0</v>
      </c>
      <c r="BL90" s="138">
        <v>0</v>
      </c>
      <c r="BM90" s="138">
        <v>0</v>
      </c>
      <c r="BN90" s="138">
        <v>0</v>
      </c>
      <c r="BO90" s="138">
        <v>0</v>
      </c>
      <c r="BP90" s="138">
        <v>0</v>
      </c>
      <c r="BQ90" s="138">
        <v>0</v>
      </c>
      <c r="BR90" s="138">
        <v>0</v>
      </c>
      <c r="BS90" s="138">
        <v>0</v>
      </c>
      <c r="BT90" s="138">
        <v>0</v>
      </c>
      <c r="BU90" s="138">
        <v>0</v>
      </c>
      <c r="BV90" s="138">
        <v>0</v>
      </c>
      <c r="BW90" s="138">
        <v>0</v>
      </c>
      <c r="BX90" s="138">
        <v>0</v>
      </c>
      <c r="BY90" s="138">
        <v>0</v>
      </c>
      <c r="BZ90" s="138">
        <v>0</v>
      </c>
      <c r="CA90" s="139">
        <v>0</v>
      </c>
    </row>
    <row r="91" spans="1:79" x14ac:dyDescent="0.4">
      <c r="A91" s="136"/>
      <c r="B91" s="54" t="s">
        <v>146</v>
      </c>
      <c r="C91" s="220" t="s">
        <v>134</v>
      </c>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v>0</v>
      </c>
      <c r="AI91" s="138">
        <v>0</v>
      </c>
      <c r="AJ91" s="138">
        <v>0</v>
      </c>
      <c r="AK91" s="138">
        <v>0</v>
      </c>
      <c r="AL91" s="138">
        <v>0</v>
      </c>
      <c r="AM91" s="138">
        <v>0</v>
      </c>
      <c r="AN91" s="138">
        <v>0</v>
      </c>
      <c r="AO91" s="138">
        <v>0</v>
      </c>
      <c r="AP91" s="138">
        <v>0</v>
      </c>
      <c r="AQ91" s="138">
        <v>0</v>
      </c>
      <c r="AR91" s="138">
        <v>0</v>
      </c>
      <c r="AS91" s="138">
        <v>0</v>
      </c>
      <c r="AT91" s="138">
        <v>0</v>
      </c>
      <c r="AU91" s="138">
        <v>0</v>
      </c>
      <c r="AV91" s="138">
        <v>848.65842495885988</v>
      </c>
      <c r="AW91" s="138">
        <v>1164.0120759630972</v>
      </c>
      <c r="AX91" s="138">
        <v>1329.1381355878923</v>
      </c>
      <c r="AY91" s="138">
        <v>1583.6729062176896</v>
      </c>
      <c r="AZ91" s="138">
        <v>1840.2401985697204</v>
      </c>
      <c r="BA91" s="138">
        <v>2070.6017254673829</v>
      </c>
      <c r="BB91" s="138">
        <v>2276.271402699525</v>
      </c>
      <c r="BC91" s="138">
        <v>2498.617400940796</v>
      </c>
      <c r="BD91" s="138">
        <v>2678.3599659029906</v>
      </c>
      <c r="BE91" s="138">
        <v>2935.6933740445515</v>
      </c>
      <c r="BF91" s="138">
        <v>3060.5054069573443</v>
      </c>
      <c r="BG91" s="138">
        <v>3293.9292616952443</v>
      </c>
      <c r="BH91" s="138">
        <v>3486.6762112570709</v>
      </c>
      <c r="BI91" s="138">
        <v>3678.9984760812872</v>
      </c>
      <c r="BJ91" s="138">
        <v>3869.9340483187402</v>
      </c>
      <c r="BK91" s="138">
        <v>4145.8539870449722</v>
      </c>
      <c r="BL91" s="138">
        <v>4349.2476251979506</v>
      </c>
      <c r="BM91" s="138">
        <v>4726.4211957370071</v>
      </c>
      <c r="BN91" s="138">
        <v>4885.613131959205</v>
      </c>
      <c r="BO91" s="138">
        <v>4995.5180162378574</v>
      </c>
      <c r="BP91" s="138">
        <v>5199.4904818008908</v>
      </c>
      <c r="BQ91" s="138">
        <v>5272.3770121400112</v>
      </c>
      <c r="BR91" s="138">
        <v>5466.4776057228</v>
      </c>
      <c r="BS91" s="138">
        <v>5159.3734814555519</v>
      </c>
      <c r="BT91" s="138">
        <v>4739.6630509693687</v>
      </c>
      <c r="BU91" s="138">
        <v>3989.032708168746</v>
      </c>
      <c r="BV91" s="138">
        <v>3578.102664269245</v>
      </c>
      <c r="BW91" s="138">
        <v>3280.3054611726079</v>
      </c>
      <c r="BX91" s="138">
        <v>2905.5287601475366</v>
      </c>
      <c r="BY91" s="138">
        <v>2648.3570615408853</v>
      </c>
      <c r="BZ91" s="138">
        <v>2401.514486156726</v>
      </c>
      <c r="CA91" s="139">
        <v>2161.3096194622935</v>
      </c>
    </row>
    <row r="92" spans="1:79" ht="25.5" customHeight="1" x14ac:dyDescent="0.4">
      <c r="A92" s="136"/>
      <c r="B92" s="54" t="s">
        <v>153</v>
      </c>
      <c r="C92" s="220" t="s">
        <v>134</v>
      </c>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v>0</v>
      </c>
      <c r="BA92" s="138">
        <v>0</v>
      </c>
      <c r="BB92" s="138">
        <v>0</v>
      </c>
      <c r="BC92" s="138">
        <v>0</v>
      </c>
      <c r="BD92" s="138">
        <v>0</v>
      </c>
      <c r="BE92" s="138">
        <v>0</v>
      </c>
      <c r="BF92" s="138">
        <v>0</v>
      </c>
      <c r="BG92" s="138">
        <v>0</v>
      </c>
      <c r="BH92" s="138">
        <v>0</v>
      </c>
      <c r="BI92" s="138">
        <v>3.9071208085606592</v>
      </c>
      <c r="BJ92" s="138">
        <v>8.8534871632377516</v>
      </c>
      <c r="BK92" s="138">
        <v>16.658096179365906</v>
      </c>
      <c r="BL92" s="138">
        <v>46.302511829163954</v>
      </c>
      <c r="BM92" s="138">
        <v>40.466387112592876</v>
      </c>
      <c r="BN92" s="138">
        <v>53.236197435464334</v>
      </c>
      <c r="BO92" s="138">
        <v>85.114135785970944</v>
      </c>
      <c r="BP92" s="138">
        <v>124.82244499886978</v>
      </c>
      <c r="BQ92" s="138">
        <v>176.54807485609183</v>
      </c>
      <c r="BR92" s="138">
        <v>205.01467769432142</v>
      </c>
      <c r="BS92" s="138">
        <v>226.03814438347851</v>
      </c>
      <c r="BT92" s="138">
        <v>206.09790813164258</v>
      </c>
      <c r="BU92" s="138">
        <v>226.05884630538665</v>
      </c>
      <c r="BV92" s="138">
        <v>225.48561975601757</v>
      </c>
      <c r="BW92" s="138">
        <v>238.24860801157885</v>
      </c>
      <c r="BX92" s="138">
        <v>239.13476811257877</v>
      </c>
      <c r="BY92" s="138">
        <v>243.27208373763895</v>
      </c>
      <c r="BZ92" s="138">
        <v>244.59166807788233</v>
      </c>
      <c r="CA92" s="139">
        <v>244.88437298491388</v>
      </c>
    </row>
    <row r="93" spans="1:79" x14ac:dyDescent="0.4">
      <c r="A93" s="136"/>
      <c r="B93" s="54" t="s">
        <v>154</v>
      </c>
      <c r="C93" s="220" t="s">
        <v>144</v>
      </c>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v>0</v>
      </c>
      <c r="BA93" s="138">
        <v>0</v>
      </c>
      <c r="BB93" s="138">
        <v>0</v>
      </c>
      <c r="BC93" s="138">
        <v>0</v>
      </c>
      <c r="BD93" s="138">
        <v>0</v>
      </c>
      <c r="BE93" s="138">
        <v>0</v>
      </c>
      <c r="BF93" s="138">
        <v>0</v>
      </c>
      <c r="BG93" s="138">
        <v>0</v>
      </c>
      <c r="BH93" s="138">
        <v>0</v>
      </c>
      <c r="BI93" s="138">
        <v>0</v>
      </c>
      <c r="BJ93" s="138">
        <v>29.08058637418679</v>
      </c>
      <c r="BK93" s="138">
        <v>27.64165054725828</v>
      </c>
      <c r="BL93" s="138">
        <v>28.379514395501889</v>
      </c>
      <c r="BM93" s="138">
        <v>26.202977104872588</v>
      </c>
      <c r="BN93" s="138">
        <v>23.656952652571068</v>
      </c>
      <c r="BO93" s="138">
        <v>24.481115177283204</v>
      </c>
      <c r="BP93" s="138">
        <v>20.87096194807264</v>
      </c>
      <c r="BQ93" s="138">
        <v>19.786566809541092</v>
      </c>
      <c r="BR93" s="138">
        <v>18.263672486869091</v>
      </c>
      <c r="BS93" s="138">
        <v>15.477015569924946</v>
      </c>
      <c r="BT93" s="138">
        <v>13.843356238384251</v>
      </c>
      <c r="BU93" s="138">
        <v>11.907282902685099</v>
      </c>
      <c r="BV93" s="138">
        <v>13.403654289446107</v>
      </c>
      <c r="BW93" s="138">
        <v>12.873740065147683</v>
      </c>
      <c r="BX93" s="138">
        <v>13.041695039801818</v>
      </c>
      <c r="BY93" s="138">
        <v>13.178702500133523</v>
      </c>
      <c r="BZ93" s="138">
        <v>13.402898508940071</v>
      </c>
      <c r="CA93" s="139">
        <v>13.652156642398378</v>
      </c>
    </row>
    <row r="94" spans="1:79" x14ac:dyDescent="0.4">
      <c r="A94" s="136"/>
      <c r="B94" s="54" t="s">
        <v>156</v>
      </c>
      <c r="C94" s="220" t="s">
        <v>144</v>
      </c>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v>1536.4280138842</v>
      </c>
      <c r="AI94" s="138">
        <v>1444.8784304996834</v>
      </c>
      <c r="AJ94" s="138">
        <v>1565.1458685520888</v>
      </c>
      <c r="AK94" s="138">
        <v>2290.5376487087992</v>
      </c>
      <c r="AL94" s="138">
        <v>2743.6690151171847</v>
      </c>
      <c r="AM94" s="138">
        <v>3097.2052733566288</v>
      </c>
      <c r="AN94" s="138">
        <v>3302.0998430254922</v>
      </c>
      <c r="AO94" s="138">
        <v>3510.2956553366253</v>
      </c>
      <c r="AP94" s="138">
        <v>3621.0620254656678</v>
      </c>
      <c r="AQ94" s="138">
        <v>3552.1913695386638</v>
      </c>
      <c r="AR94" s="138">
        <v>3860.036376895388</v>
      </c>
      <c r="AS94" s="138">
        <v>4027.2471586716952</v>
      </c>
      <c r="AT94" s="138">
        <v>4229.1992724395313</v>
      </c>
      <c r="AU94" s="138">
        <v>4429.1249400590659</v>
      </c>
      <c r="AV94" s="138">
        <v>4713.8370552568167</v>
      </c>
      <c r="AW94" s="138">
        <v>5226.6586016644233</v>
      </c>
      <c r="AX94" s="138">
        <v>5509.505306088291</v>
      </c>
      <c r="AY94" s="138">
        <v>5679.406319104809</v>
      </c>
      <c r="AZ94" s="138">
        <v>5694.2351135027611</v>
      </c>
      <c r="BA94" s="138">
        <v>5711.2222189165004</v>
      </c>
      <c r="BB94" s="138">
        <v>5733.3169005915788</v>
      </c>
      <c r="BC94" s="138">
        <v>5927.2821635366427</v>
      </c>
      <c r="BD94" s="138">
        <v>6101.2254947057718</v>
      </c>
      <c r="BE94" s="138">
        <v>6401.5023064709158</v>
      </c>
      <c r="BF94" s="138">
        <v>6700.7727135150744</v>
      </c>
      <c r="BG94" s="138">
        <v>6093.9127317979564</v>
      </c>
      <c r="BH94" s="138">
        <v>6079.0873930095231</v>
      </c>
      <c r="BI94" s="138">
        <v>5943.9530179936783</v>
      </c>
      <c r="BJ94" s="138">
        <v>6148.7201605186983</v>
      </c>
      <c r="BK94" s="138">
        <v>6076.7351735240927</v>
      </c>
      <c r="BL94" s="138">
        <v>6613.4543978713145</v>
      </c>
      <c r="BM94" s="138">
        <v>6827.3647226909625</v>
      </c>
      <c r="BN94" s="138">
        <v>6919.6179427731304</v>
      </c>
      <c r="BO94" s="138">
        <v>7165.7997287676944</v>
      </c>
      <c r="BP94" s="138">
        <v>7233.1658218676566</v>
      </c>
      <c r="BQ94" s="138">
        <v>7232.0733125848756</v>
      </c>
      <c r="BR94" s="138">
        <v>7177.4167238494529</v>
      </c>
      <c r="BS94" s="138">
        <v>7065.7641290359452</v>
      </c>
      <c r="BT94" s="138">
        <v>6698.619985495181</v>
      </c>
      <c r="BU94" s="138">
        <v>6320.2277083367071</v>
      </c>
      <c r="BV94" s="138">
        <v>5916.8964127675727</v>
      </c>
      <c r="BW94" s="138">
        <v>5646.9149352982095</v>
      </c>
      <c r="BX94" s="138">
        <v>5511.4849957638362</v>
      </c>
      <c r="BY94" s="138">
        <v>5487.886834902949</v>
      </c>
      <c r="BZ94" s="138">
        <v>5532.066017383595</v>
      </c>
      <c r="CA94" s="139">
        <v>5570.3239003510389</v>
      </c>
    </row>
    <row r="95" spans="1:79" x14ac:dyDescent="0.4">
      <c r="A95" s="136"/>
      <c r="B95" s="54" t="s">
        <v>255</v>
      </c>
      <c r="C95" s="220"/>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v>340.47190511043345</v>
      </c>
      <c r="AI95" s="138">
        <v>341.37840405505534</v>
      </c>
      <c r="AJ95" s="138">
        <v>324.37011425571598</v>
      </c>
      <c r="AK95" s="138">
        <v>344.20914231694991</v>
      </c>
      <c r="AL95" s="138">
        <v>372.87597918174214</v>
      </c>
      <c r="AM95" s="138">
        <v>424.79318682062188</v>
      </c>
      <c r="AN95" s="138">
        <v>501.2012094394176</v>
      </c>
      <c r="AO95" s="138">
        <v>595.14604587826273</v>
      </c>
      <c r="AP95" s="138">
        <v>743.94557357297288</v>
      </c>
      <c r="AQ95" s="138">
        <v>882.17414456560084</v>
      </c>
      <c r="AR95" s="138">
        <v>1018.7572808295009</v>
      </c>
      <c r="AS95" s="138">
        <v>1170.9487603974317</v>
      </c>
      <c r="AT95" s="138">
        <v>1343.2881850700724</v>
      </c>
      <c r="AU95" s="138">
        <v>1611.7761325972465</v>
      </c>
      <c r="AV95" s="138">
        <v>1773.2599124645483</v>
      </c>
      <c r="AW95" s="138">
        <v>1922.9154757431099</v>
      </c>
      <c r="AX95" s="138">
        <v>2021.2429001259061</v>
      </c>
      <c r="AY95" s="138">
        <v>1684.3995225939834</v>
      </c>
      <c r="AZ95" s="138">
        <v>1318.7090296863275</v>
      </c>
      <c r="BA95" s="138">
        <v>1007.0406150129214</v>
      </c>
      <c r="BB95" s="138">
        <v>641.16869561746159</v>
      </c>
      <c r="BC95" s="138">
        <v>238.33926022707837</v>
      </c>
      <c r="BD95" s="138">
        <v>4.4722251306150795</v>
      </c>
      <c r="BE95" s="138">
        <v>0</v>
      </c>
      <c r="BF95" s="138">
        <v>0</v>
      </c>
      <c r="BG95" s="138">
        <v>0</v>
      </c>
      <c r="BH95" s="138">
        <v>0</v>
      </c>
      <c r="BI95" s="138">
        <v>0</v>
      </c>
      <c r="BJ95" s="138">
        <v>0</v>
      </c>
      <c r="BK95" s="138">
        <v>0</v>
      </c>
      <c r="BL95" s="138">
        <v>0</v>
      </c>
      <c r="BM95" s="138">
        <v>0</v>
      </c>
      <c r="BN95" s="138">
        <v>0</v>
      </c>
      <c r="BO95" s="138">
        <v>0</v>
      </c>
      <c r="BP95" s="138">
        <v>0</v>
      </c>
      <c r="BQ95" s="138">
        <v>0</v>
      </c>
      <c r="BR95" s="138">
        <v>0</v>
      </c>
      <c r="BS95" s="138">
        <v>0</v>
      </c>
      <c r="BT95" s="138">
        <v>0</v>
      </c>
      <c r="BU95" s="138">
        <v>0</v>
      </c>
      <c r="BV95" s="138">
        <v>0</v>
      </c>
      <c r="BW95" s="138">
        <v>0</v>
      </c>
      <c r="BX95" s="138">
        <v>0</v>
      </c>
      <c r="BY95" s="138">
        <v>0</v>
      </c>
      <c r="BZ95" s="138">
        <v>0</v>
      </c>
      <c r="CA95" s="139">
        <v>0</v>
      </c>
    </row>
    <row r="96" spans="1:79" x14ac:dyDescent="0.4">
      <c r="A96" s="136"/>
      <c r="B96" s="64" t="s">
        <v>249</v>
      </c>
      <c r="C96" s="220" t="s">
        <v>144</v>
      </c>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v>340.47190511043345</v>
      </c>
      <c r="AI96" s="138">
        <v>340.95831093783158</v>
      </c>
      <c r="AJ96" s="138">
        <v>323.20486314664936</v>
      </c>
      <c r="AK96" s="138">
        <v>341.46477527880614</v>
      </c>
      <c r="AL96" s="138">
        <v>367.54887428495505</v>
      </c>
      <c r="AM96" s="138">
        <v>418.21873689878089</v>
      </c>
      <c r="AN96" s="138">
        <v>491.04937778345101</v>
      </c>
      <c r="AO96" s="138">
        <v>581.0236850253018</v>
      </c>
      <c r="AP96" s="138">
        <v>720.2003737672236</v>
      </c>
      <c r="AQ96" s="138">
        <v>847.78908651228176</v>
      </c>
      <c r="AR96" s="138">
        <v>973.02990529507019</v>
      </c>
      <c r="AS96" s="138">
        <v>1109.6539551175767</v>
      </c>
      <c r="AT96" s="138">
        <v>1262.6108175960187</v>
      </c>
      <c r="AU96" s="138">
        <v>1502.1640350898901</v>
      </c>
      <c r="AV96" s="138">
        <v>1641.5130133777282</v>
      </c>
      <c r="AW96" s="138">
        <v>1762.6210630623295</v>
      </c>
      <c r="AX96" s="138">
        <v>1833.3040551755662</v>
      </c>
      <c r="AY96" s="138">
        <v>1502.7037454168446</v>
      </c>
      <c r="AZ96" s="138">
        <v>1165.0085836643389</v>
      </c>
      <c r="BA96" s="138">
        <v>888.43448072181127</v>
      </c>
      <c r="BB96" s="138">
        <v>560.85675503734819</v>
      </c>
      <c r="BC96" s="138">
        <v>208.30556704797399</v>
      </c>
      <c r="BD96" s="138">
        <v>4.4722251306150795</v>
      </c>
      <c r="BE96" s="138">
        <v>0</v>
      </c>
      <c r="BF96" s="138">
        <v>0</v>
      </c>
      <c r="BG96" s="138">
        <v>0</v>
      </c>
      <c r="BH96" s="138">
        <v>0</v>
      </c>
      <c r="BI96" s="138">
        <v>0</v>
      </c>
      <c r="BJ96" s="138">
        <v>0</v>
      </c>
      <c r="BK96" s="138">
        <v>0</v>
      </c>
      <c r="BL96" s="138">
        <v>0</v>
      </c>
      <c r="BM96" s="138">
        <v>0</v>
      </c>
      <c r="BN96" s="138">
        <v>0</v>
      </c>
      <c r="BO96" s="138">
        <v>0</v>
      </c>
      <c r="BP96" s="138">
        <v>0</v>
      </c>
      <c r="BQ96" s="138">
        <v>0</v>
      </c>
      <c r="BR96" s="138">
        <v>0</v>
      </c>
      <c r="BS96" s="138">
        <v>0</v>
      </c>
      <c r="BT96" s="138">
        <v>0</v>
      </c>
      <c r="BU96" s="138">
        <v>0</v>
      </c>
      <c r="BV96" s="138">
        <v>0</v>
      </c>
      <c r="BW96" s="138">
        <v>0</v>
      </c>
      <c r="BX96" s="138">
        <v>0</v>
      </c>
      <c r="BY96" s="138">
        <v>0</v>
      </c>
      <c r="BZ96" s="138">
        <v>0</v>
      </c>
      <c r="CA96" s="139">
        <v>0</v>
      </c>
    </row>
    <row r="97" spans="1:79" s="60" customFormat="1" x14ac:dyDescent="0.4">
      <c r="A97" s="150"/>
      <c r="B97" s="64" t="s">
        <v>250</v>
      </c>
      <c r="C97" s="220" t="s">
        <v>144</v>
      </c>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138">
        <v>0</v>
      </c>
      <c r="AI97" s="138">
        <v>0.42009311722370468</v>
      </c>
      <c r="AJ97" s="138">
        <v>1.1652511090666204</v>
      </c>
      <c r="AK97" s="138">
        <v>2.7443670381437766</v>
      </c>
      <c r="AL97" s="138">
        <v>5.3271048967871169</v>
      </c>
      <c r="AM97" s="138">
        <v>6.5744499218409986</v>
      </c>
      <c r="AN97" s="138">
        <v>10.151831655966603</v>
      </c>
      <c r="AO97" s="138">
        <v>14.122360852960938</v>
      </c>
      <c r="AP97" s="138">
        <v>23.745199805749277</v>
      </c>
      <c r="AQ97" s="138">
        <v>34.385058053319106</v>
      </c>
      <c r="AR97" s="138">
        <v>45.727375534430763</v>
      </c>
      <c r="AS97" s="138">
        <v>61.294805279854899</v>
      </c>
      <c r="AT97" s="138">
        <v>80.677367474053725</v>
      </c>
      <c r="AU97" s="138">
        <v>109.61209750735644</v>
      </c>
      <c r="AV97" s="138">
        <v>131.74689908682021</v>
      </c>
      <c r="AW97" s="138">
        <v>160.29441268078048</v>
      </c>
      <c r="AX97" s="138">
        <v>187.93884495034004</v>
      </c>
      <c r="AY97" s="138">
        <v>181.69577717713847</v>
      </c>
      <c r="AZ97" s="138">
        <v>153.70044602198868</v>
      </c>
      <c r="BA97" s="138">
        <v>118.60613429111015</v>
      </c>
      <c r="BB97" s="138">
        <v>80.311940580113458</v>
      </c>
      <c r="BC97" s="138">
        <v>30.033693179104361</v>
      </c>
      <c r="BD97" s="138">
        <v>0</v>
      </c>
      <c r="BE97" s="138">
        <v>0</v>
      </c>
      <c r="BF97" s="138">
        <v>0</v>
      </c>
      <c r="BG97" s="138">
        <v>0</v>
      </c>
      <c r="BH97" s="138">
        <v>0</v>
      </c>
      <c r="BI97" s="138">
        <v>0</v>
      </c>
      <c r="BJ97" s="138">
        <v>0</v>
      </c>
      <c r="BK97" s="138">
        <v>0</v>
      </c>
      <c r="BL97" s="138">
        <v>0</v>
      </c>
      <c r="BM97" s="138">
        <v>0</v>
      </c>
      <c r="BN97" s="138">
        <v>0</v>
      </c>
      <c r="BO97" s="138">
        <v>0</v>
      </c>
      <c r="BP97" s="138">
        <v>0</v>
      </c>
      <c r="BQ97" s="138">
        <v>0</v>
      </c>
      <c r="BR97" s="138">
        <v>0</v>
      </c>
      <c r="BS97" s="138">
        <v>0</v>
      </c>
      <c r="BT97" s="138">
        <v>0</v>
      </c>
      <c r="BU97" s="138">
        <v>0</v>
      </c>
      <c r="BV97" s="138">
        <v>0</v>
      </c>
      <c r="BW97" s="138">
        <v>0</v>
      </c>
      <c r="BX97" s="138">
        <v>0</v>
      </c>
      <c r="BY97" s="138">
        <v>0</v>
      </c>
      <c r="BZ97" s="138">
        <v>0</v>
      </c>
      <c r="CA97" s="139">
        <v>0</v>
      </c>
    </row>
    <row r="98" spans="1:79" ht="25.5" customHeight="1" x14ac:dyDescent="0.4">
      <c r="A98" s="136"/>
      <c r="B98" s="54" t="s">
        <v>242</v>
      </c>
      <c r="C98" s="220"/>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v>2672.246001865125</v>
      </c>
      <c r="AI98" s="138">
        <v>2543.1004193108406</v>
      </c>
      <c r="AJ98" s="138">
        <v>2490.5449959290354</v>
      </c>
      <c r="AK98" s="138">
        <v>2864.9467450303036</v>
      </c>
      <c r="AL98" s="138">
        <v>2713.1774791607495</v>
      </c>
      <c r="AM98" s="138">
        <v>2712.7625177404807</v>
      </c>
      <c r="AN98" s="138">
        <v>3099.3751594574524</v>
      </c>
      <c r="AO98" s="138">
        <v>3389.9304119149569</v>
      </c>
      <c r="AP98" s="138">
        <v>3462.2113125573683</v>
      </c>
      <c r="AQ98" s="138">
        <v>3529.6144716574818</v>
      </c>
      <c r="AR98" s="138">
        <v>3889.1361078609384</v>
      </c>
      <c r="AS98" s="138">
        <v>3991.5066112591921</v>
      </c>
      <c r="AT98" s="138">
        <v>4145.9100302928846</v>
      </c>
      <c r="AU98" s="138">
        <v>4690.2436631123574</v>
      </c>
      <c r="AV98" s="138">
        <v>6193.5182997116581</v>
      </c>
      <c r="AW98" s="138">
        <v>6384.8311371201726</v>
      </c>
      <c r="AX98" s="138">
        <v>6356.9651182656598</v>
      </c>
      <c r="AY98" s="138">
        <v>6034.9406222861144</v>
      </c>
      <c r="AZ98" s="138">
        <v>5713.0169666491201</v>
      </c>
      <c r="BA98" s="138">
        <v>5610.7385460110572</v>
      </c>
      <c r="BB98" s="138">
        <v>5307.7908390570674</v>
      </c>
      <c r="BC98" s="138">
        <v>5524.9767961971947</v>
      </c>
      <c r="BD98" s="138">
        <v>5846.7498932138305</v>
      </c>
      <c r="BE98" s="138">
        <v>6340.4134806124812</v>
      </c>
      <c r="BF98" s="138">
        <v>6171.5971822648144</v>
      </c>
      <c r="BG98" s="138">
        <v>3391.2540483771431</v>
      </c>
      <c r="BH98" s="138">
        <v>0</v>
      </c>
      <c r="BI98" s="138">
        <v>0</v>
      </c>
      <c r="BJ98" s="138">
        <v>0</v>
      </c>
      <c r="BK98" s="138">
        <v>0</v>
      </c>
      <c r="BL98" s="138">
        <v>0</v>
      </c>
      <c r="BM98" s="138">
        <v>0</v>
      </c>
      <c r="BN98" s="138">
        <v>0</v>
      </c>
      <c r="BO98" s="138">
        <v>0</v>
      </c>
      <c r="BP98" s="138">
        <v>0</v>
      </c>
      <c r="BQ98" s="138">
        <v>0</v>
      </c>
      <c r="BR98" s="138">
        <v>0</v>
      </c>
      <c r="BS98" s="138">
        <v>0</v>
      </c>
      <c r="BT98" s="138">
        <v>0</v>
      </c>
      <c r="BU98" s="138">
        <v>0</v>
      </c>
      <c r="BV98" s="138">
        <v>0</v>
      </c>
      <c r="BW98" s="138">
        <v>0</v>
      </c>
      <c r="BX98" s="138">
        <v>0</v>
      </c>
      <c r="BY98" s="138">
        <v>0</v>
      </c>
      <c r="BZ98" s="138">
        <v>0</v>
      </c>
      <c r="CA98" s="139">
        <v>0</v>
      </c>
    </row>
    <row r="99" spans="1:79" x14ac:dyDescent="0.4">
      <c r="A99" s="136"/>
      <c r="B99" s="64" t="s">
        <v>256</v>
      </c>
      <c r="C99" s="220" t="s">
        <v>144</v>
      </c>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v>0</v>
      </c>
      <c r="AI99" s="138">
        <v>32.443394519944967</v>
      </c>
      <c r="AJ99" s="138">
        <v>49.006187629217202</v>
      </c>
      <c r="AK99" s="138">
        <v>56.66569883826272</v>
      </c>
      <c r="AL99" s="138">
        <v>89.559630710290421</v>
      </c>
      <c r="AM99" s="138">
        <v>227.9878185759745</v>
      </c>
      <c r="AN99" s="138">
        <v>415.03340642948467</v>
      </c>
      <c r="AO99" s="138">
        <v>684.56186259335516</v>
      </c>
      <c r="AP99" s="138">
        <v>944.48316632008448</v>
      </c>
      <c r="AQ99" s="138">
        <v>1200.3673643705783</v>
      </c>
      <c r="AR99" s="138">
        <v>1475.0770390141754</v>
      </c>
      <c r="AS99" s="138">
        <v>1723.6650619862248</v>
      </c>
      <c r="AT99" s="138">
        <v>1843.4091578698249</v>
      </c>
      <c r="AU99" s="138">
        <v>2211.7543338215623</v>
      </c>
      <c r="AV99" s="138">
        <v>2601.1521512467175</v>
      </c>
      <c r="AW99" s="138">
        <v>2777.1645456341412</v>
      </c>
      <c r="AX99" s="138">
        <v>2758.4979865965743</v>
      </c>
      <c r="AY99" s="138">
        <v>2356.9062123475765</v>
      </c>
      <c r="AZ99" s="138">
        <v>2157.4198504830019</v>
      </c>
      <c r="BA99" s="138">
        <v>1959.9392324190489</v>
      </c>
      <c r="BB99" s="138">
        <v>1759.1298263970973</v>
      </c>
      <c r="BC99" s="138">
        <v>1649.9650652365433</v>
      </c>
      <c r="BD99" s="138">
        <v>1562.9831582317797</v>
      </c>
      <c r="BE99" s="138">
        <v>1517.5908300684666</v>
      </c>
      <c r="BF99" s="138">
        <v>851.70477352068417</v>
      </c>
      <c r="BG99" s="138">
        <v>328.39384211414904</v>
      </c>
      <c r="BH99" s="138">
        <v>0</v>
      </c>
      <c r="BI99" s="138">
        <v>0</v>
      </c>
      <c r="BJ99" s="138">
        <v>0</v>
      </c>
      <c r="BK99" s="138">
        <v>0</v>
      </c>
      <c r="BL99" s="138">
        <v>0</v>
      </c>
      <c r="BM99" s="138">
        <v>0</v>
      </c>
      <c r="BN99" s="138">
        <v>0</v>
      </c>
      <c r="BO99" s="138">
        <v>0</v>
      </c>
      <c r="BP99" s="138">
        <v>0</v>
      </c>
      <c r="BQ99" s="138">
        <v>0</v>
      </c>
      <c r="BR99" s="138">
        <v>0</v>
      </c>
      <c r="BS99" s="138">
        <v>0</v>
      </c>
      <c r="BT99" s="138">
        <v>0</v>
      </c>
      <c r="BU99" s="138">
        <v>0</v>
      </c>
      <c r="BV99" s="138">
        <v>0</v>
      </c>
      <c r="BW99" s="138">
        <v>0</v>
      </c>
      <c r="BX99" s="138">
        <v>0</v>
      </c>
      <c r="BY99" s="138">
        <v>0</v>
      </c>
      <c r="BZ99" s="138">
        <v>0</v>
      </c>
      <c r="CA99" s="139">
        <v>0</v>
      </c>
    </row>
    <row r="100" spans="1:79" x14ac:dyDescent="0.4">
      <c r="A100" s="136"/>
      <c r="B100" s="64" t="s">
        <v>257</v>
      </c>
      <c r="C100" s="220" t="s">
        <v>144</v>
      </c>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v>2672.246001865125</v>
      </c>
      <c r="AI100" s="138">
        <v>2510.6570247908958</v>
      </c>
      <c r="AJ100" s="138">
        <v>2441.5388082998184</v>
      </c>
      <c r="AK100" s="138">
        <v>2808.2810461920408</v>
      </c>
      <c r="AL100" s="138">
        <v>2623.617848450459</v>
      </c>
      <c r="AM100" s="138">
        <v>2484.7746991645058</v>
      </c>
      <c r="AN100" s="138">
        <v>2684.341753027968</v>
      </c>
      <c r="AO100" s="138">
        <v>2705.3685493216017</v>
      </c>
      <c r="AP100" s="138">
        <v>2517.7281462372835</v>
      </c>
      <c r="AQ100" s="138">
        <v>2329.2471072869039</v>
      </c>
      <c r="AR100" s="138">
        <v>2414.0590688467632</v>
      </c>
      <c r="AS100" s="138">
        <v>2267.8415492729673</v>
      </c>
      <c r="AT100" s="138">
        <v>2302.5008724230593</v>
      </c>
      <c r="AU100" s="138">
        <v>2478.4893292907955</v>
      </c>
      <c r="AV100" s="138">
        <v>3592.366148464941</v>
      </c>
      <c r="AW100" s="138">
        <v>3607.6665914860314</v>
      </c>
      <c r="AX100" s="138">
        <v>3598.4671316690851</v>
      </c>
      <c r="AY100" s="138">
        <v>3678.034409938537</v>
      </c>
      <c r="AZ100" s="138">
        <v>3555.5971161661178</v>
      </c>
      <c r="BA100" s="138">
        <v>3650.7993135920087</v>
      </c>
      <c r="BB100" s="138">
        <v>3548.6610126599703</v>
      </c>
      <c r="BC100" s="138">
        <v>3875.0117309606517</v>
      </c>
      <c r="BD100" s="138">
        <v>4283.7667349820513</v>
      </c>
      <c r="BE100" s="138">
        <v>4822.8226505440152</v>
      </c>
      <c r="BF100" s="138">
        <v>5319.8924087441301</v>
      </c>
      <c r="BG100" s="138">
        <v>3062.8602062629943</v>
      </c>
      <c r="BH100" s="138">
        <v>0</v>
      </c>
      <c r="BI100" s="138">
        <v>0</v>
      </c>
      <c r="BJ100" s="138">
        <v>0</v>
      </c>
      <c r="BK100" s="138">
        <v>0</v>
      </c>
      <c r="BL100" s="138">
        <v>0</v>
      </c>
      <c r="BM100" s="138">
        <v>0</v>
      </c>
      <c r="BN100" s="138">
        <v>0</v>
      </c>
      <c r="BO100" s="138">
        <v>0</v>
      </c>
      <c r="BP100" s="138">
        <v>0</v>
      </c>
      <c r="BQ100" s="138">
        <v>0</v>
      </c>
      <c r="BR100" s="138">
        <v>0</v>
      </c>
      <c r="BS100" s="138">
        <v>0</v>
      </c>
      <c r="BT100" s="138">
        <v>0</v>
      </c>
      <c r="BU100" s="138">
        <v>0</v>
      </c>
      <c r="BV100" s="138">
        <v>0</v>
      </c>
      <c r="BW100" s="138">
        <v>0</v>
      </c>
      <c r="BX100" s="138">
        <v>0</v>
      </c>
      <c r="BY100" s="138">
        <v>0</v>
      </c>
      <c r="BZ100" s="138">
        <v>0</v>
      </c>
      <c r="CA100" s="139">
        <v>0</v>
      </c>
    </row>
    <row r="101" spans="1:79" x14ac:dyDescent="0.4">
      <c r="A101" s="136"/>
      <c r="B101" s="54" t="s">
        <v>27</v>
      </c>
      <c r="C101" s="220" t="s">
        <v>134</v>
      </c>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v>436.89923370696653</v>
      </c>
      <c r="AI101" s="138">
        <v>425.16209487388596</v>
      </c>
      <c r="AJ101" s="138">
        <v>418.51937335493739</v>
      </c>
      <c r="AK101" s="138">
        <v>428.5456598642827</v>
      </c>
      <c r="AL101" s="138">
        <v>467.275791668831</v>
      </c>
      <c r="AM101" s="138">
        <v>455.83378324968038</v>
      </c>
      <c r="AN101" s="138">
        <v>421.70446603768022</v>
      </c>
      <c r="AO101" s="138">
        <v>414.25646327093102</v>
      </c>
      <c r="AP101" s="138">
        <v>491.71049385763513</v>
      </c>
      <c r="AQ101" s="138">
        <v>468.10185214827436</v>
      </c>
      <c r="AR101" s="138">
        <v>448.35971523098118</v>
      </c>
      <c r="AS101" s="138">
        <v>423.95700719602536</v>
      </c>
      <c r="AT101" s="138">
        <v>429.01595832635076</v>
      </c>
      <c r="AU101" s="138">
        <v>444.08308340273561</v>
      </c>
      <c r="AV101" s="138">
        <v>449.90513866758045</v>
      </c>
      <c r="AW101" s="138">
        <v>465.51899240882551</v>
      </c>
      <c r="AX101" s="138">
        <v>462.11409568382101</v>
      </c>
      <c r="AY101" s="138">
        <v>462.66687763993764</v>
      </c>
      <c r="AZ101" s="138">
        <v>430.94010427056236</v>
      </c>
      <c r="BA101" s="138">
        <v>430.74449331355981</v>
      </c>
      <c r="BB101" s="138">
        <v>429.27708419938676</v>
      </c>
      <c r="BC101" s="138">
        <v>426.65355625684572</v>
      </c>
      <c r="BD101" s="138">
        <v>438.6913520876401</v>
      </c>
      <c r="BE101" s="138">
        <v>448.88045135074753</v>
      </c>
      <c r="BF101" s="138">
        <v>452.0320072435062</v>
      </c>
      <c r="BG101" s="138">
        <v>424.65467430186339</v>
      </c>
      <c r="BH101" s="138">
        <v>441.29602988434237</v>
      </c>
      <c r="BI101" s="138">
        <v>430.48429760240396</v>
      </c>
      <c r="BJ101" s="138">
        <v>430.83057170715591</v>
      </c>
      <c r="BK101" s="138">
        <v>458.79085487214837</v>
      </c>
      <c r="BL101" s="138">
        <v>558.01555094494029</v>
      </c>
      <c r="BM101" s="138">
        <v>577.09961727522955</v>
      </c>
      <c r="BN101" s="138">
        <v>563.97148804430822</v>
      </c>
      <c r="BO101" s="138">
        <v>568.03076664448474</v>
      </c>
      <c r="BP101" s="138">
        <v>580.7705426566572</v>
      </c>
      <c r="BQ101" s="138">
        <v>581.27525091014365</v>
      </c>
      <c r="BR101" s="138">
        <v>589.18666923818148</v>
      </c>
      <c r="BS101" s="138">
        <v>589.91251952267214</v>
      </c>
      <c r="BT101" s="138">
        <v>556.60562043996856</v>
      </c>
      <c r="BU101" s="138">
        <v>532.50299791556665</v>
      </c>
      <c r="BV101" s="138">
        <v>522.07425993185518</v>
      </c>
      <c r="BW101" s="138">
        <v>516.54705165584369</v>
      </c>
      <c r="BX101" s="138">
        <v>508.03792546516053</v>
      </c>
      <c r="BY101" s="138">
        <v>498.49810156813498</v>
      </c>
      <c r="BZ101" s="138">
        <v>489.608358498955</v>
      </c>
      <c r="CA101" s="139">
        <v>482.45685885333768</v>
      </c>
    </row>
    <row r="102" spans="1:79" x14ac:dyDescent="0.4">
      <c r="A102" s="136"/>
      <c r="B102" s="54" t="s">
        <v>169</v>
      </c>
      <c r="C102" s="220" t="s">
        <v>134</v>
      </c>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v>6.6218520065427953</v>
      </c>
      <c r="BM102" s="138">
        <v>8.3419776804964414</v>
      </c>
      <c r="BN102" s="138">
        <v>10.757156704425816</v>
      </c>
      <c r="BO102" s="138">
        <v>10.921927457559196</v>
      </c>
      <c r="BP102" s="138">
        <v>10.587330649619515</v>
      </c>
      <c r="BQ102" s="138">
        <v>10.18582577854496</v>
      </c>
      <c r="BR102" s="138">
        <v>40.951946286982349</v>
      </c>
      <c r="BS102" s="138">
        <v>47.405942821867029</v>
      </c>
      <c r="BT102" s="138">
        <v>43.689347296396804</v>
      </c>
      <c r="BU102" s="138">
        <v>50.483027867824333</v>
      </c>
      <c r="BV102" s="138">
        <v>41.852703615683858</v>
      </c>
      <c r="BW102" s="138">
        <v>43.017536958193922</v>
      </c>
      <c r="BX102" s="138">
        <v>43.084230228930565</v>
      </c>
      <c r="BY102" s="138">
        <v>43.110178840499657</v>
      </c>
      <c r="BZ102" s="138">
        <v>43.171820779076413</v>
      </c>
      <c r="CA102" s="139">
        <v>43.215580144622962</v>
      </c>
    </row>
    <row r="103" spans="1:79" ht="25.5" customHeight="1" x14ac:dyDescent="0.4">
      <c r="A103" s="136"/>
      <c r="B103" s="54" t="s">
        <v>170</v>
      </c>
      <c r="C103" s="220" t="s">
        <v>134</v>
      </c>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v>0</v>
      </c>
      <c r="AI103" s="138">
        <v>10.256496201483053</v>
      </c>
      <c r="AJ103" s="138">
        <v>50.87265879026512</v>
      </c>
      <c r="AK103" s="138">
        <v>91.956756530170836</v>
      </c>
      <c r="AL103" s="138">
        <v>141.40686575783812</v>
      </c>
      <c r="AM103" s="138">
        <v>195.91935572948489</v>
      </c>
      <c r="AN103" s="138">
        <v>240.44819427871874</v>
      </c>
      <c r="AO103" s="138">
        <v>298.14138795922707</v>
      </c>
      <c r="AP103" s="138">
        <v>377.24371882139343</v>
      </c>
      <c r="AQ103" s="138">
        <v>438.80178332461281</v>
      </c>
      <c r="AR103" s="138">
        <v>490.97109438634811</v>
      </c>
      <c r="AS103" s="138">
        <v>542.48452017594218</v>
      </c>
      <c r="AT103" s="138">
        <v>596.65744293367891</v>
      </c>
      <c r="AU103" s="138">
        <v>692.91626952923548</v>
      </c>
      <c r="AV103" s="138">
        <v>43.469790286706392</v>
      </c>
      <c r="AW103" s="138">
        <v>0</v>
      </c>
      <c r="AX103" s="138">
        <v>0</v>
      </c>
      <c r="AY103" s="138">
        <v>0</v>
      </c>
      <c r="AZ103" s="138">
        <v>0</v>
      </c>
      <c r="BA103" s="138">
        <v>0</v>
      </c>
      <c r="BB103" s="138">
        <v>0</v>
      </c>
      <c r="BC103" s="138">
        <v>0</v>
      </c>
      <c r="BD103" s="138">
        <v>0</v>
      </c>
      <c r="BE103" s="138">
        <v>0</v>
      </c>
      <c r="BF103" s="138">
        <v>0</v>
      </c>
      <c r="BG103" s="138">
        <v>0</v>
      </c>
      <c r="BH103" s="138">
        <v>0</v>
      </c>
      <c r="BI103" s="138">
        <v>0</v>
      </c>
      <c r="BJ103" s="138">
        <v>0</v>
      </c>
      <c r="BK103" s="138">
        <v>0</v>
      </c>
      <c r="BL103" s="138">
        <v>0</v>
      </c>
      <c r="BM103" s="138">
        <v>0</v>
      </c>
      <c r="BN103" s="138">
        <v>0</v>
      </c>
      <c r="BO103" s="138">
        <v>0</v>
      </c>
      <c r="BP103" s="138">
        <v>0</v>
      </c>
      <c r="BQ103" s="138">
        <v>0</v>
      </c>
      <c r="BR103" s="138">
        <v>0</v>
      </c>
      <c r="BS103" s="138">
        <v>0</v>
      </c>
      <c r="BT103" s="138">
        <v>0</v>
      </c>
      <c r="BU103" s="138">
        <v>0</v>
      </c>
      <c r="BV103" s="138">
        <v>0</v>
      </c>
      <c r="BW103" s="138">
        <v>0</v>
      </c>
      <c r="BX103" s="138">
        <v>0</v>
      </c>
      <c r="BY103" s="138">
        <v>0</v>
      </c>
      <c r="BZ103" s="138">
        <v>0</v>
      </c>
      <c r="CA103" s="139">
        <v>0</v>
      </c>
    </row>
    <row r="104" spans="1:79" x14ac:dyDescent="0.4">
      <c r="A104" s="136"/>
      <c r="B104" s="54" t="s">
        <v>267</v>
      </c>
      <c r="C104" s="137" t="s">
        <v>134</v>
      </c>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v>0</v>
      </c>
      <c r="AI104" s="138">
        <v>0</v>
      </c>
      <c r="AJ104" s="138">
        <v>0</v>
      </c>
      <c r="AK104" s="138">
        <v>0</v>
      </c>
      <c r="AL104" s="138">
        <v>0</v>
      </c>
      <c r="AM104" s="138">
        <v>0</v>
      </c>
      <c r="AN104" s="138">
        <v>0</v>
      </c>
      <c r="AO104" s="138">
        <v>0</v>
      </c>
      <c r="AP104" s="138">
        <v>0</v>
      </c>
      <c r="AQ104" s="138">
        <v>0</v>
      </c>
      <c r="AR104" s="138">
        <v>0</v>
      </c>
      <c r="AS104" s="138">
        <v>0</v>
      </c>
      <c r="AT104" s="138">
        <v>0</v>
      </c>
      <c r="AU104" s="138">
        <v>0</v>
      </c>
      <c r="AV104" s="138">
        <v>0</v>
      </c>
      <c r="AW104" s="138">
        <v>0</v>
      </c>
      <c r="AX104" s="138">
        <v>0</v>
      </c>
      <c r="AY104" s="138">
        <v>0</v>
      </c>
      <c r="AZ104" s="138">
        <v>0</v>
      </c>
      <c r="BA104" s="138">
        <v>0</v>
      </c>
      <c r="BB104" s="138">
        <v>0</v>
      </c>
      <c r="BC104" s="138">
        <v>0</v>
      </c>
      <c r="BD104" s="138">
        <v>0</v>
      </c>
      <c r="BE104" s="138">
        <v>0</v>
      </c>
      <c r="BF104" s="138">
        <v>0</v>
      </c>
      <c r="BG104" s="138">
        <v>0</v>
      </c>
      <c r="BH104" s="138">
        <v>0</v>
      </c>
      <c r="BI104" s="138">
        <v>1143.5601521478109</v>
      </c>
      <c r="BJ104" s="138">
        <v>0</v>
      </c>
      <c r="BK104" s="138">
        <v>0</v>
      </c>
      <c r="BL104" s="138">
        <v>0</v>
      </c>
      <c r="BM104" s="138">
        <v>0</v>
      </c>
      <c r="BN104" s="138">
        <v>0</v>
      </c>
      <c r="BO104" s="138">
        <v>0</v>
      </c>
      <c r="BP104" s="138">
        <v>0</v>
      </c>
      <c r="BQ104" s="138">
        <v>0</v>
      </c>
      <c r="BR104" s="138">
        <v>0</v>
      </c>
      <c r="BS104" s="138">
        <v>0</v>
      </c>
      <c r="BT104" s="138">
        <v>0</v>
      </c>
      <c r="BU104" s="138">
        <v>0</v>
      </c>
      <c r="BV104" s="138">
        <v>0</v>
      </c>
      <c r="BW104" s="138">
        <v>0</v>
      </c>
      <c r="BX104" s="138">
        <v>0</v>
      </c>
      <c r="BY104" s="138">
        <v>0</v>
      </c>
      <c r="BZ104" s="138">
        <v>0</v>
      </c>
      <c r="CA104" s="139">
        <v>0</v>
      </c>
    </row>
    <row r="105" spans="1:79" x14ac:dyDescent="0.4">
      <c r="A105" s="136"/>
      <c r="B105" s="143" t="s">
        <v>268</v>
      </c>
      <c r="C105" s="137" t="s">
        <v>134</v>
      </c>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v>0</v>
      </c>
      <c r="AI105" s="138">
        <v>0</v>
      </c>
      <c r="AJ105" s="138">
        <v>0</v>
      </c>
      <c r="AK105" s="138">
        <v>0</v>
      </c>
      <c r="AL105" s="138">
        <v>0</v>
      </c>
      <c r="AM105" s="138">
        <v>0</v>
      </c>
      <c r="AN105" s="138">
        <v>0</v>
      </c>
      <c r="AO105" s="138">
        <v>0</v>
      </c>
      <c r="AP105" s="138">
        <v>0</v>
      </c>
      <c r="AQ105" s="138">
        <v>0</v>
      </c>
      <c r="AR105" s="138">
        <v>0</v>
      </c>
      <c r="AS105" s="138">
        <v>0</v>
      </c>
      <c r="AT105" s="138">
        <v>0</v>
      </c>
      <c r="AU105" s="138">
        <v>0</v>
      </c>
      <c r="AV105" s="138">
        <v>0</v>
      </c>
      <c r="AW105" s="138">
        <v>0</v>
      </c>
      <c r="AX105" s="138">
        <v>0</v>
      </c>
      <c r="AY105" s="138">
        <v>0</v>
      </c>
      <c r="AZ105" s="138">
        <v>0</v>
      </c>
      <c r="BA105" s="138">
        <v>0</v>
      </c>
      <c r="BB105" s="138">
        <v>0</v>
      </c>
      <c r="BC105" s="138">
        <v>0</v>
      </c>
      <c r="BD105" s="138">
        <v>0</v>
      </c>
      <c r="BE105" s="138">
        <v>0</v>
      </c>
      <c r="BF105" s="138">
        <v>0</v>
      </c>
      <c r="BG105" s="138">
        <v>0</v>
      </c>
      <c r="BH105" s="138">
        <v>685.02700381947659</v>
      </c>
      <c r="BI105" s="138">
        <v>330.75118669912615</v>
      </c>
      <c r="BJ105" s="138">
        <v>0</v>
      </c>
      <c r="BK105" s="138">
        <v>0</v>
      </c>
      <c r="BL105" s="138">
        <v>0</v>
      </c>
      <c r="BM105" s="138">
        <v>0</v>
      </c>
      <c r="BN105" s="138">
        <v>0</v>
      </c>
      <c r="BO105" s="138">
        <v>0</v>
      </c>
      <c r="BP105" s="138">
        <v>0</v>
      </c>
      <c r="BQ105" s="138">
        <v>0</v>
      </c>
      <c r="BR105" s="138">
        <v>0</v>
      </c>
      <c r="BS105" s="138">
        <v>0</v>
      </c>
      <c r="BT105" s="138">
        <v>0</v>
      </c>
      <c r="BU105" s="138">
        <v>0</v>
      </c>
      <c r="BV105" s="138">
        <v>0</v>
      </c>
      <c r="BW105" s="138">
        <v>0</v>
      </c>
      <c r="BX105" s="138">
        <v>0</v>
      </c>
      <c r="BY105" s="138">
        <v>0</v>
      </c>
      <c r="BZ105" s="138">
        <v>0</v>
      </c>
      <c r="CA105" s="139">
        <v>0</v>
      </c>
    </row>
    <row r="106" spans="1:79" x14ac:dyDescent="0.4">
      <c r="A106" s="136"/>
      <c r="B106" s="54" t="s">
        <v>269</v>
      </c>
      <c r="C106" s="137" t="s">
        <v>134</v>
      </c>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v>0</v>
      </c>
      <c r="AI106" s="138">
        <v>0</v>
      </c>
      <c r="AJ106" s="138">
        <v>0</v>
      </c>
      <c r="AK106" s="138">
        <v>0</v>
      </c>
      <c r="AL106" s="138">
        <v>0</v>
      </c>
      <c r="AM106" s="138">
        <v>0</v>
      </c>
      <c r="AN106" s="138">
        <v>0</v>
      </c>
      <c r="AO106" s="138">
        <v>0</v>
      </c>
      <c r="AP106" s="138">
        <v>0</v>
      </c>
      <c r="AQ106" s="138">
        <v>0</v>
      </c>
      <c r="AR106" s="138">
        <v>0</v>
      </c>
      <c r="AS106" s="138">
        <v>0</v>
      </c>
      <c r="AT106" s="138">
        <v>0</v>
      </c>
      <c r="AU106" s="138">
        <v>0</v>
      </c>
      <c r="AV106" s="138">
        <v>0</v>
      </c>
      <c r="AW106" s="138">
        <v>0</v>
      </c>
      <c r="AX106" s="138">
        <v>0</v>
      </c>
      <c r="AY106" s="138">
        <v>0</v>
      </c>
      <c r="AZ106" s="138">
        <v>0</v>
      </c>
      <c r="BA106" s="138">
        <v>0</v>
      </c>
      <c r="BB106" s="138">
        <v>0</v>
      </c>
      <c r="BC106" s="138">
        <v>0</v>
      </c>
      <c r="BD106" s="138">
        <v>443.02146370891654</v>
      </c>
      <c r="BE106" s="138">
        <v>524.0004522973386</v>
      </c>
      <c r="BF106" s="138">
        <v>524.67648307490356</v>
      </c>
      <c r="BG106" s="138">
        <v>565.27946411937751</v>
      </c>
      <c r="BH106" s="138">
        <v>582.04313940839631</v>
      </c>
      <c r="BI106" s="138">
        <v>599.83811738706947</v>
      </c>
      <c r="BJ106" s="138">
        <v>617.01469781260437</v>
      </c>
      <c r="BK106" s="138">
        <v>629.11948604453914</v>
      </c>
      <c r="BL106" s="138">
        <v>634.02632588299991</v>
      </c>
      <c r="BM106" s="138">
        <v>650.27909681482663</v>
      </c>
      <c r="BN106" s="138">
        <v>672.46136031323931</v>
      </c>
      <c r="BO106" s="138">
        <v>674.12801666875714</v>
      </c>
      <c r="BP106" s="138">
        <v>670.74194563682511</v>
      </c>
      <c r="BQ106" s="138">
        <v>670.14922018368623</v>
      </c>
      <c r="BR106" s="138">
        <v>667.69636065837983</v>
      </c>
      <c r="BS106" s="138">
        <v>673.02112124598443</v>
      </c>
      <c r="BT106" s="138">
        <v>664.17029258293644</v>
      </c>
      <c r="BU106" s="138">
        <v>679.71253614258785</v>
      </c>
      <c r="BV106" s="138">
        <v>477.35665747470625</v>
      </c>
      <c r="BW106" s="138">
        <v>247</v>
      </c>
      <c r="BX106" s="138">
        <v>0</v>
      </c>
      <c r="BY106" s="138">
        <v>0</v>
      </c>
      <c r="BZ106" s="138">
        <v>0</v>
      </c>
      <c r="CA106" s="139">
        <v>0</v>
      </c>
    </row>
    <row r="107" spans="1:79" x14ac:dyDescent="0.4">
      <c r="A107" s="136"/>
      <c r="B107" s="143" t="s">
        <v>30</v>
      </c>
      <c r="C107" s="220" t="s">
        <v>144</v>
      </c>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v>0</v>
      </c>
      <c r="AI107" s="138">
        <v>0</v>
      </c>
      <c r="AJ107" s="138">
        <v>0</v>
      </c>
      <c r="AK107" s="138">
        <v>0</v>
      </c>
      <c r="AL107" s="138">
        <v>0</v>
      </c>
      <c r="AM107" s="138">
        <v>0</v>
      </c>
      <c r="AN107" s="138">
        <v>0</v>
      </c>
      <c r="AO107" s="138">
        <v>0</v>
      </c>
      <c r="AP107" s="138">
        <v>0</v>
      </c>
      <c r="AQ107" s="138">
        <v>0</v>
      </c>
      <c r="AR107" s="138">
        <v>0</v>
      </c>
      <c r="AS107" s="138">
        <v>0</v>
      </c>
      <c r="AT107" s="138">
        <v>0</v>
      </c>
      <c r="AU107" s="138">
        <v>0</v>
      </c>
      <c r="AV107" s="138">
        <v>0</v>
      </c>
      <c r="AW107" s="138">
        <v>0</v>
      </c>
      <c r="AX107" s="138">
        <v>0</v>
      </c>
      <c r="AY107" s="138">
        <v>0</v>
      </c>
      <c r="AZ107" s="138">
        <v>0</v>
      </c>
      <c r="BA107" s="138">
        <v>0</v>
      </c>
      <c r="BB107" s="138">
        <v>0</v>
      </c>
      <c r="BC107" s="138">
        <v>0</v>
      </c>
      <c r="BD107" s="138">
        <v>0</v>
      </c>
      <c r="BE107" s="138">
        <v>0</v>
      </c>
      <c r="BF107" s="138">
        <v>0</v>
      </c>
      <c r="BG107" s="138">
        <v>3206.3496175668024</v>
      </c>
      <c r="BH107" s="138">
        <v>7979.8207568020653</v>
      </c>
      <c r="BI107" s="138">
        <v>8369.411210678958</v>
      </c>
      <c r="BJ107" s="138">
        <v>8687.2233029152321</v>
      </c>
      <c r="BK107" s="138">
        <v>9092.5424280511306</v>
      </c>
      <c r="BL107" s="138">
        <v>9256.1885526564092</v>
      </c>
      <c r="BM107" s="138">
        <v>9631.1399726221825</v>
      </c>
      <c r="BN107" s="138">
        <v>9586.9508149711637</v>
      </c>
      <c r="BO107" s="138">
        <v>9244.4091960150981</v>
      </c>
      <c r="BP107" s="138">
        <v>8452.8119036568787</v>
      </c>
      <c r="BQ107" s="138">
        <v>7781.8400930409252</v>
      </c>
      <c r="BR107" s="138">
        <v>7175.2617675533666</v>
      </c>
      <c r="BS107" s="138">
        <v>6579.974270104779</v>
      </c>
      <c r="BT107" s="138">
        <v>5996.1877453642292</v>
      </c>
      <c r="BU107" s="138">
        <v>5572.2664990526237</v>
      </c>
      <c r="BV107" s="138">
        <v>5160.2985464094145</v>
      </c>
      <c r="BW107" s="138">
        <v>4951.1014240060513</v>
      </c>
      <c r="BX107" s="138">
        <v>4719.5091729846345</v>
      </c>
      <c r="BY107" s="138">
        <v>4476.7975187661768</v>
      </c>
      <c r="BZ107" s="138">
        <v>4292.6666318925909</v>
      </c>
      <c r="CA107" s="139">
        <v>4165.4481603496752</v>
      </c>
    </row>
    <row r="108" spans="1:79" ht="25.5" customHeight="1" x14ac:dyDescent="0.4">
      <c r="A108" s="136"/>
      <c r="B108" s="146" t="s">
        <v>176</v>
      </c>
      <c r="C108" s="220" t="s">
        <v>134</v>
      </c>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v>0</v>
      </c>
      <c r="AI108" s="138">
        <v>0</v>
      </c>
      <c r="AJ108" s="138">
        <v>0</v>
      </c>
      <c r="AK108" s="138">
        <v>0</v>
      </c>
      <c r="AL108" s="138">
        <v>0</v>
      </c>
      <c r="AM108" s="138">
        <v>0</v>
      </c>
      <c r="AN108" s="138">
        <v>0</v>
      </c>
      <c r="AO108" s="138">
        <v>0</v>
      </c>
      <c r="AP108" s="138">
        <v>0</v>
      </c>
      <c r="AQ108" s="138">
        <v>0</v>
      </c>
      <c r="AR108" s="138">
        <v>0</v>
      </c>
      <c r="AS108" s="138">
        <v>0</v>
      </c>
      <c r="AT108" s="138">
        <v>0</v>
      </c>
      <c r="AU108" s="138">
        <v>0</v>
      </c>
      <c r="AV108" s="138">
        <v>0</v>
      </c>
      <c r="AW108" s="138">
        <v>0</v>
      </c>
      <c r="AX108" s="138">
        <v>0</v>
      </c>
      <c r="AY108" s="138">
        <v>0</v>
      </c>
      <c r="AZ108" s="138">
        <v>0</v>
      </c>
      <c r="BA108" s="138">
        <v>0</v>
      </c>
      <c r="BB108" s="138">
        <v>0</v>
      </c>
      <c r="BC108" s="138">
        <v>0</v>
      </c>
      <c r="BD108" s="138">
        <v>0</v>
      </c>
      <c r="BE108" s="138">
        <v>0</v>
      </c>
      <c r="BF108" s="138">
        <v>0</v>
      </c>
      <c r="BG108" s="138">
        <v>0</v>
      </c>
      <c r="BH108" s="138">
        <v>0</v>
      </c>
      <c r="BI108" s="138">
        <v>0</v>
      </c>
      <c r="BJ108" s="138">
        <v>0</v>
      </c>
      <c r="BK108" s="138">
        <v>0</v>
      </c>
      <c r="BL108" s="138">
        <v>0</v>
      </c>
      <c r="BM108" s="138">
        <v>0</v>
      </c>
      <c r="BN108" s="138">
        <v>0</v>
      </c>
      <c r="BO108" s="138">
        <v>0</v>
      </c>
      <c r="BP108" s="138">
        <v>0</v>
      </c>
      <c r="BQ108" s="138">
        <v>16.429865418503724</v>
      </c>
      <c r="BR108" s="138">
        <v>140.0798891625353</v>
      </c>
      <c r="BS108" s="138">
        <v>304.78682123739867</v>
      </c>
      <c r="BT108" s="138">
        <v>719.14160631795858</v>
      </c>
      <c r="BU108" s="138">
        <v>1475.5513760949393</v>
      </c>
      <c r="BV108" s="138">
        <v>1538.4991874107147</v>
      </c>
      <c r="BW108" s="138">
        <v>1937.8580463102217</v>
      </c>
      <c r="BX108" s="138">
        <v>2406.7614549352779</v>
      </c>
      <c r="BY108" s="138">
        <v>2723.8782611758306</v>
      </c>
      <c r="BZ108" s="138">
        <v>3065.5314548918718</v>
      </c>
      <c r="CA108" s="139">
        <v>3121.5964927101113</v>
      </c>
    </row>
    <row r="109" spans="1:79" x14ac:dyDescent="0.4">
      <c r="A109" s="136"/>
      <c r="B109" s="54" t="s">
        <v>177</v>
      </c>
      <c r="C109" s="220" t="s">
        <v>134</v>
      </c>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v>5.5982236346436212</v>
      </c>
      <c r="AY109" s="138">
        <v>6.48657232342934</v>
      </c>
      <c r="AZ109" s="138">
        <v>8.2835267481544754</v>
      </c>
      <c r="BA109" s="138">
        <v>7.4887886277403686</v>
      </c>
      <c r="BB109" s="138">
        <v>12.349673586446594</v>
      </c>
      <c r="BC109" s="138">
        <v>15.663149160386673</v>
      </c>
      <c r="BD109" s="138">
        <v>17.217013038639273</v>
      </c>
      <c r="BE109" s="138">
        <v>20.673665220306301</v>
      </c>
      <c r="BF109" s="138">
        <v>27.613534531770561</v>
      </c>
      <c r="BG109" s="138">
        <v>26.545235408669562</v>
      </c>
      <c r="BH109" s="138">
        <v>27.589808168321724</v>
      </c>
      <c r="BI109" s="138">
        <v>60.609862729598639</v>
      </c>
      <c r="BJ109" s="138">
        <v>41.320489374711045</v>
      </c>
      <c r="BK109" s="138">
        <v>33.866585716616264</v>
      </c>
      <c r="BL109" s="138">
        <v>37.913679344020565</v>
      </c>
      <c r="BM109" s="138">
        <v>41.71408734974743</v>
      </c>
      <c r="BN109" s="138">
        <v>44.454725496134017</v>
      </c>
      <c r="BO109" s="138">
        <v>43.273964945052633</v>
      </c>
      <c r="BP109" s="138">
        <v>47.289614720782886</v>
      </c>
      <c r="BQ109" s="138">
        <v>50.238030214456757</v>
      </c>
      <c r="BR109" s="138">
        <v>48.870758683736533</v>
      </c>
      <c r="BS109" s="138">
        <v>49.851404803534265</v>
      </c>
      <c r="BT109" s="138">
        <v>44.612151682326292</v>
      </c>
      <c r="BU109" s="138">
        <v>42.654750398584142</v>
      </c>
      <c r="BV109" s="138">
        <v>45.688440292272197</v>
      </c>
      <c r="BW109" s="138">
        <v>43.993519201815339</v>
      </c>
      <c r="BX109" s="138">
        <v>43.585801061472182</v>
      </c>
      <c r="BY109" s="138">
        <v>43.000810205332293</v>
      </c>
      <c r="BZ109" s="138">
        <v>42.339836304088308</v>
      </c>
      <c r="CA109" s="139">
        <v>42.382752362308146</v>
      </c>
    </row>
    <row r="110" spans="1:79" x14ac:dyDescent="0.4">
      <c r="A110" s="136"/>
      <c r="B110" s="143" t="s">
        <v>179</v>
      </c>
      <c r="C110" s="220" t="s">
        <v>137</v>
      </c>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v>0</v>
      </c>
      <c r="AI110" s="138">
        <v>0</v>
      </c>
      <c r="AJ110" s="138">
        <v>0</v>
      </c>
      <c r="AK110" s="138">
        <v>0</v>
      </c>
      <c r="AL110" s="138">
        <v>0</v>
      </c>
      <c r="AM110" s="138">
        <v>0</v>
      </c>
      <c r="AN110" s="138">
        <v>0</v>
      </c>
      <c r="AO110" s="138">
        <v>0</v>
      </c>
      <c r="AP110" s="138">
        <v>0</v>
      </c>
      <c r="AQ110" s="138">
        <v>212.95148351381346</v>
      </c>
      <c r="AR110" s="138">
        <v>6.710959884485372</v>
      </c>
      <c r="AS110" s="138">
        <v>0</v>
      </c>
      <c r="AT110" s="138">
        <v>0</v>
      </c>
      <c r="AU110" s="138">
        <v>0</v>
      </c>
      <c r="AV110" s="138">
        <v>0</v>
      </c>
      <c r="AW110" s="138">
        <v>0</v>
      </c>
      <c r="AX110" s="138">
        <v>0</v>
      </c>
      <c r="AY110" s="138">
        <v>0</v>
      </c>
      <c r="AZ110" s="138">
        <v>0</v>
      </c>
      <c r="BA110" s="138">
        <v>0</v>
      </c>
      <c r="BB110" s="138">
        <v>0</v>
      </c>
      <c r="BC110" s="138">
        <v>0</v>
      </c>
      <c r="BD110" s="138">
        <v>0</v>
      </c>
      <c r="BE110" s="138">
        <v>0</v>
      </c>
      <c r="BF110" s="138">
        <v>0</v>
      </c>
      <c r="BG110" s="138">
        <v>0</v>
      </c>
      <c r="BH110" s="138">
        <v>0</v>
      </c>
      <c r="BI110" s="138">
        <v>0</v>
      </c>
      <c r="BJ110" s="138">
        <v>0</v>
      </c>
      <c r="BK110" s="138">
        <v>0</v>
      </c>
      <c r="BL110" s="138">
        <v>0</v>
      </c>
      <c r="BM110" s="138">
        <v>0</v>
      </c>
      <c r="BN110" s="138">
        <v>0</v>
      </c>
      <c r="BO110" s="138">
        <v>0</v>
      </c>
      <c r="BP110" s="138">
        <v>0</v>
      </c>
      <c r="BQ110" s="138">
        <v>0</v>
      </c>
      <c r="BR110" s="138">
        <v>0</v>
      </c>
      <c r="BS110" s="138">
        <v>0</v>
      </c>
      <c r="BT110" s="138">
        <v>0</v>
      </c>
      <c r="BU110" s="138">
        <v>0</v>
      </c>
      <c r="BV110" s="138">
        <v>0</v>
      </c>
      <c r="BW110" s="138">
        <v>0</v>
      </c>
      <c r="BX110" s="138">
        <v>0</v>
      </c>
      <c r="BY110" s="138">
        <v>0</v>
      </c>
      <c r="BZ110" s="138">
        <v>0</v>
      </c>
      <c r="CA110" s="139">
        <v>0</v>
      </c>
    </row>
    <row r="111" spans="1:79" s="60" customFormat="1" x14ac:dyDescent="0.4">
      <c r="A111" s="150"/>
      <c r="B111" s="143" t="s">
        <v>180</v>
      </c>
      <c r="C111" s="220" t="s">
        <v>134</v>
      </c>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v>18.844580901430241</v>
      </c>
      <c r="AI111" s="138">
        <v>22.610690507870707</v>
      </c>
      <c r="AJ111" s="138">
        <v>28.938460517237587</v>
      </c>
      <c r="AK111" s="138">
        <v>35.486488880673747</v>
      </c>
      <c r="AL111" s="138">
        <v>41.344670154569002</v>
      </c>
      <c r="AM111" s="138">
        <v>48.424650793150349</v>
      </c>
      <c r="AN111" s="138">
        <v>61.009511132563709</v>
      </c>
      <c r="AO111" s="138">
        <v>67.257323249817318</v>
      </c>
      <c r="AP111" s="138">
        <v>73.330764722171935</v>
      </c>
      <c r="AQ111" s="138">
        <v>76.656247683995943</v>
      </c>
      <c r="AR111" s="138">
        <v>82.329121789132927</v>
      </c>
      <c r="AS111" s="138">
        <v>87.712026446037882</v>
      </c>
      <c r="AT111" s="138">
        <v>103.83495693530129</v>
      </c>
      <c r="AU111" s="138">
        <v>133.97544465795519</v>
      </c>
      <c r="AV111" s="138">
        <v>155.23180248604709</v>
      </c>
      <c r="AW111" s="138">
        <v>170.20536434903889</v>
      </c>
      <c r="AX111" s="138">
        <v>173.8417092522221</v>
      </c>
      <c r="AY111" s="138">
        <v>174.46257813716201</v>
      </c>
      <c r="AZ111" s="138">
        <v>158.92078647107536</v>
      </c>
      <c r="BA111" s="138">
        <v>205.62577051361612</v>
      </c>
      <c r="BB111" s="138">
        <v>214.61438478995726</v>
      </c>
      <c r="BC111" s="138">
        <v>213.89118939224176</v>
      </c>
      <c r="BD111" s="138">
        <v>236.4478767824416</v>
      </c>
      <c r="BE111" s="138">
        <v>237.59981867702044</v>
      </c>
      <c r="BF111" s="138">
        <v>227.87647798365526</v>
      </c>
      <c r="BG111" s="138">
        <v>233.19534886161094</v>
      </c>
      <c r="BH111" s="138">
        <v>166.10615439305275</v>
      </c>
      <c r="BI111" s="138">
        <v>167.04316325369265</v>
      </c>
      <c r="BJ111" s="138">
        <v>170.95587160241146</v>
      </c>
      <c r="BK111" s="138">
        <v>247.77211292119318</v>
      </c>
      <c r="BL111" s="138">
        <v>210.92022157037235</v>
      </c>
      <c r="BM111" s="138">
        <v>217.10170608627362</v>
      </c>
      <c r="BN111" s="138">
        <v>197.71975109332053</v>
      </c>
      <c r="BO111" s="138">
        <v>194.39336435101382</v>
      </c>
      <c r="BP111" s="138">
        <v>179.46540009222286</v>
      </c>
      <c r="BQ111" s="138">
        <v>159.88500090409255</v>
      </c>
      <c r="BR111" s="138">
        <v>150.91111007265516</v>
      </c>
      <c r="BS111" s="138">
        <v>138.76916540022356</v>
      </c>
      <c r="BT111" s="138">
        <v>124.08162763748089</v>
      </c>
      <c r="BU111" s="138">
        <v>108.45721027628974</v>
      </c>
      <c r="BV111" s="138">
        <v>98.525967716420112</v>
      </c>
      <c r="BW111" s="138">
        <v>93.66592655415883</v>
      </c>
      <c r="BX111" s="138">
        <v>88.30736646521477</v>
      </c>
      <c r="BY111" s="138">
        <v>82.919551975159365</v>
      </c>
      <c r="BZ111" s="138">
        <v>77.618842749850941</v>
      </c>
      <c r="CA111" s="139">
        <v>74.917118345139087</v>
      </c>
    </row>
    <row r="112" spans="1:79" s="60" customFormat="1" x14ac:dyDescent="0.4">
      <c r="A112" s="150"/>
      <c r="B112" s="54" t="s">
        <v>283</v>
      </c>
      <c r="C112" s="220" t="s">
        <v>144</v>
      </c>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v>0</v>
      </c>
      <c r="AI112" s="138">
        <v>0</v>
      </c>
      <c r="AJ112" s="138">
        <v>0</v>
      </c>
      <c r="AK112" s="138">
        <v>0</v>
      </c>
      <c r="AL112" s="138">
        <v>0</v>
      </c>
      <c r="AM112" s="138">
        <v>0</v>
      </c>
      <c r="AN112" s="138">
        <v>0</v>
      </c>
      <c r="AO112" s="138">
        <v>0</v>
      </c>
      <c r="AP112" s="138">
        <v>0</v>
      </c>
      <c r="AQ112" s="138">
        <v>11.834235329112703</v>
      </c>
      <c r="AR112" s="138">
        <v>58.305330816378856</v>
      </c>
      <c r="AS112" s="138">
        <v>46.822861054827904</v>
      </c>
      <c r="AT112" s="138">
        <v>51.007688223441505</v>
      </c>
      <c r="AU112" s="138">
        <v>65.409395771312006</v>
      </c>
      <c r="AV112" s="138">
        <v>65.809803875265459</v>
      </c>
      <c r="AW112" s="138">
        <v>65.886279822988627</v>
      </c>
      <c r="AX112" s="138">
        <v>48.743572867449529</v>
      </c>
      <c r="AY112" s="138">
        <v>81.070467928904293</v>
      </c>
      <c r="AZ112" s="138">
        <v>62.07333162321693</v>
      </c>
      <c r="BA112" s="138">
        <v>32.717276670417959</v>
      </c>
      <c r="BB112" s="138">
        <v>32.895845649601306</v>
      </c>
      <c r="BC112" s="138">
        <v>32.939051152276349</v>
      </c>
      <c r="BD112" s="138">
        <v>51.712395974606245</v>
      </c>
      <c r="BE112" s="138">
        <v>40.187009978371329</v>
      </c>
      <c r="BF112" s="138">
        <v>40.849835893214362</v>
      </c>
      <c r="BG112" s="138">
        <v>41.707229368560434</v>
      </c>
      <c r="BH112" s="138">
        <v>43.518231037637904</v>
      </c>
      <c r="BI112" s="138">
        <v>53.218501982946847</v>
      </c>
      <c r="BJ112" s="138">
        <v>0</v>
      </c>
      <c r="BK112" s="138">
        <v>0</v>
      </c>
      <c r="BL112" s="138">
        <v>0</v>
      </c>
      <c r="BM112" s="138">
        <v>0</v>
      </c>
      <c r="BN112" s="138">
        <v>0</v>
      </c>
      <c r="BO112" s="138">
        <v>0</v>
      </c>
      <c r="BP112" s="138">
        <v>0</v>
      </c>
      <c r="BQ112" s="138">
        <v>0</v>
      </c>
      <c r="BR112" s="138">
        <v>0</v>
      </c>
      <c r="BS112" s="138">
        <v>0</v>
      </c>
      <c r="BT112" s="138">
        <v>0</v>
      </c>
      <c r="BU112" s="138">
        <v>0</v>
      </c>
      <c r="BV112" s="138">
        <v>0</v>
      </c>
      <c r="BW112" s="138">
        <v>0</v>
      </c>
      <c r="BX112" s="138">
        <v>0</v>
      </c>
      <c r="BY112" s="138">
        <v>0</v>
      </c>
      <c r="BZ112" s="138">
        <v>0</v>
      </c>
      <c r="CA112" s="139">
        <v>0</v>
      </c>
    </row>
    <row r="113" spans="1:79" x14ac:dyDescent="0.4">
      <c r="A113" s="136"/>
      <c r="B113" s="143" t="s">
        <v>182</v>
      </c>
      <c r="C113" s="220" t="s">
        <v>144</v>
      </c>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v>0</v>
      </c>
      <c r="AI113" s="138">
        <v>0</v>
      </c>
      <c r="AJ113" s="138">
        <v>0</v>
      </c>
      <c r="AK113" s="138">
        <v>0</v>
      </c>
      <c r="AL113" s="138">
        <v>0</v>
      </c>
      <c r="AM113" s="138">
        <v>0</v>
      </c>
      <c r="AN113" s="138">
        <v>0</v>
      </c>
      <c r="AO113" s="138">
        <v>0</v>
      </c>
      <c r="AP113" s="138">
        <v>0</v>
      </c>
      <c r="AQ113" s="138">
        <v>0</v>
      </c>
      <c r="AR113" s="138">
        <v>0</v>
      </c>
      <c r="AS113" s="138">
        <v>0</v>
      </c>
      <c r="AT113" s="138">
        <v>0</v>
      </c>
      <c r="AU113" s="138">
        <v>0</v>
      </c>
      <c r="AV113" s="138">
        <v>0</v>
      </c>
      <c r="AW113" s="138">
        <v>0</v>
      </c>
      <c r="AX113" s="138">
        <v>0</v>
      </c>
      <c r="AY113" s="138">
        <v>0</v>
      </c>
      <c r="AZ113" s="138">
        <v>0</v>
      </c>
      <c r="BA113" s="138">
        <v>0</v>
      </c>
      <c r="BB113" s="138">
        <v>0</v>
      </c>
      <c r="BC113" s="138">
        <v>0</v>
      </c>
      <c r="BD113" s="138">
        <v>0</v>
      </c>
      <c r="BE113" s="138">
        <v>0</v>
      </c>
      <c r="BF113" s="138">
        <v>0</v>
      </c>
      <c r="BG113" s="138">
        <v>0</v>
      </c>
      <c r="BH113" s="138">
        <v>0</v>
      </c>
      <c r="BI113" s="138">
        <v>0</v>
      </c>
      <c r="BJ113" s="138">
        <v>25.234180022630984</v>
      </c>
      <c r="BK113" s="138">
        <v>21.632741984960667</v>
      </c>
      <c r="BL113" s="138">
        <v>17.83493098216757</v>
      </c>
      <c r="BM113" s="138">
        <v>18.180604001586698</v>
      </c>
      <c r="BN113" s="138">
        <v>17.976162267784186</v>
      </c>
      <c r="BO113" s="138">
        <v>11.330184857788799</v>
      </c>
      <c r="BP113" s="138">
        <v>9.0527069253402122</v>
      </c>
      <c r="BQ113" s="138">
        <v>0.62121012777479745</v>
      </c>
      <c r="BR113" s="138">
        <v>0</v>
      </c>
      <c r="BS113" s="138">
        <v>0</v>
      </c>
      <c r="BT113" s="138">
        <v>0</v>
      </c>
      <c r="BU113" s="138">
        <v>0</v>
      </c>
      <c r="BV113" s="138">
        <v>0</v>
      </c>
      <c r="BW113" s="138">
        <v>0</v>
      </c>
      <c r="BX113" s="138">
        <v>0</v>
      </c>
      <c r="BY113" s="138">
        <v>0</v>
      </c>
      <c r="BZ113" s="138">
        <v>0</v>
      </c>
      <c r="CA113" s="139">
        <v>0</v>
      </c>
    </row>
    <row r="114" spans="1:79" ht="25.5" customHeight="1" x14ac:dyDescent="0.4">
      <c r="A114" s="136"/>
      <c r="B114" s="143" t="s">
        <v>32</v>
      </c>
      <c r="C114" s="220"/>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v>36330.675804063678</v>
      </c>
      <c r="AI114" s="138">
        <v>36257.317861842806</v>
      </c>
      <c r="AJ114" s="138">
        <v>36310.713841991455</v>
      </c>
      <c r="AK114" s="138">
        <v>37838.377648400899</v>
      </c>
      <c r="AL114" s="138">
        <v>39397.001297800714</v>
      </c>
      <c r="AM114" s="138">
        <v>40556.687097314541</v>
      </c>
      <c r="AN114" s="138">
        <v>40102.46998431658</v>
      </c>
      <c r="AO114" s="138">
        <v>41287.928280772234</v>
      </c>
      <c r="AP114" s="138">
        <v>42488.70015144263</v>
      </c>
      <c r="AQ114" s="138">
        <v>42201.259192632431</v>
      </c>
      <c r="AR114" s="138">
        <v>40880.266038180598</v>
      </c>
      <c r="AS114" s="138">
        <v>40828.031504302693</v>
      </c>
      <c r="AT114" s="138">
        <v>41381.294784900681</v>
      </c>
      <c r="AU114" s="138">
        <v>44028.895756751706</v>
      </c>
      <c r="AV114" s="138">
        <v>44894.187408738995</v>
      </c>
      <c r="AW114" s="138">
        <v>46250.332798091207</v>
      </c>
      <c r="AX114" s="138">
        <v>46605.180990039895</v>
      </c>
      <c r="AY114" s="138">
        <v>47131.391185508503</v>
      </c>
      <c r="AZ114" s="138">
        <v>48602.790339235769</v>
      </c>
      <c r="BA114" s="138">
        <v>50637.901117633992</v>
      </c>
      <c r="BB114" s="138">
        <v>52995.491644970098</v>
      </c>
      <c r="BC114" s="138">
        <v>56054.64593583918</v>
      </c>
      <c r="BD114" s="138">
        <v>56185.881041085398</v>
      </c>
      <c r="BE114" s="138">
        <v>60189.41248335479</v>
      </c>
      <c r="BF114" s="138">
        <v>62159.096144268507</v>
      </c>
      <c r="BG114" s="138">
        <v>63830.925818726879</v>
      </c>
      <c r="BH114" s="138">
        <v>65224.368224050377</v>
      </c>
      <c r="BI114" s="138">
        <v>66971.257995590524</v>
      </c>
      <c r="BJ114" s="138">
        <v>67872.675063402916</v>
      </c>
      <c r="BK114" s="138">
        <v>71082.485864161368</v>
      </c>
      <c r="BL114" s="138">
        <v>73998.803716649301</v>
      </c>
      <c r="BM114" s="138">
        <v>79258.496833993588</v>
      </c>
      <c r="BN114" s="138">
        <v>81229.474014718769</v>
      </c>
      <c r="BO114" s="138">
        <v>85129.745886739896</v>
      </c>
      <c r="BP114" s="138">
        <v>89817.832036532578</v>
      </c>
      <c r="BQ114" s="138">
        <v>91848.217485348272</v>
      </c>
      <c r="BR114" s="138">
        <v>94398.751146869545</v>
      </c>
      <c r="BS114" s="138">
        <v>96737.401702191026</v>
      </c>
      <c r="BT114" s="138">
        <v>96924.247079794659</v>
      </c>
      <c r="BU114" s="138">
        <v>97376.18534233782</v>
      </c>
      <c r="BV114" s="138">
        <v>98694.623847180395</v>
      </c>
      <c r="BW114" s="138">
        <v>98854.816585637222</v>
      </c>
      <c r="BX114" s="138">
        <v>99778.311806681886</v>
      </c>
      <c r="BY114" s="138">
        <v>102455.07603707294</v>
      </c>
      <c r="BZ114" s="138">
        <v>105802.47033931251</v>
      </c>
      <c r="CA114" s="139">
        <v>109737.33927161916</v>
      </c>
    </row>
    <row r="115" spans="1:79" x14ac:dyDescent="0.4">
      <c r="A115" s="136"/>
      <c r="B115" s="64" t="s">
        <v>141</v>
      </c>
      <c r="C115" s="220" t="s">
        <v>137</v>
      </c>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v>36153.5464056251</v>
      </c>
      <c r="AI115" s="138">
        <v>36109.863790104631</v>
      </c>
      <c r="AJ115" s="138">
        <v>36180.099763423139</v>
      </c>
      <c r="AK115" s="138">
        <v>37717.070888985552</v>
      </c>
      <c r="AL115" s="138">
        <v>39281.033967466472</v>
      </c>
      <c r="AM115" s="138">
        <v>40443.214723151177</v>
      </c>
      <c r="AN115" s="138">
        <v>40000.294748843378</v>
      </c>
      <c r="AO115" s="138">
        <v>41186.105420049731</v>
      </c>
      <c r="AP115" s="138">
        <v>42400.462503600866</v>
      </c>
      <c r="AQ115" s="138">
        <v>42117.346971498766</v>
      </c>
      <c r="AR115" s="138">
        <v>40803.639347995129</v>
      </c>
      <c r="AS115" s="138">
        <v>40759.945844902715</v>
      </c>
      <c r="AT115" s="138">
        <v>41316.079946753285</v>
      </c>
      <c r="AU115" s="138">
        <v>43967.204368740029</v>
      </c>
      <c r="AV115" s="138">
        <v>44834.485157580515</v>
      </c>
      <c r="AW115" s="138">
        <v>46191.058091721097</v>
      </c>
      <c r="AX115" s="138">
        <v>46548.994710830295</v>
      </c>
      <c r="AY115" s="138">
        <v>47075.183898877556</v>
      </c>
      <c r="AZ115" s="138">
        <v>48557.677141619635</v>
      </c>
      <c r="BA115" s="138">
        <v>50593.811194976246</v>
      </c>
      <c r="BB115" s="138">
        <v>52952.652620635461</v>
      </c>
      <c r="BC115" s="138">
        <v>56013.605608345846</v>
      </c>
      <c r="BD115" s="138">
        <v>56145.939894272</v>
      </c>
      <c r="BE115" s="138">
        <v>60148.347872032027</v>
      </c>
      <c r="BF115" s="138">
        <v>62118.666286660475</v>
      </c>
      <c r="BG115" s="138">
        <v>63790.164945541583</v>
      </c>
      <c r="BH115" s="138">
        <v>65183.889179465827</v>
      </c>
      <c r="BI115" s="138">
        <v>66931.505960751063</v>
      </c>
      <c r="BJ115" s="138">
        <v>67829.559593731581</v>
      </c>
      <c r="BK115" s="138">
        <v>71033.61849261068</v>
      </c>
      <c r="BL115" s="138">
        <v>73944.714643837913</v>
      </c>
      <c r="BM115" s="138">
        <v>79202.003519518505</v>
      </c>
      <c r="BN115" s="138">
        <v>81161.896037676954</v>
      </c>
      <c r="BO115" s="138">
        <v>85057.915520866503</v>
      </c>
      <c r="BP115" s="138">
        <v>89733.398909384356</v>
      </c>
      <c r="BQ115" s="138">
        <v>91742.507898316981</v>
      </c>
      <c r="BR115" s="138">
        <v>94302.609535999771</v>
      </c>
      <c r="BS115" s="138">
        <v>96636.845973921067</v>
      </c>
      <c r="BT115" s="138">
        <v>96819.176697141709</v>
      </c>
      <c r="BU115" s="138">
        <v>97267.575280788675</v>
      </c>
      <c r="BV115" s="138">
        <v>98579.542447300511</v>
      </c>
      <c r="BW115" s="138">
        <v>98732.443962277175</v>
      </c>
      <c r="BX115" s="138">
        <v>99649.652736729491</v>
      </c>
      <c r="BY115" s="138">
        <v>102318.79655527577</v>
      </c>
      <c r="BZ115" s="138">
        <v>105660.66461990813</v>
      </c>
      <c r="CA115" s="139">
        <v>109589.21733917466</v>
      </c>
    </row>
    <row r="116" spans="1:79" x14ac:dyDescent="0.4">
      <c r="A116" s="136"/>
      <c r="B116" s="101" t="s">
        <v>249</v>
      </c>
      <c r="C116" s="220"/>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v>36153.5464056251</v>
      </c>
      <c r="AI116" s="138">
        <v>36105.767843667461</v>
      </c>
      <c r="AJ116" s="138">
        <v>36152.602062671918</v>
      </c>
      <c r="AK116" s="138">
        <v>37657.972724142186</v>
      </c>
      <c r="AL116" s="138">
        <v>39165.06663713223</v>
      </c>
      <c r="AM116" s="138">
        <v>40277.157590229188</v>
      </c>
      <c r="AN116" s="138">
        <v>39772.365377403148</v>
      </c>
      <c r="AO116" s="138">
        <v>40835.934118540623</v>
      </c>
      <c r="AP116" s="138">
        <v>41877.969233909076</v>
      </c>
      <c r="AQ116" s="138">
        <v>41456.917093049437</v>
      </c>
      <c r="AR116" s="138">
        <v>39996.595517006746</v>
      </c>
      <c r="AS116" s="138">
        <v>39723.869313381358</v>
      </c>
      <c r="AT116" s="138">
        <v>39993.812654428912</v>
      </c>
      <c r="AU116" s="138">
        <v>42087.486366062949</v>
      </c>
      <c r="AV116" s="138">
        <v>42582.17987520164</v>
      </c>
      <c r="AW116" s="138">
        <v>43507.991769413056</v>
      </c>
      <c r="AX116" s="138">
        <v>43495.37990640389</v>
      </c>
      <c r="AY116" s="138">
        <v>43583.91404904818</v>
      </c>
      <c r="AZ116" s="138">
        <v>44375.482629291968</v>
      </c>
      <c r="BA116" s="138">
        <v>45820.956073660185</v>
      </c>
      <c r="BB116" s="138">
        <v>47504.18366518274</v>
      </c>
      <c r="BC116" s="138">
        <v>49493.453874717568</v>
      </c>
      <c r="BD116" s="138">
        <v>47690.23493704015</v>
      </c>
      <c r="BE116" s="138">
        <v>50855.696041425756</v>
      </c>
      <c r="BF116" s="138">
        <v>52235.419338196007</v>
      </c>
      <c r="BG116" s="138">
        <v>52849.293576632423</v>
      </c>
      <c r="BH116" s="138">
        <v>53495.763630134519</v>
      </c>
      <c r="BI116" s="138">
        <v>54413.62756253429</v>
      </c>
      <c r="BJ116" s="138">
        <v>54549.003515334582</v>
      </c>
      <c r="BK116" s="138">
        <v>56495.509278911035</v>
      </c>
      <c r="BL116" s="138">
        <v>58064.436700863778</v>
      </c>
      <c r="BM116" s="138">
        <v>61430.694531716494</v>
      </c>
      <c r="BN116" s="138">
        <v>62924.044318394815</v>
      </c>
      <c r="BO116" s="138">
        <v>65853.920466248368</v>
      </c>
      <c r="BP116" s="138">
        <v>68825.337561999899</v>
      </c>
      <c r="BQ116" s="138">
        <v>70166.705457396674</v>
      </c>
      <c r="BR116" s="138">
        <v>71865.795612991613</v>
      </c>
      <c r="BS116" s="138">
        <v>73707.629934721437</v>
      </c>
      <c r="BT116" s="138">
        <v>72959.56930408311</v>
      </c>
      <c r="BU116" s="138">
        <v>70836.985285669783</v>
      </c>
      <c r="BV116" s="138">
        <v>68934.08128624731</v>
      </c>
      <c r="BW116" s="138">
        <v>66880.781709691961</v>
      </c>
      <c r="BX116" s="138">
        <v>65075.646813703941</v>
      </c>
      <c r="BY116" s="138">
        <v>62940.451579125649</v>
      </c>
      <c r="BZ116" s="138">
        <v>60928.96732452562</v>
      </c>
      <c r="CA116" s="139">
        <v>58993.677865410384</v>
      </c>
    </row>
    <row r="117" spans="1:79" x14ac:dyDescent="0.4">
      <c r="A117" s="136"/>
      <c r="B117" s="101" t="s">
        <v>270</v>
      </c>
      <c r="C117" s="220"/>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v>0</v>
      </c>
      <c r="AI117" s="138">
        <v>4.0959464371715777</v>
      </c>
      <c r="AJ117" s="138">
        <v>27.497700751224123</v>
      </c>
      <c r="AK117" s="138">
        <v>59.098164843371727</v>
      </c>
      <c r="AL117" s="138">
        <v>115.96733033424304</v>
      </c>
      <c r="AM117" s="138">
        <v>166.05713292199212</v>
      </c>
      <c r="AN117" s="138">
        <v>227.92937144022619</v>
      </c>
      <c r="AO117" s="138">
        <v>350.17130150910589</v>
      </c>
      <c r="AP117" s="138">
        <v>522.49326969178537</v>
      </c>
      <c r="AQ117" s="138">
        <v>660.42987844933486</v>
      </c>
      <c r="AR117" s="138">
        <v>807.04383098838855</v>
      </c>
      <c r="AS117" s="138">
        <v>1036.076531521353</v>
      </c>
      <c r="AT117" s="138">
        <v>1322.2672923243676</v>
      </c>
      <c r="AU117" s="138">
        <v>1879.7180026770773</v>
      </c>
      <c r="AV117" s="138">
        <v>2252.3052823788839</v>
      </c>
      <c r="AW117" s="138">
        <v>2683.0663223080387</v>
      </c>
      <c r="AX117" s="138">
        <v>3053.6148044264078</v>
      </c>
      <c r="AY117" s="138">
        <v>3491.2698498293748</v>
      </c>
      <c r="AZ117" s="138">
        <v>4182.1945123276655</v>
      </c>
      <c r="BA117" s="138">
        <v>4772.8551213160636</v>
      </c>
      <c r="BB117" s="138">
        <v>5448.4689554527158</v>
      </c>
      <c r="BC117" s="138">
        <v>6520.1517336282814</v>
      </c>
      <c r="BD117" s="138">
        <v>6861.0343112934061</v>
      </c>
      <c r="BE117" s="138">
        <v>7649.4247560087779</v>
      </c>
      <c r="BF117" s="138">
        <v>8222.4623260535354</v>
      </c>
      <c r="BG117" s="138">
        <v>9125.0953212006298</v>
      </c>
      <c r="BH117" s="138">
        <v>9840.4187170265777</v>
      </c>
      <c r="BI117" s="138">
        <v>10629.116166251968</v>
      </c>
      <c r="BJ117" s="138">
        <v>11322.320966190693</v>
      </c>
      <c r="BK117" s="138">
        <v>12373.580975700275</v>
      </c>
      <c r="BL117" s="138">
        <v>13424.102237143166</v>
      </c>
      <c r="BM117" s="138">
        <v>15042.538265344772</v>
      </c>
      <c r="BN117" s="138">
        <v>15207.567808895412</v>
      </c>
      <c r="BO117" s="138">
        <v>16264.089442006582</v>
      </c>
      <c r="BP117" s="138">
        <v>17744.202217390426</v>
      </c>
      <c r="BQ117" s="138">
        <v>18415.642530067897</v>
      </c>
      <c r="BR117" s="138">
        <v>19239.793805276226</v>
      </c>
      <c r="BS117" s="138">
        <v>19727.652062188972</v>
      </c>
      <c r="BT117" s="138">
        <v>19193.14990769096</v>
      </c>
      <c r="BU117" s="138">
        <v>18670.220690499755</v>
      </c>
      <c r="BV117" s="138">
        <v>18573.898261386857</v>
      </c>
      <c r="BW117" s="138">
        <v>18281.287928794329</v>
      </c>
      <c r="BX117" s="138">
        <v>17802.028883671283</v>
      </c>
      <c r="BY117" s="138">
        <v>17279.088345183554</v>
      </c>
      <c r="BZ117" s="138">
        <v>16747.672803166646</v>
      </c>
      <c r="CA117" s="139">
        <v>16217.673394383515</v>
      </c>
    </row>
    <row r="118" spans="1:79" x14ac:dyDescent="0.4">
      <c r="A118" s="136"/>
      <c r="B118" s="101" t="s">
        <v>271</v>
      </c>
      <c r="C118" s="220"/>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v>0</v>
      </c>
      <c r="AI118" s="138">
        <v>0</v>
      </c>
      <c r="AJ118" s="138">
        <v>0</v>
      </c>
      <c r="AK118" s="138">
        <v>0</v>
      </c>
      <c r="AL118" s="138">
        <v>0</v>
      </c>
      <c r="AM118" s="138">
        <v>0</v>
      </c>
      <c r="AN118" s="138">
        <v>0</v>
      </c>
      <c r="AO118" s="138">
        <v>0</v>
      </c>
      <c r="AP118" s="138">
        <v>0</v>
      </c>
      <c r="AQ118" s="138">
        <v>0</v>
      </c>
      <c r="AR118" s="138">
        <v>0</v>
      </c>
      <c r="AS118" s="138">
        <v>0</v>
      </c>
      <c r="AT118" s="138">
        <v>0</v>
      </c>
      <c r="AU118" s="138">
        <v>0</v>
      </c>
      <c r="AV118" s="138">
        <v>0</v>
      </c>
      <c r="AW118" s="138">
        <v>0</v>
      </c>
      <c r="AX118" s="138">
        <v>0</v>
      </c>
      <c r="AY118" s="138">
        <v>0</v>
      </c>
      <c r="AZ118" s="138">
        <v>0</v>
      </c>
      <c r="BA118" s="138">
        <v>0</v>
      </c>
      <c r="BB118" s="138">
        <v>0</v>
      </c>
      <c r="BC118" s="138">
        <v>0</v>
      </c>
      <c r="BD118" s="138">
        <v>1594.6706459384366</v>
      </c>
      <c r="BE118" s="138">
        <v>1643.2270745974897</v>
      </c>
      <c r="BF118" s="138">
        <v>1660.7846224109362</v>
      </c>
      <c r="BG118" s="138">
        <v>1815.7760477085269</v>
      </c>
      <c r="BH118" s="138">
        <v>1847.7068323047324</v>
      </c>
      <c r="BI118" s="138">
        <v>1888.7622319648019</v>
      </c>
      <c r="BJ118" s="138">
        <v>1906.3724533488164</v>
      </c>
      <c r="BK118" s="138">
        <v>1968.7212191001211</v>
      </c>
      <c r="BL118" s="138">
        <v>2038.0286025719313</v>
      </c>
      <c r="BM118" s="138">
        <v>2136.980623344346</v>
      </c>
      <c r="BN118" s="138">
        <v>2141.9472848368482</v>
      </c>
      <c r="BO118" s="138">
        <v>2214.0668535067762</v>
      </c>
      <c r="BP118" s="138">
        <v>2315.9190221127351</v>
      </c>
      <c r="BQ118" s="138">
        <v>2343.4660869499767</v>
      </c>
      <c r="BR118" s="138">
        <v>2383.9214458148194</v>
      </c>
      <c r="BS118" s="138">
        <v>2389.3280398652596</v>
      </c>
      <c r="BT118" s="138">
        <v>2283.3689289102645</v>
      </c>
      <c r="BU118" s="138">
        <v>2177.8928539939884</v>
      </c>
      <c r="BV118" s="138">
        <v>2112.8462068597005</v>
      </c>
      <c r="BW118" s="138">
        <v>2042.6182548184966</v>
      </c>
      <c r="BX118" s="138">
        <v>1958.6671686750917</v>
      </c>
      <c r="BY118" s="138">
        <v>1873.7277082933172</v>
      </c>
      <c r="BZ118" s="138">
        <v>1792.0600126588902</v>
      </c>
      <c r="CA118" s="139">
        <v>1714.1115830835133</v>
      </c>
    </row>
    <row r="119" spans="1:79" x14ac:dyDescent="0.4">
      <c r="A119" s="136"/>
      <c r="B119" s="101" t="s">
        <v>272</v>
      </c>
      <c r="C119" s="220"/>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v>0</v>
      </c>
      <c r="AI119" s="138">
        <v>0</v>
      </c>
      <c r="AJ119" s="138">
        <v>0</v>
      </c>
      <c r="AK119" s="138">
        <v>0</v>
      </c>
      <c r="AL119" s="138">
        <v>0</v>
      </c>
      <c r="AM119" s="138">
        <v>0</v>
      </c>
      <c r="AN119" s="138">
        <v>0</v>
      </c>
      <c r="AO119" s="138">
        <v>0</v>
      </c>
      <c r="AP119" s="138">
        <v>0</v>
      </c>
      <c r="AQ119" s="138">
        <v>0</v>
      </c>
      <c r="AR119" s="138">
        <v>0</v>
      </c>
      <c r="AS119" s="138">
        <v>0</v>
      </c>
      <c r="AT119" s="138">
        <v>0</v>
      </c>
      <c r="AU119" s="138">
        <v>0</v>
      </c>
      <c r="AV119" s="138">
        <v>0</v>
      </c>
      <c r="AW119" s="138">
        <v>0</v>
      </c>
      <c r="AX119" s="138">
        <v>0</v>
      </c>
      <c r="AY119" s="138">
        <v>0</v>
      </c>
      <c r="AZ119" s="138">
        <v>0</v>
      </c>
      <c r="BA119" s="138">
        <v>0</v>
      </c>
      <c r="BB119" s="138">
        <v>0</v>
      </c>
      <c r="BC119" s="138">
        <v>0</v>
      </c>
      <c r="BD119" s="138">
        <v>0</v>
      </c>
      <c r="BE119" s="138">
        <v>0</v>
      </c>
      <c r="BF119" s="138">
        <v>0</v>
      </c>
      <c r="BG119" s="138">
        <v>0</v>
      </c>
      <c r="BH119" s="138">
        <v>0</v>
      </c>
      <c r="BI119" s="138">
        <v>0</v>
      </c>
      <c r="BJ119" s="138">
        <v>51.862658857502325</v>
      </c>
      <c r="BK119" s="138">
        <v>195.80701889924987</v>
      </c>
      <c r="BL119" s="138">
        <v>418.14710325903656</v>
      </c>
      <c r="BM119" s="138">
        <v>591.79009911288426</v>
      </c>
      <c r="BN119" s="138">
        <v>888.33662554988746</v>
      </c>
      <c r="BO119" s="138">
        <v>725.83875910479753</v>
      </c>
      <c r="BP119" s="138">
        <v>847.94010788130402</v>
      </c>
      <c r="BQ119" s="138">
        <v>816.69382390243914</v>
      </c>
      <c r="BR119" s="138">
        <v>813.09867191710987</v>
      </c>
      <c r="BS119" s="138">
        <v>812.23593714540493</v>
      </c>
      <c r="BT119" s="138">
        <v>892.4753161547734</v>
      </c>
      <c r="BU119" s="138">
        <v>803.29392283519371</v>
      </c>
      <c r="BV119" s="138">
        <v>774.87646961790972</v>
      </c>
      <c r="BW119" s="138">
        <v>565.12829302446187</v>
      </c>
      <c r="BX119" s="138">
        <v>453.35590027126437</v>
      </c>
      <c r="BY119" s="138">
        <v>340.52730290421533</v>
      </c>
      <c r="BZ119" s="138">
        <v>223.56685307651509</v>
      </c>
      <c r="CA119" s="139">
        <v>146.07706278686106</v>
      </c>
    </row>
    <row r="120" spans="1:79" x14ac:dyDescent="0.4">
      <c r="A120" s="136"/>
      <c r="B120" s="229" t="s">
        <v>273</v>
      </c>
      <c r="C120" s="220"/>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v>1424.3996806292901</v>
      </c>
      <c r="BU120" s="138">
        <v>4577.9071092166478</v>
      </c>
      <c r="BV120" s="138">
        <v>7850.0340744486402</v>
      </c>
      <c r="BW120" s="138">
        <v>10525.278288273646</v>
      </c>
      <c r="BX120" s="138">
        <v>13826.297998714668</v>
      </c>
      <c r="BY120" s="138">
        <v>19195.758703297743</v>
      </c>
      <c r="BZ120" s="138">
        <v>25114.820301990167</v>
      </c>
      <c r="CA120" s="139">
        <v>31492.54661363404</v>
      </c>
    </row>
    <row r="121" spans="1:79" x14ac:dyDescent="0.4">
      <c r="A121" s="136"/>
      <c r="B121" s="229" t="s">
        <v>274</v>
      </c>
      <c r="C121" s="220"/>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v>66.21355967329967</v>
      </c>
      <c r="BU121" s="138">
        <v>201.27541857332406</v>
      </c>
      <c r="BV121" s="138">
        <v>333.80614874010234</v>
      </c>
      <c r="BW121" s="138">
        <v>437.34948767427107</v>
      </c>
      <c r="BX121" s="138">
        <v>533.65597169324849</v>
      </c>
      <c r="BY121" s="138">
        <v>689.24291647127211</v>
      </c>
      <c r="BZ121" s="138">
        <v>853.57732449030448</v>
      </c>
      <c r="CA121" s="139">
        <v>1025.1308198763456</v>
      </c>
    </row>
    <row r="122" spans="1:79" x14ac:dyDescent="0.4">
      <c r="A122" s="136"/>
      <c r="B122" s="64" t="s">
        <v>275</v>
      </c>
      <c r="C122" s="220" t="s">
        <v>134</v>
      </c>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v>177.12939843857637</v>
      </c>
      <c r="AI122" s="138">
        <v>147.45407173817679</v>
      </c>
      <c r="AJ122" s="138">
        <v>130.6140785683146</v>
      </c>
      <c r="AK122" s="138">
        <v>121.30675941534196</v>
      </c>
      <c r="AL122" s="138">
        <v>115.96733033424304</v>
      </c>
      <c r="AM122" s="138">
        <v>113.47237416336128</v>
      </c>
      <c r="AN122" s="138">
        <v>102.17523547320485</v>
      </c>
      <c r="AO122" s="138">
        <v>101.82286072250596</v>
      </c>
      <c r="AP122" s="138">
        <v>88.237647841766105</v>
      </c>
      <c r="AQ122" s="138">
        <v>83.912221133665923</v>
      </c>
      <c r="AR122" s="138">
        <v>76.626690185462394</v>
      </c>
      <c r="AS122" s="138">
        <v>68.085659399983541</v>
      </c>
      <c r="AT122" s="138">
        <v>65.214838147395326</v>
      </c>
      <c r="AU122" s="138">
        <v>61.691388011679535</v>
      </c>
      <c r="AV122" s="138">
        <v>59.702251158474233</v>
      </c>
      <c r="AW122" s="138">
        <v>59.274706370104632</v>
      </c>
      <c r="AX122" s="138">
        <v>56.186279209602283</v>
      </c>
      <c r="AY122" s="138">
        <v>56.207286630940906</v>
      </c>
      <c r="AZ122" s="138">
        <v>45.113197616139935</v>
      </c>
      <c r="BA122" s="138">
        <v>44.089922657743429</v>
      </c>
      <c r="BB122" s="138">
        <v>42.839024334639163</v>
      </c>
      <c r="BC122" s="138">
        <v>41.040327493327837</v>
      </c>
      <c r="BD122" s="138">
        <v>39.941146813401794</v>
      </c>
      <c r="BE122" s="138">
        <v>41.064611322764883</v>
      </c>
      <c r="BF122" s="138">
        <v>40.429857608036926</v>
      </c>
      <c r="BG122" s="138">
        <v>40.760873185295232</v>
      </c>
      <c r="BH122" s="138">
        <v>40.479044584556121</v>
      </c>
      <c r="BI122" s="138">
        <v>39.752034839460286</v>
      </c>
      <c r="BJ122" s="138">
        <v>43.115469671332058</v>
      </c>
      <c r="BK122" s="138">
        <v>48.867371550684418</v>
      </c>
      <c r="BL122" s="138">
        <v>54.089072811387133</v>
      </c>
      <c r="BM122" s="138">
        <v>56.49331447508559</v>
      </c>
      <c r="BN122" s="138">
        <v>67.577977041805255</v>
      </c>
      <c r="BO122" s="138">
        <v>71.830365873385617</v>
      </c>
      <c r="BP122" s="138">
        <v>84.433127148217864</v>
      </c>
      <c r="BQ122" s="138">
        <v>105.70958703128173</v>
      </c>
      <c r="BR122" s="138">
        <v>96.141610869780294</v>
      </c>
      <c r="BS122" s="138">
        <v>100.55572826994386</v>
      </c>
      <c r="BT122" s="138">
        <v>105.07038265294945</v>
      </c>
      <c r="BU122" s="138">
        <v>108.61006154913872</v>
      </c>
      <c r="BV122" s="138">
        <v>115.08139987988335</v>
      </c>
      <c r="BW122" s="138">
        <v>122.37262336005087</v>
      </c>
      <c r="BX122" s="138">
        <v>128.65906995238643</v>
      </c>
      <c r="BY122" s="138">
        <v>136.279481797183</v>
      </c>
      <c r="BZ122" s="138">
        <v>141.80571940437517</v>
      </c>
      <c r="CA122" s="139">
        <v>148.12193244450467</v>
      </c>
    </row>
    <row r="123" spans="1:79" ht="26.25" customHeight="1" x14ac:dyDescent="0.4">
      <c r="A123" s="136"/>
      <c r="B123" s="143" t="s">
        <v>276</v>
      </c>
      <c r="C123" s="220" t="s">
        <v>137</v>
      </c>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v>0</v>
      </c>
      <c r="AI123" s="138">
        <v>0</v>
      </c>
      <c r="AJ123" s="138">
        <v>0</v>
      </c>
      <c r="AK123" s="138">
        <v>0</v>
      </c>
      <c r="AL123" s="138">
        <v>0</v>
      </c>
      <c r="AM123" s="138">
        <v>0</v>
      </c>
      <c r="AN123" s="138">
        <v>0</v>
      </c>
      <c r="AO123" s="138">
        <v>0</v>
      </c>
      <c r="AP123" s="138">
        <v>0</v>
      </c>
      <c r="AQ123" s="138">
        <v>0</v>
      </c>
      <c r="AR123" s="138">
        <v>0</v>
      </c>
      <c r="AS123" s="138">
        <v>0</v>
      </c>
      <c r="AT123" s="138">
        <v>0</v>
      </c>
      <c r="AU123" s="138">
        <v>0</v>
      </c>
      <c r="AV123" s="138">
        <v>0</v>
      </c>
      <c r="AW123" s="138">
        <v>0</v>
      </c>
      <c r="AX123" s="138">
        <v>0</v>
      </c>
      <c r="AY123" s="138">
        <v>0</v>
      </c>
      <c r="AZ123" s="138">
        <v>0</v>
      </c>
      <c r="BA123" s="138">
        <v>0</v>
      </c>
      <c r="BB123" s="138">
        <v>0</v>
      </c>
      <c r="BC123" s="138">
        <v>0</v>
      </c>
      <c r="BD123" s="138">
        <v>0</v>
      </c>
      <c r="BE123" s="138">
        <v>0</v>
      </c>
      <c r="BF123" s="138">
        <v>0</v>
      </c>
      <c r="BG123" s="138">
        <v>0</v>
      </c>
      <c r="BH123" s="138">
        <v>0</v>
      </c>
      <c r="BI123" s="138">
        <v>0</v>
      </c>
      <c r="BJ123" s="138">
        <v>0</v>
      </c>
      <c r="BK123" s="138">
        <v>0</v>
      </c>
      <c r="BL123" s="138">
        <v>11.823957068276208</v>
      </c>
      <c r="BM123" s="138">
        <v>0.29790573524655128</v>
      </c>
      <c r="BN123" s="138">
        <v>-2.0625460743248509</v>
      </c>
      <c r="BO123" s="138">
        <v>5.9269481765265368</v>
      </c>
      <c r="BP123" s="138">
        <v>2.2972499175396828</v>
      </c>
      <c r="BQ123" s="138">
        <v>2.8132741792261826</v>
      </c>
      <c r="BR123" s="138">
        <v>1.9658204539633217</v>
      </c>
      <c r="BS123" s="138">
        <v>2.9767918475273225</v>
      </c>
      <c r="BT123" s="138">
        <v>2.0579213289252105</v>
      </c>
      <c r="BU123" s="138">
        <v>3.3887765785138177</v>
      </c>
      <c r="BV123" s="138">
        <v>3.1829750635167162</v>
      </c>
      <c r="BW123" s="138">
        <v>2.9994378348381923</v>
      </c>
      <c r="BX123" s="138">
        <v>2.9451843973180916</v>
      </c>
      <c r="BY123" s="138">
        <v>2.8891747177787339</v>
      </c>
      <c r="BZ123" s="138">
        <v>2.8337961421858964</v>
      </c>
      <c r="CA123" s="139">
        <v>2.778323706892297</v>
      </c>
    </row>
    <row r="124" spans="1:79" x14ac:dyDescent="0.4">
      <c r="A124" s="136"/>
      <c r="B124" s="54" t="s">
        <v>187</v>
      </c>
      <c r="C124" s="220" t="s">
        <v>144</v>
      </c>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v>0</v>
      </c>
      <c r="AI124" s="138">
        <v>0</v>
      </c>
      <c r="AJ124" s="138">
        <v>0</v>
      </c>
      <c r="AK124" s="138">
        <v>0</v>
      </c>
      <c r="AL124" s="138">
        <v>0</v>
      </c>
      <c r="AM124" s="138">
        <v>0</v>
      </c>
      <c r="AN124" s="138">
        <v>0</v>
      </c>
      <c r="AO124" s="138">
        <v>0</v>
      </c>
      <c r="AP124" s="138">
        <v>0</v>
      </c>
      <c r="AQ124" s="138">
        <v>0</v>
      </c>
      <c r="AR124" s="138">
        <v>0</v>
      </c>
      <c r="AS124" s="138">
        <v>0</v>
      </c>
      <c r="AT124" s="138">
        <v>0</v>
      </c>
      <c r="AU124" s="138">
        <v>0</v>
      </c>
      <c r="AV124" s="138">
        <v>0</v>
      </c>
      <c r="AW124" s="138">
        <v>0</v>
      </c>
      <c r="AX124" s="138">
        <v>0</v>
      </c>
      <c r="AY124" s="138">
        <v>0</v>
      </c>
      <c r="AZ124" s="138">
        <v>0</v>
      </c>
      <c r="BA124" s="138">
        <v>0</v>
      </c>
      <c r="BB124" s="138">
        <v>0</v>
      </c>
      <c r="BC124" s="138">
        <v>0</v>
      </c>
      <c r="BD124" s="138">
        <v>0</v>
      </c>
      <c r="BE124" s="138">
        <v>0</v>
      </c>
      <c r="BF124" s="138">
        <v>0</v>
      </c>
      <c r="BG124" s="138">
        <v>0</v>
      </c>
      <c r="BH124" s="138">
        <v>0</v>
      </c>
      <c r="BI124" s="138">
        <v>0</v>
      </c>
      <c r="BJ124" s="138">
        <v>0</v>
      </c>
      <c r="BK124" s="138">
        <v>0</v>
      </c>
      <c r="BL124" s="138">
        <v>0</v>
      </c>
      <c r="BM124" s="138">
        <v>0</v>
      </c>
      <c r="BN124" s="138">
        <v>0</v>
      </c>
      <c r="BO124" s="138">
        <v>0</v>
      </c>
      <c r="BP124" s="138">
        <v>0</v>
      </c>
      <c r="BQ124" s="138">
        <v>0</v>
      </c>
      <c r="BR124" s="138">
        <v>0</v>
      </c>
      <c r="BS124" s="138">
        <v>0</v>
      </c>
      <c r="BT124" s="138">
        <v>0</v>
      </c>
      <c r="BU124" s="138">
        <v>0</v>
      </c>
      <c r="BV124" s="138">
        <v>0.14996315119691445</v>
      </c>
      <c r="BW124" s="138">
        <v>0.47326640697370631</v>
      </c>
      <c r="BX124" s="138">
        <v>0.80127696593108855</v>
      </c>
      <c r="BY124" s="138">
        <v>1.1158554322792349</v>
      </c>
      <c r="BZ124" s="138">
        <v>1.4059357929710523</v>
      </c>
      <c r="CA124" s="139">
        <v>1.6803306067982833</v>
      </c>
    </row>
    <row r="125" spans="1:79" x14ac:dyDescent="0.4">
      <c r="A125" s="136"/>
      <c r="B125" s="143" t="s">
        <v>188</v>
      </c>
      <c r="C125" s="220" t="s">
        <v>144</v>
      </c>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v>0</v>
      </c>
      <c r="AI125" s="138">
        <v>0</v>
      </c>
      <c r="AJ125" s="138">
        <v>0</v>
      </c>
      <c r="AK125" s="138">
        <v>0</v>
      </c>
      <c r="AL125" s="138">
        <v>0</v>
      </c>
      <c r="AM125" s="138">
        <v>0</v>
      </c>
      <c r="AN125" s="138">
        <v>0</v>
      </c>
      <c r="AO125" s="138">
        <v>0</v>
      </c>
      <c r="AP125" s="138">
        <v>0</v>
      </c>
      <c r="AQ125" s="138">
        <v>0</v>
      </c>
      <c r="AR125" s="138">
        <v>0</v>
      </c>
      <c r="AS125" s="138">
        <v>0</v>
      </c>
      <c r="AT125" s="138">
        <v>0</v>
      </c>
      <c r="AU125" s="138">
        <v>0</v>
      </c>
      <c r="AV125" s="138">
        <v>0</v>
      </c>
      <c r="AW125" s="138">
        <v>0</v>
      </c>
      <c r="AX125" s="138">
        <v>0</v>
      </c>
      <c r="AY125" s="138">
        <v>0</v>
      </c>
      <c r="AZ125" s="138">
        <v>0</v>
      </c>
      <c r="BA125" s="138">
        <v>0</v>
      </c>
      <c r="BB125" s="138">
        <v>0</v>
      </c>
      <c r="BC125" s="138">
        <v>0</v>
      </c>
      <c r="BD125" s="138">
        <v>0</v>
      </c>
      <c r="BE125" s="138">
        <v>0</v>
      </c>
      <c r="BF125" s="138">
        <v>0</v>
      </c>
      <c r="BG125" s="138">
        <v>0</v>
      </c>
      <c r="BH125" s="138">
        <v>0</v>
      </c>
      <c r="BI125" s="138">
        <v>0</v>
      </c>
      <c r="BJ125" s="138">
        <v>0.30382891333247131</v>
      </c>
      <c r="BK125" s="138">
        <v>0</v>
      </c>
      <c r="BL125" s="138">
        <v>0</v>
      </c>
      <c r="BM125" s="138">
        <v>0</v>
      </c>
      <c r="BN125" s="138">
        <v>0</v>
      </c>
      <c r="BO125" s="138">
        <v>0</v>
      </c>
      <c r="BP125" s="138">
        <v>0</v>
      </c>
      <c r="BQ125" s="138">
        <v>0</v>
      </c>
      <c r="BR125" s="138">
        <v>0</v>
      </c>
      <c r="BS125" s="138">
        <v>5.4123149030719546E-3</v>
      </c>
      <c r="BT125" s="138">
        <v>7.9376452182726379E-3</v>
      </c>
      <c r="BU125" s="138">
        <v>3.6334224376122835E-3</v>
      </c>
      <c r="BV125" s="138">
        <v>3.4166265498493764E-3</v>
      </c>
      <c r="BW125" s="138">
        <v>3.1965562755758015E-3</v>
      </c>
      <c r="BX125" s="138">
        <v>3.1538637224008746E-3</v>
      </c>
      <c r="BY125" s="138">
        <v>3.1028073237249717E-3</v>
      </c>
      <c r="BZ125" s="138">
        <v>3.0700044187803939E-3</v>
      </c>
      <c r="CA125" s="139">
        <v>3.0379134993744642E-3</v>
      </c>
    </row>
    <row r="126" spans="1:79" x14ac:dyDescent="0.4">
      <c r="A126" s="136"/>
      <c r="B126" s="54" t="s">
        <v>261</v>
      </c>
      <c r="C126" s="220" t="s">
        <v>134</v>
      </c>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v>1165.6646347190767</v>
      </c>
      <c r="AI126" s="138">
        <v>970.02661092959602</v>
      </c>
      <c r="AJ126" s="138">
        <v>943.54235472712912</v>
      </c>
      <c r="AK126" s="138">
        <v>989.85071511027604</v>
      </c>
      <c r="AL126" s="138">
        <v>992.44841300045186</v>
      </c>
      <c r="AM126" s="138">
        <v>976.76742917933188</v>
      </c>
      <c r="AN126" s="138">
        <v>1013.7224291749876</v>
      </c>
      <c r="AO126" s="138">
        <v>1075.5300429677518</v>
      </c>
      <c r="AP126" s="138">
        <v>1077.6821651108846</v>
      </c>
      <c r="AQ126" s="138">
        <v>1061.2477122441569</v>
      </c>
      <c r="AR126" s="138">
        <v>1039.3015836024585</v>
      </c>
      <c r="AS126" s="138">
        <v>1032.0590975359896</v>
      </c>
      <c r="AT126" s="138">
        <v>1238.2113664765682</v>
      </c>
      <c r="AU126" s="138">
        <v>1387.9873782672407</v>
      </c>
      <c r="AV126" s="138">
        <v>1607.190435345301</v>
      </c>
      <c r="AW126" s="138">
        <v>1715.9850219421551</v>
      </c>
      <c r="AX126" s="138">
        <v>1500.3500352215233</v>
      </c>
      <c r="AY126" s="138">
        <v>1592.0713720001081</v>
      </c>
      <c r="AZ126" s="138">
        <v>1695.3379355128009</v>
      </c>
      <c r="BA126" s="138">
        <v>1618.5000561174736</v>
      </c>
      <c r="BB126" s="138">
        <v>1561.1407115665052</v>
      </c>
      <c r="BC126" s="138">
        <v>1542.7874252665001</v>
      </c>
      <c r="BD126" s="138">
        <v>1719.4924423921382</v>
      </c>
      <c r="BE126" s="138">
        <v>1509.8959120558511</v>
      </c>
      <c r="BF126" s="138">
        <v>0</v>
      </c>
      <c r="BG126" s="138">
        <v>0</v>
      </c>
      <c r="BH126" s="138">
        <v>0</v>
      </c>
      <c r="BI126" s="138">
        <v>0</v>
      </c>
      <c r="BJ126" s="138">
        <v>0</v>
      </c>
      <c r="BK126" s="138">
        <v>0</v>
      </c>
      <c r="BL126" s="138">
        <v>0</v>
      </c>
      <c r="BM126" s="138">
        <v>0</v>
      </c>
      <c r="BN126" s="138">
        <v>0</v>
      </c>
      <c r="BO126" s="138">
        <v>0</v>
      </c>
      <c r="BP126" s="138">
        <v>0</v>
      </c>
      <c r="BQ126" s="138">
        <v>0</v>
      </c>
      <c r="BR126" s="138">
        <v>0</v>
      </c>
      <c r="BS126" s="138">
        <v>0</v>
      </c>
      <c r="BT126" s="138">
        <v>0</v>
      </c>
      <c r="BU126" s="138">
        <v>0</v>
      </c>
      <c r="BV126" s="138">
        <v>0</v>
      </c>
      <c r="BW126" s="138">
        <v>0</v>
      </c>
      <c r="BX126" s="138">
        <v>0</v>
      </c>
      <c r="BY126" s="138">
        <v>0</v>
      </c>
      <c r="BZ126" s="138">
        <v>0</v>
      </c>
      <c r="CA126" s="139">
        <v>0</v>
      </c>
    </row>
    <row r="127" spans="1:79" x14ac:dyDescent="0.4">
      <c r="A127" s="136"/>
      <c r="B127" s="54" t="s">
        <v>277</v>
      </c>
      <c r="C127" s="220" t="s">
        <v>134</v>
      </c>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v>0</v>
      </c>
      <c r="AI127" s="138">
        <v>0</v>
      </c>
      <c r="AJ127" s="138">
        <v>0</v>
      </c>
      <c r="AK127" s="138">
        <v>0</v>
      </c>
      <c r="AL127" s="138">
        <v>0</v>
      </c>
      <c r="AM127" s="138">
        <v>0</v>
      </c>
      <c r="AN127" s="138">
        <v>0</v>
      </c>
      <c r="AO127" s="138">
        <v>0</v>
      </c>
      <c r="AP127" s="138">
        <v>0</v>
      </c>
      <c r="AQ127" s="138">
        <v>0</v>
      </c>
      <c r="AR127" s="138">
        <v>0</v>
      </c>
      <c r="AS127" s="138">
        <v>0</v>
      </c>
      <c r="AT127" s="138">
        <v>0</v>
      </c>
      <c r="AU127" s="138">
        <v>0</v>
      </c>
      <c r="AV127" s="138">
        <v>0</v>
      </c>
      <c r="AW127" s="138">
        <v>0</v>
      </c>
      <c r="AX127" s="138">
        <v>0</v>
      </c>
      <c r="AY127" s="138">
        <v>0</v>
      </c>
      <c r="AZ127" s="138">
        <v>0</v>
      </c>
      <c r="BA127" s="138">
        <v>287.42956794693453</v>
      </c>
      <c r="BB127" s="138">
        <v>289.3971087279088</v>
      </c>
      <c r="BC127" s="138">
        <v>1126.1749381552427</v>
      </c>
      <c r="BD127" s="138">
        <v>2536.6797372830024</v>
      </c>
      <c r="BE127" s="138">
        <v>2412.8872000538386</v>
      </c>
      <c r="BF127" s="138">
        <v>2389.3376268747265</v>
      </c>
      <c r="BG127" s="138">
        <v>2629.1949359585851</v>
      </c>
      <c r="BH127" s="138">
        <v>2622.6978026895322</v>
      </c>
      <c r="BI127" s="138">
        <v>2580.9749803342202</v>
      </c>
      <c r="BJ127" s="138">
        <v>2548.5686091612602</v>
      </c>
      <c r="BK127" s="138">
        <v>2555.1158261314213</v>
      </c>
      <c r="BL127" s="138">
        <v>3245.1131843785397</v>
      </c>
      <c r="BM127" s="138">
        <v>3240.2191376800829</v>
      </c>
      <c r="BN127" s="138">
        <v>3209.72019602409</v>
      </c>
      <c r="BO127" s="138">
        <v>2467.4698480247248</v>
      </c>
      <c r="BP127" s="138">
        <v>2412.9797385569418</v>
      </c>
      <c r="BQ127" s="138">
        <v>2365.0802524002452</v>
      </c>
      <c r="BR127" s="138">
        <v>2309.7886326066237</v>
      </c>
      <c r="BS127" s="138">
        <v>2244.8355433841439</v>
      </c>
      <c r="BT127" s="138">
        <v>2168.9537996705167</v>
      </c>
      <c r="BU127" s="138">
        <v>2099.6268209232376</v>
      </c>
      <c r="BV127" s="138">
        <v>2025.7729266058491</v>
      </c>
      <c r="BW127" s="138">
        <v>1961.6104142172817</v>
      </c>
      <c r="BX127" s="138">
        <v>1908.4486819100764</v>
      </c>
      <c r="BY127" s="138">
        <v>1896.0492136957007</v>
      </c>
      <c r="BZ127" s="138">
        <v>1894.3505360747088</v>
      </c>
      <c r="CA127" s="139">
        <v>1896.2038037265208</v>
      </c>
    </row>
    <row r="128" spans="1:79" ht="24.75" customHeight="1" x14ac:dyDescent="0.4">
      <c r="A128" s="136"/>
      <c r="B128" s="60" t="s">
        <v>278</v>
      </c>
      <c r="C128" s="142"/>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f t="shared" ref="AH128:BW128" si="7">SUM(AH82:AH127)-AH115-AH114-AH98-AH95-AH83</f>
        <v>44725.684255348657</v>
      </c>
      <c r="AI128" s="105">
        <f t="shared" si="7"/>
        <v>44108.450632220782</v>
      </c>
      <c r="AJ128" s="105">
        <f t="shared" si="7"/>
        <v>44319.943743049509</v>
      </c>
      <c r="AK128" s="105">
        <f t="shared" si="7"/>
        <v>47482.225075435199</v>
      </c>
      <c r="AL128" s="105">
        <f t="shared" si="7"/>
        <v>49704.093352682787</v>
      </c>
      <c r="AM128" s="105">
        <f t="shared" si="7"/>
        <v>51563.837889603637</v>
      </c>
      <c r="AN128" s="105">
        <f t="shared" si="7"/>
        <v>52006.907696280425</v>
      </c>
      <c r="AO128" s="105">
        <f t="shared" si="7"/>
        <v>54099.001723134279</v>
      </c>
      <c r="AP128" s="105">
        <f t="shared" si="7"/>
        <v>55997.378123326118</v>
      </c>
      <c r="AQ128" s="105">
        <f t="shared" si="7"/>
        <v>56141.2338194166</v>
      </c>
      <c r="AR128" s="105">
        <f t="shared" si="7"/>
        <v>55267.286935906879</v>
      </c>
      <c r="AS128" s="105">
        <f t="shared" si="7"/>
        <v>56001.345697070326</v>
      </c>
      <c r="AT128" s="105">
        <f t="shared" si="7"/>
        <v>57767.427721738066</v>
      </c>
      <c r="AU128" s="105">
        <f t="shared" si="7"/>
        <v>61159.15971924633</v>
      </c>
      <c r="AV128" s="105">
        <f t="shared" si="7"/>
        <v>65056.039783334629</v>
      </c>
      <c r="AW128" s="105">
        <f t="shared" si="7"/>
        <v>68361.642723286757</v>
      </c>
      <c r="AX128" s="105">
        <f t="shared" si="7"/>
        <v>69273.176133322791</v>
      </c>
      <c r="AY128" s="105">
        <f t="shared" si="7"/>
        <v>69938.422207020805</v>
      </c>
      <c r="AZ128" s="105">
        <f t="shared" si="7"/>
        <v>71207.562750965895</v>
      </c>
      <c r="BA128" s="105">
        <f t="shared" si="7"/>
        <v>73500.442507442567</v>
      </c>
      <c r="BB128" s="105">
        <f t="shared" si="7"/>
        <v>75599.595925188056</v>
      </c>
      <c r="BC128" s="105">
        <f t="shared" si="7"/>
        <v>79936.947819533671</v>
      </c>
      <c r="BD128" s="105">
        <f t="shared" si="7"/>
        <v>82757.593946739027</v>
      </c>
      <c r="BE128" s="105">
        <f t="shared" si="7"/>
        <v>87923.417293195482</v>
      </c>
      <c r="BF128" s="105">
        <f t="shared" si="7"/>
        <v>88726.567425363814</v>
      </c>
      <c r="BG128" s="105">
        <f t="shared" si="7"/>
        <v>91080.214697539297</v>
      </c>
      <c r="BH128" s="105">
        <f t="shared" si="7"/>
        <v>95066.063673435623</v>
      </c>
      <c r="BI128" s="105">
        <f t="shared" si="7"/>
        <v>98196.481048690868</v>
      </c>
      <c r="BJ128" s="105">
        <f t="shared" si="7"/>
        <v>98569.708613023482</v>
      </c>
      <c r="BK128" s="105">
        <f t="shared" si="7"/>
        <v>102712.10400485132</v>
      </c>
      <c r="BL128" s="105">
        <f t="shared" si="7"/>
        <v>108600.87953497937</v>
      </c>
      <c r="BM128" s="105">
        <f t="shared" si="7"/>
        <v>114459.00541391643</v>
      </c>
      <c r="BN128" s="105">
        <f t="shared" si="7"/>
        <v>116702.40524906269</v>
      </c>
      <c r="BO128" s="105">
        <f t="shared" si="7"/>
        <v>119629.08407435639</v>
      </c>
      <c r="BP128" s="105">
        <f t="shared" si="7"/>
        <v>123644.70770862342</v>
      </c>
      <c r="BQ128" s="105">
        <f t="shared" si="7"/>
        <v>122323.70466113678</v>
      </c>
      <c r="BR128" s="105">
        <f t="shared" si="7"/>
        <v>124511.30534932947</v>
      </c>
      <c r="BS128" s="105">
        <f t="shared" si="7"/>
        <v>125970.73151417343</v>
      </c>
      <c r="BT128" s="105">
        <f t="shared" si="7"/>
        <v>124887.93641201947</v>
      </c>
      <c r="BU128" s="105">
        <f t="shared" si="7"/>
        <v>124458.80913570366</v>
      </c>
      <c r="BV128" s="105">
        <f t="shared" si="7"/>
        <v>124316.89712329431</v>
      </c>
      <c r="BW128" s="105">
        <f t="shared" si="7"/>
        <v>123954.35941331324</v>
      </c>
      <c r="BX128" s="105">
        <f>SUM(BX82:BX127)-BX115-BX114-BX98-BX95-BX83</f>
        <v>124359.15436166342</v>
      </c>
      <c r="BY128" s="105">
        <f>SUM(BY82:BY127)-BY115-BY114-BY98-BY95-BY83</f>
        <v>126891.36166298664</v>
      </c>
      <c r="BZ128" s="105">
        <f>SUM(BZ82:BZ127)-BZ115-BZ114-BZ98-BZ95-BZ83</f>
        <v>130288.95763014408</v>
      </c>
      <c r="CA128" s="106">
        <f>SUM(CA82:CA127)-CA115-CA114-CA98-CA95-CA83</f>
        <v>134085.93801346497</v>
      </c>
    </row>
    <row r="129" spans="1:79" x14ac:dyDescent="0.4">
      <c r="A129" s="136"/>
      <c r="B129" s="221" t="s">
        <v>246</v>
      </c>
      <c r="C129" s="54"/>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f t="shared" ref="AH129:BV129" si="8">AH128-AH99-AH126-AH89-AH106</f>
        <v>42654.934304684757</v>
      </c>
      <c r="AI129" s="105">
        <f t="shared" si="8"/>
        <v>42216.169588083125</v>
      </c>
      <c r="AJ129" s="105">
        <f t="shared" si="8"/>
        <v>42324.943261599699</v>
      </c>
      <c r="AK129" s="105">
        <f t="shared" si="8"/>
        <v>45080.200582332291</v>
      </c>
      <c r="AL129" s="105">
        <f t="shared" si="8"/>
        <v>47080.761468238954</v>
      </c>
      <c r="AM129" s="105">
        <f t="shared" si="8"/>
        <v>48698.751056989888</v>
      </c>
      <c r="AN129" s="105">
        <f t="shared" si="8"/>
        <v>48829.12724235942</v>
      </c>
      <c r="AO129" s="105">
        <f t="shared" si="8"/>
        <v>50524.614902445093</v>
      </c>
      <c r="AP129" s="105">
        <f t="shared" si="8"/>
        <v>52053.996612380703</v>
      </c>
      <c r="AQ129" s="105">
        <f t="shared" si="8"/>
        <v>51986.572314168909</v>
      </c>
      <c r="AR129" s="105">
        <f t="shared" si="8"/>
        <v>51140.349918720771</v>
      </c>
      <c r="AS129" s="105">
        <f t="shared" si="8"/>
        <v>51401.750866057831</v>
      </c>
      <c r="AT129" s="105">
        <f t="shared" si="8"/>
        <v>52570.557760808544</v>
      </c>
      <c r="AU129" s="105">
        <f t="shared" si="8"/>
        <v>56405.584216652358</v>
      </c>
      <c r="AV129" s="105">
        <f t="shared" si="8"/>
        <v>59631.892967756103</v>
      </c>
      <c r="AW129" s="105">
        <f t="shared" si="8"/>
        <v>62325.446316029178</v>
      </c>
      <c r="AX129" s="105">
        <f t="shared" si="8"/>
        <v>63438.260287754711</v>
      </c>
      <c r="AY129" s="105">
        <f t="shared" si="8"/>
        <v>64431.66159047898</v>
      </c>
      <c r="AZ129" s="105">
        <f t="shared" si="8"/>
        <v>65783.841216914763</v>
      </c>
      <c r="BA129" s="105">
        <f t="shared" si="8"/>
        <v>68294.365402811294</v>
      </c>
      <c r="BB129" s="105">
        <f t="shared" si="8"/>
        <v>70605.175957498301</v>
      </c>
      <c r="BC129" s="105">
        <f t="shared" si="8"/>
        <v>75018.57165287566</v>
      </c>
      <c r="BD129" s="105">
        <f t="shared" si="8"/>
        <v>77249.352479540466</v>
      </c>
      <c r="BE129" s="105">
        <f t="shared" si="8"/>
        <v>82434.448246530359</v>
      </c>
      <c r="BF129" s="105">
        <f t="shared" si="8"/>
        <v>85345.553016217556</v>
      </c>
      <c r="BG129" s="105">
        <f t="shared" si="8"/>
        <v>87973.32847725891</v>
      </c>
      <c r="BH129" s="105">
        <f t="shared" si="8"/>
        <v>92040.165412629285</v>
      </c>
      <c r="BI129" s="105">
        <f t="shared" si="8"/>
        <v>95195.98296446391</v>
      </c>
      <c r="BJ129" s="105">
        <f t="shared" si="8"/>
        <v>95418.074620069267</v>
      </c>
      <c r="BK129" s="105">
        <f t="shared" si="8"/>
        <v>99557.043722220915</v>
      </c>
      <c r="BL129" s="105">
        <f t="shared" si="8"/>
        <v>105368.03582877398</v>
      </c>
      <c r="BM129" s="105">
        <f t="shared" si="8"/>
        <v>111155.06512070145</v>
      </c>
      <c r="BN129" s="105">
        <f>BN128-BN99-BN126-BN89-BN106</f>
        <v>113386.06326622346</v>
      </c>
      <c r="BO129" s="105">
        <f t="shared" si="8"/>
        <v>116398.06274431858</v>
      </c>
      <c r="BP129" s="105">
        <f t="shared" si="8"/>
        <v>120569.43148102869</v>
      </c>
      <c r="BQ129" s="105">
        <f t="shared" si="8"/>
        <v>121653.5554409531</v>
      </c>
      <c r="BR129" s="105">
        <f t="shared" si="8"/>
        <v>123843.6089886711</v>
      </c>
      <c r="BS129" s="105">
        <f t="shared" si="8"/>
        <v>125297.71039292745</v>
      </c>
      <c r="BT129" s="105">
        <f t="shared" si="8"/>
        <v>124223.76611943654</v>
      </c>
      <c r="BU129" s="105">
        <f t="shared" si="8"/>
        <v>123779.09659956107</v>
      </c>
      <c r="BV129" s="105">
        <f t="shared" si="8"/>
        <v>123839.54046581961</v>
      </c>
      <c r="BW129" s="105">
        <f>BW128-BW99-BW126-BW89-BW106</f>
        <v>123707.35941331324</v>
      </c>
      <c r="BX129" s="105">
        <f>BX128-BX99-BX126-BX89-BX106</f>
        <v>124359.15436166342</v>
      </c>
      <c r="BY129" s="105">
        <f>BY128-BY99-BY126-BY89-BY106</f>
        <v>126891.36166298664</v>
      </c>
      <c r="BZ129" s="105">
        <f>BZ128-BZ99-BZ126-BZ89-BZ106</f>
        <v>130288.95763014408</v>
      </c>
      <c r="CA129" s="106">
        <f>CA128-CA99-CA126-CA89-CA106</f>
        <v>134085.93801346497</v>
      </c>
    </row>
    <row r="130" spans="1:79" x14ac:dyDescent="0.4">
      <c r="A130" s="136"/>
      <c r="B130" s="54"/>
      <c r="C130" s="54"/>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6"/>
    </row>
    <row r="131" spans="1:79" s="60" customFormat="1" ht="26.25" customHeight="1" x14ac:dyDescent="0.4">
      <c r="A131" s="150"/>
      <c r="B131" s="60" t="s">
        <v>199</v>
      </c>
      <c r="C131" s="23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c r="AE131" s="180"/>
      <c r="AF131" s="180"/>
      <c r="AG131" s="180"/>
      <c r="AH131" s="180">
        <f t="shared" ref="AH131:BW131" si="9">SUM(AH16,AH78,AH128)</f>
        <v>75988.511930149252</v>
      </c>
      <c r="AI131" s="180">
        <f t="shared" si="9"/>
        <v>76909.83200755695</v>
      </c>
      <c r="AJ131" s="180">
        <f t="shared" si="9"/>
        <v>77880.569185410161</v>
      </c>
      <c r="AK131" s="180">
        <f t="shared" si="9"/>
        <v>86153.646855937433</v>
      </c>
      <c r="AL131" s="180">
        <f t="shared" si="9"/>
        <v>91695.542046281451</v>
      </c>
      <c r="AM131" s="180">
        <f t="shared" si="9"/>
        <v>97785.67639713001</v>
      </c>
      <c r="AN131" s="180">
        <f t="shared" si="9"/>
        <v>100213.10416922276</v>
      </c>
      <c r="AO131" s="180">
        <f t="shared" si="9"/>
        <v>103730.32575681154</v>
      </c>
      <c r="AP131" s="180">
        <f t="shared" si="9"/>
        <v>107119.68887786186</v>
      </c>
      <c r="AQ131" s="180">
        <f t="shared" si="9"/>
        <v>105473.51988035536</v>
      </c>
      <c r="AR131" s="180">
        <f t="shared" si="9"/>
        <v>100362.68188896876</v>
      </c>
      <c r="AS131" s="180">
        <f t="shared" si="9"/>
        <v>99085.380300499382</v>
      </c>
      <c r="AT131" s="180">
        <f t="shared" si="9"/>
        <v>102800.96520186323</v>
      </c>
      <c r="AU131" s="180">
        <f t="shared" si="9"/>
        <v>114127.15454246227</v>
      </c>
      <c r="AV131" s="180">
        <f t="shared" si="9"/>
        <v>126343.83051714808</v>
      </c>
      <c r="AW131" s="180">
        <f t="shared" si="9"/>
        <v>135112.05326870875</v>
      </c>
      <c r="AX131" s="180">
        <f t="shared" si="9"/>
        <v>137425.56820836308</v>
      </c>
      <c r="AY131" s="180">
        <f t="shared" si="9"/>
        <v>139376.50424599738</v>
      </c>
      <c r="AZ131" s="180">
        <f t="shared" si="9"/>
        <v>139957.8331755359</v>
      </c>
      <c r="BA131" s="180">
        <f t="shared" si="9"/>
        <v>140740.6685718993</v>
      </c>
      <c r="BB131" s="180">
        <f t="shared" si="9"/>
        <v>142248.95637602519</v>
      </c>
      <c r="BC131" s="180">
        <f t="shared" si="9"/>
        <v>146872.36247070396</v>
      </c>
      <c r="BD131" s="180">
        <f t="shared" si="9"/>
        <v>147006.04356230955</v>
      </c>
      <c r="BE131" s="180">
        <f t="shared" si="9"/>
        <v>153204.38503954472</v>
      </c>
      <c r="BF131" s="180">
        <f t="shared" si="9"/>
        <v>154533.8936225473</v>
      </c>
      <c r="BG131" s="180">
        <f t="shared" si="9"/>
        <v>145199.80752049497</v>
      </c>
      <c r="BH131" s="180">
        <f t="shared" si="9"/>
        <v>148476.87910892291</v>
      </c>
      <c r="BI131" s="180">
        <f t="shared" si="9"/>
        <v>150818.76974097997</v>
      </c>
      <c r="BJ131" s="180">
        <f t="shared" si="9"/>
        <v>150779.81468791966</v>
      </c>
      <c r="BK131" s="180">
        <f t="shared" si="9"/>
        <v>155808.7640637455</v>
      </c>
      <c r="BL131" s="180">
        <f t="shared" si="9"/>
        <v>163123.71394616493</v>
      </c>
      <c r="BM131" s="180">
        <f t="shared" si="9"/>
        <v>175355.82159459253</v>
      </c>
      <c r="BN131" s="180">
        <f t="shared" si="9"/>
        <v>178384.09463665332</v>
      </c>
      <c r="BO131" s="180">
        <f t="shared" si="9"/>
        <v>182497.20254671245</v>
      </c>
      <c r="BP131" s="180">
        <f t="shared" si="9"/>
        <v>187440.00469506954</v>
      </c>
      <c r="BQ131" s="180">
        <f t="shared" si="9"/>
        <v>181388.36429401723</v>
      </c>
      <c r="BR131" s="180">
        <f t="shared" si="9"/>
        <v>183620.77347582171</v>
      </c>
      <c r="BS131" s="180">
        <f t="shared" si="9"/>
        <v>185970.54710335517</v>
      </c>
      <c r="BT131" s="180">
        <f t="shared" si="9"/>
        <v>184069.73603065909</v>
      </c>
      <c r="BU131" s="180">
        <f t="shared" si="9"/>
        <v>185072.71400125261</v>
      </c>
      <c r="BV131" s="180">
        <f t="shared" si="9"/>
        <v>187652.18514441155</v>
      </c>
      <c r="BW131" s="180">
        <f t="shared" si="9"/>
        <v>185406.45188460694</v>
      </c>
      <c r="BX131" s="180">
        <f>SUM(BX16,BX78,BX128)</f>
        <v>185954.87351194955</v>
      </c>
      <c r="BY131" s="180">
        <f>SUM(BY16,BY78,BY128)</f>
        <v>189264.45018302038</v>
      </c>
      <c r="BZ131" s="180">
        <f>SUM(BZ16,BZ78,BZ128)</f>
        <v>193667.98660531148</v>
      </c>
      <c r="CA131" s="183">
        <f>SUM(CA16,CA78,CA128)</f>
        <v>199253.84872228603</v>
      </c>
    </row>
    <row r="132" spans="1:79" x14ac:dyDescent="0.4">
      <c r="A132" s="136"/>
      <c r="B132" s="221" t="s">
        <v>246</v>
      </c>
      <c r="C132" s="54"/>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180">
        <f t="shared" ref="AH132:BW132" si="10">AH17+AH79+AH129</f>
        <v>62404.571995772523</v>
      </c>
      <c r="AI132" s="180">
        <f t="shared" si="10"/>
        <v>60562.580233338638</v>
      </c>
      <c r="AJ132" s="180">
        <f t="shared" si="10"/>
        <v>62461.626547641397</v>
      </c>
      <c r="AK132" s="180">
        <f t="shared" si="10"/>
        <v>69130.375276705046</v>
      </c>
      <c r="AL132" s="180">
        <f t="shared" si="10"/>
        <v>73638.075937661168</v>
      </c>
      <c r="AM132" s="180">
        <f t="shared" si="10"/>
        <v>78553.59639031034</v>
      </c>
      <c r="AN132" s="180">
        <f t="shared" si="10"/>
        <v>80189.978900176779</v>
      </c>
      <c r="AO132" s="180">
        <f t="shared" si="10"/>
        <v>83084.822569562151</v>
      </c>
      <c r="AP132" s="180">
        <f t="shared" si="10"/>
        <v>86146.373708261788</v>
      </c>
      <c r="AQ132" s="180">
        <f t="shared" si="10"/>
        <v>84687.135086105991</v>
      </c>
      <c r="AR132" s="180">
        <f t="shared" si="10"/>
        <v>80711.050697664556</v>
      </c>
      <c r="AS132" s="180">
        <f t="shared" si="10"/>
        <v>79340.670461663016</v>
      </c>
      <c r="AT132" s="180">
        <f t="shared" si="10"/>
        <v>82549.932678438607</v>
      </c>
      <c r="AU132" s="180">
        <f t="shared" si="10"/>
        <v>93252.071472764568</v>
      </c>
      <c r="AV132" s="180">
        <f t="shared" si="10"/>
        <v>102395.06940414538</v>
      </c>
      <c r="AW132" s="180">
        <f t="shared" si="10"/>
        <v>109212.09842304567</v>
      </c>
      <c r="AX132" s="180">
        <f t="shared" si="10"/>
        <v>111435.92260511094</v>
      </c>
      <c r="AY132" s="180">
        <f t="shared" si="10"/>
        <v>113335.74045456867</v>
      </c>
      <c r="AZ132" s="180">
        <f t="shared" si="10"/>
        <v>113721.540001694</v>
      </c>
      <c r="BA132" s="180">
        <f t="shared" si="10"/>
        <v>114441.70060583157</v>
      </c>
      <c r="BB132" s="180">
        <f t="shared" si="10"/>
        <v>115952.39372609959</v>
      </c>
      <c r="BC132" s="180">
        <f t="shared" si="10"/>
        <v>119748.70290121812</v>
      </c>
      <c r="BD132" s="180">
        <f t="shared" si="10"/>
        <v>121258.48618114216</v>
      </c>
      <c r="BE132" s="180">
        <f t="shared" si="10"/>
        <v>127016.34569679707</v>
      </c>
      <c r="BF132" s="180">
        <f t="shared" si="10"/>
        <v>130921.00682556668</v>
      </c>
      <c r="BG132" s="180">
        <f>BG17+BG79+BG129</f>
        <v>134286.79785931535</v>
      </c>
      <c r="BH132" s="180">
        <f t="shared" si="10"/>
        <v>138568.88755489959</v>
      </c>
      <c r="BI132" s="180">
        <f t="shared" si="10"/>
        <v>141982.44337084651</v>
      </c>
      <c r="BJ132" s="180">
        <f t="shared" si="10"/>
        <v>142569.98449531297</v>
      </c>
      <c r="BK132" s="180">
        <f t="shared" si="10"/>
        <v>148065.44055186541</v>
      </c>
      <c r="BL132" s="180">
        <f t="shared" si="10"/>
        <v>155652.51076911151</v>
      </c>
      <c r="BM132" s="180">
        <f t="shared" si="10"/>
        <v>168100.67113172592</v>
      </c>
      <c r="BN132" s="180">
        <f t="shared" si="10"/>
        <v>171246.79562408946</v>
      </c>
      <c r="BO132" s="180">
        <f t="shared" si="10"/>
        <v>175658.60292879201</v>
      </c>
      <c r="BP132" s="180">
        <f t="shared" si="10"/>
        <v>180912.37920568031</v>
      </c>
      <c r="BQ132" s="180">
        <f t="shared" si="10"/>
        <v>180527.93864638006</v>
      </c>
      <c r="BR132" s="180">
        <f t="shared" si="10"/>
        <v>182822.69819603398</v>
      </c>
      <c r="BS132" s="180">
        <f t="shared" si="10"/>
        <v>185210.68560261306</v>
      </c>
      <c r="BT132" s="180">
        <f t="shared" si="10"/>
        <v>183342.9383849942</v>
      </c>
      <c r="BU132" s="180">
        <f t="shared" si="10"/>
        <v>184348.76942400305</v>
      </c>
      <c r="BV132" s="180">
        <f t="shared" si="10"/>
        <v>187141.49370609823</v>
      </c>
      <c r="BW132" s="180">
        <f t="shared" si="10"/>
        <v>185133.94897830565</v>
      </c>
      <c r="BX132" s="180">
        <f>BX17+BX79+BX129</f>
        <v>185935.32676804138</v>
      </c>
      <c r="BY132" s="180">
        <f>BY17+BY79+BY129</f>
        <v>189248.96399486793</v>
      </c>
      <c r="BZ132" s="180">
        <f>BZ17+BZ79+BZ129</f>
        <v>193655.88544458698</v>
      </c>
      <c r="CA132" s="183">
        <f>CA17+CA79+CA129</f>
        <v>199253.84872228603</v>
      </c>
    </row>
    <row r="133" spans="1:79" x14ac:dyDescent="0.4">
      <c r="A133" s="136"/>
      <c r="B133" s="221"/>
      <c r="C133" s="54"/>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3"/>
    </row>
    <row r="134" spans="1:79" x14ac:dyDescent="0.4">
      <c r="A134" s="136"/>
      <c r="B134" s="221"/>
      <c r="C134" s="54"/>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3"/>
    </row>
    <row r="135" spans="1:79" s="60" customFormat="1" x14ac:dyDescent="0.4">
      <c r="A135" s="150"/>
      <c r="B135" s="226" t="s">
        <v>200</v>
      </c>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50">
        <f>SUM(AH136:AH138)</f>
        <v>49734.487761578988</v>
      </c>
      <c r="AI135" s="50">
        <f t="shared" ref="AI135:BW135" si="11">SUM(AI136:AI138)</f>
        <v>48551.934216462068</v>
      </c>
      <c r="AJ135" s="50">
        <f t="shared" si="11"/>
        <v>49614.891662561196</v>
      </c>
      <c r="AK135" s="50">
        <f t="shared" si="11"/>
        <v>52106.967371039747</v>
      </c>
      <c r="AL135" s="50">
        <f t="shared" si="11"/>
        <v>52421.251155482401</v>
      </c>
      <c r="AM135" s="50">
        <f t="shared" si="11"/>
        <v>54368.52543967271</v>
      </c>
      <c r="AN135" s="50">
        <f t="shared" si="11"/>
        <v>54157.31001305989</v>
      </c>
      <c r="AO135" s="50">
        <f t="shared" si="11"/>
        <v>55154.111941897689</v>
      </c>
      <c r="AP135" s="50">
        <f t="shared" si="11"/>
        <v>57105.605502403509</v>
      </c>
      <c r="AQ135" s="50">
        <f t="shared" si="11"/>
        <v>56498.314402061602</v>
      </c>
      <c r="AR135" s="50">
        <f t="shared" si="11"/>
        <v>54200.747172529656</v>
      </c>
      <c r="AS135" s="50">
        <f t="shared" si="11"/>
        <v>53383.575478840801</v>
      </c>
      <c r="AT135" s="50">
        <f t="shared" si="11"/>
        <v>54186.696005588507</v>
      </c>
      <c r="AU135" s="50">
        <f t="shared" si="11"/>
        <v>59067.683772702978</v>
      </c>
      <c r="AV135" s="50">
        <f t="shared" si="11"/>
        <v>60880.858101225698</v>
      </c>
      <c r="AW135" s="50">
        <f t="shared" si="11"/>
        <v>62879.67435594304</v>
      </c>
      <c r="AX135" s="50">
        <f t="shared" si="11"/>
        <v>62470.183252598021</v>
      </c>
      <c r="AY135" s="50">
        <f t="shared" si="11"/>
        <v>62263.511097529707</v>
      </c>
      <c r="AZ135" s="50">
        <f t="shared" si="11"/>
        <v>62664.883084831323</v>
      </c>
      <c r="BA135" s="50">
        <f t="shared" si="11"/>
        <v>64004.914066260564</v>
      </c>
      <c r="BB135" s="50">
        <f t="shared" si="11"/>
        <v>66368.426539020191</v>
      </c>
      <c r="BC135" s="50">
        <f t="shared" si="11"/>
        <v>69283.204441088994</v>
      </c>
      <c r="BD135" s="50">
        <f t="shared" si="11"/>
        <v>69307.434528583413</v>
      </c>
      <c r="BE135" s="50">
        <f t="shared" si="11"/>
        <v>73358.204239019076</v>
      </c>
      <c r="BF135" s="50">
        <f t="shared" si="11"/>
        <v>75215.512691284035</v>
      </c>
      <c r="BG135" s="50">
        <f t="shared" si="11"/>
        <v>76970.04497463227</v>
      </c>
      <c r="BH135" s="50">
        <f t="shared" si="11"/>
        <v>78063.917003988026</v>
      </c>
      <c r="BI135" s="50">
        <f t="shared" si="11"/>
        <v>79333.837561850465</v>
      </c>
      <c r="BJ135" s="50">
        <f t="shared" si="11"/>
        <v>79844.8148410344</v>
      </c>
      <c r="BK135" s="50">
        <f t="shared" si="11"/>
        <v>83200.202024634593</v>
      </c>
      <c r="BL135" s="50">
        <f t="shared" si="11"/>
        <v>87320.573666484706</v>
      </c>
      <c r="BM135" s="50">
        <f t="shared" si="11"/>
        <v>92195.351900973299</v>
      </c>
      <c r="BN135" s="50">
        <f t="shared" si="11"/>
        <v>93454.553343220789</v>
      </c>
      <c r="BO135" s="50">
        <f t="shared" si="11"/>
        <v>97013.802538945543</v>
      </c>
      <c r="BP135" s="50">
        <f t="shared" si="11"/>
        <v>100601.81143795575</v>
      </c>
      <c r="BQ135" s="50">
        <f t="shared" si="11"/>
        <v>101297.16039940974</v>
      </c>
      <c r="BR135" s="50">
        <f t="shared" si="11"/>
        <v>103133.30651793256</v>
      </c>
      <c r="BS135" s="50">
        <f t="shared" si="11"/>
        <v>105643.0364060377</v>
      </c>
      <c r="BT135" s="50">
        <f t="shared" si="11"/>
        <v>105787.70464882044</v>
      </c>
      <c r="BU135" s="50">
        <f t="shared" si="11"/>
        <v>106063.37234205997</v>
      </c>
      <c r="BV135" s="50">
        <f t="shared" si="11"/>
        <v>107055.05353812331</v>
      </c>
      <c r="BW135" s="50">
        <f t="shared" si="11"/>
        <v>107249.62243973359</v>
      </c>
      <c r="BX135" s="50">
        <f>SUM(BX136:BX138)</f>
        <v>108042.12168145586</v>
      </c>
      <c r="BY135" s="50">
        <f>SUM(BY136:BY138)</f>
        <v>110542.94512383548</v>
      </c>
      <c r="BZ135" s="50">
        <f>SUM(BZ136:BZ138)</f>
        <v>113747.11471983998</v>
      </c>
      <c r="CA135" s="51">
        <f>SUM(CA136:CA138)</f>
        <v>117550.83271092321</v>
      </c>
    </row>
    <row r="136" spans="1:79" x14ac:dyDescent="0.4">
      <c r="A136" s="136"/>
      <c r="B136" s="146" t="s">
        <v>279</v>
      </c>
      <c r="C136" s="54"/>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138">
        <f t="shared" ref="AH136:BJ136" si="12">SUMIF($C$6:$C$15,"(C)",AH$6:AH$15)</f>
        <v>9.574562077760886</v>
      </c>
      <c r="AI136" s="138">
        <f t="shared" si="12"/>
        <v>8.1918928743431554</v>
      </c>
      <c r="AJ136" s="138">
        <f t="shared" si="12"/>
        <v>6.8744251878060307</v>
      </c>
      <c r="AK136" s="138">
        <f t="shared" si="12"/>
        <v>6.2208594571970242</v>
      </c>
      <c r="AL136" s="138">
        <f t="shared" si="12"/>
        <v>5.7983665167121519</v>
      </c>
      <c r="AM136" s="138">
        <f t="shared" si="12"/>
        <v>5.5352377640664034</v>
      </c>
      <c r="AN136" s="138">
        <f t="shared" si="12"/>
        <v>5.2397556652925568</v>
      </c>
      <c r="AO136" s="138">
        <f t="shared" si="12"/>
        <v>2.483484407865999</v>
      </c>
      <c r="AP136" s="138">
        <f t="shared" si="12"/>
        <v>4.7696025860414109</v>
      </c>
      <c r="AQ136" s="138">
        <f t="shared" si="12"/>
        <v>3.2386856087009988</v>
      </c>
      <c r="AR136" s="138">
        <f t="shared" si="12"/>
        <v>2.8676415182756712</v>
      </c>
      <c r="AS136" s="138">
        <f t="shared" si="12"/>
        <v>2.6684426716506433</v>
      </c>
      <c r="AT136" s="138">
        <f t="shared" si="12"/>
        <v>2.8230822508752724</v>
      </c>
      <c r="AU136" s="138">
        <f t="shared" si="12"/>
        <v>2.5320321363052622</v>
      </c>
      <c r="AV136" s="138">
        <f t="shared" si="12"/>
        <v>3.3576430548604823</v>
      </c>
      <c r="AW136" s="138">
        <f t="shared" si="12"/>
        <v>1.6389621846514582</v>
      </c>
      <c r="AX136" s="138">
        <f t="shared" si="12"/>
        <v>1.6193878029052999</v>
      </c>
      <c r="AY136" s="138">
        <f t="shared" si="12"/>
        <v>2.7039200640628738</v>
      </c>
      <c r="AZ136" s="138">
        <f t="shared" si="12"/>
        <v>2.2704573131621646</v>
      </c>
      <c r="BA136" s="138">
        <f t="shared" si="12"/>
        <v>2.3701179228523981</v>
      </c>
      <c r="BB136" s="138">
        <f t="shared" si="12"/>
        <v>2.6450641501964487</v>
      </c>
      <c r="BC136" s="138">
        <f t="shared" si="12"/>
        <v>2.0151680118304922</v>
      </c>
      <c r="BD136" s="138">
        <f t="shared" si="12"/>
        <v>2.1056001587720803</v>
      </c>
      <c r="BE136" s="138">
        <f t="shared" si="12"/>
        <v>2.320823632117345</v>
      </c>
      <c r="BF136" s="138">
        <f t="shared" si="12"/>
        <v>2.2426717076344493</v>
      </c>
      <c r="BG136" s="138">
        <f t="shared" si="12"/>
        <v>0</v>
      </c>
      <c r="BH136" s="138">
        <f t="shared" si="12"/>
        <v>0</v>
      </c>
      <c r="BI136" s="138">
        <f t="shared" si="12"/>
        <v>0</v>
      </c>
      <c r="BJ136" s="138">
        <f t="shared" si="12"/>
        <v>0</v>
      </c>
      <c r="BK136" s="138">
        <f>SUMIF($C$6:$C$15,"(C)",BK$6:BK$15)</f>
        <v>0</v>
      </c>
      <c r="BL136" s="138">
        <f t="shared" ref="BL136:CA136" si="13">SUMIF($C$6:$C$15,"(C)",BL$6:BL$15)</f>
        <v>0</v>
      </c>
      <c r="BM136" s="138">
        <f t="shared" si="13"/>
        <v>0</v>
      </c>
      <c r="BN136" s="138">
        <f t="shared" si="13"/>
        <v>0</v>
      </c>
      <c r="BO136" s="138">
        <f t="shared" si="13"/>
        <v>0</v>
      </c>
      <c r="BP136" s="138">
        <f t="shared" si="13"/>
        <v>0</v>
      </c>
      <c r="BQ136" s="138">
        <f t="shared" si="13"/>
        <v>0</v>
      </c>
      <c r="BR136" s="138">
        <f t="shared" si="13"/>
        <v>0</v>
      </c>
      <c r="BS136" s="138">
        <f t="shared" si="13"/>
        <v>0</v>
      </c>
      <c r="BT136" s="138">
        <f t="shared" si="13"/>
        <v>0</v>
      </c>
      <c r="BU136" s="138">
        <f t="shared" si="13"/>
        <v>0</v>
      </c>
      <c r="BV136" s="138">
        <f t="shared" si="13"/>
        <v>0</v>
      </c>
      <c r="BW136" s="138">
        <f t="shared" si="13"/>
        <v>0</v>
      </c>
      <c r="BX136" s="138">
        <f t="shared" si="13"/>
        <v>0</v>
      </c>
      <c r="BY136" s="138">
        <f t="shared" si="13"/>
        <v>0</v>
      </c>
      <c r="BZ136" s="138">
        <f t="shared" si="13"/>
        <v>0</v>
      </c>
      <c r="CA136" s="139">
        <f t="shared" si="13"/>
        <v>0</v>
      </c>
    </row>
    <row r="137" spans="1:79" x14ac:dyDescent="0.4">
      <c r="A137" s="136"/>
      <c r="B137" s="146" t="s">
        <v>280</v>
      </c>
      <c r="C137" s="54"/>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138">
        <f t="shared" ref="AH137:CA137" si="14">SUMIF($C$20:$C$77,"(C)",AH$20:AH$77)</f>
        <v>12691.447201391951</v>
      </c>
      <c r="AI137" s="138">
        <f t="shared" si="14"/>
        <v>11683.05105208243</v>
      </c>
      <c r="AJ137" s="138">
        <f t="shared" si="14"/>
        <v>12756.923999978553</v>
      </c>
      <c r="AK137" s="138">
        <f t="shared" si="14"/>
        <v>13741.964939810619</v>
      </c>
      <c r="AL137" s="138">
        <f t="shared" si="14"/>
        <v>12539.879438360684</v>
      </c>
      <c r="AM137" s="138">
        <f t="shared" si="14"/>
        <v>13326.028907648648</v>
      </c>
      <c r="AN137" s="138">
        <f t="shared" si="14"/>
        <v>13584.468525129341</v>
      </c>
      <c r="AO137" s="138">
        <f t="shared" si="14"/>
        <v>13411.918497507111</v>
      </c>
      <c r="AP137" s="138">
        <f t="shared" si="14"/>
        <v>14162.504030144824</v>
      </c>
      <c r="AQ137" s="138">
        <f t="shared" si="14"/>
        <v>13681.571008438355</v>
      </c>
      <c r="AR137" s="138">
        <f t="shared" si="14"/>
        <v>12927.680428002939</v>
      </c>
      <c r="AS137" s="138">
        <f t="shared" si="14"/>
        <v>12159.799374895105</v>
      </c>
      <c r="AT137" s="138">
        <f t="shared" si="14"/>
        <v>12455.555458291647</v>
      </c>
      <c r="AU137" s="138">
        <f t="shared" si="14"/>
        <v>14648.142919478661</v>
      </c>
      <c r="AV137" s="138">
        <f t="shared" si="14"/>
        <v>15584.936684432196</v>
      </c>
      <c r="AW137" s="138">
        <f t="shared" si="14"/>
        <v>16213.505044508605</v>
      </c>
      <c r="AX137" s="138">
        <f t="shared" si="14"/>
        <v>15456.032645507057</v>
      </c>
      <c r="AY137" s="138">
        <f t="shared" si="14"/>
        <v>14731.828702118342</v>
      </c>
      <c r="AZ137" s="138">
        <f t="shared" si="14"/>
        <v>13680.023438938666</v>
      </c>
      <c r="BA137" s="138">
        <f t="shared" si="14"/>
        <v>13012.574922966887</v>
      </c>
      <c r="BB137" s="138">
        <f t="shared" si="14"/>
        <v>13027.71693886327</v>
      </c>
      <c r="BC137" s="138">
        <f t="shared" si="14"/>
        <v>12900.865842474548</v>
      </c>
      <c r="BD137" s="138">
        <f t="shared" si="14"/>
        <v>12812.89612427306</v>
      </c>
      <c r="BE137" s="138">
        <f t="shared" si="14"/>
        <v>12856.664960903308</v>
      </c>
      <c r="BF137" s="138">
        <f t="shared" si="14"/>
        <v>12745.449785749437</v>
      </c>
      <c r="BG137" s="138">
        <f t="shared" si="14"/>
        <v>12844.367482351974</v>
      </c>
      <c r="BH137" s="138">
        <f t="shared" si="14"/>
        <v>12557.192845368081</v>
      </c>
      <c r="BI137" s="138">
        <f t="shared" si="14"/>
        <v>12097.609958403315</v>
      </c>
      <c r="BJ137" s="138">
        <f t="shared" si="14"/>
        <v>11731.614284713183</v>
      </c>
      <c r="BK137" s="138">
        <f t="shared" si="14"/>
        <v>11912.071209810481</v>
      </c>
      <c r="BL137" s="138">
        <f t="shared" si="14"/>
        <v>12296.775042778805</v>
      </c>
      <c r="BM137" s="138">
        <f t="shared" si="14"/>
        <v>12788.416006885916</v>
      </c>
      <c r="BN137" s="138">
        <f t="shared" si="14"/>
        <v>12093.932449959524</v>
      </c>
      <c r="BO137" s="138">
        <f t="shared" si="14"/>
        <v>11765.467618656721</v>
      </c>
      <c r="BP137" s="138">
        <f t="shared" si="14"/>
        <v>10695.346680241333</v>
      </c>
      <c r="BQ137" s="138">
        <f t="shared" si="14"/>
        <v>9395.977703917466</v>
      </c>
      <c r="BR137" s="138">
        <f t="shared" si="14"/>
        <v>8679.3769047028236</v>
      </c>
      <c r="BS137" s="138">
        <f t="shared" si="14"/>
        <v>8857.7446647944853</v>
      </c>
      <c r="BT137" s="138">
        <f t="shared" si="14"/>
        <v>8827.5306092038918</v>
      </c>
      <c r="BU137" s="138">
        <f t="shared" si="14"/>
        <v>8658.1783302221775</v>
      </c>
      <c r="BV137" s="138">
        <f t="shared" si="14"/>
        <v>8342.2065143555556</v>
      </c>
      <c r="BW137" s="138">
        <f t="shared" si="14"/>
        <v>8388.1559315566919</v>
      </c>
      <c r="BX137" s="138">
        <f t="shared" si="14"/>
        <v>8266.7161781578143</v>
      </c>
      <c r="BY137" s="138">
        <f t="shared" si="14"/>
        <v>8098.2419656249676</v>
      </c>
      <c r="BZ137" s="138">
        <f t="shared" si="14"/>
        <v>7960.0854909742284</v>
      </c>
      <c r="CA137" s="139">
        <f t="shared" si="14"/>
        <v>7834.6239915763763</v>
      </c>
    </row>
    <row r="138" spans="1:79" x14ac:dyDescent="0.4">
      <c r="A138" s="136"/>
      <c r="B138" s="143" t="s">
        <v>281</v>
      </c>
      <c r="C138" s="54"/>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138">
        <f t="shared" ref="AH138:CA138" si="15">SUMIF($C$82:$C$127,"(C)",AH$82:AH$127)</f>
        <v>37033.465998109277</v>
      </c>
      <c r="AI138" s="138">
        <f t="shared" si="15"/>
        <v>36860.691271505297</v>
      </c>
      <c r="AJ138" s="138">
        <f t="shared" si="15"/>
        <v>36851.093237394838</v>
      </c>
      <c r="AK138" s="138">
        <f t="shared" si="15"/>
        <v>38358.781571771935</v>
      </c>
      <c r="AL138" s="138">
        <f t="shared" si="15"/>
        <v>39875.573350605002</v>
      </c>
      <c r="AM138" s="138">
        <f t="shared" si="15"/>
        <v>41036.961294259992</v>
      </c>
      <c r="AN138" s="138">
        <f t="shared" si="15"/>
        <v>40567.601732265255</v>
      </c>
      <c r="AO138" s="138">
        <f t="shared" si="15"/>
        <v>41739.709959982712</v>
      </c>
      <c r="AP138" s="138">
        <f t="shared" si="15"/>
        <v>42938.331869672642</v>
      </c>
      <c r="AQ138" s="138">
        <f t="shared" si="15"/>
        <v>42813.504708014545</v>
      </c>
      <c r="AR138" s="138">
        <f t="shared" si="15"/>
        <v>41270.199103008439</v>
      </c>
      <c r="AS138" s="138">
        <f t="shared" si="15"/>
        <v>41221.107661274043</v>
      </c>
      <c r="AT138" s="138">
        <f t="shared" si="15"/>
        <v>41728.317465045984</v>
      </c>
      <c r="AU138" s="138">
        <f t="shared" si="15"/>
        <v>44417.008821088013</v>
      </c>
      <c r="AV138" s="138">
        <f t="shared" si="15"/>
        <v>45292.563773738642</v>
      </c>
      <c r="AW138" s="138">
        <f t="shared" si="15"/>
        <v>46664.530349249784</v>
      </c>
      <c r="AX138" s="138">
        <f t="shared" si="15"/>
        <v>47012.531219288059</v>
      </c>
      <c r="AY138" s="138">
        <f t="shared" si="15"/>
        <v>47528.9784753473</v>
      </c>
      <c r="AZ138" s="138">
        <f t="shared" si="15"/>
        <v>48982.589188579499</v>
      </c>
      <c r="BA138" s="138">
        <f t="shared" si="15"/>
        <v>50989.969025370825</v>
      </c>
      <c r="BB138" s="138">
        <f t="shared" si="15"/>
        <v>53338.064536006728</v>
      </c>
      <c r="BC138" s="138">
        <f t="shared" si="15"/>
        <v>56380.323430602621</v>
      </c>
      <c r="BD138" s="138">
        <f t="shared" si="15"/>
        <v>56492.432804151576</v>
      </c>
      <c r="BE138" s="138">
        <f t="shared" si="15"/>
        <v>60499.218454483656</v>
      </c>
      <c r="BF138" s="138">
        <f t="shared" si="15"/>
        <v>62467.820233826962</v>
      </c>
      <c r="BG138" s="138">
        <f t="shared" si="15"/>
        <v>64125.677492280302</v>
      </c>
      <c r="BH138" s="138">
        <f t="shared" si="15"/>
        <v>65506.724158619938</v>
      </c>
      <c r="BI138" s="138">
        <f t="shared" si="15"/>
        <v>67236.227603447143</v>
      </c>
      <c r="BJ138" s="138">
        <f t="shared" si="15"/>
        <v>68113.200556321215</v>
      </c>
      <c r="BK138" s="138">
        <f t="shared" si="15"/>
        <v>71288.130814824108</v>
      </c>
      <c r="BL138" s="138">
        <f t="shared" si="15"/>
        <v>75023.798623705909</v>
      </c>
      <c r="BM138" s="138">
        <f t="shared" si="15"/>
        <v>79406.935894087379</v>
      </c>
      <c r="BN138" s="138">
        <f t="shared" si="15"/>
        <v>81360.620893261264</v>
      </c>
      <c r="BO138" s="138">
        <f t="shared" si="15"/>
        <v>85248.33492028882</v>
      </c>
      <c r="BP138" s="138">
        <f t="shared" si="15"/>
        <v>89906.464757714421</v>
      </c>
      <c r="BQ138" s="138">
        <f t="shared" si="15"/>
        <v>91901.182695492273</v>
      </c>
      <c r="BR138" s="138">
        <f t="shared" si="15"/>
        <v>94453.929613229746</v>
      </c>
      <c r="BS138" s="138">
        <f t="shared" si="15"/>
        <v>96785.291741243214</v>
      </c>
      <c r="BT138" s="138">
        <f t="shared" si="15"/>
        <v>96960.174039616541</v>
      </c>
      <c r="BU138" s="138">
        <f t="shared" si="15"/>
        <v>97405.194011837797</v>
      </c>
      <c r="BV138" s="138">
        <f t="shared" si="15"/>
        <v>98712.847023767754</v>
      </c>
      <c r="BW138" s="138">
        <f t="shared" si="15"/>
        <v>98861.466508176891</v>
      </c>
      <c r="BX138" s="138">
        <f t="shared" si="15"/>
        <v>99775.40550329804</v>
      </c>
      <c r="BY138" s="138">
        <f t="shared" si="15"/>
        <v>102444.70315821051</v>
      </c>
      <c r="BZ138" s="138">
        <f t="shared" si="15"/>
        <v>105787.02922886575</v>
      </c>
      <c r="CA138" s="139">
        <f t="shared" si="15"/>
        <v>109716.20871934683</v>
      </c>
    </row>
    <row r="139" spans="1:79" s="60" customFormat="1" ht="24.75" customHeight="1" x14ac:dyDescent="0.4">
      <c r="A139" s="150"/>
      <c r="B139" s="226" t="s">
        <v>201</v>
      </c>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50">
        <f>SUM(AH140:AH142)</f>
        <v>13227.832461776585</v>
      </c>
      <c r="AI139" s="50">
        <f t="shared" ref="AI139:BW139" si="16">SUM(AI140:AI142)</f>
        <v>12383.460929339493</v>
      </c>
      <c r="AJ139" s="50">
        <f t="shared" si="16"/>
        <v>13488.894348904265</v>
      </c>
      <c r="AK139" s="50">
        <f t="shared" si="16"/>
        <v>18562.773670150586</v>
      </c>
      <c r="AL139" s="50">
        <f t="shared" si="16"/>
        <v>23325.709835586797</v>
      </c>
      <c r="AM139" s="50">
        <f t="shared" si="16"/>
        <v>26576.024003152346</v>
      </c>
      <c r="AN139" s="50">
        <f t="shared" si="16"/>
        <v>28751.343878864231</v>
      </c>
      <c r="AO139" s="50">
        <f t="shared" si="16"/>
        <v>30973.127322895161</v>
      </c>
      <c r="AP139" s="50">
        <f t="shared" si="16"/>
        <v>32166.087410413791</v>
      </c>
      <c r="AQ139" s="50">
        <f t="shared" si="16"/>
        <v>31149.859315606107</v>
      </c>
      <c r="AR139" s="50">
        <f t="shared" si="16"/>
        <v>29126.720882305635</v>
      </c>
      <c r="AS139" s="50">
        <f t="shared" si="16"/>
        <v>29135.976832254812</v>
      </c>
      <c r="AT139" s="50">
        <f t="shared" si="16"/>
        <v>31918.19178777538</v>
      </c>
      <c r="AU139" s="50">
        <f t="shared" si="16"/>
        <v>36546.293917525938</v>
      </c>
      <c r="AV139" s="50">
        <f t="shared" si="16"/>
        <v>44627.657340695943</v>
      </c>
      <c r="AW139" s="50">
        <f t="shared" si="16"/>
        <v>49174.110033211044</v>
      </c>
      <c r="AX139" s="50">
        <f t="shared" si="16"/>
        <v>51152.181773518387</v>
      </c>
      <c r="AY139" s="50">
        <f t="shared" si="16"/>
        <v>51782.639308745718</v>
      </c>
      <c r="AZ139" s="50">
        <f t="shared" si="16"/>
        <v>50548.501874619207</v>
      </c>
      <c r="BA139" s="50">
        <f t="shared" si="16"/>
        <v>48711.56460394436</v>
      </c>
      <c r="BB139" s="50">
        <f t="shared" si="16"/>
        <v>47101.659219723682</v>
      </c>
      <c r="BC139" s="50">
        <f t="shared" si="16"/>
        <v>45800.686189380089</v>
      </c>
      <c r="BD139" s="50">
        <f t="shared" si="16"/>
        <v>43025.090381730333</v>
      </c>
      <c r="BE139" s="50">
        <f t="shared" si="16"/>
        <v>44389.814253599303</v>
      </c>
      <c r="BF139" s="50">
        <f t="shared" si="16"/>
        <v>45245.166580002056</v>
      </c>
      <c r="BG139" s="50">
        <f t="shared" si="16"/>
        <v>45777.746013475225</v>
      </c>
      <c r="BH139" s="50">
        <f t="shared" si="16"/>
        <v>46815.456558787773</v>
      </c>
      <c r="BI139" s="50">
        <f t="shared" si="16"/>
        <v>46516.593443093094</v>
      </c>
      <c r="BJ139" s="50">
        <f t="shared" si="16"/>
        <v>47014.845567496181</v>
      </c>
      <c r="BK139" s="50">
        <f t="shared" si="16"/>
        <v>47758.898504221324</v>
      </c>
      <c r="BL139" s="50">
        <f t="shared" si="16"/>
        <v>49225.125559882857</v>
      </c>
      <c r="BM139" s="50">
        <f t="shared" si="16"/>
        <v>55325.422553663404</v>
      </c>
      <c r="BN139" s="50">
        <f t="shared" si="16"/>
        <v>56721.359764690962</v>
      </c>
      <c r="BO139" s="50">
        <f t="shared" si="16"/>
        <v>57334.475473841267</v>
      </c>
      <c r="BP139" s="50">
        <f t="shared" si="16"/>
        <v>57852.764283384691</v>
      </c>
      <c r="BQ139" s="50">
        <f t="shared" si="16"/>
        <v>51025.145755644277</v>
      </c>
      <c r="BR139" s="50">
        <f t="shared" si="16"/>
        <v>50017.513470239603</v>
      </c>
      <c r="BS139" s="50">
        <f t="shared" si="16"/>
        <v>49152.564819146879</v>
      </c>
      <c r="BT139" s="50">
        <f t="shared" si="16"/>
        <v>47553.115260701052</v>
      </c>
      <c r="BU139" s="50">
        <f t="shared" si="16"/>
        <v>47352.84640325146</v>
      </c>
      <c r="BV139" s="50">
        <f t="shared" si="16"/>
        <v>48854.821426882794</v>
      </c>
      <c r="BW139" s="50">
        <f t="shared" si="16"/>
        <v>45211.658247967658</v>
      </c>
      <c r="BX139" s="50">
        <f>SUM(BX140:BX142)</f>
        <v>44501.986274183728</v>
      </c>
      <c r="BY139" s="50">
        <f>SUM(BY140:BY142)</f>
        <v>44338.993009528043</v>
      </c>
      <c r="BZ139" s="50">
        <f>SUM(BZ140:BZ142)</f>
        <v>44380.811814969289</v>
      </c>
      <c r="CA139" s="51">
        <f>SUM(CA140:CA142)</f>
        <v>44996.898675681514</v>
      </c>
    </row>
    <row r="140" spans="1:79" x14ac:dyDescent="0.4">
      <c r="A140" s="136"/>
      <c r="B140" s="146" t="s">
        <v>279</v>
      </c>
      <c r="C140" s="54"/>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138">
        <f>SUMIF($C$6:$C$15,"(IR)",AH$6:AH$15)</f>
        <v>1445.8461495444278</v>
      </c>
      <c r="AI140" s="138">
        <f t="shared" ref="AI140:CA140" si="17">SUMIF($C$6:$C$15,"(IR)",AI$6:AI$15)</f>
        <v>1303.3866088151526</v>
      </c>
      <c r="AJ140" s="138">
        <f t="shared" si="17"/>
        <v>1445.7021854800453</v>
      </c>
      <c r="AK140" s="138">
        <f t="shared" si="17"/>
        <v>1874.4105424818979</v>
      </c>
      <c r="AL140" s="138">
        <f t="shared" si="17"/>
        <v>2345.8877606014767</v>
      </c>
      <c r="AM140" s="138">
        <f t="shared" si="17"/>
        <v>2635.8701712129973</v>
      </c>
      <c r="AN140" s="138">
        <f t="shared" si="17"/>
        <v>2859.7659184623021</v>
      </c>
      <c r="AO140" s="138">
        <f t="shared" si="17"/>
        <v>3092.043115038492</v>
      </c>
      <c r="AP140" s="138">
        <f t="shared" si="17"/>
        <v>3185.8245827395585</v>
      </c>
      <c r="AQ140" s="138">
        <f t="shared" si="17"/>
        <v>3144.8031094080211</v>
      </c>
      <c r="AR140" s="138">
        <f t="shared" si="17"/>
        <v>3260.1636288487002</v>
      </c>
      <c r="AS140" s="138">
        <f t="shared" si="17"/>
        <v>3275.939804939223</v>
      </c>
      <c r="AT140" s="138">
        <f t="shared" si="17"/>
        <v>3443.9418297580705</v>
      </c>
      <c r="AU140" s="138">
        <f t="shared" si="17"/>
        <v>4232.565732493118</v>
      </c>
      <c r="AV140" s="138">
        <f t="shared" si="17"/>
        <v>5213.6279137863576</v>
      </c>
      <c r="AW140" s="138">
        <f t="shared" si="17"/>
        <v>5757.6219047500908</v>
      </c>
      <c r="AX140" s="138">
        <f t="shared" si="17"/>
        <v>5724.0042656340856</v>
      </c>
      <c r="AY140" s="138">
        <f t="shared" si="17"/>
        <v>5682.2978140826335</v>
      </c>
      <c r="AZ140" s="138">
        <f t="shared" si="17"/>
        <v>5576.3903115208068</v>
      </c>
      <c r="BA140" s="138">
        <f t="shared" si="17"/>
        <v>5447.3539087028139</v>
      </c>
      <c r="BB140" s="138">
        <f t="shared" si="17"/>
        <v>5414.6398177089741</v>
      </c>
      <c r="BC140" s="138">
        <f t="shared" si="17"/>
        <v>5384.6862051785702</v>
      </c>
      <c r="BD140" s="138">
        <f t="shared" si="17"/>
        <v>4713.4173216195823</v>
      </c>
      <c r="BE140" s="138">
        <f t="shared" si="17"/>
        <v>5181.1673457124252</v>
      </c>
      <c r="BF140" s="138">
        <f t="shared" si="17"/>
        <v>5526.222110278085</v>
      </c>
      <c r="BG140" s="138">
        <f t="shared" si="17"/>
        <v>5502.0495051970483</v>
      </c>
      <c r="BH140" s="138">
        <f t="shared" si="17"/>
        <v>4572.0409546343444</v>
      </c>
      <c r="BI140" s="138">
        <f t="shared" si="17"/>
        <v>3321.2136154615964</v>
      </c>
      <c r="BJ140" s="138">
        <f t="shared" si="17"/>
        <v>2608.2684458377298</v>
      </c>
      <c r="BK140" s="138">
        <f t="shared" si="17"/>
        <v>2144.4460065849321</v>
      </c>
      <c r="BL140" s="138">
        <f t="shared" si="17"/>
        <v>1749.1347247633284</v>
      </c>
      <c r="BM140" s="138">
        <f t="shared" si="17"/>
        <v>1039.0409101445323</v>
      </c>
      <c r="BN140" s="138">
        <f t="shared" si="17"/>
        <v>736.53612389053364</v>
      </c>
      <c r="BO140" s="138">
        <f t="shared" si="17"/>
        <v>517.84436140766888</v>
      </c>
      <c r="BP140" s="138">
        <f t="shared" si="17"/>
        <v>328.92939163496726</v>
      </c>
      <c r="BQ140" s="138">
        <f t="shared" si="17"/>
        <v>190.2764274534976</v>
      </c>
      <c r="BR140" s="138">
        <f t="shared" si="17"/>
        <v>130.37891912936655</v>
      </c>
      <c r="BS140" s="138">
        <f t="shared" si="17"/>
        <v>86.840379496154327</v>
      </c>
      <c r="BT140" s="138">
        <f t="shared" si="17"/>
        <v>62.627353081959278</v>
      </c>
      <c r="BU140" s="138">
        <f t="shared" si="17"/>
        <v>44.232041106944358</v>
      </c>
      <c r="BV140" s="138">
        <f t="shared" si="17"/>
        <v>33.334780838596494</v>
      </c>
      <c r="BW140" s="138">
        <f t="shared" si="17"/>
        <v>25.502906301287176</v>
      </c>
      <c r="BX140" s="138">
        <f t="shared" si="17"/>
        <v>19.546743908153193</v>
      </c>
      <c r="BY140" s="138">
        <f t="shared" si="17"/>
        <v>15.486188152442127</v>
      </c>
      <c r="BZ140" s="138">
        <f t="shared" si="17"/>
        <v>12.101160724498927</v>
      </c>
      <c r="CA140" s="139">
        <f t="shared" si="17"/>
        <v>0</v>
      </c>
    </row>
    <row r="141" spans="1:79" x14ac:dyDescent="0.4">
      <c r="A141" s="136"/>
      <c r="B141" s="146" t="s">
        <v>280</v>
      </c>
      <c r="C141" s="54"/>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138">
        <f t="shared" ref="AH141:CA141" si="18">SUMIF($C$20:$C$77,"(IR)",AH$20:AH$77)</f>
        <v>6327.7550754275726</v>
      </c>
      <c r="AI141" s="138">
        <f t="shared" si="18"/>
        <v>5860.9060279706464</v>
      </c>
      <c r="AJ141" s="138">
        <f t="shared" si="18"/>
        <v>6660.6792455939167</v>
      </c>
      <c r="AK141" s="138">
        <f t="shared" si="18"/>
        <v>9833.1615124582568</v>
      </c>
      <c r="AL141" s="138">
        <f t="shared" si="18"/>
        <v>13608.775760792547</v>
      </c>
      <c r="AM141" s="138">
        <f t="shared" si="18"/>
        <v>16045.061269163172</v>
      </c>
      <c r="AN141" s="138">
        <f t="shared" si="18"/>
        <v>17239.877130163037</v>
      </c>
      <c r="AO141" s="138">
        <f t="shared" si="18"/>
        <v>18571.417179598749</v>
      </c>
      <c r="AP141" s="138">
        <f t="shared" si="18"/>
        <v>19231.82773656377</v>
      </c>
      <c r="AQ141" s="138">
        <f t="shared" si="18"/>
        <v>18136.195556474268</v>
      </c>
      <c r="AR141" s="138">
        <f t="shared" si="18"/>
        <v>15427.763762485258</v>
      </c>
      <c r="AS141" s="138">
        <f t="shared" si="18"/>
        <v>14779.640964442162</v>
      </c>
      <c r="AT141" s="138">
        <f t="shared" si="18"/>
        <v>16589.595345408263</v>
      </c>
      <c r="AU141" s="138">
        <f t="shared" si="18"/>
        <v>20363.340262987669</v>
      </c>
      <c r="AV141" s="138">
        <f t="shared" si="18"/>
        <v>25451.800126614791</v>
      </c>
      <c r="AW141" s="138">
        <f t="shared" si="18"/>
        <v>28273.149794428977</v>
      </c>
      <c r="AX141" s="138">
        <f t="shared" si="18"/>
        <v>29915.652786786999</v>
      </c>
      <c r="AY141" s="138">
        <f t="shared" si="18"/>
        <v>31062.741530555129</v>
      </c>
      <c r="AZ141" s="138">
        <f t="shared" si="18"/>
        <v>30613.113373581637</v>
      </c>
      <c r="BA141" s="138">
        <f t="shared" si="18"/>
        <v>29274.854222535894</v>
      </c>
      <c r="BB141" s="138">
        <f t="shared" si="18"/>
        <v>28297.697691372847</v>
      </c>
      <c r="BC141" s="138">
        <f t="shared" si="18"/>
        <v>26966.839036933354</v>
      </c>
      <c r="BD141" s="138">
        <f t="shared" si="18"/>
        <v>24524.768648220212</v>
      </c>
      <c r="BE141" s="138">
        <f t="shared" si="18"/>
        <v>24489.062258581649</v>
      </c>
      <c r="BF141" s="138">
        <f t="shared" si="18"/>
        <v>24801.091585500199</v>
      </c>
      <c r="BG141" s="138">
        <f t="shared" si="18"/>
        <v>25329.259967120859</v>
      </c>
      <c r="BH141" s="138">
        <f t="shared" si="18"/>
        <v>25697.134101906264</v>
      </c>
      <c r="BI141" s="138">
        <f t="shared" si="18"/>
        <v>26428.137130136027</v>
      </c>
      <c r="BJ141" s="138">
        <f t="shared" si="18"/>
        <v>26978.378656482626</v>
      </c>
      <c r="BK141" s="138">
        <f t="shared" si="18"/>
        <v>27866.52864188181</v>
      </c>
      <c r="BL141" s="138">
        <f t="shared" si="18"/>
        <v>28786.561804752459</v>
      </c>
      <c r="BM141" s="138">
        <f t="shared" si="18"/>
        <v>34900.07113821555</v>
      </c>
      <c r="BN141" s="138">
        <f t="shared" si="18"/>
        <v>36482.397527405505</v>
      </c>
      <c r="BO141" s="138">
        <f t="shared" si="18"/>
        <v>37724.290336239617</v>
      </c>
      <c r="BP141" s="138">
        <f t="shared" si="18"/>
        <v>39309.133563114781</v>
      </c>
      <c r="BQ141" s="138">
        <f t="shared" si="18"/>
        <v>35795.183042553988</v>
      </c>
      <c r="BR141" s="138">
        <f t="shared" si="18"/>
        <v>35509.488373912209</v>
      </c>
      <c r="BS141" s="138">
        <f t="shared" si="18"/>
        <v>35402.399590841691</v>
      </c>
      <c r="BT141" s="138">
        <f t="shared" si="18"/>
        <v>34780.11755182052</v>
      </c>
      <c r="BU141" s="138">
        <f t="shared" si="18"/>
        <v>35348.052597891736</v>
      </c>
      <c r="BV141" s="138">
        <f t="shared" si="18"/>
        <v>37705.027042122638</v>
      </c>
      <c r="BW141" s="138">
        <f t="shared" si="18"/>
        <v>34495.604101369157</v>
      </c>
      <c r="BX141" s="138">
        <f t="shared" si="18"/>
        <v>34158.139717219965</v>
      </c>
      <c r="BY141" s="138">
        <f t="shared" si="18"/>
        <v>34265.77893712982</v>
      </c>
      <c r="BZ141" s="138">
        <f t="shared" si="18"/>
        <v>34450.880581053963</v>
      </c>
      <c r="CA141" s="139">
        <f t="shared" si="18"/>
        <v>35167.705429228488</v>
      </c>
    </row>
    <row r="142" spans="1:79" x14ac:dyDescent="0.4">
      <c r="A142" s="136"/>
      <c r="B142" s="143" t="s">
        <v>281</v>
      </c>
      <c r="C142" s="54"/>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138">
        <f t="shared" ref="AH142:CA142" si="19">SUMIF($C$82:$C$127,"(IR)",AH$82:AH$127)</f>
        <v>5454.2312368045841</v>
      </c>
      <c r="AI142" s="138">
        <f t="shared" si="19"/>
        <v>5219.1682925536952</v>
      </c>
      <c r="AJ142" s="138">
        <f t="shared" si="19"/>
        <v>5382.5129178303032</v>
      </c>
      <c r="AK142" s="138">
        <f t="shared" si="19"/>
        <v>6855.2016152104297</v>
      </c>
      <c r="AL142" s="138">
        <f t="shared" si="19"/>
        <v>7371.0463141927712</v>
      </c>
      <c r="AM142" s="138">
        <f t="shared" si="19"/>
        <v>7895.0925627761753</v>
      </c>
      <c r="AN142" s="138">
        <f t="shared" si="19"/>
        <v>8651.7008302388949</v>
      </c>
      <c r="AO142" s="138">
        <f t="shared" si="19"/>
        <v>9309.6670282579216</v>
      </c>
      <c r="AP142" s="138">
        <f t="shared" si="19"/>
        <v>9748.4350911104611</v>
      </c>
      <c r="AQ142" s="138">
        <f t="shared" si="19"/>
        <v>9868.8606497238179</v>
      </c>
      <c r="AR142" s="138">
        <f t="shared" si="19"/>
        <v>10438.793490971677</v>
      </c>
      <c r="AS142" s="138">
        <f t="shared" si="19"/>
        <v>11080.396062873426</v>
      </c>
      <c r="AT142" s="138">
        <f t="shared" si="19"/>
        <v>11884.654612609049</v>
      </c>
      <c r="AU142" s="138">
        <f t="shared" si="19"/>
        <v>11950.387922045149</v>
      </c>
      <c r="AV142" s="138">
        <f t="shared" si="19"/>
        <v>13962.229300294795</v>
      </c>
      <c r="AW142" s="138">
        <f t="shared" si="19"/>
        <v>15143.33833403198</v>
      </c>
      <c r="AX142" s="138">
        <f t="shared" si="19"/>
        <v>15512.524721097299</v>
      </c>
      <c r="AY142" s="138">
        <f t="shared" si="19"/>
        <v>15037.599964107954</v>
      </c>
      <c r="AZ142" s="138">
        <f t="shared" si="19"/>
        <v>14358.998189516762</v>
      </c>
      <c r="BA142" s="138">
        <f t="shared" si="19"/>
        <v>13989.356472705651</v>
      </c>
      <c r="BB142" s="138">
        <f t="shared" si="19"/>
        <v>13389.32171064186</v>
      </c>
      <c r="BC142" s="138">
        <f t="shared" si="19"/>
        <v>13449.160947268165</v>
      </c>
      <c r="BD142" s="138">
        <f t="shared" si="19"/>
        <v>13786.904411890537</v>
      </c>
      <c r="BE142" s="138">
        <f t="shared" si="19"/>
        <v>14719.584649305232</v>
      </c>
      <c r="BF142" s="138">
        <f t="shared" si="19"/>
        <v>14917.852884223772</v>
      </c>
      <c r="BG142" s="138">
        <f t="shared" si="19"/>
        <v>14946.436541157316</v>
      </c>
      <c r="BH142" s="138">
        <f t="shared" si="19"/>
        <v>16546.281502247166</v>
      </c>
      <c r="BI142" s="138">
        <f t="shared" si="19"/>
        <v>16767.242697495472</v>
      </c>
      <c r="BJ142" s="138">
        <f t="shared" si="19"/>
        <v>17428.198465175825</v>
      </c>
      <c r="BK142" s="138">
        <f t="shared" si="19"/>
        <v>17747.923855754583</v>
      </c>
      <c r="BL142" s="138">
        <f t="shared" si="19"/>
        <v>18689.429030367075</v>
      </c>
      <c r="BM142" s="138">
        <f t="shared" si="19"/>
        <v>19386.310505303321</v>
      </c>
      <c r="BN142" s="138">
        <f t="shared" si="19"/>
        <v>19502.426113394926</v>
      </c>
      <c r="BO142" s="138">
        <f t="shared" si="19"/>
        <v>19092.340776193982</v>
      </c>
      <c r="BP142" s="138">
        <f t="shared" si="19"/>
        <v>18214.701328634943</v>
      </c>
      <c r="BQ142" s="138">
        <f t="shared" si="19"/>
        <v>15039.686285636784</v>
      </c>
      <c r="BR142" s="138">
        <f t="shared" si="19"/>
        <v>14377.646177198023</v>
      </c>
      <c r="BS142" s="138">
        <f t="shared" si="19"/>
        <v>13663.324848809034</v>
      </c>
      <c r="BT142" s="138">
        <f t="shared" si="19"/>
        <v>12710.37035579857</v>
      </c>
      <c r="BU142" s="138">
        <f t="shared" si="19"/>
        <v>11960.561764252778</v>
      </c>
      <c r="BV142" s="138">
        <f t="shared" si="19"/>
        <v>11116.459603921559</v>
      </c>
      <c r="BW142" s="138">
        <f t="shared" si="19"/>
        <v>10690.551240297218</v>
      </c>
      <c r="BX142" s="138">
        <f t="shared" si="19"/>
        <v>10324.299813055606</v>
      </c>
      <c r="BY142" s="138">
        <f t="shared" si="19"/>
        <v>10057.727884245785</v>
      </c>
      <c r="BZ142" s="138">
        <f t="shared" si="19"/>
        <v>9917.8300731908275</v>
      </c>
      <c r="CA142" s="139">
        <f t="shared" si="19"/>
        <v>9829.1932464530273</v>
      </c>
    </row>
    <row r="143" spans="1:79" s="60" customFormat="1" ht="24.75" customHeight="1" x14ac:dyDescent="0.4">
      <c r="A143" s="150"/>
      <c r="B143" s="226" t="s">
        <v>202</v>
      </c>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50">
        <f>SUM(AH144:AH146)</f>
        <v>13026.191706793685</v>
      </c>
      <c r="AI143" s="50">
        <f t="shared" ref="AI143:BW143" si="20">SUM(AI144:AI146)</f>
        <v>15974.436861755381</v>
      </c>
      <c r="AJ143" s="50">
        <f t="shared" si="20"/>
        <v>14776.783173944699</v>
      </c>
      <c r="AK143" s="50">
        <f t="shared" si="20"/>
        <v>15483.90581474711</v>
      </c>
      <c r="AL143" s="50">
        <f t="shared" si="20"/>
        <v>15948.581055212277</v>
      </c>
      <c r="AM143" s="50">
        <f t="shared" si="20"/>
        <v>16841.126954304953</v>
      </c>
      <c r="AN143" s="50">
        <f t="shared" si="20"/>
        <v>17304.450277298627</v>
      </c>
      <c r="AO143" s="50">
        <f t="shared" si="20"/>
        <v>17603.086492018672</v>
      </c>
      <c r="AP143" s="50">
        <f t="shared" si="20"/>
        <v>17847.995965044542</v>
      </c>
      <c r="AQ143" s="50">
        <f t="shared" si="20"/>
        <v>17825.346162687605</v>
      </c>
      <c r="AR143" s="50">
        <f t="shared" si="20"/>
        <v>17035.213834133494</v>
      </c>
      <c r="AS143" s="50">
        <f t="shared" si="20"/>
        <v>16565.827989403755</v>
      </c>
      <c r="AT143" s="50">
        <f t="shared" si="20"/>
        <v>16696.077408499325</v>
      </c>
      <c r="AU143" s="50">
        <f t="shared" si="20"/>
        <v>18513.176852233366</v>
      </c>
      <c r="AV143" s="50">
        <f t="shared" si="20"/>
        <v>20835.315075226423</v>
      </c>
      <c r="AW143" s="50">
        <f t="shared" si="20"/>
        <v>23058.268879554678</v>
      </c>
      <c r="AX143" s="50">
        <f t="shared" si="20"/>
        <v>23803.203182246682</v>
      </c>
      <c r="AY143" s="50">
        <f t="shared" si="20"/>
        <v>25330.353839721942</v>
      </c>
      <c r="AZ143" s="50">
        <f t="shared" si="20"/>
        <v>26744.448216085359</v>
      </c>
      <c r="BA143" s="50">
        <f t="shared" si="20"/>
        <v>28024.189901694408</v>
      </c>
      <c r="BB143" s="50">
        <f t="shared" si="20"/>
        <v>28778.870617281333</v>
      </c>
      <c r="BC143" s="50">
        <f t="shared" si="20"/>
        <v>31788.471840234859</v>
      </c>
      <c r="BD143" s="50">
        <f t="shared" si="20"/>
        <v>34673.518651995859</v>
      </c>
      <c r="BE143" s="50">
        <f t="shared" si="20"/>
        <v>35456.366546926329</v>
      </c>
      <c r="BF143" s="50">
        <f t="shared" si="20"/>
        <v>34073.214351261224</v>
      </c>
      <c r="BG143" s="50">
        <f t="shared" si="20"/>
        <v>22452.016532387512</v>
      </c>
      <c r="BH143" s="50">
        <f t="shared" si="20"/>
        <v>23597.505546147084</v>
      </c>
      <c r="BI143" s="50">
        <f t="shared" si="20"/>
        <v>24968.33873603645</v>
      </c>
      <c r="BJ143" s="50">
        <f t="shared" si="20"/>
        <v>23920.154279389062</v>
      </c>
      <c r="BK143" s="50">
        <f t="shared" si="20"/>
        <v>24849.663534889591</v>
      </c>
      <c r="BL143" s="50">
        <f t="shared" si="20"/>
        <v>26578.014719797378</v>
      </c>
      <c r="BM143" s="50">
        <f t="shared" si="20"/>
        <v>27835.047139955823</v>
      </c>
      <c r="BN143" s="50">
        <f t="shared" si="20"/>
        <v>28208.181528741505</v>
      </c>
      <c r="BO143" s="50">
        <f t="shared" si="20"/>
        <v>28148.924533925681</v>
      </c>
      <c r="BP143" s="50">
        <f t="shared" si="20"/>
        <v>28985.428973729096</v>
      </c>
      <c r="BQ143" s="50">
        <f t="shared" si="20"/>
        <v>29066.058138963192</v>
      </c>
      <c r="BR143" s="50">
        <f t="shared" si="20"/>
        <v>30469.953487649582</v>
      </c>
      <c r="BS143" s="50">
        <f t="shared" si="20"/>
        <v>31174.94587817062</v>
      </c>
      <c r="BT143" s="50">
        <f t="shared" si="20"/>
        <v>30728.916121137674</v>
      </c>
      <c r="BU143" s="50">
        <f t="shared" si="20"/>
        <v>31656.495255941089</v>
      </c>
      <c r="BV143" s="50">
        <f t="shared" si="20"/>
        <v>31742.310179405533</v>
      </c>
      <c r="BW143" s="50">
        <f t="shared" si="20"/>
        <v>32945.1711969057</v>
      </c>
      <c r="BX143" s="50">
        <f>SUM(BX144:BX146)</f>
        <v>33410.765556309969</v>
      </c>
      <c r="BY143" s="50">
        <f>SUM(BY144:BY146)</f>
        <v>34382.512049656914</v>
      </c>
      <c r="BZ143" s="50">
        <f>SUM(BZ144:BZ146)</f>
        <v>35540.060070502244</v>
      </c>
      <c r="CA143" s="51">
        <f>SUM(CA144:CA146)</f>
        <v>36706.117335681229</v>
      </c>
    </row>
    <row r="144" spans="1:79" x14ac:dyDescent="0.4">
      <c r="A144" s="136"/>
      <c r="B144" s="146" t="s">
        <v>279</v>
      </c>
      <c r="C144" s="54"/>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138">
        <f>SUMIF($C$6:$C$15,"(NC / NIR)",AH$6:AH$15)</f>
        <v>8790.4629343262459</v>
      </c>
      <c r="AI144" s="138">
        <f t="shared" ref="AI144:CA144" si="21">SUMIF($C$6:$C$15,"(NC / NIR)",AI$6:AI$15)</f>
        <v>11776.623536848552</v>
      </c>
      <c r="AJ144" s="138">
        <f t="shared" si="21"/>
        <v>10514.430717299147</v>
      </c>
      <c r="AK144" s="138">
        <f t="shared" si="21"/>
        <v>10918.673403742394</v>
      </c>
      <c r="AL144" s="138">
        <f t="shared" si="21"/>
        <v>11083.17038191237</v>
      </c>
      <c r="AM144" s="138">
        <f t="shared" si="21"/>
        <v>11551.064999470833</v>
      </c>
      <c r="AN144" s="138">
        <f t="shared" si="21"/>
        <v>11737.144087911271</v>
      </c>
      <c r="AO144" s="138">
        <f t="shared" si="21"/>
        <v>11661.63797474907</v>
      </c>
      <c r="AP144" s="138">
        <f t="shared" si="21"/>
        <v>11356.409511360514</v>
      </c>
      <c r="AQ144" s="138">
        <f t="shared" si="21"/>
        <v>11002.474237102035</v>
      </c>
      <c r="AR144" s="138">
        <f t="shared" si="21"/>
        <v>10209.418851501343</v>
      </c>
      <c r="AS144" s="138">
        <f t="shared" si="21"/>
        <v>9584.5276643570469</v>
      </c>
      <c r="AT144" s="138">
        <f t="shared" si="21"/>
        <v>9047.926599623368</v>
      </c>
      <c r="AU144" s="138">
        <f t="shared" si="21"/>
        <v>9674.8140563503803</v>
      </c>
      <c r="AV144" s="138">
        <f t="shared" si="21"/>
        <v>10386.235494742579</v>
      </c>
      <c r="AW144" s="138">
        <f t="shared" si="21"/>
        <v>10909.971445484471</v>
      </c>
      <c r="AX144" s="138">
        <f t="shared" si="21"/>
        <v>10961.387384511956</v>
      </c>
      <c r="AY144" s="138">
        <f t="shared" si="21"/>
        <v>11123.019979355528</v>
      </c>
      <c r="AZ144" s="138">
        <f t="shared" si="21"/>
        <v>11207.563491476936</v>
      </c>
      <c r="BA144" s="138">
        <f t="shared" si="21"/>
        <v>11423.752422746014</v>
      </c>
      <c r="BB144" s="138">
        <f t="shared" si="21"/>
        <v>11645.325741765455</v>
      </c>
      <c r="BC144" s="138">
        <f t="shared" si="21"/>
        <v>13122.722943788003</v>
      </c>
      <c r="BD144" s="138">
        <f t="shared" si="21"/>
        <v>13525.886702444519</v>
      </c>
      <c r="BE144" s="138">
        <f t="shared" si="21"/>
        <v>13604.360601981994</v>
      </c>
      <c r="BF144" s="138">
        <f t="shared" si="21"/>
        <v>13600.884066119843</v>
      </c>
      <c r="BG144" s="138">
        <f t="shared" si="21"/>
        <v>1089.8159543080064</v>
      </c>
      <c r="BH144" s="138">
        <f t="shared" si="21"/>
        <v>1126.0931530398859</v>
      </c>
      <c r="BI144" s="138">
        <f t="shared" si="21"/>
        <v>1203.7380736307352</v>
      </c>
      <c r="BJ144" s="138">
        <f t="shared" si="21"/>
        <v>1230.735738777671</v>
      </c>
      <c r="BK144" s="138">
        <f t="shared" si="21"/>
        <v>1283.6037240318949</v>
      </c>
      <c r="BL144" s="138">
        <f t="shared" si="21"/>
        <v>1328.879597942594</v>
      </c>
      <c r="BM144" s="138">
        <f t="shared" si="21"/>
        <v>1412.7519423106264</v>
      </c>
      <c r="BN144" s="138">
        <f t="shared" si="21"/>
        <v>1419.3999703485986</v>
      </c>
      <c r="BO144" s="138">
        <f t="shared" si="21"/>
        <v>1509.382375268287</v>
      </c>
      <c r="BP144" s="138">
        <f t="shared" si="21"/>
        <v>1565.0345051147892</v>
      </c>
      <c r="BQ144" s="138">
        <f t="shared" si="21"/>
        <v>1617.2465948032523</v>
      </c>
      <c r="BR144" s="138">
        <f t="shared" si="21"/>
        <v>1873.8862493107042</v>
      </c>
      <c r="BS144" s="138">
        <f t="shared" si="21"/>
        <v>1986.416005294767</v>
      </c>
      <c r="BT144" s="138">
        <f t="shared" si="21"/>
        <v>2008.0464379208722</v>
      </c>
      <c r="BU144" s="138">
        <f t="shared" si="21"/>
        <v>2040.2414674081044</v>
      </c>
      <c r="BV144" s="138">
        <f t="shared" si="21"/>
        <v>2144.0396320241625</v>
      </c>
      <c r="BW144" s="138">
        <f t="shared" si="21"/>
        <v>2245.2297510724552</v>
      </c>
      <c r="BX144" s="138">
        <f t="shared" si="21"/>
        <v>2336.3112680620743</v>
      </c>
      <c r="BY144" s="138">
        <f t="shared" si="21"/>
        <v>2437.448113397797</v>
      </c>
      <c r="BZ144" s="138">
        <f t="shared" si="21"/>
        <v>2549.3272240382389</v>
      </c>
      <c r="CA144" s="139">
        <f t="shared" si="21"/>
        <v>2666.4471965592297</v>
      </c>
    </row>
    <row r="145" spans="1:79" x14ac:dyDescent="0.4">
      <c r="A145" s="136"/>
      <c r="B145" s="146" t="s">
        <v>280</v>
      </c>
      <c r="C145" s="54"/>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138">
        <f t="shared" ref="AH145:CA145" si="22">SUMIF($C$20:$C$77,"(NC / NIR)",AH$20:AH$77)</f>
        <v>1997.7417520326235</v>
      </c>
      <c r="AI145" s="138">
        <f t="shared" si="22"/>
        <v>2169.2222567450467</v>
      </c>
      <c r="AJ145" s="138">
        <f t="shared" si="22"/>
        <v>2176.0148688211871</v>
      </c>
      <c r="AK145" s="138">
        <f t="shared" si="22"/>
        <v>2296.9905225518683</v>
      </c>
      <c r="AL145" s="138">
        <f t="shared" si="22"/>
        <v>2407.9369854148981</v>
      </c>
      <c r="AM145" s="138">
        <f t="shared" si="22"/>
        <v>2658.2779222666541</v>
      </c>
      <c r="AN145" s="138">
        <f t="shared" si="22"/>
        <v>2779.7010556110836</v>
      </c>
      <c r="AO145" s="138">
        <f t="shared" si="22"/>
        <v>2891.8237823759737</v>
      </c>
      <c r="AP145" s="138">
        <f t="shared" si="22"/>
        <v>3180.9752911410424</v>
      </c>
      <c r="AQ145" s="138">
        <f t="shared" si="22"/>
        <v>3364.0034639073669</v>
      </c>
      <c r="AR145" s="138">
        <f t="shared" si="22"/>
        <v>3267.5006407053665</v>
      </c>
      <c r="AS145" s="138">
        <f t="shared" si="22"/>
        <v>3281.4583521238474</v>
      </c>
      <c r="AT145" s="138">
        <f t="shared" si="22"/>
        <v>3493.6951647929236</v>
      </c>
      <c r="AU145" s="138">
        <f t="shared" si="22"/>
        <v>4046.5998197698091</v>
      </c>
      <c r="AV145" s="138">
        <f t="shared" si="22"/>
        <v>4647.8328711826598</v>
      </c>
      <c r="AW145" s="138">
        <f t="shared" si="22"/>
        <v>5594.5233940652361</v>
      </c>
      <c r="AX145" s="138">
        <f t="shared" si="22"/>
        <v>6093.6956047972899</v>
      </c>
      <c r="AY145" s="138">
        <f t="shared" si="22"/>
        <v>6835.4900928008738</v>
      </c>
      <c r="AZ145" s="138">
        <f t="shared" si="22"/>
        <v>7670.9093517387673</v>
      </c>
      <c r="BA145" s="138">
        <f t="shared" si="22"/>
        <v>8079.3204695822978</v>
      </c>
      <c r="BB145" s="138">
        <f t="shared" si="22"/>
        <v>8261.3351969763971</v>
      </c>
      <c r="BC145" s="138">
        <f t="shared" si="22"/>
        <v>8558.285454783987</v>
      </c>
      <c r="BD145" s="138">
        <f t="shared" si="22"/>
        <v>8669.375218854344</v>
      </c>
      <c r="BE145" s="138">
        <f t="shared" si="22"/>
        <v>9147.3917555377375</v>
      </c>
      <c r="BF145" s="138">
        <f t="shared" si="22"/>
        <v>9131.4359778282924</v>
      </c>
      <c r="BG145" s="138">
        <f t="shared" si="22"/>
        <v>9354.0999139778178</v>
      </c>
      <c r="BH145" s="138">
        <f t="shared" si="22"/>
        <v>9458.3543805386889</v>
      </c>
      <c r="BI145" s="138">
        <f t="shared" si="22"/>
        <v>9571.5899146574611</v>
      </c>
      <c r="BJ145" s="138">
        <f t="shared" si="22"/>
        <v>9661.1089490849808</v>
      </c>
      <c r="BK145" s="138">
        <f t="shared" si="22"/>
        <v>9890.0104765850956</v>
      </c>
      <c r="BL145" s="138">
        <f t="shared" si="22"/>
        <v>10361.483240948395</v>
      </c>
      <c r="BM145" s="138">
        <f t="shared" si="22"/>
        <v>10756.536183119502</v>
      </c>
      <c r="BN145" s="138">
        <f t="shared" si="22"/>
        <v>10949.423315986462</v>
      </c>
      <c r="BO145" s="138">
        <f t="shared" si="22"/>
        <v>11351.133780783794</v>
      </c>
      <c r="BP145" s="138">
        <f t="shared" si="22"/>
        <v>11896.85284634028</v>
      </c>
      <c r="BQ145" s="138">
        <f t="shared" si="22"/>
        <v>12065.975864152228</v>
      </c>
      <c r="BR145" s="138">
        <f t="shared" si="22"/>
        <v>12916.337679437158</v>
      </c>
      <c r="BS145" s="138">
        <f t="shared" si="22"/>
        <v>13666.414948754642</v>
      </c>
      <c r="BT145" s="138">
        <f t="shared" si="22"/>
        <v>13503.477666612365</v>
      </c>
      <c r="BU145" s="138">
        <f t="shared" si="22"/>
        <v>14523.200428919989</v>
      </c>
      <c r="BV145" s="138">
        <f t="shared" si="22"/>
        <v>15110.680051776282</v>
      </c>
      <c r="BW145" s="138">
        <f t="shared" si="22"/>
        <v>16297.599780994118</v>
      </c>
      <c r="BX145" s="138">
        <f t="shared" si="22"/>
        <v>16815.005242938103</v>
      </c>
      <c r="BY145" s="138">
        <f t="shared" si="22"/>
        <v>17556.13331572873</v>
      </c>
      <c r="BZ145" s="138">
        <f t="shared" si="22"/>
        <v>18406.63451837645</v>
      </c>
      <c r="CA145" s="139">
        <f t="shared" si="22"/>
        <v>19499.134091456956</v>
      </c>
    </row>
    <row r="146" spans="1:79" x14ac:dyDescent="0.4">
      <c r="A146" s="136"/>
      <c r="B146" s="146" t="s">
        <v>281</v>
      </c>
      <c r="C146" s="54"/>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138">
        <f t="shared" ref="AH146:CA146" si="23">SUMIF($C$82:$C$127,"(NC / NIR)",AH$82:AH$127)</f>
        <v>2237.9870204348163</v>
      </c>
      <c r="AI146" s="138">
        <f t="shared" si="23"/>
        <v>2028.5910681617827</v>
      </c>
      <c r="AJ146" s="138">
        <f t="shared" si="23"/>
        <v>2086.3375878243651</v>
      </c>
      <c r="AK146" s="138">
        <f t="shared" si="23"/>
        <v>2268.241888452847</v>
      </c>
      <c r="AL146" s="138">
        <f t="shared" si="23"/>
        <v>2457.4736878850067</v>
      </c>
      <c r="AM146" s="138">
        <f t="shared" si="23"/>
        <v>2631.784032567467</v>
      </c>
      <c r="AN146" s="138">
        <f t="shared" si="23"/>
        <v>2787.6051337762738</v>
      </c>
      <c r="AO146" s="138">
        <f t="shared" si="23"/>
        <v>3049.6247348936295</v>
      </c>
      <c r="AP146" s="138">
        <f t="shared" si="23"/>
        <v>3310.6111625429839</v>
      </c>
      <c r="AQ146" s="138">
        <f t="shared" si="23"/>
        <v>3458.8684616782034</v>
      </c>
      <c r="AR146" s="138">
        <f t="shared" si="23"/>
        <v>3558.2943419267831</v>
      </c>
      <c r="AS146" s="138">
        <f t="shared" si="23"/>
        <v>3699.8419729228617</v>
      </c>
      <c r="AT146" s="138">
        <f t="shared" si="23"/>
        <v>4154.455644083032</v>
      </c>
      <c r="AU146" s="138">
        <f t="shared" si="23"/>
        <v>4791.7629761131775</v>
      </c>
      <c r="AV146" s="138">
        <f t="shared" si="23"/>
        <v>5801.2467093011846</v>
      </c>
      <c r="AW146" s="138">
        <f t="shared" si="23"/>
        <v>6553.7740400049752</v>
      </c>
      <c r="AX146" s="138">
        <f t="shared" si="23"/>
        <v>6748.1201929374374</v>
      </c>
      <c r="AY146" s="138">
        <f t="shared" si="23"/>
        <v>7371.8437675655405</v>
      </c>
      <c r="AZ146" s="138">
        <f t="shared" si="23"/>
        <v>7865.975372869656</v>
      </c>
      <c r="BA146" s="138">
        <f t="shared" si="23"/>
        <v>8521.1170093660967</v>
      </c>
      <c r="BB146" s="138">
        <f t="shared" si="23"/>
        <v>8872.2096785394824</v>
      </c>
      <c r="BC146" s="138">
        <f t="shared" si="23"/>
        <v>10107.463441662869</v>
      </c>
      <c r="BD146" s="138">
        <f t="shared" si="23"/>
        <v>12478.256730696994</v>
      </c>
      <c r="BE146" s="138">
        <f t="shared" si="23"/>
        <v>12704.614189406595</v>
      </c>
      <c r="BF146" s="138">
        <f t="shared" si="23"/>
        <v>11340.894307313085</v>
      </c>
      <c r="BG146" s="138">
        <f t="shared" si="23"/>
        <v>12008.100664101688</v>
      </c>
      <c r="BH146" s="138">
        <f t="shared" si="23"/>
        <v>13013.058012568508</v>
      </c>
      <c r="BI146" s="138">
        <f t="shared" si="23"/>
        <v>14193.010747748256</v>
      </c>
      <c r="BJ146" s="138">
        <f t="shared" si="23"/>
        <v>13028.309591526409</v>
      </c>
      <c r="BK146" s="138">
        <f t="shared" si="23"/>
        <v>13676.0493342726</v>
      </c>
      <c r="BL146" s="138">
        <f t="shared" si="23"/>
        <v>14887.651880906389</v>
      </c>
      <c r="BM146" s="138">
        <f t="shared" si="23"/>
        <v>15665.759014525695</v>
      </c>
      <c r="BN146" s="138">
        <f t="shared" si="23"/>
        <v>15839.358242406444</v>
      </c>
      <c r="BO146" s="138">
        <f t="shared" si="23"/>
        <v>15288.408377873599</v>
      </c>
      <c r="BP146" s="138">
        <f t="shared" si="23"/>
        <v>15523.54162227403</v>
      </c>
      <c r="BQ146" s="138">
        <f t="shared" si="23"/>
        <v>15382.835680007714</v>
      </c>
      <c r="BR146" s="138">
        <f t="shared" si="23"/>
        <v>15679.729558901718</v>
      </c>
      <c r="BS146" s="138">
        <f t="shared" si="23"/>
        <v>15522.114924121212</v>
      </c>
      <c r="BT146" s="138">
        <f t="shared" si="23"/>
        <v>15217.392016604437</v>
      </c>
      <c r="BU146" s="138">
        <f t="shared" si="23"/>
        <v>15093.053359612997</v>
      </c>
      <c r="BV146" s="138">
        <f t="shared" si="23"/>
        <v>14487.590495605087</v>
      </c>
      <c r="BW146" s="138">
        <f t="shared" si="23"/>
        <v>14402.341664839125</v>
      </c>
      <c r="BX146" s="138">
        <f t="shared" si="23"/>
        <v>14259.449045309788</v>
      </c>
      <c r="BY146" s="138">
        <f t="shared" si="23"/>
        <v>14388.930620530387</v>
      </c>
      <c r="BZ146" s="138">
        <f t="shared" si="23"/>
        <v>14584.098328087555</v>
      </c>
      <c r="CA146" s="139">
        <f t="shared" si="23"/>
        <v>14540.53604766504</v>
      </c>
    </row>
    <row r="147" spans="1:79" ht="27" customHeight="1" x14ac:dyDescent="0.4">
      <c r="A147" s="136"/>
      <c r="B147" s="60" t="s">
        <v>222</v>
      </c>
      <c r="C147" s="54"/>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9"/>
    </row>
    <row r="148" spans="1:79" x14ac:dyDescent="0.4">
      <c r="A148" s="136"/>
      <c r="B148" s="54" t="s">
        <v>223</v>
      </c>
      <c r="C148" s="54"/>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V148" s="56"/>
      <c r="BW148" s="56"/>
      <c r="CA148" s="85"/>
    </row>
    <row r="149" spans="1:79" x14ac:dyDescent="0.4">
      <c r="A149" s="136"/>
      <c r="B149" s="54" t="s">
        <v>224</v>
      </c>
      <c r="C149" s="54"/>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V149" s="56"/>
      <c r="BW149" s="56"/>
      <c r="CA149" s="85"/>
    </row>
    <row r="150" spans="1:79" ht="27" customHeight="1" thickBot="1" x14ac:dyDescent="0.45">
      <c r="A150" s="185"/>
      <c r="B150" s="74" t="s">
        <v>225</v>
      </c>
      <c r="C150" s="102"/>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2"/>
      <c r="BY150" s="102"/>
      <c r="BZ150" s="102"/>
      <c r="CA150" s="11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CA88"/>
  <sheetViews>
    <sheetView zoomScale="70" zoomScaleNormal="70" workbookViewId="0">
      <pane xSplit="3" ySplit="4" topLeftCell="BS5"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204" bestFit="1" customWidth="1"/>
    <col min="2" max="2" width="75.73046875" style="191" customWidth="1"/>
    <col min="3" max="3" width="25.73046875" style="191" customWidth="1"/>
    <col min="4" max="71" width="12.73046875" style="217" customWidth="1"/>
    <col min="72" max="75" width="12.73046875" style="248" customWidth="1"/>
    <col min="76" max="79" width="12.73046875" style="216" customWidth="1"/>
    <col min="80" max="16384" width="9.1328125" style="216"/>
  </cols>
  <sheetData>
    <row r="1" spans="1:79" s="188" customFormat="1" ht="25.5" customHeight="1" thickBot="1" x14ac:dyDescent="0.4">
      <c r="A1" s="40" t="s">
        <v>42</v>
      </c>
      <c r="B1" s="41" t="s">
        <v>82</v>
      </c>
      <c r="C1" s="92"/>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row>
    <row r="2" spans="1:79" ht="33" customHeight="1" x14ac:dyDescent="0.4">
      <c r="A2" s="44" t="s">
        <v>592</v>
      </c>
      <c r="B2" s="189" t="s">
        <v>284</v>
      </c>
      <c r="C2" s="231"/>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232" customFormat="1" x14ac:dyDescent="0.4">
      <c r="A3" s="94">
        <v>2019</v>
      </c>
      <c r="B3" s="192" t="s">
        <v>227</v>
      </c>
      <c r="C3" s="192"/>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x14ac:dyDescent="0.4">
      <c r="A4" s="96"/>
      <c r="B4" s="195"/>
      <c r="C4" s="195"/>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8"/>
    </row>
    <row r="5" spans="1:79" ht="27" customHeight="1" x14ac:dyDescent="0.4">
      <c r="B5" s="215" t="s">
        <v>285</v>
      </c>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2"/>
      <c r="BU5" s="202"/>
      <c r="BV5" s="202"/>
      <c r="BW5" s="202"/>
      <c r="BX5" s="202"/>
      <c r="BY5" s="202"/>
      <c r="BZ5" s="202"/>
      <c r="CA5" s="203"/>
    </row>
    <row r="6" spans="1:79" x14ac:dyDescent="0.4">
      <c r="B6" s="191" t="s">
        <v>286</v>
      </c>
      <c r="D6" s="233">
        <v>0</v>
      </c>
      <c r="E6" s="233">
        <v>0</v>
      </c>
      <c r="F6" s="233">
        <v>0</v>
      </c>
      <c r="G6" s="233">
        <v>0</v>
      </c>
      <c r="H6" s="233">
        <v>0</v>
      </c>
      <c r="I6" s="233">
        <v>0</v>
      </c>
      <c r="J6" s="233">
        <v>0</v>
      </c>
      <c r="K6" s="233">
        <v>0</v>
      </c>
      <c r="L6" s="233">
        <v>0</v>
      </c>
      <c r="M6" s="233">
        <v>0</v>
      </c>
      <c r="N6" s="233">
        <v>0</v>
      </c>
      <c r="O6" s="233">
        <v>0</v>
      </c>
      <c r="P6" s="233">
        <v>0</v>
      </c>
      <c r="Q6" s="233">
        <v>0</v>
      </c>
      <c r="R6" s="233">
        <v>0</v>
      </c>
      <c r="S6" s="233">
        <v>0</v>
      </c>
      <c r="T6" s="233">
        <v>0</v>
      </c>
      <c r="U6" s="233">
        <v>0</v>
      </c>
      <c r="V6" s="233">
        <v>0</v>
      </c>
      <c r="W6" s="233">
        <v>0</v>
      </c>
      <c r="X6" s="233">
        <v>0</v>
      </c>
      <c r="Y6" s="233">
        <v>0</v>
      </c>
      <c r="Z6" s="233">
        <v>0</v>
      </c>
      <c r="AA6" s="233">
        <v>0</v>
      </c>
      <c r="AB6" s="233">
        <v>0</v>
      </c>
      <c r="AC6" s="233">
        <v>30</v>
      </c>
      <c r="AD6" s="233">
        <v>35</v>
      </c>
      <c r="AE6" s="233">
        <v>39</v>
      </c>
      <c r="AF6" s="233">
        <v>41</v>
      </c>
      <c r="AG6" s="233">
        <v>45</v>
      </c>
      <c r="AH6" s="233">
        <v>46</v>
      </c>
      <c r="AI6" s="233">
        <v>47</v>
      </c>
      <c r="AJ6" s="233">
        <v>49</v>
      </c>
      <c r="AK6" s="233">
        <v>50</v>
      </c>
      <c r="AL6" s="233">
        <v>53</v>
      </c>
      <c r="AM6" s="233">
        <v>54</v>
      </c>
      <c r="AN6" s="233">
        <v>58</v>
      </c>
      <c r="AO6" s="233">
        <v>61</v>
      </c>
      <c r="AP6" s="233">
        <v>64</v>
      </c>
      <c r="AQ6" s="233">
        <v>68</v>
      </c>
      <c r="AR6" s="233">
        <v>72</v>
      </c>
      <c r="AS6" s="233">
        <v>74</v>
      </c>
      <c r="AT6" s="233">
        <v>80</v>
      </c>
      <c r="AU6" s="233">
        <v>90</v>
      </c>
      <c r="AV6" s="233">
        <v>0</v>
      </c>
      <c r="AW6" s="233">
        <v>0</v>
      </c>
      <c r="AX6" s="233">
        <v>0</v>
      </c>
      <c r="AY6" s="233">
        <v>0</v>
      </c>
      <c r="AZ6" s="233">
        <v>0</v>
      </c>
      <c r="BA6" s="233">
        <v>0</v>
      </c>
      <c r="BB6" s="233">
        <v>0</v>
      </c>
      <c r="BC6" s="233">
        <v>0</v>
      </c>
      <c r="BD6" s="233">
        <v>0</v>
      </c>
      <c r="BE6" s="233">
        <v>0</v>
      </c>
      <c r="BF6" s="233">
        <v>0</v>
      </c>
      <c r="BG6" s="233">
        <v>0</v>
      </c>
      <c r="BH6" s="233">
        <v>0</v>
      </c>
      <c r="BI6" s="233">
        <v>0</v>
      </c>
      <c r="BJ6" s="233">
        <v>0</v>
      </c>
      <c r="BK6" s="233">
        <v>0</v>
      </c>
      <c r="BL6" s="233">
        <v>0</v>
      </c>
      <c r="BM6" s="233">
        <v>0</v>
      </c>
      <c r="BN6" s="233">
        <v>0</v>
      </c>
      <c r="BO6" s="233">
        <v>0</v>
      </c>
      <c r="BP6" s="233">
        <v>0</v>
      </c>
      <c r="BQ6" s="233">
        <v>0</v>
      </c>
      <c r="BR6" s="233">
        <v>0</v>
      </c>
      <c r="BS6" s="233">
        <v>0</v>
      </c>
      <c r="BT6" s="233">
        <v>0</v>
      </c>
      <c r="BU6" s="233">
        <v>0</v>
      </c>
      <c r="BV6" s="233">
        <v>0</v>
      </c>
      <c r="BW6" s="233">
        <v>0</v>
      </c>
      <c r="BX6" s="138">
        <v>0</v>
      </c>
      <c r="BY6" s="138">
        <v>0</v>
      </c>
      <c r="BZ6" s="138">
        <v>0</v>
      </c>
      <c r="CA6" s="139">
        <v>0</v>
      </c>
    </row>
    <row r="7" spans="1:79" x14ac:dyDescent="0.4">
      <c r="B7" s="191" t="s">
        <v>240</v>
      </c>
      <c r="D7" s="233">
        <v>0</v>
      </c>
      <c r="E7" s="233">
        <v>0</v>
      </c>
      <c r="F7" s="233">
        <v>0</v>
      </c>
      <c r="G7" s="233">
        <v>0</v>
      </c>
      <c r="H7" s="233">
        <v>0</v>
      </c>
      <c r="I7" s="233">
        <v>0</v>
      </c>
      <c r="J7" s="233">
        <v>0</v>
      </c>
      <c r="K7" s="233">
        <v>0</v>
      </c>
      <c r="L7" s="233">
        <v>0</v>
      </c>
      <c r="M7" s="233">
        <v>0</v>
      </c>
      <c r="N7" s="233">
        <v>0</v>
      </c>
      <c r="O7" s="233">
        <v>0</v>
      </c>
      <c r="P7" s="233">
        <v>0</v>
      </c>
      <c r="Q7" s="233">
        <v>0</v>
      </c>
      <c r="R7" s="233">
        <v>0</v>
      </c>
      <c r="S7" s="233">
        <v>0</v>
      </c>
      <c r="T7" s="233">
        <v>0</v>
      </c>
      <c r="U7" s="233">
        <v>0</v>
      </c>
      <c r="V7" s="233">
        <v>0</v>
      </c>
      <c r="W7" s="233">
        <v>0</v>
      </c>
      <c r="X7" s="233">
        <v>0</v>
      </c>
      <c r="Y7" s="233">
        <v>0</v>
      </c>
      <c r="Z7" s="233">
        <v>0</v>
      </c>
      <c r="AA7" s="233">
        <v>0</v>
      </c>
      <c r="AB7" s="233">
        <v>0</v>
      </c>
      <c r="AC7" s="233">
        <v>0</v>
      </c>
      <c r="AD7" s="233">
        <v>0</v>
      </c>
      <c r="AE7" s="233">
        <v>0</v>
      </c>
      <c r="AF7" s="233">
        <v>0</v>
      </c>
      <c r="AG7" s="233">
        <v>0</v>
      </c>
      <c r="AH7" s="233">
        <v>7244</v>
      </c>
      <c r="AI7" s="233">
        <v>7250</v>
      </c>
      <c r="AJ7" s="233">
        <v>7230</v>
      </c>
      <c r="AK7" s="233">
        <v>7174</v>
      </c>
      <c r="AL7" s="233">
        <v>7091</v>
      </c>
      <c r="AM7" s="233">
        <v>6983</v>
      </c>
      <c r="AN7" s="233">
        <v>6924</v>
      </c>
      <c r="AO7" s="233">
        <v>6868</v>
      </c>
      <c r="AP7" s="233">
        <v>6816</v>
      </c>
      <c r="AQ7" s="233">
        <v>6768</v>
      </c>
      <c r="AR7" s="233">
        <v>6752</v>
      </c>
      <c r="AS7" s="233">
        <v>6745</v>
      </c>
      <c r="AT7" s="233">
        <v>6780</v>
      </c>
      <c r="AU7" s="233">
        <v>6854</v>
      </c>
      <c r="AV7" s="233">
        <v>6795</v>
      </c>
      <c r="AW7" s="233">
        <v>6849</v>
      </c>
      <c r="AX7" s="233">
        <v>6905</v>
      </c>
      <c r="AY7" s="233">
        <v>6943</v>
      </c>
      <c r="AZ7" s="233">
        <v>6970</v>
      </c>
      <c r="BA7" s="233">
        <v>7008</v>
      </c>
      <c r="BB7" s="233">
        <v>7021</v>
      </c>
      <c r="BC7" s="233">
        <v>7025</v>
      </c>
      <c r="BD7" s="233">
        <v>7012</v>
      </c>
      <c r="BE7" s="233">
        <v>6991</v>
      </c>
      <c r="BF7" s="233">
        <v>7042</v>
      </c>
      <c r="BG7" s="233">
        <v>0</v>
      </c>
      <c r="BH7" s="233">
        <v>0</v>
      </c>
      <c r="BI7" s="233">
        <v>0</v>
      </c>
      <c r="BJ7" s="233">
        <v>0</v>
      </c>
      <c r="BK7" s="233">
        <v>0</v>
      </c>
      <c r="BL7" s="233">
        <v>0</v>
      </c>
      <c r="BM7" s="233">
        <v>0</v>
      </c>
      <c r="BN7" s="233">
        <v>0</v>
      </c>
      <c r="BO7" s="233">
        <v>0</v>
      </c>
      <c r="BP7" s="233">
        <v>0</v>
      </c>
      <c r="BQ7" s="233">
        <v>0</v>
      </c>
      <c r="BR7" s="233">
        <v>0</v>
      </c>
      <c r="BS7" s="233">
        <v>0</v>
      </c>
      <c r="BT7" s="233">
        <v>0</v>
      </c>
      <c r="BU7" s="233">
        <v>0</v>
      </c>
      <c r="BV7" s="233">
        <v>0</v>
      </c>
      <c r="BW7" s="233">
        <v>0</v>
      </c>
      <c r="BX7" s="138">
        <v>0</v>
      </c>
      <c r="BY7" s="138">
        <v>0</v>
      </c>
      <c r="BZ7" s="138">
        <v>0</v>
      </c>
      <c r="CA7" s="139">
        <v>0</v>
      </c>
    </row>
    <row r="8" spans="1:79" x14ac:dyDescent="0.4">
      <c r="B8" s="205" t="s">
        <v>230</v>
      </c>
      <c r="D8" s="233">
        <v>0</v>
      </c>
      <c r="E8" s="233">
        <v>0</v>
      </c>
      <c r="F8" s="233">
        <v>0</v>
      </c>
      <c r="G8" s="233">
        <v>0</v>
      </c>
      <c r="H8" s="233">
        <v>0</v>
      </c>
      <c r="I8" s="233">
        <v>0</v>
      </c>
      <c r="J8" s="233">
        <v>0</v>
      </c>
      <c r="K8" s="233">
        <v>0</v>
      </c>
      <c r="L8" s="233">
        <v>0</v>
      </c>
      <c r="M8" s="233">
        <v>0</v>
      </c>
      <c r="N8" s="233">
        <v>0</v>
      </c>
      <c r="O8" s="233">
        <v>0</v>
      </c>
      <c r="P8" s="233">
        <v>0</v>
      </c>
      <c r="Q8" s="233">
        <v>0</v>
      </c>
      <c r="R8" s="233">
        <v>0</v>
      </c>
      <c r="S8" s="233">
        <v>0</v>
      </c>
      <c r="T8" s="233">
        <v>0</v>
      </c>
      <c r="U8" s="233">
        <v>0</v>
      </c>
      <c r="V8" s="233">
        <v>0</v>
      </c>
      <c r="W8" s="233">
        <v>0</v>
      </c>
      <c r="X8" s="233">
        <v>0</v>
      </c>
      <c r="Y8" s="233">
        <v>0</v>
      </c>
      <c r="Z8" s="233">
        <v>0</v>
      </c>
      <c r="AA8" s="233">
        <v>0</v>
      </c>
      <c r="AB8" s="233">
        <v>0</v>
      </c>
      <c r="AC8" s="233">
        <v>0</v>
      </c>
      <c r="AD8" s="233">
        <v>0</v>
      </c>
      <c r="AE8" s="233">
        <v>0</v>
      </c>
      <c r="AF8" s="233">
        <v>0</v>
      </c>
      <c r="AG8" s="233">
        <v>0</v>
      </c>
      <c r="AH8" s="233">
        <v>13589</v>
      </c>
      <c r="AI8" s="233">
        <v>13438</v>
      </c>
      <c r="AJ8" s="233">
        <v>13273</v>
      </c>
      <c r="AK8" s="233">
        <v>13079</v>
      </c>
      <c r="AL8" s="233">
        <v>12856</v>
      </c>
      <c r="AM8" s="233">
        <v>12584</v>
      </c>
      <c r="AN8" s="233">
        <v>12449</v>
      </c>
      <c r="AO8" s="233">
        <v>12325</v>
      </c>
      <c r="AP8" s="233">
        <v>12217</v>
      </c>
      <c r="AQ8" s="233">
        <v>12141</v>
      </c>
      <c r="AR8" s="233">
        <v>12124</v>
      </c>
      <c r="AS8" s="233">
        <v>12137</v>
      </c>
      <c r="AT8" s="233">
        <v>12227</v>
      </c>
      <c r="AU8" s="233">
        <v>12405</v>
      </c>
      <c r="AV8" s="233">
        <v>12285</v>
      </c>
      <c r="AW8" s="233">
        <v>12414</v>
      </c>
      <c r="AX8" s="233">
        <v>12543</v>
      </c>
      <c r="AY8" s="233">
        <v>12579</v>
      </c>
      <c r="AZ8" s="233">
        <v>12625</v>
      </c>
      <c r="BA8" s="233">
        <v>12729</v>
      </c>
      <c r="BB8" s="233">
        <v>12716</v>
      </c>
      <c r="BC8" s="233">
        <v>12689</v>
      </c>
      <c r="BD8" s="233">
        <v>12656</v>
      </c>
      <c r="BE8" s="233">
        <v>12600</v>
      </c>
      <c r="BF8" s="233">
        <v>12622</v>
      </c>
      <c r="BG8" s="233">
        <v>0</v>
      </c>
      <c r="BH8" s="233">
        <v>0</v>
      </c>
      <c r="BI8" s="233">
        <v>0</v>
      </c>
      <c r="BJ8" s="233">
        <v>0</v>
      </c>
      <c r="BK8" s="233">
        <v>0</v>
      </c>
      <c r="BL8" s="233">
        <v>0</v>
      </c>
      <c r="BM8" s="233">
        <v>0</v>
      </c>
      <c r="BN8" s="233">
        <v>0</v>
      </c>
      <c r="BO8" s="233">
        <v>0</v>
      </c>
      <c r="BP8" s="233">
        <v>0</v>
      </c>
      <c r="BQ8" s="233">
        <v>0</v>
      </c>
      <c r="BR8" s="233">
        <v>0</v>
      </c>
      <c r="BS8" s="233">
        <v>0</v>
      </c>
      <c r="BT8" s="233">
        <v>0</v>
      </c>
      <c r="BU8" s="233">
        <v>0</v>
      </c>
      <c r="BV8" s="233">
        <v>0</v>
      </c>
      <c r="BW8" s="233">
        <v>0</v>
      </c>
      <c r="BX8" s="138">
        <v>0</v>
      </c>
      <c r="BY8" s="138">
        <v>0</v>
      </c>
      <c r="BZ8" s="138">
        <v>0</v>
      </c>
      <c r="CA8" s="139">
        <v>0</v>
      </c>
    </row>
    <row r="9" spans="1:79" x14ac:dyDescent="0.4">
      <c r="B9" s="191" t="s">
        <v>146</v>
      </c>
      <c r="D9" s="233">
        <v>0</v>
      </c>
      <c r="E9" s="233">
        <v>0</v>
      </c>
      <c r="F9" s="233">
        <v>0</v>
      </c>
      <c r="G9" s="233">
        <v>0</v>
      </c>
      <c r="H9" s="233">
        <v>0</v>
      </c>
      <c r="I9" s="233">
        <v>0</v>
      </c>
      <c r="J9" s="233">
        <v>0</v>
      </c>
      <c r="K9" s="233">
        <v>0</v>
      </c>
      <c r="L9" s="233">
        <v>0</v>
      </c>
      <c r="M9" s="233">
        <v>0</v>
      </c>
      <c r="N9" s="233">
        <v>0</v>
      </c>
      <c r="O9" s="233">
        <v>0</v>
      </c>
      <c r="P9" s="233">
        <v>0</v>
      </c>
      <c r="Q9" s="233">
        <v>0</v>
      </c>
      <c r="R9" s="233">
        <v>0</v>
      </c>
      <c r="S9" s="233">
        <v>0</v>
      </c>
      <c r="T9" s="233">
        <v>0</v>
      </c>
      <c r="U9" s="233">
        <v>0</v>
      </c>
      <c r="V9" s="233">
        <v>0</v>
      </c>
      <c r="W9" s="233">
        <v>0</v>
      </c>
      <c r="X9" s="233">
        <v>0</v>
      </c>
      <c r="Y9" s="233">
        <v>0</v>
      </c>
      <c r="Z9" s="233">
        <v>0</v>
      </c>
      <c r="AA9" s="233">
        <v>0</v>
      </c>
      <c r="AB9" s="233">
        <v>0</v>
      </c>
      <c r="AC9" s="233">
        <v>0</v>
      </c>
      <c r="AD9" s="233">
        <v>0</v>
      </c>
      <c r="AE9" s="233">
        <v>0</v>
      </c>
      <c r="AF9" s="233">
        <v>0</v>
      </c>
      <c r="AG9" s="233">
        <v>0</v>
      </c>
      <c r="AH9" s="233">
        <v>0</v>
      </c>
      <c r="AI9" s="233">
        <v>0</v>
      </c>
      <c r="AJ9" s="233">
        <v>0</v>
      </c>
      <c r="AK9" s="233">
        <v>0</v>
      </c>
      <c r="AL9" s="233">
        <v>0</v>
      </c>
      <c r="AM9" s="233">
        <v>0</v>
      </c>
      <c r="AN9" s="233">
        <v>0</v>
      </c>
      <c r="AO9" s="233">
        <v>0</v>
      </c>
      <c r="AP9" s="233">
        <v>0</v>
      </c>
      <c r="AQ9" s="233">
        <v>0</v>
      </c>
      <c r="AR9" s="233">
        <v>0</v>
      </c>
      <c r="AS9" s="233">
        <v>0</v>
      </c>
      <c r="AT9" s="233">
        <v>0</v>
      </c>
      <c r="AU9" s="233">
        <v>0</v>
      </c>
      <c r="AV9" s="233">
        <v>106</v>
      </c>
      <c r="AW9" s="233">
        <v>129</v>
      </c>
      <c r="AX9" s="233">
        <v>147</v>
      </c>
      <c r="AY9" s="233">
        <v>166</v>
      </c>
      <c r="AZ9" s="233">
        <v>181</v>
      </c>
      <c r="BA9" s="233">
        <v>197</v>
      </c>
      <c r="BB9" s="233">
        <v>207</v>
      </c>
      <c r="BC9" s="233">
        <v>216</v>
      </c>
      <c r="BD9" s="233">
        <v>227</v>
      </c>
      <c r="BE9" s="233">
        <v>239</v>
      </c>
      <c r="BF9" s="233">
        <v>258</v>
      </c>
      <c r="BG9" s="233">
        <v>270</v>
      </c>
      <c r="BH9" s="233">
        <v>279</v>
      </c>
      <c r="BI9" s="233">
        <v>286</v>
      </c>
      <c r="BJ9" s="233">
        <v>292</v>
      </c>
      <c r="BK9" s="233">
        <v>300</v>
      </c>
      <c r="BL9" s="233">
        <v>310</v>
      </c>
      <c r="BM9" s="233">
        <v>322</v>
      </c>
      <c r="BN9" s="233">
        <v>331</v>
      </c>
      <c r="BO9" s="233">
        <v>339</v>
      </c>
      <c r="BP9" s="233">
        <v>350</v>
      </c>
      <c r="BQ9" s="233">
        <v>362</v>
      </c>
      <c r="BR9" s="233">
        <v>381</v>
      </c>
      <c r="BS9" s="233">
        <v>406</v>
      </c>
      <c r="BT9" s="233">
        <v>426</v>
      </c>
      <c r="BU9" s="233">
        <v>450</v>
      </c>
      <c r="BV9" s="233">
        <v>473</v>
      </c>
      <c r="BW9" s="233">
        <v>497</v>
      </c>
      <c r="BX9" s="138">
        <v>523</v>
      </c>
      <c r="BY9" s="138">
        <v>550</v>
      </c>
      <c r="BZ9" s="138">
        <v>578</v>
      </c>
      <c r="CA9" s="139">
        <v>607</v>
      </c>
    </row>
    <row r="10" spans="1:79" x14ac:dyDescent="0.4">
      <c r="B10" s="205" t="s">
        <v>228</v>
      </c>
      <c r="D10" s="201">
        <v>0</v>
      </c>
      <c r="E10" s="201">
        <v>0</v>
      </c>
      <c r="F10" s="201">
        <v>0</v>
      </c>
      <c r="G10" s="201">
        <v>0</v>
      </c>
      <c r="H10" s="201">
        <v>0</v>
      </c>
      <c r="I10" s="201">
        <v>0</v>
      </c>
      <c r="J10" s="201">
        <v>0</v>
      </c>
      <c r="K10" s="201">
        <v>0</v>
      </c>
      <c r="L10" s="201">
        <v>0</v>
      </c>
      <c r="M10" s="201">
        <v>0</v>
      </c>
      <c r="N10" s="201">
        <v>0</v>
      </c>
      <c r="O10" s="201">
        <v>0</v>
      </c>
      <c r="P10" s="201">
        <v>0</v>
      </c>
      <c r="Q10" s="201">
        <v>0</v>
      </c>
      <c r="R10" s="201">
        <v>0</v>
      </c>
      <c r="S10" s="201">
        <v>0</v>
      </c>
      <c r="T10" s="201">
        <v>0</v>
      </c>
      <c r="U10" s="201">
        <v>0</v>
      </c>
      <c r="V10" s="201">
        <v>0</v>
      </c>
      <c r="W10" s="201">
        <v>0</v>
      </c>
      <c r="X10" s="201">
        <v>0</v>
      </c>
      <c r="Y10" s="201">
        <v>0</v>
      </c>
      <c r="Z10" s="201">
        <v>0</v>
      </c>
      <c r="AA10" s="201">
        <v>0</v>
      </c>
      <c r="AB10" s="201">
        <v>0</v>
      </c>
      <c r="AC10" s="201">
        <v>0</v>
      </c>
      <c r="AD10" s="201">
        <v>0</v>
      </c>
      <c r="AE10" s="201">
        <v>0</v>
      </c>
      <c r="AF10" s="201">
        <v>0</v>
      </c>
      <c r="AG10" s="201">
        <v>0</v>
      </c>
      <c r="AH10" s="201">
        <v>0</v>
      </c>
      <c r="AI10" s="201">
        <v>0</v>
      </c>
      <c r="AJ10" s="201">
        <v>0</v>
      </c>
      <c r="AK10" s="201">
        <v>0</v>
      </c>
      <c r="AL10" s="201">
        <v>0</v>
      </c>
      <c r="AM10" s="201">
        <v>0</v>
      </c>
      <c r="AN10" s="201">
        <v>0</v>
      </c>
      <c r="AO10" s="201">
        <v>0</v>
      </c>
      <c r="AP10" s="201">
        <v>0</v>
      </c>
      <c r="AQ10" s="201">
        <v>0</v>
      </c>
      <c r="AR10" s="201">
        <v>0</v>
      </c>
      <c r="AS10" s="201">
        <v>0</v>
      </c>
      <c r="AT10" s="201">
        <v>0</v>
      </c>
      <c r="AU10" s="201">
        <v>0</v>
      </c>
      <c r="AV10" s="201">
        <v>99</v>
      </c>
      <c r="AW10" s="201">
        <v>128</v>
      </c>
      <c r="AX10" s="201">
        <v>145</v>
      </c>
      <c r="AY10" s="201">
        <v>164</v>
      </c>
      <c r="AZ10" s="201">
        <v>181</v>
      </c>
      <c r="BA10" s="201">
        <v>197</v>
      </c>
      <c r="BB10" s="201">
        <v>207</v>
      </c>
      <c r="BC10" s="201">
        <v>216</v>
      </c>
      <c r="BD10" s="201">
        <v>226</v>
      </c>
      <c r="BE10" s="201">
        <v>239</v>
      </c>
      <c r="BF10" s="201">
        <v>258</v>
      </c>
      <c r="BG10" s="201">
        <v>270</v>
      </c>
      <c r="BH10" s="201">
        <v>279</v>
      </c>
      <c r="BI10" s="201">
        <v>286</v>
      </c>
      <c r="BJ10" s="201">
        <v>292</v>
      </c>
      <c r="BK10" s="201">
        <v>300</v>
      </c>
      <c r="BL10" s="201">
        <v>310</v>
      </c>
      <c r="BM10" s="201">
        <v>322</v>
      </c>
      <c r="BN10" s="201">
        <v>331</v>
      </c>
      <c r="BO10" s="201">
        <v>339</v>
      </c>
      <c r="BP10" s="201">
        <v>350</v>
      </c>
      <c r="BQ10" s="201">
        <v>362</v>
      </c>
      <c r="BR10" s="201">
        <v>381</v>
      </c>
      <c r="BS10" s="201">
        <v>406</v>
      </c>
      <c r="BT10" s="201">
        <v>426</v>
      </c>
      <c r="BU10" s="201">
        <v>449</v>
      </c>
      <c r="BV10" s="201">
        <v>472</v>
      </c>
      <c r="BW10" s="201">
        <v>496</v>
      </c>
      <c r="BX10" s="202">
        <v>522</v>
      </c>
      <c r="BY10" s="202">
        <v>549</v>
      </c>
      <c r="BZ10" s="202">
        <v>578</v>
      </c>
      <c r="CA10" s="203">
        <v>606</v>
      </c>
    </row>
    <row r="11" spans="1:79" x14ac:dyDescent="0.4">
      <c r="B11" s="205" t="s">
        <v>229</v>
      </c>
      <c r="D11" s="201">
        <v>0</v>
      </c>
      <c r="E11" s="201">
        <v>0</v>
      </c>
      <c r="F11" s="201">
        <v>0</v>
      </c>
      <c r="G11" s="201">
        <v>0</v>
      </c>
      <c r="H11" s="201">
        <v>0</v>
      </c>
      <c r="I11" s="201">
        <v>0</v>
      </c>
      <c r="J11" s="201">
        <v>0</v>
      </c>
      <c r="K11" s="201">
        <v>0</v>
      </c>
      <c r="L11" s="201">
        <v>0</v>
      </c>
      <c r="M11" s="201">
        <v>0</v>
      </c>
      <c r="N11" s="201">
        <v>0</v>
      </c>
      <c r="O11" s="201">
        <v>0</v>
      </c>
      <c r="P11" s="201">
        <v>0</v>
      </c>
      <c r="Q11" s="201">
        <v>0</v>
      </c>
      <c r="R11" s="201">
        <v>0</v>
      </c>
      <c r="S11" s="201">
        <v>0</v>
      </c>
      <c r="T11" s="201">
        <v>0</v>
      </c>
      <c r="U11" s="201">
        <v>0</v>
      </c>
      <c r="V11" s="201">
        <v>0</v>
      </c>
      <c r="W11" s="201">
        <v>0</v>
      </c>
      <c r="X11" s="201">
        <v>0</v>
      </c>
      <c r="Y11" s="201">
        <v>0</v>
      </c>
      <c r="Z11" s="201">
        <v>0</v>
      </c>
      <c r="AA11" s="201">
        <v>0</v>
      </c>
      <c r="AB11" s="201">
        <v>0</v>
      </c>
      <c r="AC11" s="201">
        <v>0</v>
      </c>
      <c r="AD11" s="201">
        <v>0</v>
      </c>
      <c r="AE11" s="201">
        <v>0</v>
      </c>
      <c r="AF11" s="201">
        <v>0</v>
      </c>
      <c r="AG11" s="201">
        <v>0</v>
      </c>
      <c r="AH11" s="201">
        <v>0</v>
      </c>
      <c r="AI11" s="201">
        <v>0</v>
      </c>
      <c r="AJ11" s="201">
        <v>0</v>
      </c>
      <c r="AK11" s="201">
        <v>0</v>
      </c>
      <c r="AL11" s="201">
        <v>0</v>
      </c>
      <c r="AM11" s="201">
        <v>0</v>
      </c>
      <c r="AN11" s="201">
        <v>0</v>
      </c>
      <c r="AO11" s="201">
        <v>0</v>
      </c>
      <c r="AP11" s="201">
        <v>0</v>
      </c>
      <c r="AQ11" s="201">
        <v>0</v>
      </c>
      <c r="AR11" s="201">
        <v>0</v>
      </c>
      <c r="AS11" s="201">
        <v>0</v>
      </c>
      <c r="AT11" s="201">
        <v>0</v>
      </c>
      <c r="AU11" s="201">
        <v>0</v>
      </c>
      <c r="AV11" s="201">
        <v>7</v>
      </c>
      <c r="AW11" s="201">
        <v>1</v>
      </c>
      <c r="AX11" s="201">
        <v>2</v>
      </c>
      <c r="AY11" s="201">
        <v>2</v>
      </c>
      <c r="AZ11" s="201">
        <v>0</v>
      </c>
      <c r="BA11" s="201">
        <v>0</v>
      </c>
      <c r="BB11" s="201">
        <v>0</v>
      </c>
      <c r="BC11" s="201">
        <v>0</v>
      </c>
      <c r="BD11" s="201">
        <v>1</v>
      </c>
      <c r="BE11" s="201">
        <v>0</v>
      </c>
      <c r="BF11" s="201">
        <v>0</v>
      </c>
      <c r="BG11" s="201">
        <v>0</v>
      </c>
      <c r="BH11" s="201">
        <v>0</v>
      </c>
      <c r="BI11" s="201">
        <v>0</v>
      </c>
      <c r="BJ11" s="201">
        <v>0</v>
      </c>
      <c r="BK11" s="201">
        <v>0</v>
      </c>
      <c r="BL11" s="201">
        <v>0</v>
      </c>
      <c r="BM11" s="201">
        <v>0</v>
      </c>
      <c r="BN11" s="201">
        <v>0</v>
      </c>
      <c r="BO11" s="201">
        <v>0</v>
      </c>
      <c r="BP11" s="201">
        <v>0</v>
      </c>
      <c r="BQ11" s="201">
        <v>0</v>
      </c>
      <c r="BR11" s="201">
        <v>0</v>
      </c>
      <c r="BS11" s="201">
        <v>0</v>
      </c>
      <c r="BT11" s="201">
        <v>0</v>
      </c>
      <c r="BU11" s="201">
        <v>0</v>
      </c>
      <c r="BV11" s="201">
        <v>1</v>
      </c>
      <c r="BW11" s="201">
        <v>1</v>
      </c>
      <c r="BX11" s="202">
        <v>1</v>
      </c>
      <c r="BY11" s="202">
        <v>1</v>
      </c>
      <c r="BZ11" s="202">
        <v>1</v>
      </c>
      <c r="CA11" s="203">
        <v>1</v>
      </c>
    </row>
    <row r="12" spans="1:79" x14ac:dyDescent="0.4">
      <c r="B12" s="191" t="s">
        <v>244</v>
      </c>
      <c r="D12" s="233">
        <v>0</v>
      </c>
      <c r="E12" s="233">
        <v>0</v>
      </c>
      <c r="F12" s="233">
        <v>0</v>
      </c>
      <c r="G12" s="233">
        <v>0</v>
      </c>
      <c r="H12" s="233">
        <v>0</v>
      </c>
      <c r="I12" s="233">
        <v>0</v>
      </c>
      <c r="J12" s="233">
        <v>0</v>
      </c>
      <c r="K12" s="233">
        <v>0</v>
      </c>
      <c r="L12" s="233">
        <v>0</v>
      </c>
      <c r="M12" s="233">
        <v>0</v>
      </c>
      <c r="N12" s="233">
        <v>0</v>
      </c>
      <c r="O12" s="233">
        <v>0</v>
      </c>
      <c r="P12" s="233">
        <v>0</v>
      </c>
      <c r="Q12" s="233">
        <v>0</v>
      </c>
      <c r="R12" s="233">
        <v>0</v>
      </c>
      <c r="S12" s="233">
        <v>0</v>
      </c>
      <c r="T12" s="233">
        <v>0</v>
      </c>
      <c r="U12" s="233">
        <v>0</v>
      </c>
      <c r="V12" s="233">
        <v>0</v>
      </c>
      <c r="W12" s="233">
        <v>0</v>
      </c>
      <c r="X12" s="233">
        <v>0</v>
      </c>
      <c r="Y12" s="233">
        <v>0</v>
      </c>
      <c r="Z12" s="233">
        <v>0</v>
      </c>
      <c r="AA12" s="233">
        <v>0</v>
      </c>
      <c r="AB12" s="233">
        <v>0</v>
      </c>
      <c r="AC12" s="233">
        <v>0</v>
      </c>
      <c r="AD12" s="233">
        <v>0</v>
      </c>
      <c r="AE12" s="233">
        <v>0</v>
      </c>
      <c r="AF12" s="233">
        <v>3</v>
      </c>
      <c r="AG12" s="233">
        <v>11</v>
      </c>
      <c r="AH12" s="233">
        <v>15</v>
      </c>
      <c r="AI12" s="233">
        <v>15</v>
      </c>
      <c r="AJ12" s="233">
        <v>16</v>
      </c>
      <c r="AK12" s="233">
        <v>16</v>
      </c>
      <c r="AL12" s="233">
        <v>16</v>
      </c>
      <c r="AM12" s="233">
        <v>16</v>
      </c>
      <c r="AN12" s="233">
        <v>17</v>
      </c>
      <c r="AO12" s="233">
        <v>17</v>
      </c>
      <c r="AP12" s="233">
        <v>17</v>
      </c>
      <c r="AQ12" s="233">
        <v>17</v>
      </c>
      <c r="AR12" s="233">
        <v>17</v>
      </c>
      <c r="AS12" s="233">
        <v>18</v>
      </c>
      <c r="AT12" s="233">
        <v>18</v>
      </c>
      <c r="AU12" s="233">
        <v>19</v>
      </c>
      <c r="AV12" s="233">
        <v>0</v>
      </c>
      <c r="AW12" s="233">
        <v>0</v>
      </c>
      <c r="AX12" s="233">
        <v>0</v>
      </c>
      <c r="AY12" s="233">
        <v>0</v>
      </c>
      <c r="AZ12" s="233">
        <v>0</v>
      </c>
      <c r="BA12" s="233">
        <v>0</v>
      </c>
      <c r="BB12" s="233">
        <v>0</v>
      </c>
      <c r="BC12" s="233">
        <v>0</v>
      </c>
      <c r="BD12" s="233">
        <v>0</v>
      </c>
      <c r="BE12" s="233">
        <v>0</v>
      </c>
      <c r="BF12" s="233">
        <v>0</v>
      </c>
      <c r="BG12" s="233">
        <v>0</v>
      </c>
      <c r="BH12" s="233">
        <v>0</v>
      </c>
      <c r="BI12" s="233">
        <v>0</v>
      </c>
      <c r="BJ12" s="233">
        <v>0</v>
      </c>
      <c r="BK12" s="233">
        <v>0</v>
      </c>
      <c r="BL12" s="233">
        <v>0</v>
      </c>
      <c r="BM12" s="233">
        <v>0</v>
      </c>
      <c r="BN12" s="233">
        <v>0</v>
      </c>
      <c r="BO12" s="233">
        <v>0</v>
      </c>
      <c r="BP12" s="233">
        <v>0</v>
      </c>
      <c r="BQ12" s="233">
        <v>0</v>
      </c>
      <c r="BR12" s="233">
        <v>0</v>
      </c>
      <c r="BS12" s="233">
        <v>0</v>
      </c>
      <c r="BT12" s="233">
        <v>0</v>
      </c>
      <c r="BU12" s="233">
        <v>0</v>
      </c>
      <c r="BV12" s="233">
        <v>0</v>
      </c>
      <c r="BW12" s="233">
        <v>0</v>
      </c>
      <c r="BX12" s="138">
        <v>0</v>
      </c>
      <c r="BY12" s="138">
        <v>0</v>
      </c>
      <c r="BZ12" s="138">
        <v>0</v>
      </c>
      <c r="CA12" s="139">
        <v>0</v>
      </c>
    </row>
    <row r="13" spans="1:79" ht="26.25" customHeight="1" x14ac:dyDescent="0.4">
      <c r="B13" s="215" t="s">
        <v>287</v>
      </c>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2"/>
      <c r="BU13" s="202"/>
      <c r="BV13" s="202"/>
      <c r="BW13" s="202"/>
      <c r="BX13" s="202"/>
      <c r="BY13" s="202"/>
      <c r="BZ13" s="202"/>
      <c r="CA13" s="203"/>
    </row>
    <row r="14" spans="1:79" x14ac:dyDescent="0.4">
      <c r="B14" s="234" t="s">
        <v>133</v>
      </c>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v>1</v>
      </c>
      <c r="BR14" s="201">
        <v>1</v>
      </c>
      <c r="BS14" s="201">
        <v>1</v>
      </c>
      <c r="BT14" s="201">
        <v>1</v>
      </c>
      <c r="BU14" s="201">
        <v>1</v>
      </c>
      <c r="BV14" s="201">
        <v>1</v>
      </c>
      <c r="BW14" s="201">
        <v>1</v>
      </c>
      <c r="BX14" s="202">
        <v>1</v>
      </c>
      <c r="BY14" s="202">
        <v>1</v>
      </c>
      <c r="BZ14" s="202">
        <v>1</v>
      </c>
      <c r="CA14" s="203">
        <v>1</v>
      </c>
    </row>
    <row r="15" spans="1:79" x14ac:dyDescent="0.4">
      <c r="B15" s="191" t="s">
        <v>286</v>
      </c>
      <c r="D15" s="201">
        <v>0</v>
      </c>
      <c r="E15" s="201">
        <v>0</v>
      </c>
      <c r="F15" s="201">
        <v>0</v>
      </c>
      <c r="G15" s="201">
        <v>0</v>
      </c>
      <c r="H15" s="201">
        <v>0</v>
      </c>
      <c r="I15" s="201">
        <v>0</v>
      </c>
      <c r="J15" s="201">
        <v>0</v>
      </c>
      <c r="K15" s="201">
        <v>0</v>
      </c>
      <c r="L15" s="201">
        <v>0</v>
      </c>
      <c r="M15" s="201">
        <v>0</v>
      </c>
      <c r="N15" s="201">
        <v>0</v>
      </c>
      <c r="O15" s="201">
        <v>0</v>
      </c>
      <c r="P15" s="201">
        <v>0</v>
      </c>
      <c r="Q15" s="201">
        <v>0</v>
      </c>
      <c r="R15" s="201">
        <v>0</v>
      </c>
      <c r="S15" s="201">
        <v>0</v>
      </c>
      <c r="T15" s="201">
        <v>0</v>
      </c>
      <c r="U15" s="201">
        <v>0</v>
      </c>
      <c r="V15" s="201">
        <v>0</v>
      </c>
      <c r="W15" s="201">
        <v>0</v>
      </c>
      <c r="X15" s="201">
        <v>0</v>
      </c>
      <c r="Y15" s="201">
        <v>0</v>
      </c>
      <c r="Z15" s="201">
        <v>0</v>
      </c>
      <c r="AA15" s="201">
        <v>0</v>
      </c>
      <c r="AB15" s="201">
        <v>0</v>
      </c>
      <c r="AC15" s="201">
        <v>41</v>
      </c>
      <c r="AD15" s="201">
        <v>51</v>
      </c>
      <c r="AE15" s="201">
        <v>56</v>
      </c>
      <c r="AF15" s="201">
        <v>64</v>
      </c>
      <c r="AG15" s="201">
        <v>70</v>
      </c>
      <c r="AH15" s="201">
        <v>76</v>
      </c>
      <c r="AI15" s="201">
        <v>80</v>
      </c>
      <c r="AJ15" s="201">
        <v>86</v>
      </c>
      <c r="AK15" s="201">
        <v>97</v>
      </c>
      <c r="AL15" s="201">
        <v>105</v>
      </c>
      <c r="AM15" s="201">
        <v>118</v>
      </c>
      <c r="AN15" s="201">
        <v>132</v>
      </c>
      <c r="AO15" s="201">
        <v>142</v>
      </c>
      <c r="AP15" s="201">
        <v>154</v>
      </c>
      <c r="AQ15" s="201">
        <v>166</v>
      </c>
      <c r="AR15" s="201">
        <v>176</v>
      </c>
      <c r="AS15" s="201">
        <v>186</v>
      </c>
      <c r="AT15" s="201">
        <v>199</v>
      </c>
      <c r="AU15" s="201">
        <v>212</v>
      </c>
      <c r="AV15" s="201">
        <v>0</v>
      </c>
      <c r="AW15" s="201">
        <v>0</v>
      </c>
      <c r="AX15" s="201">
        <v>0</v>
      </c>
      <c r="AY15" s="201">
        <v>0</v>
      </c>
      <c r="AZ15" s="201">
        <v>0</v>
      </c>
      <c r="BA15" s="201">
        <v>0</v>
      </c>
      <c r="BB15" s="201">
        <v>0</v>
      </c>
      <c r="BC15" s="201">
        <v>0</v>
      </c>
      <c r="BD15" s="201">
        <v>0</v>
      </c>
      <c r="BE15" s="201">
        <v>0</v>
      </c>
      <c r="BF15" s="201">
        <v>0</v>
      </c>
      <c r="BG15" s="201">
        <v>0</v>
      </c>
      <c r="BH15" s="201">
        <v>0</v>
      </c>
      <c r="BI15" s="201">
        <v>0</v>
      </c>
      <c r="BJ15" s="201">
        <v>0</v>
      </c>
      <c r="BK15" s="201">
        <v>0</v>
      </c>
      <c r="BL15" s="201">
        <v>0</v>
      </c>
      <c r="BM15" s="201">
        <v>0</v>
      </c>
      <c r="BN15" s="201">
        <v>0</v>
      </c>
      <c r="BO15" s="201">
        <v>0</v>
      </c>
      <c r="BP15" s="201">
        <v>0</v>
      </c>
      <c r="BQ15" s="201">
        <v>0</v>
      </c>
      <c r="BR15" s="201">
        <v>0</v>
      </c>
      <c r="BS15" s="201">
        <v>0</v>
      </c>
      <c r="BT15" s="201">
        <v>0</v>
      </c>
      <c r="BU15" s="201">
        <v>0</v>
      </c>
      <c r="BV15" s="201">
        <v>0</v>
      </c>
      <c r="BW15" s="201">
        <v>0</v>
      </c>
      <c r="BX15" s="202">
        <v>0</v>
      </c>
      <c r="BY15" s="202">
        <v>0</v>
      </c>
      <c r="BZ15" s="202">
        <v>0</v>
      </c>
      <c r="CA15" s="203">
        <v>0</v>
      </c>
    </row>
    <row r="16" spans="1:79" x14ac:dyDescent="0.4">
      <c r="B16" s="191" t="s">
        <v>136</v>
      </c>
      <c r="D16" s="233">
        <v>0</v>
      </c>
      <c r="E16" s="233">
        <v>0</v>
      </c>
      <c r="F16" s="233">
        <v>0</v>
      </c>
      <c r="G16" s="233">
        <v>0</v>
      </c>
      <c r="H16" s="233">
        <v>0</v>
      </c>
      <c r="I16" s="233">
        <v>0</v>
      </c>
      <c r="J16" s="233">
        <v>0</v>
      </c>
      <c r="K16" s="233">
        <v>0</v>
      </c>
      <c r="L16" s="233">
        <v>0</v>
      </c>
      <c r="M16" s="233">
        <v>0</v>
      </c>
      <c r="N16" s="233">
        <v>0</v>
      </c>
      <c r="O16" s="233">
        <v>0</v>
      </c>
      <c r="P16" s="233">
        <v>0</v>
      </c>
      <c r="Q16" s="233">
        <v>0</v>
      </c>
      <c r="R16" s="233">
        <v>0</v>
      </c>
      <c r="S16" s="233">
        <v>0</v>
      </c>
      <c r="T16" s="233">
        <v>0</v>
      </c>
      <c r="U16" s="233">
        <v>0</v>
      </c>
      <c r="V16" s="233">
        <v>0</v>
      </c>
      <c r="W16" s="233">
        <v>0</v>
      </c>
      <c r="X16" s="233">
        <v>0</v>
      </c>
      <c r="Y16" s="233">
        <v>0</v>
      </c>
      <c r="Z16" s="233">
        <v>0</v>
      </c>
      <c r="AA16" s="233">
        <v>0</v>
      </c>
      <c r="AB16" s="233">
        <v>0</v>
      </c>
      <c r="AC16" s="233">
        <v>0</v>
      </c>
      <c r="AD16" s="233">
        <v>0</v>
      </c>
      <c r="AE16" s="233">
        <v>0</v>
      </c>
      <c r="AF16" s="233">
        <v>0</v>
      </c>
      <c r="AG16" s="233">
        <v>0</v>
      </c>
      <c r="AH16" s="233">
        <v>407</v>
      </c>
      <c r="AI16" s="233">
        <v>408</v>
      </c>
      <c r="AJ16" s="233">
        <v>393</v>
      </c>
      <c r="AK16" s="233">
        <v>377</v>
      </c>
      <c r="AL16" s="233">
        <v>374</v>
      </c>
      <c r="AM16" s="233">
        <v>367</v>
      </c>
      <c r="AN16" s="233">
        <v>362</v>
      </c>
      <c r="AO16" s="233">
        <v>347</v>
      </c>
      <c r="AP16" s="233">
        <v>340</v>
      </c>
      <c r="AQ16" s="233">
        <v>330</v>
      </c>
      <c r="AR16" s="233">
        <v>337</v>
      </c>
      <c r="AS16" s="233">
        <v>327</v>
      </c>
      <c r="AT16" s="233">
        <v>317</v>
      </c>
      <c r="AU16" s="233">
        <v>304</v>
      </c>
      <c r="AV16" s="233">
        <v>295</v>
      </c>
      <c r="AW16" s="233">
        <v>288</v>
      </c>
      <c r="AX16" s="233">
        <v>281</v>
      </c>
      <c r="AY16" s="233">
        <v>271</v>
      </c>
      <c r="AZ16" s="233">
        <v>263</v>
      </c>
      <c r="BA16" s="233">
        <v>252</v>
      </c>
      <c r="BB16" s="233">
        <v>244</v>
      </c>
      <c r="BC16" s="233">
        <v>237</v>
      </c>
      <c r="BD16" s="233">
        <v>233</v>
      </c>
      <c r="BE16" s="233">
        <v>214</v>
      </c>
      <c r="BF16" s="233">
        <v>227</v>
      </c>
      <c r="BG16" s="233">
        <v>203</v>
      </c>
      <c r="BH16" s="233">
        <v>180</v>
      </c>
      <c r="BI16" s="233">
        <v>163</v>
      </c>
      <c r="BJ16" s="233">
        <v>147</v>
      </c>
      <c r="BK16" s="233">
        <v>129</v>
      </c>
      <c r="BL16" s="233">
        <v>117</v>
      </c>
      <c r="BM16" s="233">
        <v>108</v>
      </c>
      <c r="BN16" s="233">
        <v>103</v>
      </c>
      <c r="BO16" s="233">
        <v>100</v>
      </c>
      <c r="BP16" s="233">
        <v>97</v>
      </c>
      <c r="BQ16" s="233">
        <v>95</v>
      </c>
      <c r="BR16" s="233">
        <v>92</v>
      </c>
      <c r="BS16" s="233">
        <v>92</v>
      </c>
      <c r="BT16" s="233">
        <v>90</v>
      </c>
      <c r="BU16" s="233">
        <v>86</v>
      </c>
      <c r="BV16" s="233">
        <v>100</v>
      </c>
      <c r="BW16" s="233">
        <v>96</v>
      </c>
      <c r="BX16" s="138">
        <v>89</v>
      </c>
      <c r="BY16" s="138">
        <v>83</v>
      </c>
      <c r="BZ16" s="138">
        <v>77</v>
      </c>
      <c r="CA16" s="139">
        <v>73</v>
      </c>
    </row>
    <row r="17" spans="2:79" x14ac:dyDescent="0.4">
      <c r="B17" s="235" t="s">
        <v>138</v>
      </c>
      <c r="D17" s="233">
        <v>0</v>
      </c>
      <c r="E17" s="233">
        <v>0</v>
      </c>
      <c r="F17" s="233">
        <v>0</v>
      </c>
      <c r="G17" s="233">
        <v>0</v>
      </c>
      <c r="H17" s="233">
        <v>0</v>
      </c>
      <c r="I17" s="233">
        <v>0</v>
      </c>
      <c r="J17" s="233">
        <v>0</v>
      </c>
      <c r="K17" s="233">
        <v>0</v>
      </c>
      <c r="L17" s="233">
        <v>0</v>
      </c>
      <c r="M17" s="233">
        <v>0</v>
      </c>
      <c r="N17" s="233">
        <v>0</v>
      </c>
      <c r="O17" s="233">
        <v>0</v>
      </c>
      <c r="P17" s="233">
        <v>0</v>
      </c>
      <c r="Q17" s="233">
        <v>0</v>
      </c>
      <c r="R17" s="233">
        <v>0</v>
      </c>
      <c r="S17" s="233">
        <v>0</v>
      </c>
      <c r="T17" s="233">
        <v>0</v>
      </c>
      <c r="U17" s="233">
        <v>0</v>
      </c>
      <c r="V17" s="233">
        <v>0</v>
      </c>
      <c r="W17" s="233">
        <v>0</v>
      </c>
      <c r="X17" s="233">
        <v>0</v>
      </c>
      <c r="Y17" s="233">
        <v>0</v>
      </c>
      <c r="Z17" s="233">
        <v>0</v>
      </c>
      <c r="AA17" s="233">
        <v>0</v>
      </c>
      <c r="AB17" s="233">
        <v>0</v>
      </c>
      <c r="AC17" s="233">
        <v>0</v>
      </c>
      <c r="AD17" s="233">
        <v>0</v>
      </c>
      <c r="AE17" s="233">
        <v>0</v>
      </c>
      <c r="AF17" s="233">
        <v>0</v>
      </c>
      <c r="AG17" s="233">
        <v>0</v>
      </c>
      <c r="AH17" s="233">
        <v>0</v>
      </c>
      <c r="AI17" s="233">
        <v>0</v>
      </c>
      <c r="AJ17" s="233">
        <v>0</v>
      </c>
      <c r="AK17" s="233">
        <v>0</v>
      </c>
      <c r="AL17" s="233">
        <v>0</v>
      </c>
      <c r="AM17" s="233">
        <v>0</v>
      </c>
      <c r="AN17" s="233">
        <v>0</v>
      </c>
      <c r="AO17" s="233">
        <v>0</v>
      </c>
      <c r="AP17" s="233">
        <v>0</v>
      </c>
      <c r="AQ17" s="233">
        <v>0</v>
      </c>
      <c r="AR17" s="233">
        <v>0</v>
      </c>
      <c r="AS17" s="233">
        <v>0</v>
      </c>
      <c r="AT17" s="233">
        <v>0</v>
      </c>
      <c r="AU17" s="233">
        <v>0</v>
      </c>
      <c r="AV17" s="233">
        <v>0</v>
      </c>
      <c r="AW17" s="233">
        <v>0</v>
      </c>
      <c r="AX17" s="233">
        <v>0</v>
      </c>
      <c r="AY17" s="233">
        <v>0</v>
      </c>
      <c r="AZ17" s="233">
        <v>0</v>
      </c>
      <c r="BA17" s="233">
        <v>0</v>
      </c>
      <c r="BB17" s="233">
        <v>0</v>
      </c>
      <c r="BC17" s="233">
        <v>383</v>
      </c>
      <c r="BD17" s="233">
        <v>384</v>
      </c>
      <c r="BE17" s="233">
        <v>408</v>
      </c>
      <c r="BF17" s="233">
        <v>433</v>
      </c>
      <c r="BG17" s="233">
        <v>455</v>
      </c>
      <c r="BH17" s="233">
        <v>467</v>
      </c>
      <c r="BI17" s="233">
        <v>475</v>
      </c>
      <c r="BJ17" s="233">
        <v>485</v>
      </c>
      <c r="BK17" s="233">
        <v>496</v>
      </c>
      <c r="BL17" s="233">
        <v>519</v>
      </c>
      <c r="BM17" s="233">
        <v>550</v>
      </c>
      <c r="BN17" s="233">
        <v>584</v>
      </c>
      <c r="BO17" s="233">
        <v>615</v>
      </c>
      <c r="BP17" s="233">
        <v>650</v>
      </c>
      <c r="BQ17" s="233">
        <v>675</v>
      </c>
      <c r="BR17" s="233">
        <v>730</v>
      </c>
      <c r="BS17" s="233">
        <v>793</v>
      </c>
      <c r="BT17" s="233">
        <v>844</v>
      </c>
      <c r="BU17" s="233">
        <v>884</v>
      </c>
      <c r="BV17" s="233">
        <v>895</v>
      </c>
      <c r="BW17" s="233">
        <v>903</v>
      </c>
      <c r="BX17" s="138">
        <v>947</v>
      </c>
      <c r="BY17" s="138">
        <v>995</v>
      </c>
      <c r="BZ17" s="138">
        <v>1067</v>
      </c>
      <c r="CA17" s="139">
        <v>1136</v>
      </c>
    </row>
    <row r="18" spans="2:79" x14ac:dyDescent="0.4">
      <c r="B18" s="205" t="s">
        <v>228</v>
      </c>
      <c r="D18" s="233">
        <v>0</v>
      </c>
      <c r="E18" s="233">
        <v>0</v>
      </c>
      <c r="F18" s="233">
        <v>0</v>
      </c>
      <c r="G18" s="233">
        <v>0</v>
      </c>
      <c r="H18" s="233">
        <v>0</v>
      </c>
      <c r="I18" s="233">
        <v>0</v>
      </c>
      <c r="J18" s="233">
        <v>0</v>
      </c>
      <c r="K18" s="233">
        <v>0</v>
      </c>
      <c r="L18" s="233">
        <v>0</v>
      </c>
      <c r="M18" s="233">
        <v>0</v>
      </c>
      <c r="N18" s="233">
        <v>0</v>
      </c>
      <c r="O18" s="233">
        <v>0</v>
      </c>
      <c r="P18" s="233">
        <v>0</v>
      </c>
      <c r="Q18" s="233">
        <v>0</v>
      </c>
      <c r="R18" s="233">
        <v>0</v>
      </c>
      <c r="S18" s="233">
        <v>0</v>
      </c>
      <c r="T18" s="233">
        <v>0</v>
      </c>
      <c r="U18" s="233">
        <v>0</v>
      </c>
      <c r="V18" s="233">
        <v>0</v>
      </c>
      <c r="W18" s="233">
        <v>0</v>
      </c>
      <c r="X18" s="233">
        <v>0</v>
      </c>
      <c r="Y18" s="233">
        <v>0</v>
      </c>
      <c r="Z18" s="233">
        <v>0</v>
      </c>
      <c r="AA18" s="233">
        <v>0</v>
      </c>
      <c r="AB18" s="233">
        <v>0</v>
      </c>
      <c r="AC18" s="233">
        <v>0</v>
      </c>
      <c r="AD18" s="233">
        <v>0</v>
      </c>
      <c r="AE18" s="233">
        <v>0</v>
      </c>
      <c r="AF18" s="233">
        <v>0</v>
      </c>
      <c r="AG18" s="233">
        <v>0</v>
      </c>
      <c r="AH18" s="233">
        <v>0</v>
      </c>
      <c r="AI18" s="233">
        <v>0</v>
      </c>
      <c r="AJ18" s="233">
        <v>0</v>
      </c>
      <c r="AK18" s="233">
        <v>0</v>
      </c>
      <c r="AL18" s="233">
        <v>0</v>
      </c>
      <c r="AM18" s="233">
        <v>0</v>
      </c>
      <c r="AN18" s="233">
        <v>0</v>
      </c>
      <c r="AO18" s="233">
        <v>0</v>
      </c>
      <c r="AP18" s="233">
        <v>0</v>
      </c>
      <c r="AQ18" s="233">
        <v>0</v>
      </c>
      <c r="AR18" s="233">
        <v>0</v>
      </c>
      <c r="AS18" s="233">
        <v>0</v>
      </c>
      <c r="AT18" s="233">
        <v>0</v>
      </c>
      <c r="AU18" s="233">
        <v>0</v>
      </c>
      <c r="AV18" s="233">
        <v>0</v>
      </c>
      <c r="AW18" s="233">
        <v>0</v>
      </c>
      <c r="AX18" s="233">
        <v>0</v>
      </c>
      <c r="AY18" s="233">
        <v>0</v>
      </c>
      <c r="AZ18" s="233">
        <v>0</v>
      </c>
      <c r="BA18" s="233">
        <v>0</v>
      </c>
      <c r="BB18" s="233">
        <v>0</v>
      </c>
      <c r="BC18" s="233">
        <v>0</v>
      </c>
      <c r="BD18" s="233">
        <v>0</v>
      </c>
      <c r="BE18" s="233">
        <v>0</v>
      </c>
      <c r="BF18" s="233">
        <v>0</v>
      </c>
      <c r="BG18" s="233">
        <v>386</v>
      </c>
      <c r="BH18" s="233">
        <v>407</v>
      </c>
      <c r="BI18" s="233">
        <v>422</v>
      </c>
      <c r="BJ18" s="233">
        <v>432</v>
      </c>
      <c r="BK18" s="233">
        <v>442</v>
      </c>
      <c r="BL18" s="233">
        <v>462</v>
      </c>
      <c r="BM18" s="233">
        <v>491</v>
      </c>
      <c r="BN18" s="233">
        <v>523</v>
      </c>
      <c r="BO18" s="233">
        <v>558</v>
      </c>
      <c r="BP18" s="233">
        <v>595</v>
      </c>
      <c r="BQ18" s="233">
        <v>631</v>
      </c>
      <c r="BR18" s="233">
        <v>679</v>
      </c>
      <c r="BS18" s="233">
        <v>740</v>
      </c>
      <c r="BT18" s="233">
        <v>780</v>
      </c>
      <c r="BU18" s="233">
        <v>809</v>
      </c>
      <c r="BV18" s="233">
        <v>811</v>
      </c>
      <c r="BW18" s="233">
        <v>821</v>
      </c>
      <c r="BX18" s="138">
        <v>861</v>
      </c>
      <c r="BY18" s="138">
        <v>906</v>
      </c>
      <c r="BZ18" s="138">
        <v>971</v>
      </c>
      <c r="CA18" s="139">
        <v>1035</v>
      </c>
    </row>
    <row r="19" spans="2:79" x14ac:dyDescent="0.4">
      <c r="B19" s="205" t="s">
        <v>229</v>
      </c>
      <c r="D19" s="233">
        <v>0</v>
      </c>
      <c r="E19" s="233">
        <v>0</v>
      </c>
      <c r="F19" s="233">
        <v>0</v>
      </c>
      <c r="G19" s="233">
        <v>0</v>
      </c>
      <c r="H19" s="233">
        <v>0</v>
      </c>
      <c r="I19" s="233">
        <v>0</v>
      </c>
      <c r="J19" s="233">
        <v>0</v>
      </c>
      <c r="K19" s="233">
        <v>0</v>
      </c>
      <c r="L19" s="233">
        <v>0</v>
      </c>
      <c r="M19" s="233">
        <v>0</v>
      </c>
      <c r="N19" s="233">
        <v>0</v>
      </c>
      <c r="O19" s="233">
        <v>0</v>
      </c>
      <c r="P19" s="233">
        <v>0</v>
      </c>
      <c r="Q19" s="233">
        <v>0</v>
      </c>
      <c r="R19" s="233">
        <v>0</v>
      </c>
      <c r="S19" s="233">
        <v>0</v>
      </c>
      <c r="T19" s="233">
        <v>0</v>
      </c>
      <c r="U19" s="233">
        <v>0</v>
      </c>
      <c r="V19" s="233">
        <v>0</v>
      </c>
      <c r="W19" s="233">
        <v>0</v>
      </c>
      <c r="X19" s="233">
        <v>0</v>
      </c>
      <c r="Y19" s="233">
        <v>0</v>
      </c>
      <c r="Z19" s="233">
        <v>0</v>
      </c>
      <c r="AA19" s="233">
        <v>0</v>
      </c>
      <c r="AB19" s="233">
        <v>0</v>
      </c>
      <c r="AC19" s="233">
        <v>0</v>
      </c>
      <c r="AD19" s="233">
        <v>0</v>
      </c>
      <c r="AE19" s="233">
        <v>0</v>
      </c>
      <c r="AF19" s="233">
        <v>0</v>
      </c>
      <c r="AG19" s="233">
        <v>0</v>
      </c>
      <c r="AH19" s="233">
        <v>0</v>
      </c>
      <c r="AI19" s="233">
        <v>0</v>
      </c>
      <c r="AJ19" s="233">
        <v>0</v>
      </c>
      <c r="AK19" s="233">
        <v>0</v>
      </c>
      <c r="AL19" s="233">
        <v>0</v>
      </c>
      <c r="AM19" s="233">
        <v>0</v>
      </c>
      <c r="AN19" s="233">
        <v>0</v>
      </c>
      <c r="AO19" s="233">
        <v>0</v>
      </c>
      <c r="AP19" s="233">
        <v>0</v>
      </c>
      <c r="AQ19" s="233">
        <v>0</v>
      </c>
      <c r="AR19" s="233">
        <v>0</v>
      </c>
      <c r="AS19" s="233">
        <v>0</v>
      </c>
      <c r="AT19" s="233">
        <v>0</v>
      </c>
      <c r="AU19" s="233">
        <v>0</v>
      </c>
      <c r="AV19" s="233">
        <v>0</v>
      </c>
      <c r="AW19" s="233">
        <v>0</v>
      </c>
      <c r="AX19" s="233">
        <v>0</v>
      </c>
      <c r="AY19" s="233">
        <v>0</v>
      </c>
      <c r="AZ19" s="233">
        <v>0</v>
      </c>
      <c r="BA19" s="233">
        <v>0</v>
      </c>
      <c r="BB19" s="233">
        <v>0</v>
      </c>
      <c r="BC19" s="233">
        <v>0</v>
      </c>
      <c r="BD19" s="233">
        <v>0</v>
      </c>
      <c r="BE19" s="233">
        <v>0</v>
      </c>
      <c r="BF19" s="233">
        <v>0</v>
      </c>
      <c r="BG19" s="233">
        <v>69</v>
      </c>
      <c r="BH19" s="233">
        <v>60</v>
      </c>
      <c r="BI19" s="233">
        <v>53</v>
      </c>
      <c r="BJ19" s="233">
        <v>52</v>
      </c>
      <c r="BK19" s="233">
        <v>54</v>
      </c>
      <c r="BL19" s="233">
        <v>57</v>
      </c>
      <c r="BM19" s="233">
        <v>59</v>
      </c>
      <c r="BN19" s="233">
        <v>61</v>
      </c>
      <c r="BO19" s="233">
        <v>57</v>
      </c>
      <c r="BP19" s="233">
        <v>55</v>
      </c>
      <c r="BQ19" s="233">
        <v>44</v>
      </c>
      <c r="BR19" s="233">
        <v>52</v>
      </c>
      <c r="BS19" s="233">
        <v>52</v>
      </c>
      <c r="BT19" s="233">
        <v>65</v>
      </c>
      <c r="BU19" s="233">
        <v>75</v>
      </c>
      <c r="BV19" s="233">
        <v>84</v>
      </c>
      <c r="BW19" s="233">
        <v>83</v>
      </c>
      <c r="BX19" s="138">
        <v>86</v>
      </c>
      <c r="BY19" s="138">
        <v>89</v>
      </c>
      <c r="BZ19" s="138">
        <v>95</v>
      </c>
      <c r="CA19" s="139">
        <v>101</v>
      </c>
    </row>
    <row r="20" spans="2:79" ht="26.25" customHeight="1" x14ac:dyDescent="0.4">
      <c r="B20" s="191" t="s">
        <v>251</v>
      </c>
      <c r="D20" s="201">
        <v>0</v>
      </c>
      <c r="E20" s="201">
        <v>0</v>
      </c>
      <c r="F20" s="201">
        <v>0</v>
      </c>
      <c r="G20" s="201">
        <v>0</v>
      </c>
      <c r="H20" s="201">
        <v>0</v>
      </c>
      <c r="I20" s="201">
        <v>0</v>
      </c>
      <c r="J20" s="201">
        <v>0</v>
      </c>
      <c r="K20" s="201">
        <v>0</v>
      </c>
      <c r="L20" s="201">
        <v>0</v>
      </c>
      <c r="M20" s="201">
        <v>0</v>
      </c>
      <c r="N20" s="201">
        <v>0</v>
      </c>
      <c r="O20" s="201">
        <v>0</v>
      </c>
      <c r="P20" s="201">
        <v>0</v>
      </c>
      <c r="Q20" s="201">
        <v>0</v>
      </c>
      <c r="R20" s="201">
        <v>0</v>
      </c>
      <c r="S20" s="201">
        <v>0</v>
      </c>
      <c r="T20" s="201">
        <v>0</v>
      </c>
      <c r="U20" s="201">
        <v>0</v>
      </c>
      <c r="V20" s="201">
        <v>0</v>
      </c>
      <c r="W20" s="201">
        <v>0</v>
      </c>
      <c r="X20" s="201">
        <v>0</v>
      </c>
      <c r="Y20" s="201">
        <v>0</v>
      </c>
      <c r="Z20" s="201">
        <v>0</v>
      </c>
      <c r="AA20" s="201">
        <v>0</v>
      </c>
      <c r="AB20" s="201">
        <v>8050</v>
      </c>
      <c r="AC20" s="201">
        <v>260</v>
      </c>
      <c r="AD20" s="201">
        <v>340</v>
      </c>
      <c r="AE20" s="201">
        <v>0</v>
      </c>
      <c r="AF20" s="201">
        <v>0</v>
      </c>
      <c r="AG20" s="201">
        <v>9800</v>
      </c>
      <c r="AH20" s="201">
        <v>500</v>
      </c>
      <c r="AI20" s="201">
        <v>500</v>
      </c>
      <c r="AJ20" s="201">
        <v>500</v>
      </c>
      <c r="AK20" s="201">
        <v>600</v>
      </c>
      <c r="AL20" s="201">
        <v>600</v>
      </c>
      <c r="AM20" s="201">
        <v>600</v>
      </c>
      <c r="AN20" s="201">
        <v>600</v>
      </c>
      <c r="AO20" s="201">
        <v>700</v>
      </c>
      <c r="AP20" s="201">
        <v>800</v>
      </c>
      <c r="AQ20" s="201">
        <v>887</v>
      </c>
      <c r="AR20" s="201">
        <v>861</v>
      </c>
      <c r="AS20" s="201">
        <v>877</v>
      </c>
      <c r="AT20" s="201">
        <v>934</v>
      </c>
      <c r="AU20" s="201">
        <v>1067</v>
      </c>
      <c r="AV20" s="201">
        <v>1265</v>
      </c>
      <c r="AW20" s="201">
        <v>1392</v>
      </c>
      <c r="AX20" s="201">
        <v>1260</v>
      </c>
      <c r="AY20" s="201">
        <v>1476</v>
      </c>
      <c r="AZ20" s="201">
        <v>1544</v>
      </c>
      <c r="BA20" s="201">
        <v>1578</v>
      </c>
      <c r="BB20" s="201">
        <v>1607</v>
      </c>
      <c r="BC20" s="201">
        <v>1612</v>
      </c>
      <c r="BD20" s="201">
        <v>1622</v>
      </c>
      <c r="BE20" s="201">
        <v>1635</v>
      </c>
      <c r="BF20" s="201">
        <v>1719</v>
      </c>
      <c r="BG20" s="201">
        <v>1854</v>
      </c>
      <c r="BH20" s="201">
        <v>1921</v>
      </c>
      <c r="BI20" s="201">
        <v>1912</v>
      </c>
      <c r="BJ20" s="201">
        <v>1920</v>
      </c>
      <c r="BK20" s="201">
        <v>2003</v>
      </c>
      <c r="BL20" s="201">
        <v>3164</v>
      </c>
      <c r="BM20" s="201">
        <v>3246</v>
      </c>
      <c r="BN20" s="201">
        <v>3227</v>
      </c>
      <c r="BO20" s="201">
        <v>3212</v>
      </c>
      <c r="BP20" s="201">
        <v>3240</v>
      </c>
      <c r="BQ20" s="201">
        <v>3215</v>
      </c>
      <c r="BR20" s="201">
        <v>3329</v>
      </c>
      <c r="BS20" s="201">
        <v>3565</v>
      </c>
      <c r="BT20" s="201">
        <v>3310</v>
      </c>
      <c r="BU20" s="201">
        <v>3317</v>
      </c>
      <c r="BV20" s="201">
        <v>3482</v>
      </c>
      <c r="BW20" s="201">
        <v>3542</v>
      </c>
      <c r="BX20" s="202">
        <v>3600</v>
      </c>
      <c r="BY20" s="202">
        <v>3708</v>
      </c>
      <c r="BZ20" s="202">
        <v>3852</v>
      </c>
      <c r="CA20" s="203">
        <v>3953</v>
      </c>
    </row>
    <row r="21" spans="2:79" x14ac:dyDescent="0.4">
      <c r="B21" s="191" t="s">
        <v>22</v>
      </c>
      <c r="D21" s="202">
        <v>0</v>
      </c>
      <c r="E21" s="202">
        <v>0</v>
      </c>
      <c r="F21" s="202">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02">
        <v>0</v>
      </c>
      <c r="AK21" s="202">
        <v>0</v>
      </c>
      <c r="AL21" s="202">
        <v>0</v>
      </c>
      <c r="AM21" s="202">
        <v>0</v>
      </c>
      <c r="AN21" s="202">
        <v>0</v>
      </c>
      <c r="AO21" s="202">
        <v>0</v>
      </c>
      <c r="AP21" s="202">
        <v>0</v>
      </c>
      <c r="AQ21" s="202">
        <v>0</v>
      </c>
      <c r="AR21" s="202">
        <v>2131</v>
      </c>
      <c r="AS21" s="202">
        <v>2221</v>
      </c>
      <c r="AT21" s="202">
        <v>2991</v>
      </c>
      <c r="AU21" s="202">
        <v>3209</v>
      </c>
      <c r="AV21" s="202">
        <v>3708</v>
      </c>
      <c r="AW21" s="202">
        <v>2628</v>
      </c>
      <c r="AX21" s="202">
        <v>2814</v>
      </c>
      <c r="AY21" s="202">
        <v>2921</v>
      </c>
      <c r="AZ21" s="202">
        <v>2927</v>
      </c>
      <c r="BA21" s="202">
        <v>2856</v>
      </c>
      <c r="BB21" s="202">
        <v>2740</v>
      </c>
      <c r="BC21" s="202">
        <v>2580</v>
      </c>
      <c r="BD21" s="202">
        <v>2374</v>
      </c>
      <c r="BE21" s="202">
        <v>2293</v>
      </c>
      <c r="BF21" s="202">
        <v>2268</v>
      </c>
      <c r="BG21" s="202">
        <v>2358</v>
      </c>
      <c r="BH21" s="202">
        <v>2473</v>
      </c>
      <c r="BI21" s="202">
        <v>2603</v>
      </c>
      <c r="BJ21" s="202">
        <v>2570</v>
      </c>
      <c r="BK21" s="202">
        <v>2533</v>
      </c>
      <c r="BL21" s="202">
        <v>2566</v>
      </c>
      <c r="BM21" s="202">
        <v>2940</v>
      </c>
      <c r="BN21" s="202">
        <v>3172</v>
      </c>
      <c r="BO21" s="202">
        <v>3254</v>
      </c>
      <c r="BP21" s="202">
        <v>3368</v>
      </c>
      <c r="BQ21" s="202">
        <v>0</v>
      </c>
      <c r="BR21" s="202">
        <v>0</v>
      </c>
      <c r="BS21" s="202">
        <v>0</v>
      </c>
      <c r="BT21" s="202">
        <v>0</v>
      </c>
      <c r="BU21" s="202">
        <v>0</v>
      </c>
      <c r="BV21" s="202">
        <v>0</v>
      </c>
      <c r="BW21" s="202">
        <v>0</v>
      </c>
      <c r="BX21" s="202">
        <v>0</v>
      </c>
      <c r="BY21" s="202">
        <v>0</v>
      </c>
      <c r="BZ21" s="202">
        <v>0</v>
      </c>
      <c r="CA21" s="203">
        <v>0</v>
      </c>
    </row>
    <row r="22" spans="2:79" x14ac:dyDescent="0.4">
      <c r="B22" s="235" t="s">
        <v>146</v>
      </c>
      <c r="D22" s="201">
        <v>0</v>
      </c>
      <c r="E22" s="201">
        <v>0</v>
      </c>
      <c r="F22" s="201">
        <v>0</v>
      </c>
      <c r="G22" s="201">
        <v>0</v>
      </c>
      <c r="H22" s="201">
        <v>0</v>
      </c>
      <c r="I22" s="201">
        <v>0</v>
      </c>
      <c r="J22" s="201">
        <v>0</v>
      </c>
      <c r="K22" s="201">
        <v>0</v>
      </c>
      <c r="L22" s="201">
        <v>0</v>
      </c>
      <c r="M22" s="201">
        <v>0</v>
      </c>
      <c r="N22" s="201">
        <v>0</v>
      </c>
      <c r="O22" s="201">
        <v>0</v>
      </c>
      <c r="P22" s="201">
        <v>0</v>
      </c>
      <c r="Q22" s="201">
        <v>0</v>
      </c>
      <c r="R22" s="201">
        <v>0</v>
      </c>
      <c r="S22" s="201">
        <v>0</v>
      </c>
      <c r="T22" s="201">
        <v>0</v>
      </c>
      <c r="U22" s="201">
        <v>0</v>
      </c>
      <c r="V22" s="201">
        <v>0</v>
      </c>
      <c r="W22" s="201">
        <v>0</v>
      </c>
      <c r="X22" s="201">
        <v>0</v>
      </c>
      <c r="Y22" s="201">
        <v>0</v>
      </c>
      <c r="Z22" s="201">
        <v>0</v>
      </c>
      <c r="AA22" s="201">
        <v>0</v>
      </c>
      <c r="AB22" s="201">
        <v>0</v>
      </c>
      <c r="AC22" s="201">
        <v>0</v>
      </c>
      <c r="AD22" s="201">
        <v>0</v>
      </c>
      <c r="AE22" s="201">
        <v>0</v>
      </c>
      <c r="AF22" s="201">
        <v>0</v>
      </c>
      <c r="AG22" s="201">
        <v>0</v>
      </c>
      <c r="AH22" s="201">
        <v>0</v>
      </c>
      <c r="AI22" s="201">
        <v>0</v>
      </c>
      <c r="AJ22" s="201">
        <v>0</v>
      </c>
      <c r="AK22" s="201">
        <v>0</v>
      </c>
      <c r="AL22" s="201">
        <v>0</v>
      </c>
      <c r="AM22" s="201">
        <v>0</v>
      </c>
      <c r="AN22" s="201">
        <v>0</v>
      </c>
      <c r="AO22" s="201">
        <v>0</v>
      </c>
      <c r="AP22" s="201">
        <v>0</v>
      </c>
      <c r="AQ22" s="201">
        <v>0</v>
      </c>
      <c r="AR22" s="201">
        <v>0</v>
      </c>
      <c r="AS22" s="201">
        <v>0</v>
      </c>
      <c r="AT22" s="201">
        <v>0</v>
      </c>
      <c r="AU22" s="201">
        <v>0</v>
      </c>
      <c r="AV22" s="201">
        <v>629</v>
      </c>
      <c r="AW22" s="201">
        <v>799</v>
      </c>
      <c r="AX22" s="201">
        <v>915</v>
      </c>
      <c r="AY22" s="201">
        <v>1048</v>
      </c>
      <c r="AZ22" s="201">
        <v>1160</v>
      </c>
      <c r="BA22" s="201">
        <v>1251</v>
      </c>
      <c r="BB22" s="201">
        <v>1288</v>
      </c>
      <c r="BC22" s="201">
        <v>1314</v>
      </c>
      <c r="BD22" s="201">
        <v>1351</v>
      </c>
      <c r="BE22" s="201">
        <v>1410</v>
      </c>
      <c r="BF22" s="201">
        <v>1491</v>
      </c>
      <c r="BG22" s="201">
        <v>1553</v>
      </c>
      <c r="BH22" s="201">
        <v>1596</v>
      </c>
      <c r="BI22" s="201">
        <v>1627</v>
      </c>
      <c r="BJ22" s="201">
        <v>1657</v>
      </c>
      <c r="BK22" s="201">
        <v>1692</v>
      </c>
      <c r="BL22" s="201">
        <v>1733</v>
      </c>
      <c r="BM22" s="201">
        <v>1780</v>
      </c>
      <c r="BN22" s="201">
        <v>1819</v>
      </c>
      <c r="BO22" s="201">
        <v>1847</v>
      </c>
      <c r="BP22" s="201">
        <v>1877</v>
      </c>
      <c r="BQ22" s="201">
        <v>1866</v>
      </c>
      <c r="BR22" s="201">
        <v>1761</v>
      </c>
      <c r="BS22" s="201">
        <v>1566</v>
      </c>
      <c r="BT22" s="201">
        <v>1237</v>
      </c>
      <c r="BU22" s="201">
        <v>838</v>
      </c>
      <c r="BV22" s="201">
        <v>556</v>
      </c>
      <c r="BW22" s="201">
        <v>395</v>
      </c>
      <c r="BX22" s="202">
        <v>205</v>
      </c>
      <c r="BY22" s="202">
        <v>186</v>
      </c>
      <c r="BZ22" s="202">
        <v>91</v>
      </c>
      <c r="CA22" s="203">
        <v>74</v>
      </c>
    </row>
    <row r="23" spans="2:79" x14ac:dyDescent="0.4">
      <c r="B23" s="205" t="s">
        <v>228</v>
      </c>
      <c r="D23" s="201">
        <v>0</v>
      </c>
      <c r="E23" s="201">
        <v>0</v>
      </c>
      <c r="F23" s="201">
        <v>0</v>
      </c>
      <c r="G23" s="201">
        <v>0</v>
      </c>
      <c r="H23" s="201">
        <v>0</v>
      </c>
      <c r="I23" s="201">
        <v>0</v>
      </c>
      <c r="J23" s="201">
        <v>0</v>
      </c>
      <c r="K23" s="201">
        <v>0</v>
      </c>
      <c r="L23" s="201">
        <v>0</v>
      </c>
      <c r="M23" s="201">
        <v>0</v>
      </c>
      <c r="N23" s="201">
        <v>0</v>
      </c>
      <c r="O23" s="201">
        <v>0</v>
      </c>
      <c r="P23" s="201">
        <v>0</v>
      </c>
      <c r="Q23" s="201">
        <v>0</v>
      </c>
      <c r="R23" s="201">
        <v>0</v>
      </c>
      <c r="S23" s="201">
        <v>0</v>
      </c>
      <c r="T23" s="201">
        <v>0</v>
      </c>
      <c r="U23" s="201">
        <v>0</v>
      </c>
      <c r="V23" s="201">
        <v>0</v>
      </c>
      <c r="W23" s="201">
        <v>0</v>
      </c>
      <c r="X23" s="201">
        <v>0</v>
      </c>
      <c r="Y23" s="201">
        <v>0</v>
      </c>
      <c r="Z23" s="201">
        <v>0</v>
      </c>
      <c r="AA23" s="201">
        <v>0</v>
      </c>
      <c r="AB23" s="201">
        <v>0</v>
      </c>
      <c r="AC23" s="201">
        <v>0</v>
      </c>
      <c r="AD23" s="201">
        <v>0</v>
      </c>
      <c r="AE23" s="201">
        <v>0</v>
      </c>
      <c r="AF23" s="201">
        <v>0</v>
      </c>
      <c r="AG23" s="201">
        <v>0</v>
      </c>
      <c r="AH23" s="201">
        <v>0</v>
      </c>
      <c r="AI23" s="201">
        <v>0</v>
      </c>
      <c r="AJ23" s="201">
        <v>0</v>
      </c>
      <c r="AK23" s="201">
        <v>0</v>
      </c>
      <c r="AL23" s="201">
        <v>0</v>
      </c>
      <c r="AM23" s="201">
        <v>0</v>
      </c>
      <c r="AN23" s="201">
        <v>0</v>
      </c>
      <c r="AO23" s="201">
        <v>0</v>
      </c>
      <c r="AP23" s="201">
        <v>0</v>
      </c>
      <c r="AQ23" s="201">
        <v>0</v>
      </c>
      <c r="AR23" s="201">
        <v>0</v>
      </c>
      <c r="AS23" s="201">
        <v>0</v>
      </c>
      <c r="AT23" s="201">
        <v>0</v>
      </c>
      <c r="AU23" s="201">
        <v>0</v>
      </c>
      <c r="AV23" s="201">
        <v>591</v>
      </c>
      <c r="AW23" s="201">
        <v>796</v>
      </c>
      <c r="AX23" s="201">
        <v>908</v>
      </c>
      <c r="AY23" s="201">
        <v>1039</v>
      </c>
      <c r="AZ23" s="201">
        <v>1151</v>
      </c>
      <c r="BA23" s="201">
        <v>1243</v>
      </c>
      <c r="BB23" s="201">
        <v>1278</v>
      </c>
      <c r="BC23" s="201">
        <v>1302</v>
      </c>
      <c r="BD23" s="201">
        <v>1339</v>
      </c>
      <c r="BE23" s="201">
        <v>1396</v>
      </c>
      <c r="BF23" s="201">
        <v>1477</v>
      </c>
      <c r="BG23" s="201">
        <v>1539</v>
      </c>
      <c r="BH23" s="201">
        <v>1582</v>
      </c>
      <c r="BI23" s="201">
        <v>1612</v>
      </c>
      <c r="BJ23" s="201">
        <v>1641</v>
      </c>
      <c r="BK23" s="201">
        <v>1676</v>
      </c>
      <c r="BL23" s="201">
        <v>1715</v>
      </c>
      <c r="BM23" s="201">
        <v>1761</v>
      </c>
      <c r="BN23" s="201">
        <v>1800</v>
      </c>
      <c r="BO23" s="201">
        <v>1828</v>
      </c>
      <c r="BP23" s="201">
        <v>1858</v>
      </c>
      <c r="BQ23" s="201">
        <v>1846</v>
      </c>
      <c r="BR23" s="201">
        <v>1742</v>
      </c>
      <c r="BS23" s="201">
        <v>1547</v>
      </c>
      <c r="BT23" s="201">
        <v>1221</v>
      </c>
      <c r="BU23" s="201">
        <v>825</v>
      </c>
      <c r="BV23" s="201">
        <v>547</v>
      </c>
      <c r="BW23" s="201">
        <v>392</v>
      </c>
      <c r="BX23" s="202">
        <v>204</v>
      </c>
      <c r="BY23" s="202">
        <v>185</v>
      </c>
      <c r="BZ23" s="202">
        <v>90</v>
      </c>
      <c r="CA23" s="203">
        <v>73</v>
      </c>
    </row>
    <row r="24" spans="2:79" x14ac:dyDescent="0.4">
      <c r="B24" s="205" t="s">
        <v>229</v>
      </c>
      <c r="D24" s="201">
        <v>0</v>
      </c>
      <c r="E24" s="201">
        <v>0</v>
      </c>
      <c r="F24" s="201">
        <v>0</v>
      </c>
      <c r="G24" s="201">
        <v>0</v>
      </c>
      <c r="H24" s="201">
        <v>0</v>
      </c>
      <c r="I24" s="201">
        <v>0</v>
      </c>
      <c r="J24" s="201">
        <v>0</v>
      </c>
      <c r="K24" s="201">
        <v>0</v>
      </c>
      <c r="L24" s="201">
        <v>0</v>
      </c>
      <c r="M24" s="201">
        <v>0</v>
      </c>
      <c r="N24" s="201">
        <v>0</v>
      </c>
      <c r="O24" s="201">
        <v>0</v>
      </c>
      <c r="P24" s="201">
        <v>0</v>
      </c>
      <c r="Q24" s="201">
        <v>0</v>
      </c>
      <c r="R24" s="201">
        <v>0</v>
      </c>
      <c r="S24" s="201">
        <v>0</v>
      </c>
      <c r="T24" s="201">
        <v>0</v>
      </c>
      <c r="U24" s="201">
        <v>0</v>
      </c>
      <c r="V24" s="201">
        <v>0</v>
      </c>
      <c r="W24" s="201">
        <v>0</v>
      </c>
      <c r="X24" s="201">
        <v>0</v>
      </c>
      <c r="Y24" s="201">
        <v>0</v>
      </c>
      <c r="Z24" s="201">
        <v>0</v>
      </c>
      <c r="AA24" s="201">
        <v>0</v>
      </c>
      <c r="AB24" s="201">
        <v>0</v>
      </c>
      <c r="AC24" s="201">
        <v>0</v>
      </c>
      <c r="AD24" s="201">
        <v>0</v>
      </c>
      <c r="AE24" s="201">
        <v>0</v>
      </c>
      <c r="AF24" s="201">
        <v>0</v>
      </c>
      <c r="AG24" s="201">
        <v>0</v>
      </c>
      <c r="AH24" s="201">
        <v>0</v>
      </c>
      <c r="AI24" s="201">
        <v>0</v>
      </c>
      <c r="AJ24" s="201">
        <v>0</v>
      </c>
      <c r="AK24" s="201">
        <v>0</v>
      </c>
      <c r="AL24" s="201">
        <v>0</v>
      </c>
      <c r="AM24" s="201">
        <v>0</v>
      </c>
      <c r="AN24" s="201">
        <v>0</v>
      </c>
      <c r="AO24" s="201">
        <v>0</v>
      </c>
      <c r="AP24" s="201">
        <v>0</v>
      </c>
      <c r="AQ24" s="201">
        <v>0</v>
      </c>
      <c r="AR24" s="201">
        <v>0</v>
      </c>
      <c r="AS24" s="201">
        <v>0</v>
      </c>
      <c r="AT24" s="201">
        <v>0</v>
      </c>
      <c r="AU24" s="201">
        <v>0</v>
      </c>
      <c r="AV24" s="201">
        <v>38</v>
      </c>
      <c r="AW24" s="201">
        <v>3</v>
      </c>
      <c r="AX24" s="201">
        <v>7</v>
      </c>
      <c r="AY24" s="201">
        <v>9</v>
      </c>
      <c r="AZ24" s="201">
        <v>9</v>
      </c>
      <c r="BA24" s="201">
        <v>8</v>
      </c>
      <c r="BB24" s="201">
        <v>10</v>
      </c>
      <c r="BC24" s="201">
        <v>12</v>
      </c>
      <c r="BD24" s="201">
        <v>12</v>
      </c>
      <c r="BE24" s="201">
        <v>14</v>
      </c>
      <c r="BF24" s="201">
        <v>14</v>
      </c>
      <c r="BG24" s="201">
        <v>14</v>
      </c>
      <c r="BH24" s="201">
        <v>14</v>
      </c>
      <c r="BI24" s="201">
        <v>15</v>
      </c>
      <c r="BJ24" s="201">
        <v>16</v>
      </c>
      <c r="BK24" s="201">
        <v>16</v>
      </c>
      <c r="BL24" s="201">
        <v>17</v>
      </c>
      <c r="BM24" s="201">
        <v>19</v>
      </c>
      <c r="BN24" s="201">
        <v>19</v>
      </c>
      <c r="BO24" s="201">
        <v>20</v>
      </c>
      <c r="BP24" s="201">
        <v>20</v>
      </c>
      <c r="BQ24" s="201">
        <v>20</v>
      </c>
      <c r="BR24" s="201">
        <v>19</v>
      </c>
      <c r="BS24" s="201">
        <v>18</v>
      </c>
      <c r="BT24" s="201">
        <v>17</v>
      </c>
      <c r="BU24" s="201">
        <v>14</v>
      </c>
      <c r="BV24" s="201">
        <v>8</v>
      </c>
      <c r="BW24" s="201">
        <v>4</v>
      </c>
      <c r="BX24" s="202">
        <v>1</v>
      </c>
      <c r="BY24" s="202">
        <v>1</v>
      </c>
      <c r="BZ24" s="202">
        <v>1</v>
      </c>
      <c r="CA24" s="203">
        <v>1</v>
      </c>
    </row>
    <row r="25" spans="2:79" ht="26.25" customHeight="1" x14ac:dyDescent="0.4">
      <c r="B25" s="235" t="s">
        <v>147</v>
      </c>
      <c r="D25" s="201">
        <v>0</v>
      </c>
      <c r="E25" s="201">
        <v>0</v>
      </c>
      <c r="F25" s="201">
        <v>0</v>
      </c>
      <c r="G25" s="201">
        <v>0</v>
      </c>
      <c r="H25" s="201">
        <v>0</v>
      </c>
      <c r="I25" s="201">
        <v>0</v>
      </c>
      <c r="J25" s="201">
        <v>0</v>
      </c>
      <c r="K25" s="201">
        <v>0</v>
      </c>
      <c r="L25" s="201">
        <v>0</v>
      </c>
      <c r="M25" s="201">
        <v>0</v>
      </c>
      <c r="N25" s="201">
        <v>0</v>
      </c>
      <c r="O25" s="201">
        <v>0</v>
      </c>
      <c r="P25" s="201">
        <v>0</v>
      </c>
      <c r="Q25" s="201">
        <v>0</v>
      </c>
      <c r="R25" s="201">
        <v>0</v>
      </c>
      <c r="S25" s="201">
        <v>0</v>
      </c>
      <c r="T25" s="201">
        <v>0</v>
      </c>
      <c r="U25" s="201">
        <v>0</v>
      </c>
      <c r="V25" s="201">
        <v>0</v>
      </c>
      <c r="W25" s="201">
        <v>0</v>
      </c>
      <c r="X25" s="201">
        <v>0</v>
      </c>
      <c r="Y25" s="201">
        <v>0</v>
      </c>
      <c r="Z25" s="201">
        <v>0</v>
      </c>
      <c r="AA25" s="201">
        <v>0</v>
      </c>
      <c r="AB25" s="201">
        <v>0</v>
      </c>
      <c r="AC25" s="201">
        <v>0</v>
      </c>
      <c r="AD25" s="201">
        <v>0</v>
      </c>
      <c r="AE25" s="201">
        <v>0</v>
      </c>
      <c r="AF25" s="201">
        <v>0</v>
      </c>
      <c r="AG25" s="201">
        <v>0</v>
      </c>
      <c r="AH25" s="201">
        <v>0</v>
      </c>
      <c r="AI25" s="201">
        <v>0</v>
      </c>
      <c r="AJ25" s="201">
        <v>0</v>
      </c>
      <c r="AK25" s="201">
        <v>0</v>
      </c>
      <c r="AL25" s="201">
        <v>0</v>
      </c>
      <c r="AM25" s="201">
        <v>0</v>
      </c>
      <c r="AN25" s="201">
        <v>0</v>
      </c>
      <c r="AO25" s="201">
        <v>0</v>
      </c>
      <c r="AP25" s="201">
        <v>0</v>
      </c>
      <c r="AQ25" s="201">
        <v>0</v>
      </c>
      <c r="AR25" s="201">
        <v>0</v>
      </c>
      <c r="AS25" s="201">
        <v>0</v>
      </c>
      <c r="AT25" s="201">
        <v>0</v>
      </c>
      <c r="AU25" s="201">
        <v>0</v>
      </c>
      <c r="AV25" s="201">
        <v>1</v>
      </c>
      <c r="AW25" s="201">
        <v>3</v>
      </c>
      <c r="AX25" s="201">
        <v>5</v>
      </c>
      <c r="AY25" s="201">
        <v>7</v>
      </c>
      <c r="AZ25" s="201">
        <v>11</v>
      </c>
      <c r="BA25" s="201">
        <v>14</v>
      </c>
      <c r="BB25" s="201">
        <v>16</v>
      </c>
      <c r="BC25" s="201">
        <v>13</v>
      </c>
      <c r="BD25" s="201">
        <v>0</v>
      </c>
      <c r="BE25" s="201">
        <v>0</v>
      </c>
      <c r="BF25" s="201">
        <v>0</v>
      </c>
      <c r="BG25" s="201">
        <v>0</v>
      </c>
      <c r="BH25" s="201">
        <v>0</v>
      </c>
      <c r="BI25" s="201">
        <v>0</v>
      </c>
      <c r="BJ25" s="201">
        <v>0</v>
      </c>
      <c r="BK25" s="201">
        <v>0</v>
      </c>
      <c r="BL25" s="201">
        <v>0</v>
      </c>
      <c r="BM25" s="201">
        <v>0</v>
      </c>
      <c r="BN25" s="201">
        <v>0</v>
      </c>
      <c r="BO25" s="201">
        <v>0</v>
      </c>
      <c r="BP25" s="201">
        <v>0</v>
      </c>
      <c r="BQ25" s="201">
        <v>0</v>
      </c>
      <c r="BR25" s="201">
        <v>0</v>
      </c>
      <c r="BS25" s="201">
        <v>0</v>
      </c>
      <c r="BT25" s="201">
        <v>0</v>
      </c>
      <c r="BU25" s="201">
        <v>0</v>
      </c>
      <c r="BV25" s="201">
        <v>0</v>
      </c>
      <c r="BW25" s="201">
        <v>0</v>
      </c>
      <c r="BX25" s="202">
        <v>0</v>
      </c>
      <c r="BY25" s="202">
        <v>0</v>
      </c>
      <c r="BZ25" s="202">
        <v>0</v>
      </c>
      <c r="CA25" s="203">
        <v>0</v>
      </c>
    </row>
    <row r="26" spans="2:79" x14ac:dyDescent="0.4">
      <c r="B26" s="191" t="s">
        <v>150</v>
      </c>
      <c r="D26" s="201">
        <v>0</v>
      </c>
      <c r="E26" s="201">
        <v>0</v>
      </c>
      <c r="F26" s="201">
        <v>0</v>
      </c>
      <c r="G26" s="201">
        <v>0</v>
      </c>
      <c r="H26" s="201">
        <v>0</v>
      </c>
      <c r="I26" s="201">
        <v>0</v>
      </c>
      <c r="J26" s="201">
        <v>0</v>
      </c>
      <c r="K26" s="201">
        <v>0</v>
      </c>
      <c r="L26" s="201">
        <v>0</v>
      </c>
      <c r="M26" s="201">
        <v>0</v>
      </c>
      <c r="N26" s="201">
        <v>0</v>
      </c>
      <c r="O26" s="201">
        <v>0</v>
      </c>
      <c r="P26" s="201">
        <v>0</v>
      </c>
      <c r="Q26" s="201">
        <v>0</v>
      </c>
      <c r="R26" s="201">
        <v>0</v>
      </c>
      <c r="S26" s="201">
        <v>0</v>
      </c>
      <c r="T26" s="201">
        <v>0</v>
      </c>
      <c r="U26" s="201">
        <v>0</v>
      </c>
      <c r="V26" s="201">
        <v>0</v>
      </c>
      <c r="W26" s="201">
        <v>0</v>
      </c>
      <c r="X26" s="201">
        <v>0</v>
      </c>
      <c r="Y26" s="201">
        <v>0</v>
      </c>
      <c r="Z26" s="201">
        <v>0</v>
      </c>
      <c r="AA26" s="201">
        <v>0</v>
      </c>
      <c r="AB26" s="201">
        <v>0</v>
      </c>
      <c r="AC26" s="201">
        <v>0</v>
      </c>
      <c r="AD26" s="201">
        <v>0</v>
      </c>
      <c r="AE26" s="201">
        <v>0</v>
      </c>
      <c r="AF26" s="201">
        <v>0</v>
      </c>
      <c r="AG26" s="201">
        <v>0</v>
      </c>
      <c r="AH26" s="201">
        <v>0</v>
      </c>
      <c r="AI26" s="201">
        <v>0</v>
      </c>
      <c r="AJ26" s="201">
        <v>0</v>
      </c>
      <c r="AK26" s="201">
        <v>0</v>
      </c>
      <c r="AL26" s="201">
        <v>0</v>
      </c>
      <c r="AM26" s="201">
        <v>0</v>
      </c>
      <c r="AN26" s="201">
        <v>0</v>
      </c>
      <c r="AO26" s="201">
        <v>0</v>
      </c>
      <c r="AP26" s="201">
        <v>0</v>
      </c>
      <c r="AQ26" s="201">
        <v>0</v>
      </c>
      <c r="AR26" s="201">
        <v>0</v>
      </c>
      <c r="AS26" s="201">
        <v>0</v>
      </c>
      <c r="AT26" s="201">
        <v>0</v>
      </c>
      <c r="AU26" s="201">
        <v>0</v>
      </c>
      <c r="AV26" s="201">
        <v>0</v>
      </c>
      <c r="AW26" s="201">
        <v>0</v>
      </c>
      <c r="AX26" s="201">
        <v>0</v>
      </c>
      <c r="AY26" s="201">
        <v>0</v>
      </c>
      <c r="AZ26" s="201">
        <v>0</v>
      </c>
      <c r="BA26" s="201">
        <v>0</v>
      </c>
      <c r="BB26" s="201">
        <v>0</v>
      </c>
      <c r="BC26" s="201">
        <v>0</v>
      </c>
      <c r="BD26" s="201">
        <v>0</v>
      </c>
      <c r="BE26" s="201">
        <v>0</v>
      </c>
      <c r="BF26" s="201">
        <v>0</v>
      </c>
      <c r="BG26" s="201">
        <v>0</v>
      </c>
      <c r="BH26" s="201">
        <v>0</v>
      </c>
      <c r="BI26" s="201">
        <v>0</v>
      </c>
      <c r="BJ26" s="201">
        <v>0</v>
      </c>
      <c r="BK26" s="201">
        <v>0</v>
      </c>
      <c r="BL26" s="201">
        <v>136</v>
      </c>
      <c r="BM26" s="201">
        <v>391</v>
      </c>
      <c r="BN26" s="201">
        <v>579</v>
      </c>
      <c r="BO26" s="201">
        <v>811</v>
      </c>
      <c r="BP26" s="201">
        <v>1365</v>
      </c>
      <c r="BQ26" s="201">
        <v>1912</v>
      </c>
      <c r="BR26" s="201">
        <v>2235</v>
      </c>
      <c r="BS26" s="201">
        <v>2356</v>
      </c>
      <c r="BT26" s="201">
        <v>2381</v>
      </c>
      <c r="BU26" s="201">
        <v>2326</v>
      </c>
      <c r="BV26" s="201">
        <v>2173</v>
      </c>
      <c r="BW26" s="201">
        <v>2341</v>
      </c>
      <c r="BX26" s="202">
        <v>2323</v>
      </c>
      <c r="BY26" s="202">
        <v>2291</v>
      </c>
      <c r="BZ26" s="202">
        <v>2259</v>
      </c>
      <c r="CA26" s="203">
        <v>2232</v>
      </c>
    </row>
    <row r="27" spans="2:79" x14ac:dyDescent="0.4">
      <c r="B27" s="205" t="s">
        <v>141</v>
      </c>
      <c r="D27" s="201">
        <v>0</v>
      </c>
      <c r="E27" s="201">
        <v>0</v>
      </c>
      <c r="F27" s="201">
        <v>0</v>
      </c>
      <c r="G27" s="201">
        <v>0</v>
      </c>
      <c r="H27" s="201">
        <v>0</v>
      </c>
      <c r="I27" s="201">
        <v>0</v>
      </c>
      <c r="J27" s="201">
        <v>0</v>
      </c>
      <c r="K27" s="201">
        <v>0</v>
      </c>
      <c r="L27" s="201">
        <v>0</v>
      </c>
      <c r="M27" s="201">
        <v>0</v>
      </c>
      <c r="N27" s="201">
        <v>0</v>
      </c>
      <c r="O27" s="201">
        <v>0</v>
      </c>
      <c r="P27" s="201">
        <v>0</v>
      </c>
      <c r="Q27" s="201">
        <v>0</v>
      </c>
      <c r="R27" s="201">
        <v>0</v>
      </c>
      <c r="S27" s="201">
        <v>0</v>
      </c>
      <c r="T27" s="201">
        <v>0</v>
      </c>
      <c r="U27" s="201">
        <v>0</v>
      </c>
      <c r="V27" s="201">
        <v>0</v>
      </c>
      <c r="W27" s="201">
        <v>0</v>
      </c>
      <c r="X27" s="201">
        <v>0</v>
      </c>
      <c r="Y27" s="201">
        <v>0</v>
      </c>
      <c r="Z27" s="201">
        <v>0</v>
      </c>
      <c r="AA27" s="201">
        <v>0</v>
      </c>
      <c r="AB27" s="201">
        <v>0</v>
      </c>
      <c r="AC27" s="201">
        <v>0</v>
      </c>
      <c r="AD27" s="201">
        <v>0</v>
      </c>
      <c r="AE27" s="201">
        <v>0</v>
      </c>
      <c r="AF27" s="201">
        <v>0</v>
      </c>
      <c r="AG27" s="201">
        <v>0</v>
      </c>
      <c r="AH27" s="201">
        <v>0</v>
      </c>
      <c r="AI27" s="201">
        <v>0</v>
      </c>
      <c r="AJ27" s="201">
        <v>0</v>
      </c>
      <c r="AK27" s="201">
        <v>0</v>
      </c>
      <c r="AL27" s="201">
        <v>0</v>
      </c>
      <c r="AM27" s="201">
        <v>0</v>
      </c>
      <c r="AN27" s="201">
        <v>0</v>
      </c>
      <c r="AO27" s="201">
        <v>0</v>
      </c>
      <c r="AP27" s="201">
        <v>0</v>
      </c>
      <c r="AQ27" s="201">
        <v>0</v>
      </c>
      <c r="AR27" s="201">
        <v>0</v>
      </c>
      <c r="AS27" s="201">
        <v>0</v>
      </c>
      <c r="AT27" s="201">
        <v>0</v>
      </c>
      <c r="AU27" s="201">
        <v>0</v>
      </c>
      <c r="AV27" s="201">
        <v>0</v>
      </c>
      <c r="AW27" s="201">
        <v>0</v>
      </c>
      <c r="AX27" s="201">
        <v>0</v>
      </c>
      <c r="AY27" s="201">
        <v>0</v>
      </c>
      <c r="AZ27" s="201">
        <v>0</v>
      </c>
      <c r="BA27" s="201">
        <v>0</v>
      </c>
      <c r="BB27" s="201">
        <v>0</v>
      </c>
      <c r="BC27" s="201">
        <v>0</v>
      </c>
      <c r="BD27" s="201">
        <v>0</v>
      </c>
      <c r="BE27" s="201">
        <v>0</v>
      </c>
      <c r="BF27" s="201">
        <v>0</v>
      </c>
      <c r="BG27" s="201">
        <v>0</v>
      </c>
      <c r="BH27" s="201">
        <v>0</v>
      </c>
      <c r="BI27" s="201">
        <v>0</v>
      </c>
      <c r="BJ27" s="201">
        <v>0</v>
      </c>
      <c r="BK27" s="201">
        <v>0</v>
      </c>
      <c r="BL27" s="201">
        <v>59</v>
      </c>
      <c r="BM27" s="201">
        <v>145</v>
      </c>
      <c r="BN27" s="201">
        <v>199</v>
      </c>
      <c r="BO27" s="201">
        <v>262</v>
      </c>
      <c r="BP27" s="201">
        <v>364</v>
      </c>
      <c r="BQ27" s="201">
        <v>492</v>
      </c>
      <c r="BR27" s="201">
        <v>507</v>
      </c>
      <c r="BS27" s="201">
        <v>489</v>
      </c>
      <c r="BT27" s="201">
        <v>483</v>
      </c>
      <c r="BU27" s="201">
        <v>460</v>
      </c>
      <c r="BV27" s="201">
        <v>409</v>
      </c>
      <c r="BW27" s="201">
        <v>357</v>
      </c>
      <c r="BX27" s="202">
        <v>349</v>
      </c>
      <c r="BY27" s="202">
        <v>341</v>
      </c>
      <c r="BZ27" s="202">
        <v>332</v>
      </c>
      <c r="CA27" s="203">
        <v>325</v>
      </c>
    </row>
    <row r="28" spans="2:79" x14ac:dyDescent="0.4">
      <c r="B28" s="205" t="s">
        <v>232</v>
      </c>
      <c r="D28" s="201">
        <v>0</v>
      </c>
      <c r="E28" s="201">
        <v>0</v>
      </c>
      <c r="F28" s="201">
        <v>0</v>
      </c>
      <c r="G28" s="201">
        <v>0</v>
      </c>
      <c r="H28" s="201">
        <v>0</v>
      </c>
      <c r="I28" s="201">
        <v>0</v>
      </c>
      <c r="J28" s="201">
        <v>0</v>
      </c>
      <c r="K28" s="201">
        <v>0</v>
      </c>
      <c r="L28" s="201">
        <v>0</v>
      </c>
      <c r="M28" s="201">
        <v>0</v>
      </c>
      <c r="N28" s="201">
        <v>0</v>
      </c>
      <c r="O28" s="201">
        <v>0</v>
      </c>
      <c r="P28" s="201">
        <v>0</v>
      </c>
      <c r="Q28" s="201">
        <v>0</v>
      </c>
      <c r="R28" s="201">
        <v>0</v>
      </c>
      <c r="S28" s="201">
        <v>0</v>
      </c>
      <c r="T28" s="201">
        <v>0</v>
      </c>
      <c r="U28" s="201">
        <v>0</v>
      </c>
      <c r="V28" s="201">
        <v>0</v>
      </c>
      <c r="W28" s="201">
        <v>0</v>
      </c>
      <c r="X28" s="201">
        <v>0</v>
      </c>
      <c r="Y28" s="201">
        <v>0</v>
      </c>
      <c r="Z28" s="201">
        <v>0</v>
      </c>
      <c r="AA28" s="201">
        <v>0</v>
      </c>
      <c r="AB28" s="201">
        <v>0</v>
      </c>
      <c r="AC28" s="201">
        <v>0</v>
      </c>
      <c r="AD28" s="201">
        <v>0</v>
      </c>
      <c r="AE28" s="201">
        <v>0</v>
      </c>
      <c r="AF28" s="201">
        <v>0</v>
      </c>
      <c r="AG28" s="201">
        <v>0</v>
      </c>
      <c r="AH28" s="201">
        <v>0</v>
      </c>
      <c r="AI28" s="201">
        <v>0</v>
      </c>
      <c r="AJ28" s="201">
        <v>0</v>
      </c>
      <c r="AK28" s="201">
        <v>0</v>
      </c>
      <c r="AL28" s="201">
        <v>0</v>
      </c>
      <c r="AM28" s="201">
        <v>0</v>
      </c>
      <c r="AN28" s="201">
        <v>0</v>
      </c>
      <c r="AO28" s="201">
        <v>0</v>
      </c>
      <c r="AP28" s="201">
        <v>0</v>
      </c>
      <c r="AQ28" s="201">
        <v>0</v>
      </c>
      <c r="AR28" s="201">
        <v>0</v>
      </c>
      <c r="AS28" s="201">
        <v>0</v>
      </c>
      <c r="AT28" s="201">
        <v>0</v>
      </c>
      <c r="AU28" s="201">
        <v>0</v>
      </c>
      <c r="AV28" s="201">
        <v>0</v>
      </c>
      <c r="AW28" s="201">
        <v>0</v>
      </c>
      <c r="AX28" s="201">
        <v>0</v>
      </c>
      <c r="AY28" s="201">
        <v>0</v>
      </c>
      <c r="AZ28" s="201">
        <v>0</v>
      </c>
      <c r="BA28" s="201">
        <v>0</v>
      </c>
      <c r="BB28" s="201">
        <v>0</v>
      </c>
      <c r="BC28" s="201">
        <v>0</v>
      </c>
      <c r="BD28" s="201">
        <v>0</v>
      </c>
      <c r="BE28" s="201">
        <v>0</v>
      </c>
      <c r="BF28" s="201">
        <v>0</v>
      </c>
      <c r="BG28" s="201">
        <v>0</v>
      </c>
      <c r="BH28" s="201">
        <v>0</v>
      </c>
      <c r="BI28" s="201">
        <v>0</v>
      </c>
      <c r="BJ28" s="201">
        <v>0</v>
      </c>
      <c r="BK28" s="201">
        <v>0</v>
      </c>
      <c r="BL28" s="201">
        <v>6</v>
      </c>
      <c r="BM28" s="201">
        <v>22</v>
      </c>
      <c r="BN28" s="201">
        <v>38</v>
      </c>
      <c r="BO28" s="201">
        <v>59</v>
      </c>
      <c r="BP28" s="201">
        <v>103</v>
      </c>
      <c r="BQ28" s="201">
        <v>180</v>
      </c>
      <c r="BR28" s="201">
        <v>248</v>
      </c>
      <c r="BS28" s="201">
        <v>325</v>
      </c>
      <c r="BT28" s="201">
        <v>379</v>
      </c>
      <c r="BU28" s="201">
        <v>398</v>
      </c>
      <c r="BV28" s="201">
        <v>412</v>
      </c>
      <c r="BW28" s="201">
        <v>461</v>
      </c>
      <c r="BX28" s="202">
        <v>446</v>
      </c>
      <c r="BY28" s="202">
        <v>427</v>
      </c>
      <c r="BZ28" s="202">
        <v>409</v>
      </c>
      <c r="CA28" s="203">
        <v>393</v>
      </c>
    </row>
    <row r="29" spans="2:79" x14ac:dyDescent="0.4">
      <c r="B29" s="205" t="s">
        <v>151</v>
      </c>
      <c r="D29" s="201">
        <v>0</v>
      </c>
      <c r="E29" s="201">
        <v>0</v>
      </c>
      <c r="F29" s="201">
        <v>0</v>
      </c>
      <c r="G29" s="201">
        <v>0</v>
      </c>
      <c r="H29" s="201">
        <v>0</v>
      </c>
      <c r="I29" s="201">
        <v>0</v>
      </c>
      <c r="J29" s="201">
        <v>0</v>
      </c>
      <c r="K29" s="201">
        <v>0</v>
      </c>
      <c r="L29" s="201">
        <v>0</v>
      </c>
      <c r="M29" s="201">
        <v>0</v>
      </c>
      <c r="N29" s="201">
        <v>0</v>
      </c>
      <c r="O29" s="201">
        <v>0</v>
      </c>
      <c r="P29" s="201">
        <v>0</v>
      </c>
      <c r="Q29" s="201">
        <v>0</v>
      </c>
      <c r="R29" s="201">
        <v>0</v>
      </c>
      <c r="S29" s="201">
        <v>0</v>
      </c>
      <c r="T29" s="201">
        <v>0</v>
      </c>
      <c r="U29" s="201">
        <v>0</v>
      </c>
      <c r="V29" s="201">
        <v>0</v>
      </c>
      <c r="W29" s="201">
        <v>0</v>
      </c>
      <c r="X29" s="201">
        <v>0</v>
      </c>
      <c r="Y29" s="201">
        <v>0</v>
      </c>
      <c r="Z29" s="201">
        <v>0</v>
      </c>
      <c r="AA29" s="201">
        <v>0</v>
      </c>
      <c r="AB29" s="201">
        <v>0</v>
      </c>
      <c r="AC29" s="201">
        <v>0</v>
      </c>
      <c r="AD29" s="201">
        <v>0</v>
      </c>
      <c r="AE29" s="201">
        <v>0</v>
      </c>
      <c r="AF29" s="201">
        <v>0</v>
      </c>
      <c r="AG29" s="201">
        <v>0</v>
      </c>
      <c r="AH29" s="201">
        <v>0</v>
      </c>
      <c r="AI29" s="201">
        <v>0</v>
      </c>
      <c r="AJ29" s="201">
        <v>0</v>
      </c>
      <c r="AK29" s="201">
        <v>0</v>
      </c>
      <c r="AL29" s="201">
        <v>0</v>
      </c>
      <c r="AM29" s="201">
        <v>0</v>
      </c>
      <c r="AN29" s="201">
        <v>0</v>
      </c>
      <c r="AO29" s="201">
        <v>0</v>
      </c>
      <c r="AP29" s="201">
        <v>0</v>
      </c>
      <c r="AQ29" s="201">
        <v>0</v>
      </c>
      <c r="AR29" s="201">
        <v>0</v>
      </c>
      <c r="AS29" s="201">
        <v>0</v>
      </c>
      <c r="AT29" s="201">
        <v>0</v>
      </c>
      <c r="AU29" s="201">
        <v>0</v>
      </c>
      <c r="AV29" s="201">
        <v>0</v>
      </c>
      <c r="AW29" s="201">
        <v>0</v>
      </c>
      <c r="AX29" s="201">
        <v>0</v>
      </c>
      <c r="AY29" s="201">
        <v>0</v>
      </c>
      <c r="AZ29" s="201">
        <v>0</v>
      </c>
      <c r="BA29" s="201">
        <v>0</v>
      </c>
      <c r="BB29" s="201">
        <v>0</v>
      </c>
      <c r="BC29" s="201">
        <v>0</v>
      </c>
      <c r="BD29" s="201">
        <v>0</v>
      </c>
      <c r="BE29" s="201">
        <v>0</v>
      </c>
      <c r="BF29" s="201">
        <v>0</v>
      </c>
      <c r="BG29" s="201">
        <v>0</v>
      </c>
      <c r="BH29" s="201">
        <v>0</v>
      </c>
      <c r="BI29" s="201">
        <v>0</v>
      </c>
      <c r="BJ29" s="201">
        <v>0</v>
      </c>
      <c r="BK29" s="201">
        <v>0</v>
      </c>
      <c r="BL29" s="201">
        <v>56</v>
      </c>
      <c r="BM29" s="201">
        <v>168</v>
      </c>
      <c r="BN29" s="201">
        <v>275</v>
      </c>
      <c r="BO29" s="201">
        <v>424</v>
      </c>
      <c r="BP29" s="201">
        <v>784</v>
      </c>
      <c r="BQ29" s="201">
        <v>1116</v>
      </c>
      <c r="BR29" s="201">
        <v>1340</v>
      </c>
      <c r="BS29" s="201">
        <v>1398</v>
      </c>
      <c r="BT29" s="201">
        <v>1381</v>
      </c>
      <c r="BU29" s="201">
        <v>1335</v>
      </c>
      <c r="BV29" s="201">
        <v>1222</v>
      </c>
      <c r="BW29" s="201">
        <v>1389</v>
      </c>
      <c r="BX29" s="202">
        <v>1390</v>
      </c>
      <c r="BY29" s="202">
        <v>1383</v>
      </c>
      <c r="BZ29" s="202">
        <v>1377</v>
      </c>
      <c r="CA29" s="203">
        <v>1373</v>
      </c>
    </row>
    <row r="30" spans="2:79" x14ac:dyDescent="0.4">
      <c r="B30" s="205" t="s">
        <v>234</v>
      </c>
      <c r="D30" s="201">
        <v>0</v>
      </c>
      <c r="E30" s="201">
        <v>0</v>
      </c>
      <c r="F30" s="201">
        <v>0</v>
      </c>
      <c r="G30" s="201">
        <v>0</v>
      </c>
      <c r="H30" s="201">
        <v>0</v>
      </c>
      <c r="I30" s="201">
        <v>0</v>
      </c>
      <c r="J30" s="201">
        <v>0</v>
      </c>
      <c r="K30" s="201">
        <v>0</v>
      </c>
      <c r="L30" s="201">
        <v>0</v>
      </c>
      <c r="M30" s="201">
        <v>0</v>
      </c>
      <c r="N30" s="201">
        <v>0</v>
      </c>
      <c r="O30" s="201">
        <v>0</v>
      </c>
      <c r="P30" s="201">
        <v>0</v>
      </c>
      <c r="Q30" s="201">
        <v>0</v>
      </c>
      <c r="R30" s="201">
        <v>0</v>
      </c>
      <c r="S30" s="201">
        <v>0</v>
      </c>
      <c r="T30" s="201">
        <v>0</v>
      </c>
      <c r="U30" s="201">
        <v>0</v>
      </c>
      <c r="V30" s="201">
        <v>0</v>
      </c>
      <c r="W30" s="201">
        <v>0</v>
      </c>
      <c r="X30" s="201">
        <v>0</v>
      </c>
      <c r="Y30" s="201">
        <v>0</v>
      </c>
      <c r="Z30" s="201">
        <v>0</v>
      </c>
      <c r="AA30" s="201">
        <v>0</v>
      </c>
      <c r="AB30" s="201">
        <v>0</v>
      </c>
      <c r="AC30" s="201">
        <v>0</v>
      </c>
      <c r="AD30" s="201">
        <v>0</v>
      </c>
      <c r="AE30" s="201">
        <v>0</v>
      </c>
      <c r="AF30" s="201">
        <v>0</v>
      </c>
      <c r="AG30" s="201">
        <v>0</v>
      </c>
      <c r="AH30" s="201">
        <v>0</v>
      </c>
      <c r="AI30" s="201">
        <v>0</v>
      </c>
      <c r="AJ30" s="201">
        <v>0</v>
      </c>
      <c r="AK30" s="201">
        <v>0</v>
      </c>
      <c r="AL30" s="201">
        <v>0</v>
      </c>
      <c r="AM30" s="201">
        <v>0</v>
      </c>
      <c r="AN30" s="201">
        <v>0</v>
      </c>
      <c r="AO30" s="201">
        <v>0</v>
      </c>
      <c r="AP30" s="201">
        <v>0</v>
      </c>
      <c r="AQ30" s="201">
        <v>0</v>
      </c>
      <c r="AR30" s="201">
        <v>0</v>
      </c>
      <c r="AS30" s="201">
        <v>0</v>
      </c>
      <c r="AT30" s="201">
        <v>0</v>
      </c>
      <c r="AU30" s="201">
        <v>0</v>
      </c>
      <c r="AV30" s="201">
        <v>0</v>
      </c>
      <c r="AW30" s="201">
        <v>0</v>
      </c>
      <c r="AX30" s="201">
        <v>0</v>
      </c>
      <c r="AY30" s="201">
        <v>0</v>
      </c>
      <c r="AZ30" s="201">
        <v>0</v>
      </c>
      <c r="BA30" s="201">
        <v>0</v>
      </c>
      <c r="BB30" s="201">
        <v>0</v>
      </c>
      <c r="BC30" s="201">
        <v>0</v>
      </c>
      <c r="BD30" s="201">
        <v>0</v>
      </c>
      <c r="BE30" s="201">
        <v>0</v>
      </c>
      <c r="BF30" s="201">
        <v>0</v>
      </c>
      <c r="BG30" s="201">
        <v>0</v>
      </c>
      <c r="BH30" s="201">
        <v>0</v>
      </c>
      <c r="BI30" s="201">
        <v>0</v>
      </c>
      <c r="BJ30" s="201">
        <v>0</v>
      </c>
      <c r="BK30" s="201">
        <v>0</v>
      </c>
      <c r="BL30" s="201">
        <v>16</v>
      </c>
      <c r="BM30" s="201">
        <v>56</v>
      </c>
      <c r="BN30" s="201">
        <v>67</v>
      </c>
      <c r="BO30" s="201">
        <v>65</v>
      </c>
      <c r="BP30" s="201">
        <v>114</v>
      </c>
      <c r="BQ30" s="201">
        <v>124</v>
      </c>
      <c r="BR30" s="201">
        <v>141</v>
      </c>
      <c r="BS30" s="201">
        <v>144</v>
      </c>
      <c r="BT30" s="201">
        <v>137</v>
      </c>
      <c r="BU30" s="201">
        <v>133</v>
      </c>
      <c r="BV30" s="201">
        <v>130</v>
      </c>
      <c r="BW30" s="201">
        <v>135</v>
      </c>
      <c r="BX30" s="202">
        <v>138</v>
      </c>
      <c r="BY30" s="202">
        <v>140</v>
      </c>
      <c r="BZ30" s="202">
        <v>141</v>
      </c>
      <c r="CA30" s="203">
        <v>142</v>
      </c>
    </row>
    <row r="31" spans="2:79" ht="26.25" customHeight="1" x14ac:dyDescent="0.4">
      <c r="B31" s="191" t="s">
        <v>152</v>
      </c>
      <c r="D31" s="201">
        <v>0</v>
      </c>
      <c r="E31" s="201">
        <v>0</v>
      </c>
      <c r="F31" s="201">
        <v>0</v>
      </c>
      <c r="G31" s="201">
        <v>0</v>
      </c>
      <c r="H31" s="201">
        <v>0</v>
      </c>
      <c r="I31" s="201">
        <v>0</v>
      </c>
      <c r="J31" s="201">
        <v>0</v>
      </c>
      <c r="K31" s="201">
        <v>0</v>
      </c>
      <c r="L31" s="201">
        <v>0</v>
      </c>
      <c r="M31" s="201">
        <v>0</v>
      </c>
      <c r="N31" s="201">
        <v>0</v>
      </c>
      <c r="O31" s="201">
        <v>0</v>
      </c>
      <c r="P31" s="201">
        <v>0</v>
      </c>
      <c r="Q31" s="201">
        <v>0</v>
      </c>
      <c r="R31" s="201">
        <v>0</v>
      </c>
      <c r="S31" s="201">
        <v>0</v>
      </c>
      <c r="T31" s="201">
        <v>0</v>
      </c>
      <c r="U31" s="201">
        <v>0</v>
      </c>
      <c r="V31" s="201">
        <v>0</v>
      </c>
      <c r="W31" s="201">
        <v>0</v>
      </c>
      <c r="X31" s="201">
        <v>0</v>
      </c>
      <c r="Y31" s="201">
        <v>0</v>
      </c>
      <c r="Z31" s="201">
        <v>0</v>
      </c>
      <c r="AA31" s="201">
        <v>0</v>
      </c>
      <c r="AB31" s="201">
        <v>0</v>
      </c>
      <c r="AC31" s="201">
        <v>0</v>
      </c>
      <c r="AD31" s="201">
        <v>0</v>
      </c>
      <c r="AE31" s="201">
        <v>0</v>
      </c>
      <c r="AF31" s="201">
        <v>0</v>
      </c>
      <c r="AG31" s="201">
        <v>0</v>
      </c>
      <c r="AH31" s="201">
        <v>0</v>
      </c>
      <c r="AI31" s="201">
        <v>0</v>
      </c>
      <c r="AJ31" s="201">
        <v>96</v>
      </c>
      <c r="AK31" s="201">
        <v>124</v>
      </c>
      <c r="AL31" s="201">
        <v>165</v>
      </c>
      <c r="AM31" s="201">
        <v>195</v>
      </c>
      <c r="AN31" s="201">
        <v>201</v>
      </c>
      <c r="AO31" s="201">
        <v>200</v>
      </c>
      <c r="AP31" s="201">
        <v>210</v>
      </c>
      <c r="AQ31" s="201">
        <v>217</v>
      </c>
      <c r="AR31" s="201">
        <v>277</v>
      </c>
      <c r="AS31" s="201">
        <v>308</v>
      </c>
      <c r="AT31" s="201">
        <v>327</v>
      </c>
      <c r="AU31" s="201">
        <v>365</v>
      </c>
      <c r="AV31" s="201">
        <v>431</v>
      </c>
      <c r="AW31" s="201">
        <v>512</v>
      </c>
      <c r="AX31" s="201">
        <v>575</v>
      </c>
      <c r="AY31" s="201">
        <v>638</v>
      </c>
      <c r="AZ31" s="201">
        <v>714</v>
      </c>
      <c r="BA31" s="201">
        <v>758</v>
      </c>
      <c r="BB31" s="201">
        <v>782</v>
      </c>
      <c r="BC31" s="201">
        <v>537</v>
      </c>
      <c r="BD31" s="201">
        <v>0</v>
      </c>
      <c r="BE31" s="201">
        <v>0</v>
      </c>
      <c r="BF31" s="201">
        <v>0</v>
      </c>
      <c r="BG31" s="201">
        <v>0</v>
      </c>
      <c r="BH31" s="201">
        <v>0</v>
      </c>
      <c r="BI31" s="201">
        <v>0</v>
      </c>
      <c r="BJ31" s="201">
        <v>0</v>
      </c>
      <c r="BK31" s="201">
        <v>0</v>
      </c>
      <c r="BL31" s="201">
        <v>0</v>
      </c>
      <c r="BM31" s="201">
        <v>0</v>
      </c>
      <c r="BN31" s="201">
        <v>0</v>
      </c>
      <c r="BO31" s="201">
        <v>0</v>
      </c>
      <c r="BP31" s="201">
        <v>0</v>
      </c>
      <c r="BQ31" s="201">
        <v>0</v>
      </c>
      <c r="BR31" s="201">
        <v>0</v>
      </c>
      <c r="BS31" s="201">
        <v>0</v>
      </c>
      <c r="BT31" s="201">
        <v>0</v>
      </c>
      <c r="BU31" s="201">
        <v>0</v>
      </c>
      <c r="BV31" s="201">
        <v>0</v>
      </c>
      <c r="BW31" s="201">
        <v>0</v>
      </c>
      <c r="BX31" s="202">
        <v>0</v>
      </c>
      <c r="BY31" s="202">
        <v>0</v>
      </c>
      <c r="BZ31" s="202">
        <v>0</v>
      </c>
      <c r="CA31" s="203">
        <v>0</v>
      </c>
    </row>
    <row r="32" spans="2:79" x14ac:dyDescent="0.4">
      <c r="B32" s="191" t="s">
        <v>254</v>
      </c>
      <c r="D32" s="202">
        <v>0</v>
      </c>
      <c r="E32" s="202">
        <v>0</v>
      </c>
      <c r="F32" s="202">
        <v>0</v>
      </c>
      <c r="G32" s="202">
        <v>0</v>
      </c>
      <c r="H32" s="202">
        <v>0</v>
      </c>
      <c r="I32" s="202">
        <v>0</v>
      </c>
      <c r="J32" s="202">
        <v>0</v>
      </c>
      <c r="K32" s="202">
        <v>0</v>
      </c>
      <c r="L32" s="202">
        <v>0</v>
      </c>
      <c r="M32" s="202">
        <v>0</v>
      </c>
      <c r="N32" s="202">
        <v>0</v>
      </c>
      <c r="O32" s="202">
        <v>0</v>
      </c>
      <c r="P32" s="202">
        <v>0</v>
      </c>
      <c r="Q32" s="202">
        <v>0</v>
      </c>
      <c r="R32" s="202">
        <v>0</v>
      </c>
      <c r="S32" s="202">
        <v>0</v>
      </c>
      <c r="T32" s="202">
        <v>0</v>
      </c>
      <c r="U32" s="202">
        <v>0</v>
      </c>
      <c r="V32" s="202">
        <v>0</v>
      </c>
      <c r="W32" s="202">
        <v>0</v>
      </c>
      <c r="X32" s="202">
        <v>0</v>
      </c>
      <c r="Y32" s="202">
        <v>0</v>
      </c>
      <c r="Z32" s="202">
        <v>0</v>
      </c>
      <c r="AA32" s="202">
        <v>0</v>
      </c>
      <c r="AB32" s="202">
        <v>0</v>
      </c>
      <c r="AC32" s="202">
        <v>0</v>
      </c>
      <c r="AD32" s="202">
        <v>0</v>
      </c>
      <c r="AE32" s="202">
        <v>0</v>
      </c>
      <c r="AF32" s="202">
        <v>0</v>
      </c>
      <c r="AG32" s="202">
        <v>0</v>
      </c>
      <c r="AH32" s="202">
        <v>0</v>
      </c>
      <c r="AI32" s="202">
        <v>0</v>
      </c>
      <c r="AJ32" s="202">
        <v>0</v>
      </c>
      <c r="AK32" s="202">
        <v>0</v>
      </c>
      <c r="AL32" s="202">
        <v>0</v>
      </c>
      <c r="AM32" s="202">
        <v>0</v>
      </c>
      <c r="AN32" s="202">
        <v>0</v>
      </c>
      <c r="AO32" s="202">
        <v>0</v>
      </c>
      <c r="AP32" s="202">
        <v>0</v>
      </c>
      <c r="AQ32" s="202">
        <v>0</v>
      </c>
      <c r="AR32" s="202">
        <v>1818</v>
      </c>
      <c r="AS32" s="202">
        <v>1771</v>
      </c>
      <c r="AT32" s="202">
        <v>1875</v>
      </c>
      <c r="AU32" s="202">
        <v>2138</v>
      </c>
      <c r="AV32" s="202">
        <v>2450</v>
      </c>
      <c r="AW32" s="202">
        <v>2646</v>
      </c>
      <c r="AX32" s="202">
        <v>2755</v>
      </c>
      <c r="AY32" s="202">
        <v>2840</v>
      </c>
      <c r="AZ32" s="202">
        <v>2854</v>
      </c>
      <c r="BA32" s="202">
        <v>2744</v>
      </c>
      <c r="BB32" s="202">
        <v>2625</v>
      </c>
      <c r="BC32" s="202">
        <v>2461</v>
      </c>
      <c r="BD32" s="202">
        <v>2282</v>
      </c>
      <c r="BE32" s="202">
        <v>2209</v>
      </c>
      <c r="BF32" s="202">
        <v>2194</v>
      </c>
      <c r="BG32" s="202">
        <v>2267</v>
      </c>
      <c r="BH32" s="202">
        <v>2387</v>
      </c>
      <c r="BI32" s="202">
        <v>2495</v>
      </c>
      <c r="BJ32" s="202">
        <v>2518</v>
      </c>
      <c r="BK32" s="202">
        <v>2527</v>
      </c>
      <c r="BL32" s="202">
        <v>2625</v>
      </c>
      <c r="BM32" s="202">
        <v>2981</v>
      </c>
      <c r="BN32" s="202">
        <v>3224</v>
      </c>
      <c r="BO32" s="202">
        <v>3356</v>
      </c>
      <c r="BP32" s="202">
        <v>3502</v>
      </c>
      <c r="BQ32" s="202">
        <v>3520</v>
      </c>
      <c r="BR32" s="202">
        <v>3457</v>
      </c>
      <c r="BS32" s="202">
        <v>3360</v>
      </c>
      <c r="BT32" s="202">
        <v>3230</v>
      </c>
      <c r="BU32" s="202">
        <v>3063</v>
      </c>
      <c r="BV32" s="202">
        <v>2742</v>
      </c>
      <c r="BW32" s="202">
        <v>3293</v>
      </c>
      <c r="BX32" s="202">
        <v>3287</v>
      </c>
      <c r="BY32" s="202">
        <v>3283</v>
      </c>
      <c r="BZ32" s="202">
        <v>3301</v>
      </c>
      <c r="CA32" s="203">
        <v>3302</v>
      </c>
    </row>
    <row r="33" spans="2:79" x14ac:dyDescent="0.4">
      <c r="B33" s="191" t="s">
        <v>255</v>
      </c>
      <c r="D33" s="202">
        <v>0</v>
      </c>
      <c r="E33" s="202">
        <v>0</v>
      </c>
      <c r="F33" s="202">
        <v>0</v>
      </c>
      <c r="G33" s="202">
        <v>0</v>
      </c>
      <c r="H33" s="202">
        <v>0</v>
      </c>
      <c r="I33" s="202">
        <v>0</v>
      </c>
      <c r="J33" s="202">
        <v>0</v>
      </c>
      <c r="K33" s="202">
        <v>0</v>
      </c>
      <c r="L33" s="202">
        <v>0</v>
      </c>
      <c r="M33" s="202">
        <v>0</v>
      </c>
      <c r="N33" s="202">
        <v>0</v>
      </c>
      <c r="O33" s="202">
        <v>0</v>
      </c>
      <c r="P33" s="202">
        <v>0</v>
      </c>
      <c r="Q33" s="202">
        <v>0</v>
      </c>
      <c r="R33" s="202">
        <v>0</v>
      </c>
      <c r="S33" s="202">
        <v>0</v>
      </c>
      <c r="T33" s="202">
        <v>0</v>
      </c>
      <c r="U33" s="202">
        <v>0</v>
      </c>
      <c r="V33" s="202">
        <v>0</v>
      </c>
      <c r="W33" s="202">
        <v>0</v>
      </c>
      <c r="X33" s="202">
        <v>0</v>
      </c>
      <c r="Y33" s="202">
        <v>0</v>
      </c>
      <c r="Z33" s="202">
        <v>0</v>
      </c>
      <c r="AA33" s="202">
        <v>0</v>
      </c>
      <c r="AB33" s="202">
        <v>0</v>
      </c>
      <c r="AC33" s="202">
        <v>0</v>
      </c>
      <c r="AD33" s="202">
        <v>0</v>
      </c>
      <c r="AE33" s="202">
        <v>0</v>
      </c>
      <c r="AF33" s="202">
        <v>0</v>
      </c>
      <c r="AG33" s="202">
        <v>0</v>
      </c>
      <c r="AH33" s="202">
        <v>1094</v>
      </c>
      <c r="AI33" s="202">
        <v>1067</v>
      </c>
      <c r="AJ33" s="202">
        <v>1037</v>
      </c>
      <c r="AK33" s="202">
        <v>1096</v>
      </c>
      <c r="AL33" s="202">
        <v>1129</v>
      </c>
      <c r="AM33" s="202">
        <v>1055</v>
      </c>
      <c r="AN33" s="202">
        <v>1022</v>
      </c>
      <c r="AO33" s="202">
        <v>1058</v>
      </c>
      <c r="AP33" s="202">
        <v>1071</v>
      </c>
      <c r="AQ33" s="202">
        <v>1130</v>
      </c>
      <c r="AR33" s="202">
        <v>1227</v>
      </c>
      <c r="AS33" s="202">
        <v>1324</v>
      </c>
      <c r="AT33" s="202">
        <v>1443</v>
      </c>
      <c r="AU33" s="202">
        <v>1617</v>
      </c>
      <c r="AV33" s="202">
        <v>1821</v>
      </c>
      <c r="AW33" s="202">
        <v>1975</v>
      </c>
      <c r="AX33" s="202">
        <v>2123</v>
      </c>
      <c r="AY33" s="202">
        <v>2218</v>
      </c>
      <c r="AZ33" s="202">
        <v>2240</v>
      </c>
      <c r="BA33" s="202">
        <v>2285</v>
      </c>
      <c r="BB33" s="202">
        <v>2288</v>
      </c>
      <c r="BC33" s="202">
        <v>2328</v>
      </c>
      <c r="BD33" s="202">
        <v>2384</v>
      </c>
      <c r="BE33" s="202">
        <v>2427</v>
      </c>
      <c r="BF33" s="202">
        <v>2483</v>
      </c>
      <c r="BG33" s="202">
        <v>2504</v>
      </c>
      <c r="BH33" s="202">
        <v>2510</v>
      </c>
      <c r="BI33" s="202">
        <v>2475</v>
      </c>
      <c r="BJ33" s="202">
        <v>2443</v>
      </c>
      <c r="BK33" s="202">
        <v>2415</v>
      </c>
      <c r="BL33" s="202">
        <v>2332</v>
      </c>
      <c r="BM33" s="202">
        <v>2031</v>
      </c>
      <c r="BN33" s="202">
        <v>1827</v>
      </c>
      <c r="BO33" s="202">
        <v>1577</v>
      </c>
      <c r="BP33" s="202">
        <v>965</v>
      </c>
      <c r="BQ33" s="202">
        <v>366</v>
      </c>
      <c r="BR33" s="202">
        <v>133</v>
      </c>
      <c r="BS33" s="202">
        <v>74</v>
      </c>
      <c r="BT33" s="202">
        <v>52</v>
      </c>
      <c r="BU33" s="202">
        <v>40</v>
      </c>
      <c r="BV33" s="202">
        <v>35</v>
      </c>
      <c r="BW33" s="202">
        <v>36</v>
      </c>
      <c r="BX33" s="202">
        <v>37</v>
      </c>
      <c r="BY33" s="202">
        <v>37</v>
      </c>
      <c r="BZ33" s="202">
        <v>38</v>
      </c>
      <c r="CA33" s="203">
        <v>38</v>
      </c>
    </row>
    <row r="34" spans="2:79" x14ac:dyDescent="0.4">
      <c r="B34" s="205" t="s">
        <v>228</v>
      </c>
      <c r="D34" s="201">
        <v>0</v>
      </c>
      <c r="E34" s="201">
        <v>0</v>
      </c>
      <c r="F34" s="201">
        <v>0</v>
      </c>
      <c r="G34" s="201">
        <v>0</v>
      </c>
      <c r="H34" s="201">
        <v>0</v>
      </c>
      <c r="I34" s="201">
        <v>0</v>
      </c>
      <c r="J34" s="201">
        <v>0</v>
      </c>
      <c r="K34" s="201">
        <v>0</v>
      </c>
      <c r="L34" s="201">
        <v>0</v>
      </c>
      <c r="M34" s="201">
        <v>0</v>
      </c>
      <c r="N34" s="201">
        <v>0</v>
      </c>
      <c r="O34" s="201">
        <v>0</v>
      </c>
      <c r="P34" s="201">
        <v>0</v>
      </c>
      <c r="Q34" s="201">
        <v>0</v>
      </c>
      <c r="R34" s="201">
        <v>0</v>
      </c>
      <c r="S34" s="201">
        <v>0</v>
      </c>
      <c r="T34" s="201">
        <v>0</v>
      </c>
      <c r="U34" s="201">
        <v>0</v>
      </c>
      <c r="V34" s="201">
        <v>0</v>
      </c>
      <c r="W34" s="201">
        <v>0</v>
      </c>
      <c r="X34" s="201">
        <v>0</v>
      </c>
      <c r="Y34" s="201">
        <v>0</v>
      </c>
      <c r="Z34" s="201">
        <v>0</v>
      </c>
      <c r="AA34" s="201">
        <v>0</v>
      </c>
      <c r="AB34" s="201">
        <v>0</v>
      </c>
      <c r="AC34" s="201">
        <v>0</v>
      </c>
      <c r="AD34" s="201">
        <v>0</v>
      </c>
      <c r="AE34" s="201">
        <v>0</v>
      </c>
      <c r="AF34" s="201">
        <v>0</v>
      </c>
      <c r="AG34" s="201">
        <v>0</v>
      </c>
      <c r="AH34" s="201">
        <v>0</v>
      </c>
      <c r="AI34" s="201">
        <v>0</v>
      </c>
      <c r="AJ34" s="201">
        <v>0</v>
      </c>
      <c r="AK34" s="201">
        <v>0</v>
      </c>
      <c r="AL34" s="201">
        <v>0</v>
      </c>
      <c r="AM34" s="201">
        <v>0</v>
      </c>
      <c r="AN34" s="201">
        <v>975</v>
      </c>
      <c r="AO34" s="201">
        <v>1001</v>
      </c>
      <c r="AP34" s="201">
        <v>997</v>
      </c>
      <c r="AQ34" s="201">
        <v>1029</v>
      </c>
      <c r="AR34" s="201">
        <v>1081</v>
      </c>
      <c r="AS34" s="201">
        <v>1126</v>
      </c>
      <c r="AT34" s="201">
        <v>1187</v>
      </c>
      <c r="AU34" s="201">
        <v>1302</v>
      </c>
      <c r="AV34" s="201">
        <v>1440</v>
      </c>
      <c r="AW34" s="201">
        <v>1533</v>
      </c>
      <c r="AX34" s="201">
        <v>1611</v>
      </c>
      <c r="AY34" s="201">
        <v>1634</v>
      </c>
      <c r="AZ34" s="201">
        <v>1622</v>
      </c>
      <c r="BA34" s="201">
        <v>1618</v>
      </c>
      <c r="BB34" s="201">
        <v>1581</v>
      </c>
      <c r="BC34" s="201">
        <v>1569</v>
      </c>
      <c r="BD34" s="201">
        <v>1573</v>
      </c>
      <c r="BE34" s="201">
        <v>1572</v>
      </c>
      <c r="BF34" s="201">
        <v>1586</v>
      </c>
      <c r="BG34" s="201">
        <v>1570</v>
      </c>
      <c r="BH34" s="201">
        <v>1543</v>
      </c>
      <c r="BI34" s="201">
        <v>1500</v>
      </c>
      <c r="BJ34" s="201">
        <v>1456</v>
      </c>
      <c r="BK34" s="201">
        <v>1413</v>
      </c>
      <c r="BL34" s="201">
        <v>1346</v>
      </c>
      <c r="BM34" s="201">
        <v>1177</v>
      </c>
      <c r="BN34" s="201">
        <v>1054</v>
      </c>
      <c r="BO34" s="201">
        <v>909</v>
      </c>
      <c r="BP34" s="201">
        <v>566</v>
      </c>
      <c r="BQ34" s="201">
        <v>192</v>
      </c>
      <c r="BR34" s="201">
        <v>38</v>
      </c>
      <c r="BS34" s="201">
        <v>10</v>
      </c>
      <c r="BT34" s="201">
        <v>3</v>
      </c>
      <c r="BU34" s="201">
        <v>2</v>
      </c>
      <c r="BV34" s="201">
        <v>0</v>
      </c>
      <c r="BW34" s="201">
        <v>0</v>
      </c>
      <c r="BX34" s="202">
        <v>0</v>
      </c>
      <c r="BY34" s="202">
        <v>0</v>
      </c>
      <c r="BZ34" s="202">
        <v>0</v>
      </c>
      <c r="CA34" s="203">
        <v>0</v>
      </c>
    </row>
    <row r="35" spans="2:79" x14ac:dyDescent="0.4">
      <c r="B35" s="205" t="s">
        <v>234</v>
      </c>
      <c r="D35" s="201">
        <v>0</v>
      </c>
      <c r="E35" s="201">
        <v>0</v>
      </c>
      <c r="F35" s="201">
        <v>0</v>
      </c>
      <c r="G35" s="201">
        <v>0</v>
      </c>
      <c r="H35" s="201">
        <v>0</v>
      </c>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1">
        <v>0</v>
      </c>
      <c r="Y35" s="201">
        <v>0</v>
      </c>
      <c r="Z35" s="201">
        <v>0</v>
      </c>
      <c r="AA35" s="201">
        <v>0</v>
      </c>
      <c r="AB35" s="201">
        <v>0</v>
      </c>
      <c r="AC35" s="201">
        <v>0</v>
      </c>
      <c r="AD35" s="201">
        <v>0</v>
      </c>
      <c r="AE35" s="201">
        <v>0</v>
      </c>
      <c r="AF35" s="201">
        <v>0</v>
      </c>
      <c r="AG35" s="201">
        <v>0</v>
      </c>
      <c r="AH35" s="201">
        <v>0</v>
      </c>
      <c r="AI35" s="201">
        <v>0</v>
      </c>
      <c r="AJ35" s="201">
        <v>0</v>
      </c>
      <c r="AK35" s="201">
        <v>0</v>
      </c>
      <c r="AL35" s="201">
        <v>0</v>
      </c>
      <c r="AM35" s="201">
        <v>0</v>
      </c>
      <c r="AN35" s="201">
        <v>47</v>
      </c>
      <c r="AO35" s="201">
        <v>56</v>
      </c>
      <c r="AP35" s="201">
        <v>74</v>
      </c>
      <c r="AQ35" s="201">
        <v>101</v>
      </c>
      <c r="AR35" s="201">
        <v>146</v>
      </c>
      <c r="AS35" s="201">
        <v>199</v>
      </c>
      <c r="AT35" s="201">
        <v>256</v>
      </c>
      <c r="AU35" s="201">
        <v>315</v>
      </c>
      <c r="AV35" s="201">
        <v>381</v>
      </c>
      <c r="AW35" s="201">
        <v>442</v>
      </c>
      <c r="AX35" s="201">
        <v>511</v>
      </c>
      <c r="AY35" s="201">
        <v>584</v>
      </c>
      <c r="AZ35" s="201">
        <v>618</v>
      </c>
      <c r="BA35" s="201">
        <v>667</v>
      </c>
      <c r="BB35" s="201">
        <v>707</v>
      </c>
      <c r="BC35" s="201">
        <v>759</v>
      </c>
      <c r="BD35" s="201">
        <v>811</v>
      </c>
      <c r="BE35" s="201">
        <v>856</v>
      </c>
      <c r="BF35" s="201">
        <v>898</v>
      </c>
      <c r="BG35" s="201">
        <v>934</v>
      </c>
      <c r="BH35" s="201">
        <v>967</v>
      </c>
      <c r="BI35" s="201">
        <v>975</v>
      </c>
      <c r="BJ35" s="201">
        <v>987</v>
      </c>
      <c r="BK35" s="201">
        <v>1002</v>
      </c>
      <c r="BL35" s="201">
        <v>986</v>
      </c>
      <c r="BM35" s="201">
        <v>854</v>
      </c>
      <c r="BN35" s="201">
        <v>773</v>
      </c>
      <c r="BO35" s="201">
        <v>668</v>
      </c>
      <c r="BP35" s="201">
        <v>399</v>
      </c>
      <c r="BQ35" s="201">
        <v>174</v>
      </c>
      <c r="BR35" s="201">
        <v>95</v>
      </c>
      <c r="BS35" s="201">
        <v>65</v>
      </c>
      <c r="BT35" s="201">
        <v>49</v>
      </c>
      <c r="BU35" s="201">
        <v>39</v>
      </c>
      <c r="BV35" s="201">
        <v>35</v>
      </c>
      <c r="BW35" s="201">
        <v>36</v>
      </c>
      <c r="BX35" s="202">
        <v>37</v>
      </c>
      <c r="BY35" s="202">
        <v>37</v>
      </c>
      <c r="BZ35" s="202">
        <v>38</v>
      </c>
      <c r="CA35" s="203">
        <v>38</v>
      </c>
    </row>
    <row r="36" spans="2:79" ht="26.25" customHeight="1" x14ac:dyDescent="0.4">
      <c r="B36" s="191" t="s">
        <v>242</v>
      </c>
      <c r="D36" s="202">
        <v>0</v>
      </c>
      <c r="E36" s="202">
        <v>0</v>
      </c>
      <c r="F36" s="202">
        <v>0</v>
      </c>
      <c r="G36" s="202">
        <v>0</v>
      </c>
      <c r="H36" s="202">
        <v>0</v>
      </c>
      <c r="I36" s="202">
        <v>0</v>
      </c>
      <c r="J36" s="202">
        <v>0</v>
      </c>
      <c r="K36" s="202">
        <v>0</v>
      </c>
      <c r="L36" s="202">
        <v>0</v>
      </c>
      <c r="M36" s="202">
        <v>0</v>
      </c>
      <c r="N36" s="202">
        <v>0</v>
      </c>
      <c r="O36" s="202">
        <v>0</v>
      </c>
      <c r="P36" s="202">
        <v>0</v>
      </c>
      <c r="Q36" s="202">
        <v>0</v>
      </c>
      <c r="R36" s="202">
        <v>0</v>
      </c>
      <c r="S36" s="202">
        <v>0</v>
      </c>
      <c r="T36" s="202">
        <v>0</v>
      </c>
      <c r="U36" s="202">
        <v>0</v>
      </c>
      <c r="V36" s="202">
        <v>0</v>
      </c>
      <c r="W36" s="202">
        <v>0</v>
      </c>
      <c r="X36" s="202">
        <v>0</v>
      </c>
      <c r="Y36" s="202">
        <v>0</v>
      </c>
      <c r="Z36" s="202">
        <v>0</v>
      </c>
      <c r="AA36" s="202">
        <v>0</v>
      </c>
      <c r="AB36" s="202">
        <v>0</v>
      </c>
      <c r="AC36" s="202">
        <v>0</v>
      </c>
      <c r="AD36" s="202">
        <v>0</v>
      </c>
      <c r="AE36" s="202">
        <v>0</v>
      </c>
      <c r="AF36" s="202">
        <v>0</v>
      </c>
      <c r="AG36" s="202">
        <v>0</v>
      </c>
      <c r="AH36" s="202">
        <v>0</v>
      </c>
      <c r="AI36" s="202">
        <v>1115</v>
      </c>
      <c r="AJ36" s="202">
        <v>1316</v>
      </c>
      <c r="AK36" s="202">
        <v>1846</v>
      </c>
      <c r="AL36" s="202">
        <v>2376</v>
      </c>
      <c r="AM36" s="202">
        <v>2685</v>
      </c>
      <c r="AN36" s="202">
        <v>2858</v>
      </c>
      <c r="AO36" s="202">
        <v>2992</v>
      </c>
      <c r="AP36" s="202">
        <v>2988</v>
      </c>
      <c r="AQ36" s="202">
        <v>2790</v>
      </c>
      <c r="AR36" s="202">
        <v>2370</v>
      </c>
      <c r="AS36" s="202">
        <v>2370</v>
      </c>
      <c r="AT36" s="202">
        <v>2449</v>
      </c>
      <c r="AU36" s="202">
        <v>3018</v>
      </c>
      <c r="AV36" s="202">
        <v>3536</v>
      </c>
      <c r="AW36" s="202">
        <v>3776</v>
      </c>
      <c r="AX36" s="202">
        <v>3882</v>
      </c>
      <c r="AY36" s="202">
        <v>3876</v>
      </c>
      <c r="AZ36" s="202">
        <v>3750</v>
      </c>
      <c r="BA36" s="202">
        <v>2238</v>
      </c>
      <c r="BB36" s="202">
        <v>2192</v>
      </c>
      <c r="BC36" s="202">
        <v>2202</v>
      </c>
      <c r="BD36" s="202">
        <v>2230</v>
      </c>
      <c r="BE36" s="202">
        <v>2235</v>
      </c>
      <c r="BF36" s="202">
        <v>2213</v>
      </c>
      <c r="BG36" s="202">
        <v>2218</v>
      </c>
      <c r="BH36" s="202">
        <v>2187</v>
      </c>
      <c r="BI36" s="202">
        <v>2142</v>
      </c>
      <c r="BJ36" s="202">
        <v>2135</v>
      </c>
      <c r="BK36" s="202">
        <v>2117</v>
      </c>
      <c r="BL36" s="202">
        <v>2087</v>
      </c>
      <c r="BM36" s="202">
        <v>1935</v>
      </c>
      <c r="BN36" s="202">
        <v>1803</v>
      </c>
      <c r="BO36" s="202">
        <v>1619</v>
      </c>
      <c r="BP36" s="202">
        <v>1254</v>
      </c>
      <c r="BQ36" s="202">
        <v>939</v>
      </c>
      <c r="BR36" s="202">
        <v>799</v>
      </c>
      <c r="BS36" s="202">
        <v>706</v>
      </c>
      <c r="BT36" s="202">
        <v>625</v>
      </c>
      <c r="BU36" s="202">
        <v>590</v>
      </c>
      <c r="BV36" s="202">
        <v>498</v>
      </c>
      <c r="BW36" s="202">
        <v>591</v>
      </c>
      <c r="BX36" s="202">
        <v>576</v>
      </c>
      <c r="BY36" s="202">
        <v>568</v>
      </c>
      <c r="BZ36" s="202">
        <v>570</v>
      </c>
      <c r="CA36" s="203">
        <v>566</v>
      </c>
    </row>
    <row r="37" spans="2:79" x14ac:dyDescent="0.4">
      <c r="B37" s="191" t="s">
        <v>235</v>
      </c>
      <c r="D37" s="201">
        <v>0</v>
      </c>
      <c r="E37" s="201">
        <v>0</v>
      </c>
      <c r="F37" s="201">
        <v>0</v>
      </c>
      <c r="G37" s="201">
        <v>0</v>
      </c>
      <c r="H37" s="201">
        <v>0</v>
      </c>
      <c r="I37" s="201">
        <v>0</v>
      </c>
      <c r="J37" s="201">
        <v>0</v>
      </c>
      <c r="K37" s="201">
        <v>0</v>
      </c>
      <c r="L37" s="201">
        <v>0</v>
      </c>
      <c r="M37" s="201">
        <v>0</v>
      </c>
      <c r="N37" s="201">
        <v>0</v>
      </c>
      <c r="O37" s="201">
        <v>0</v>
      </c>
      <c r="P37" s="201">
        <v>0</v>
      </c>
      <c r="Q37" s="201">
        <v>0</v>
      </c>
      <c r="R37" s="201">
        <v>0</v>
      </c>
      <c r="S37" s="201">
        <v>0</v>
      </c>
      <c r="T37" s="201">
        <v>0</v>
      </c>
      <c r="U37" s="201">
        <v>0</v>
      </c>
      <c r="V37" s="201">
        <v>0</v>
      </c>
      <c r="W37" s="201">
        <v>0</v>
      </c>
      <c r="X37" s="201">
        <v>0</v>
      </c>
      <c r="Y37" s="201">
        <v>0</v>
      </c>
      <c r="Z37" s="201">
        <v>0</v>
      </c>
      <c r="AA37" s="201">
        <v>0</v>
      </c>
      <c r="AB37" s="201">
        <v>0</v>
      </c>
      <c r="AC37" s="201">
        <v>0</v>
      </c>
      <c r="AD37" s="201">
        <v>0</v>
      </c>
      <c r="AE37" s="201">
        <v>0</v>
      </c>
      <c r="AF37" s="201">
        <v>0</v>
      </c>
      <c r="AG37" s="201">
        <v>0</v>
      </c>
      <c r="AH37" s="201">
        <v>0</v>
      </c>
      <c r="AI37" s="201">
        <v>0</v>
      </c>
      <c r="AJ37" s="201">
        <v>0</v>
      </c>
      <c r="AK37" s="201">
        <v>0</v>
      </c>
      <c r="AL37" s="201">
        <v>0</v>
      </c>
      <c r="AM37" s="201">
        <v>0</v>
      </c>
      <c r="AN37" s="201">
        <v>0</v>
      </c>
      <c r="AO37" s="201">
        <v>0</v>
      </c>
      <c r="AP37" s="201">
        <v>0</v>
      </c>
      <c r="AQ37" s="201">
        <v>0</v>
      </c>
      <c r="AR37" s="201">
        <v>0</v>
      </c>
      <c r="AS37" s="201">
        <v>0</v>
      </c>
      <c r="AT37" s="201">
        <v>0</v>
      </c>
      <c r="AU37" s="201">
        <v>0</v>
      </c>
      <c r="AV37" s="201">
        <v>0</v>
      </c>
      <c r="AW37" s="201">
        <v>0</v>
      </c>
      <c r="AX37" s="201">
        <v>0</v>
      </c>
      <c r="AY37" s="201">
        <v>0</v>
      </c>
      <c r="AZ37" s="201">
        <v>0</v>
      </c>
      <c r="BA37" s="201">
        <v>0</v>
      </c>
      <c r="BB37" s="201">
        <v>0</v>
      </c>
      <c r="BC37" s="201">
        <v>0</v>
      </c>
      <c r="BD37" s="201">
        <v>0</v>
      </c>
      <c r="BE37" s="201">
        <v>0</v>
      </c>
      <c r="BF37" s="201">
        <v>0</v>
      </c>
      <c r="BG37" s="201">
        <v>192</v>
      </c>
      <c r="BH37" s="201">
        <v>187</v>
      </c>
      <c r="BI37" s="201">
        <v>182</v>
      </c>
      <c r="BJ37" s="201">
        <v>176</v>
      </c>
      <c r="BK37" s="201">
        <v>170</v>
      </c>
      <c r="BL37" s="201">
        <v>164</v>
      </c>
      <c r="BM37" s="201">
        <v>157</v>
      </c>
      <c r="BN37" s="201">
        <v>152</v>
      </c>
      <c r="BO37" s="201">
        <v>146</v>
      </c>
      <c r="BP37" s="201">
        <v>137</v>
      </c>
      <c r="BQ37" s="201">
        <v>137</v>
      </c>
      <c r="BR37" s="201">
        <v>131</v>
      </c>
      <c r="BS37" s="201">
        <v>126</v>
      </c>
      <c r="BT37" s="201">
        <v>123</v>
      </c>
      <c r="BU37" s="201">
        <v>120</v>
      </c>
      <c r="BV37" s="201">
        <v>116</v>
      </c>
      <c r="BW37" s="201">
        <v>112</v>
      </c>
      <c r="BX37" s="202">
        <v>116</v>
      </c>
      <c r="BY37" s="202">
        <v>116</v>
      </c>
      <c r="BZ37" s="202">
        <v>114</v>
      </c>
      <c r="CA37" s="203">
        <v>111</v>
      </c>
    </row>
    <row r="38" spans="2:79" x14ac:dyDescent="0.4">
      <c r="B38" s="235" t="s">
        <v>166</v>
      </c>
      <c r="D38" s="201">
        <v>0</v>
      </c>
      <c r="E38" s="201">
        <v>0</v>
      </c>
      <c r="F38" s="201">
        <v>0</v>
      </c>
      <c r="G38" s="201">
        <v>0</v>
      </c>
      <c r="H38" s="201">
        <v>0</v>
      </c>
      <c r="I38" s="201">
        <v>0</v>
      </c>
      <c r="J38" s="201">
        <v>0</v>
      </c>
      <c r="K38" s="201">
        <v>0</v>
      </c>
      <c r="L38" s="201">
        <v>0</v>
      </c>
      <c r="M38" s="201">
        <v>0</v>
      </c>
      <c r="N38" s="201">
        <v>0</v>
      </c>
      <c r="O38" s="201">
        <v>0</v>
      </c>
      <c r="P38" s="201">
        <v>0</v>
      </c>
      <c r="Q38" s="201">
        <v>0</v>
      </c>
      <c r="R38" s="201">
        <v>0</v>
      </c>
      <c r="S38" s="201">
        <v>0</v>
      </c>
      <c r="T38" s="201">
        <v>0</v>
      </c>
      <c r="U38" s="201">
        <v>0</v>
      </c>
      <c r="V38" s="201">
        <v>0</v>
      </c>
      <c r="W38" s="201">
        <v>0</v>
      </c>
      <c r="X38" s="201">
        <v>0</v>
      </c>
      <c r="Y38" s="201">
        <v>0</v>
      </c>
      <c r="Z38" s="201">
        <v>0</v>
      </c>
      <c r="AA38" s="201">
        <v>0</v>
      </c>
      <c r="AB38" s="201">
        <v>0</v>
      </c>
      <c r="AC38" s="201">
        <v>0</v>
      </c>
      <c r="AD38" s="201">
        <v>0</v>
      </c>
      <c r="AE38" s="201">
        <v>0</v>
      </c>
      <c r="AF38" s="201">
        <v>0</v>
      </c>
      <c r="AG38" s="201">
        <v>0</v>
      </c>
      <c r="AH38" s="201">
        <v>0</v>
      </c>
      <c r="AI38" s="201">
        <v>0</v>
      </c>
      <c r="AJ38" s="201">
        <v>0</v>
      </c>
      <c r="AK38" s="201">
        <v>0</v>
      </c>
      <c r="AL38" s="201">
        <v>0</v>
      </c>
      <c r="AM38" s="201">
        <v>0</v>
      </c>
      <c r="AN38" s="201">
        <v>0</v>
      </c>
      <c r="AO38" s="201">
        <v>0</v>
      </c>
      <c r="AP38" s="201">
        <v>0</v>
      </c>
      <c r="AQ38" s="201">
        <v>0</v>
      </c>
      <c r="AR38" s="201">
        <v>0</v>
      </c>
      <c r="AS38" s="201">
        <v>0</v>
      </c>
      <c r="AT38" s="201">
        <v>0</v>
      </c>
      <c r="AU38" s="201">
        <v>0</v>
      </c>
      <c r="AV38" s="201">
        <v>0</v>
      </c>
      <c r="AW38" s="201">
        <v>0</v>
      </c>
      <c r="AX38" s="201">
        <v>0</v>
      </c>
      <c r="AY38" s="201">
        <v>0</v>
      </c>
      <c r="AZ38" s="201">
        <v>1931</v>
      </c>
      <c r="BA38" s="201">
        <v>1252</v>
      </c>
      <c r="BB38" s="201">
        <v>1110</v>
      </c>
      <c r="BC38" s="201">
        <v>1177</v>
      </c>
      <c r="BD38" s="201">
        <v>1022</v>
      </c>
      <c r="BE38" s="201">
        <v>932</v>
      </c>
      <c r="BF38" s="201">
        <v>920</v>
      </c>
      <c r="BG38" s="201">
        <v>898</v>
      </c>
      <c r="BH38" s="201">
        <v>819</v>
      </c>
      <c r="BI38" s="201">
        <v>870</v>
      </c>
      <c r="BJ38" s="201">
        <v>927</v>
      </c>
      <c r="BK38" s="201">
        <v>818</v>
      </c>
      <c r="BL38" s="201">
        <v>1025</v>
      </c>
      <c r="BM38" s="201">
        <v>1538</v>
      </c>
      <c r="BN38" s="201">
        <v>1415</v>
      </c>
      <c r="BO38" s="201">
        <v>1515</v>
      </c>
      <c r="BP38" s="201">
        <v>1507</v>
      </c>
      <c r="BQ38" s="201">
        <v>1273</v>
      </c>
      <c r="BR38" s="201">
        <v>885</v>
      </c>
      <c r="BS38" s="201">
        <v>643</v>
      </c>
      <c r="BT38" s="201">
        <v>555</v>
      </c>
      <c r="BU38" s="201">
        <v>437</v>
      </c>
      <c r="BV38" s="201">
        <v>303</v>
      </c>
      <c r="BW38" s="201">
        <v>655</v>
      </c>
      <c r="BX38" s="202">
        <v>671</v>
      </c>
      <c r="BY38" s="202">
        <v>671</v>
      </c>
      <c r="BZ38" s="202">
        <v>671</v>
      </c>
      <c r="CA38" s="203">
        <v>672</v>
      </c>
    </row>
    <row r="39" spans="2:79" x14ac:dyDescent="0.4">
      <c r="B39" s="205" t="s">
        <v>141</v>
      </c>
      <c r="D39" s="201">
        <v>0</v>
      </c>
      <c r="E39" s="201">
        <v>0</v>
      </c>
      <c r="F39" s="201">
        <v>0</v>
      </c>
      <c r="G39" s="201">
        <v>0</v>
      </c>
      <c r="H39" s="201">
        <v>0</v>
      </c>
      <c r="I39" s="201">
        <v>0</v>
      </c>
      <c r="J39" s="201">
        <v>0</v>
      </c>
      <c r="K39" s="201">
        <v>0</v>
      </c>
      <c r="L39" s="201">
        <v>0</v>
      </c>
      <c r="M39" s="201">
        <v>0</v>
      </c>
      <c r="N39" s="201">
        <v>0</v>
      </c>
      <c r="O39" s="201">
        <v>0</v>
      </c>
      <c r="P39" s="201">
        <v>0</v>
      </c>
      <c r="Q39" s="201">
        <v>0</v>
      </c>
      <c r="R39" s="201">
        <v>0</v>
      </c>
      <c r="S39" s="201">
        <v>0</v>
      </c>
      <c r="T39" s="201">
        <v>0</v>
      </c>
      <c r="U39" s="201">
        <v>0</v>
      </c>
      <c r="V39" s="201">
        <v>0</v>
      </c>
      <c r="W39" s="201">
        <v>0</v>
      </c>
      <c r="X39" s="201">
        <v>0</v>
      </c>
      <c r="Y39" s="201">
        <v>0</v>
      </c>
      <c r="Z39" s="201">
        <v>0</v>
      </c>
      <c r="AA39" s="201">
        <v>0</v>
      </c>
      <c r="AB39" s="201">
        <v>0</v>
      </c>
      <c r="AC39" s="201">
        <v>0</v>
      </c>
      <c r="AD39" s="201">
        <v>0</v>
      </c>
      <c r="AE39" s="201">
        <v>0</v>
      </c>
      <c r="AF39" s="201">
        <v>0</v>
      </c>
      <c r="AG39" s="201">
        <v>0</v>
      </c>
      <c r="AH39" s="201">
        <v>0</v>
      </c>
      <c r="AI39" s="201">
        <v>0</v>
      </c>
      <c r="AJ39" s="201">
        <v>0</v>
      </c>
      <c r="AK39" s="201">
        <v>0</v>
      </c>
      <c r="AL39" s="201">
        <v>0</v>
      </c>
      <c r="AM39" s="201">
        <v>0</v>
      </c>
      <c r="AN39" s="201">
        <v>0</v>
      </c>
      <c r="AO39" s="201">
        <v>0</v>
      </c>
      <c r="AP39" s="201">
        <v>0</v>
      </c>
      <c r="AQ39" s="201">
        <v>0</v>
      </c>
      <c r="AR39" s="201">
        <v>0</v>
      </c>
      <c r="AS39" s="201">
        <v>0</v>
      </c>
      <c r="AT39" s="201">
        <v>0</v>
      </c>
      <c r="AU39" s="201">
        <v>0</v>
      </c>
      <c r="AV39" s="201">
        <v>0</v>
      </c>
      <c r="AW39" s="201">
        <v>0</v>
      </c>
      <c r="AX39" s="201">
        <v>0</v>
      </c>
      <c r="AY39" s="201">
        <v>0</v>
      </c>
      <c r="AZ39" s="201">
        <v>308</v>
      </c>
      <c r="BA39" s="201">
        <v>170</v>
      </c>
      <c r="BB39" s="201">
        <v>162</v>
      </c>
      <c r="BC39" s="201">
        <v>178</v>
      </c>
      <c r="BD39" s="201">
        <v>168</v>
      </c>
      <c r="BE39" s="201">
        <v>178</v>
      </c>
      <c r="BF39" s="201">
        <v>190</v>
      </c>
      <c r="BG39" s="201">
        <v>185</v>
      </c>
      <c r="BH39" s="201">
        <v>158</v>
      </c>
      <c r="BI39" s="201">
        <v>165</v>
      </c>
      <c r="BJ39" s="201">
        <v>157</v>
      </c>
      <c r="BK39" s="201">
        <v>142</v>
      </c>
      <c r="BL39" s="201">
        <v>244</v>
      </c>
      <c r="BM39" s="201">
        <v>321</v>
      </c>
      <c r="BN39" s="201">
        <v>234</v>
      </c>
      <c r="BO39" s="201">
        <v>212</v>
      </c>
      <c r="BP39" s="201">
        <v>178</v>
      </c>
      <c r="BQ39" s="201">
        <v>145</v>
      </c>
      <c r="BR39" s="201">
        <v>111</v>
      </c>
      <c r="BS39" s="201">
        <v>77</v>
      </c>
      <c r="BT39" s="201">
        <v>69</v>
      </c>
      <c r="BU39" s="201">
        <v>59</v>
      </c>
      <c r="BV39" s="201">
        <v>43</v>
      </c>
      <c r="BW39" s="201">
        <v>79</v>
      </c>
      <c r="BX39" s="202">
        <v>86</v>
      </c>
      <c r="BY39" s="202">
        <v>83</v>
      </c>
      <c r="BZ39" s="202">
        <v>85</v>
      </c>
      <c r="CA39" s="203">
        <v>84</v>
      </c>
    </row>
    <row r="40" spans="2:79" x14ac:dyDescent="0.4">
      <c r="B40" s="205" t="s">
        <v>232</v>
      </c>
      <c r="D40" s="201">
        <v>0</v>
      </c>
      <c r="E40" s="201">
        <v>0</v>
      </c>
      <c r="F40" s="201">
        <v>0</v>
      </c>
      <c r="G40" s="201">
        <v>0</v>
      </c>
      <c r="H40" s="201">
        <v>0</v>
      </c>
      <c r="I40" s="201">
        <v>0</v>
      </c>
      <c r="J40" s="201">
        <v>0</v>
      </c>
      <c r="K40" s="201">
        <v>0</v>
      </c>
      <c r="L40" s="201">
        <v>0</v>
      </c>
      <c r="M40" s="201">
        <v>0</v>
      </c>
      <c r="N40" s="201">
        <v>0</v>
      </c>
      <c r="O40" s="201">
        <v>0</v>
      </c>
      <c r="P40" s="201">
        <v>0</v>
      </c>
      <c r="Q40" s="201">
        <v>0</v>
      </c>
      <c r="R40" s="201">
        <v>0</v>
      </c>
      <c r="S40" s="201">
        <v>0</v>
      </c>
      <c r="T40" s="201">
        <v>0</v>
      </c>
      <c r="U40" s="201">
        <v>0</v>
      </c>
      <c r="V40" s="201">
        <v>0</v>
      </c>
      <c r="W40" s="201">
        <v>0</v>
      </c>
      <c r="X40" s="201">
        <v>0</v>
      </c>
      <c r="Y40" s="201">
        <v>0</v>
      </c>
      <c r="Z40" s="201">
        <v>0</v>
      </c>
      <c r="AA40" s="201">
        <v>0</v>
      </c>
      <c r="AB40" s="201">
        <v>0</v>
      </c>
      <c r="AC40" s="201">
        <v>0</v>
      </c>
      <c r="AD40" s="201">
        <v>0</v>
      </c>
      <c r="AE40" s="201">
        <v>0</v>
      </c>
      <c r="AF40" s="201">
        <v>0</v>
      </c>
      <c r="AG40" s="201">
        <v>0</v>
      </c>
      <c r="AH40" s="201">
        <v>0</v>
      </c>
      <c r="AI40" s="201">
        <v>0</v>
      </c>
      <c r="AJ40" s="201">
        <v>0</v>
      </c>
      <c r="AK40" s="201">
        <v>0</v>
      </c>
      <c r="AL40" s="201">
        <v>0</v>
      </c>
      <c r="AM40" s="201">
        <v>0</v>
      </c>
      <c r="AN40" s="201">
        <v>0</v>
      </c>
      <c r="AO40" s="201">
        <v>0</v>
      </c>
      <c r="AP40" s="201">
        <v>0</v>
      </c>
      <c r="AQ40" s="201">
        <v>0</v>
      </c>
      <c r="AR40" s="201">
        <v>0</v>
      </c>
      <c r="AS40" s="201">
        <v>0</v>
      </c>
      <c r="AT40" s="201">
        <v>0</v>
      </c>
      <c r="AU40" s="201">
        <v>0</v>
      </c>
      <c r="AV40" s="201">
        <v>0</v>
      </c>
      <c r="AW40" s="201">
        <v>0</v>
      </c>
      <c r="AX40" s="201">
        <v>0</v>
      </c>
      <c r="AY40" s="201">
        <v>0</v>
      </c>
      <c r="AZ40" s="201">
        <v>48</v>
      </c>
      <c r="BA40" s="201">
        <v>25</v>
      </c>
      <c r="BB40" s="201">
        <v>23</v>
      </c>
      <c r="BC40" s="201">
        <v>24</v>
      </c>
      <c r="BD40" s="201">
        <v>21</v>
      </c>
      <c r="BE40" s="201">
        <v>20</v>
      </c>
      <c r="BF40" s="201">
        <v>19</v>
      </c>
      <c r="BG40" s="201">
        <v>18</v>
      </c>
      <c r="BH40" s="201">
        <v>14</v>
      </c>
      <c r="BI40" s="201">
        <v>15</v>
      </c>
      <c r="BJ40" s="201">
        <v>15</v>
      </c>
      <c r="BK40" s="201">
        <v>13</v>
      </c>
      <c r="BL40" s="201">
        <v>21</v>
      </c>
      <c r="BM40" s="201">
        <v>30</v>
      </c>
      <c r="BN40" s="201">
        <v>22</v>
      </c>
      <c r="BO40" s="201">
        <v>19</v>
      </c>
      <c r="BP40" s="201">
        <v>18</v>
      </c>
      <c r="BQ40" s="201">
        <v>15</v>
      </c>
      <c r="BR40" s="201">
        <v>11</v>
      </c>
      <c r="BS40" s="201">
        <v>9</v>
      </c>
      <c r="BT40" s="201">
        <v>8</v>
      </c>
      <c r="BU40" s="201">
        <v>6</v>
      </c>
      <c r="BV40" s="201">
        <v>4</v>
      </c>
      <c r="BW40" s="201">
        <v>7</v>
      </c>
      <c r="BX40" s="202">
        <v>7</v>
      </c>
      <c r="BY40" s="202">
        <v>8</v>
      </c>
      <c r="BZ40" s="202">
        <v>8</v>
      </c>
      <c r="CA40" s="203">
        <v>8</v>
      </c>
    </row>
    <row r="41" spans="2:79" x14ac:dyDescent="0.4">
      <c r="B41" s="205" t="s">
        <v>151</v>
      </c>
      <c r="D41" s="201">
        <v>0</v>
      </c>
      <c r="E41" s="201">
        <v>0</v>
      </c>
      <c r="F41" s="201">
        <v>0</v>
      </c>
      <c r="G41" s="201">
        <v>0</v>
      </c>
      <c r="H41" s="201">
        <v>0</v>
      </c>
      <c r="I41" s="201">
        <v>0</v>
      </c>
      <c r="J41" s="201">
        <v>0</v>
      </c>
      <c r="K41" s="201">
        <v>0</v>
      </c>
      <c r="L41" s="201">
        <v>0</v>
      </c>
      <c r="M41" s="201">
        <v>0</v>
      </c>
      <c r="N41" s="201">
        <v>0</v>
      </c>
      <c r="O41" s="201">
        <v>0</v>
      </c>
      <c r="P41" s="201">
        <v>0</v>
      </c>
      <c r="Q41" s="201">
        <v>0</v>
      </c>
      <c r="R41" s="201">
        <v>0</v>
      </c>
      <c r="S41" s="201">
        <v>0</v>
      </c>
      <c r="T41" s="201">
        <v>0</v>
      </c>
      <c r="U41" s="201">
        <v>0</v>
      </c>
      <c r="V41" s="201">
        <v>0</v>
      </c>
      <c r="W41" s="201">
        <v>0</v>
      </c>
      <c r="X41" s="201">
        <v>0</v>
      </c>
      <c r="Y41" s="201">
        <v>0</v>
      </c>
      <c r="Z41" s="201">
        <v>0</v>
      </c>
      <c r="AA41" s="201">
        <v>0</v>
      </c>
      <c r="AB41" s="201">
        <v>0</v>
      </c>
      <c r="AC41" s="201">
        <v>0</v>
      </c>
      <c r="AD41" s="201">
        <v>0</v>
      </c>
      <c r="AE41" s="201">
        <v>0</v>
      </c>
      <c r="AF41" s="201">
        <v>0</v>
      </c>
      <c r="AG41" s="201">
        <v>0</v>
      </c>
      <c r="AH41" s="201">
        <v>0</v>
      </c>
      <c r="AI41" s="201">
        <v>0</v>
      </c>
      <c r="AJ41" s="201">
        <v>0</v>
      </c>
      <c r="AK41" s="201">
        <v>0</v>
      </c>
      <c r="AL41" s="201">
        <v>0</v>
      </c>
      <c r="AM41" s="201">
        <v>0</v>
      </c>
      <c r="AN41" s="201">
        <v>0</v>
      </c>
      <c r="AO41" s="201">
        <v>0</v>
      </c>
      <c r="AP41" s="201">
        <v>0</v>
      </c>
      <c r="AQ41" s="201">
        <v>0</v>
      </c>
      <c r="AR41" s="201">
        <v>0</v>
      </c>
      <c r="AS41" s="201">
        <v>0</v>
      </c>
      <c r="AT41" s="201">
        <v>0</v>
      </c>
      <c r="AU41" s="201">
        <v>0</v>
      </c>
      <c r="AV41" s="201">
        <v>0</v>
      </c>
      <c r="AW41" s="201">
        <v>0</v>
      </c>
      <c r="AX41" s="201">
        <v>0</v>
      </c>
      <c r="AY41" s="201">
        <v>0</v>
      </c>
      <c r="AZ41" s="201">
        <v>1389</v>
      </c>
      <c r="BA41" s="201">
        <v>962</v>
      </c>
      <c r="BB41" s="201">
        <v>846</v>
      </c>
      <c r="BC41" s="201">
        <v>888</v>
      </c>
      <c r="BD41" s="201">
        <v>764</v>
      </c>
      <c r="BE41" s="201">
        <v>666</v>
      </c>
      <c r="BF41" s="201">
        <v>646</v>
      </c>
      <c r="BG41" s="201">
        <v>631</v>
      </c>
      <c r="BH41" s="201">
        <v>588</v>
      </c>
      <c r="BI41" s="201">
        <v>632</v>
      </c>
      <c r="BJ41" s="201">
        <v>691</v>
      </c>
      <c r="BK41" s="201">
        <v>609</v>
      </c>
      <c r="BL41" s="201">
        <v>695</v>
      </c>
      <c r="BM41" s="201">
        <v>1072</v>
      </c>
      <c r="BN41" s="201">
        <v>1069</v>
      </c>
      <c r="BO41" s="201">
        <v>1208</v>
      </c>
      <c r="BP41" s="201">
        <v>1242</v>
      </c>
      <c r="BQ41" s="201">
        <v>1045</v>
      </c>
      <c r="BR41" s="201">
        <v>710</v>
      </c>
      <c r="BS41" s="201">
        <v>522</v>
      </c>
      <c r="BT41" s="201">
        <v>437</v>
      </c>
      <c r="BU41" s="201">
        <v>333</v>
      </c>
      <c r="BV41" s="201">
        <v>217</v>
      </c>
      <c r="BW41" s="201">
        <v>530</v>
      </c>
      <c r="BX41" s="202">
        <v>539</v>
      </c>
      <c r="BY41" s="202">
        <v>542</v>
      </c>
      <c r="BZ41" s="202">
        <v>538</v>
      </c>
      <c r="CA41" s="203">
        <v>541</v>
      </c>
    </row>
    <row r="42" spans="2:79" x14ac:dyDescent="0.4">
      <c r="B42" s="205" t="s">
        <v>234</v>
      </c>
      <c r="D42" s="201">
        <v>0</v>
      </c>
      <c r="E42" s="201">
        <v>0</v>
      </c>
      <c r="F42" s="201">
        <v>0</v>
      </c>
      <c r="G42" s="201">
        <v>0</v>
      </c>
      <c r="H42" s="201">
        <v>0</v>
      </c>
      <c r="I42" s="201">
        <v>0</v>
      </c>
      <c r="J42" s="201">
        <v>0</v>
      </c>
      <c r="K42" s="201">
        <v>0</v>
      </c>
      <c r="L42" s="201">
        <v>0</v>
      </c>
      <c r="M42" s="201">
        <v>0</v>
      </c>
      <c r="N42" s="201">
        <v>0</v>
      </c>
      <c r="O42" s="201">
        <v>0</v>
      </c>
      <c r="P42" s="201">
        <v>0</v>
      </c>
      <c r="Q42" s="201">
        <v>0</v>
      </c>
      <c r="R42" s="201">
        <v>0</v>
      </c>
      <c r="S42" s="201">
        <v>0</v>
      </c>
      <c r="T42" s="201">
        <v>0</v>
      </c>
      <c r="U42" s="201">
        <v>0</v>
      </c>
      <c r="V42" s="201">
        <v>0</v>
      </c>
      <c r="W42" s="201">
        <v>0</v>
      </c>
      <c r="X42" s="201">
        <v>0</v>
      </c>
      <c r="Y42" s="201">
        <v>0</v>
      </c>
      <c r="Z42" s="201">
        <v>0</v>
      </c>
      <c r="AA42" s="201">
        <v>0</v>
      </c>
      <c r="AB42" s="201">
        <v>0</v>
      </c>
      <c r="AC42" s="201">
        <v>0</v>
      </c>
      <c r="AD42" s="201">
        <v>0</v>
      </c>
      <c r="AE42" s="201">
        <v>0</v>
      </c>
      <c r="AF42" s="201">
        <v>0</v>
      </c>
      <c r="AG42" s="201">
        <v>0</v>
      </c>
      <c r="AH42" s="201">
        <v>0</v>
      </c>
      <c r="AI42" s="201">
        <v>0</v>
      </c>
      <c r="AJ42" s="201">
        <v>0</v>
      </c>
      <c r="AK42" s="201">
        <v>0</v>
      </c>
      <c r="AL42" s="201">
        <v>0</v>
      </c>
      <c r="AM42" s="201">
        <v>0</v>
      </c>
      <c r="AN42" s="201">
        <v>0</v>
      </c>
      <c r="AO42" s="201">
        <v>0</v>
      </c>
      <c r="AP42" s="201">
        <v>0</v>
      </c>
      <c r="AQ42" s="201">
        <v>0</v>
      </c>
      <c r="AR42" s="201">
        <v>0</v>
      </c>
      <c r="AS42" s="201">
        <v>0</v>
      </c>
      <c r="AT42" s="201">
        <v>0</v>
      </c>
      <c r="AU42" s="201">
        <v>0</v>
      </c>
      <c r="AV42" s="201">
        <v>0</v>
      </c>
      <c r="AW42" s="201">
        <v>0</v>
      </c>
      <c r="AX42" s="201">
        <v>0</v>
      </c>
      <c r="AY42" s="201">
        <v>0</v>
      </c>
      <c r="AZ42" s="201">
        <v>187</v>
      </c>
      <c r="BA42" s="201">
        <v>96</v>
      </c>
      <c r="BB42" s="201">
        <v>79</v>
      </c>
      <c r="BC42" s="201">
        <v>87</v>
      </c>
      <c r="BD42" s="201">
        <v>69</v>
      </c>
      <c r="BE42" s="201">
        <v>67</v>
      </c>
      <c r="BF42" s="201">
        <v>65</v>
      </c>
      <c r="BG42" s="201">
        <v>64</v>
      </c>
      <c r="BH42" s="201">
        <v>59</v>
      </c>
      <c r="BI42" s="201">
        <v>58</v>
      </c>
      <c r="BJ42" s="201">
        <v>64</v>
      </c>
      <c r="BK42" s="201">
        <v>54</v>
      </c>
      <c r="BL42" s="201">
        <v>66</v>
      </c>
      <c r="BM42" s="201">
        <v>114</v>
      </c>
      <c r="BN42" s="201">
        <v>91</v>
      </c>
      <c r="BO42" s="201">
        <v>77</v>
      </c>
      <c r="BP42" s="201">
        <v>69</v>
      </c>
      <c r="BQ42" s="201">
        <v>68</v>
      </c>
      <c r="BR42" s="201">
        <v>53</v>
      </c>
      <c r="BS42" s="201">
        <v>35</v>
      </c>
      <c r="BT42" s="201">
        <v>41</v>
      </c>
      <c r="BU42" s="201">
        <v>39</v>
      </c>
      <c r="BV42" s="201">
        <v>39</v>
      </c>
      <c r="BW42" s="201">
        <v>38</v>
      </c>
      <c r="BX42" s="202">
        <v>39</v>
      </c>
      <c r="BY42" s="202">
        <v>39</v>
      </c>
      <c r="BZ42" s="202">
        <v>39</v>
      </c>
      <c r="CA42" s="203">
        <v>40</v>
      </c>
    </row>
    <row r="43" spans="2:79" ht="26.25" customHeight="1" x14ac:dyDescent="0.4">
      <c r="B43" s="191" t="s">
        <v>167</v>
      </c>
      <c r="D43" s="201">
        <v>0</v>
      </c>
      <c r="E43" s="201">
        <v>0</v>
      </c>
      <c r="F43" s="201">
        <v>0</v>
      </c>
      <c r="G43" s="201">
        <v>0</v>
      </c>
      <c r="H43" s="201">
        <v>0</v>
      </c>
      <c r="I43" s="201">
        <v>0</v>
      </c>
      <c r="J43" s="201">
        <v>0</v>
      </c>
      <c r="K43" s="201">
        <v>0</v>
      </c>
      <c r="L43" s="201">
        <v>0</v>
      </c>
      <c r="M43" s="201">
        <v>0</v>
      </c>
      <c r="N43" s="201">
        <v>0</v>
      </c>
      <c r="O43" s="201">
        <v>0</v>
      </c>
      <c r="P43" s="201">
        <v>0</v>
      </c>
      <c r="Q43" s="201">
        <v>0</v>
      </c>
      <c r="R43" s="201">
        <v>0</v>
      </c>
      <c r="S43" s="201">
        <v>0</v>
      </c>
      <c r="T43" s="201">
        <v>0</v>
      </c>
      <c r="U43" s="201">
        <v>0</v>
      </c>
      <c r="V43" s="201">
        <v>0</v>
      </c>
      <c r="W43" s="201">
        <v>0</v>
      </c>
      <c r="X43" s="201">
        <v>0</v>
      </c>
      <c r="Y43" s="201">
        <v>0</v>
      </c>
      <c r="Z43" s="201">
        <v>0</v>
      </c>
      <c r="AA43" s="201">
        <v>0</v>
      </c>
      <c r="AB43" s="201">
        <v>0</v>
      </c>
      <c r="AC43" s="201">
        <v>0</v>
      </c>
      <c r="AD43" s="201">
        <v>0</v>
      </c>
      <c r="AE43" s="201">
        <v>0</v>
      </c>
      <c r="AF43" s="201">
        <v>0</v>
      </c>
      <c r="AG43" s="201">
        <v>0</v>
      </c>
      <c r="AH43" s="201">
        <v>0</v>
      </c>
      <c r="AI43" s="201">
        <v>0</v>
      </c>
      <c r="AJ43" s="201">
        <v>0</v>
      </c>
      <c r="AK43" s="201">
        <v>0</v>
      </c>
      <c r="AL43" s="201">
        <v>0</v>
      </c>
      <c r="AM43" s="201">
        <v>0</v>
      </c>
      <c r="AN43" s="201">
        <v>0</v>
      </c>
      <c r="AO43" s="201">
        <v>0</v>
      </c>
      <c r="AP43" s="201">
        <v>0</v>
      </c>
      <c r="AQ43" s="201">
        <v>0</v>
      </c>
      <c r="AR43" s="201">
        <v>0</v>
      </c>
      <c r="AS43" s="201">
        <v>0</v>
      </c>
      <c r="AT43" s="201">
        <v>0</v>
      </c>
      <c r="AU43" s="201">
        <v>11</v>
      </c>
      <c r="AV43" s="201">
        <v>13</v>
      </c>
      <c r="AW43" s="201">
        <v>12</v>
      </c>
      <c r="AX43" s="201">
        <v>11</v>
      </c>
      <c r="AY43" s="201">
        <v>13</v>
      </c>
      <c r="AZ43" s="201">
        <v>12</v>
      </c>
      <c r="BA43" s="201">
        <v>11</v>
      </c>
      <c r="BB43" s="201">
        <v>13</v>
      </c>
      <c r="BC43" s="201">
        <v>13</v>
      </c>
      <c r="BD43" s="201">
        <v>15</v>
      </c>
      <c r="BE43" s="201">
        <v>17</v>
      </c>
      <c r="BF43" s="201">
        <v>17</v>
      </c>
      <c r="BG43" s="201">
        <v>25</v>
      </c>
      <c r="BH43" s="201">
        <v>29</v>
      </c>
      <c r="BI43" s="201">
        <v>31</v>
      </c>
      <c r="BJ43" s="201">
        <v>30</v>
      </c>
      <c r="BK43" s="201">
        <v>44</v>
      </c>
      <c r="BL43" s="201">
        <v>54</v>
      </c>
      <c r="BM43" s="201">
        <v>56</v>
      </c>
      <c r="BN43" s="201">
        <v>54</v>
      </c>
      <c r="BO43" s="201">
        <v>57</v>
      </c>
      <c r="BP43" s="201">
        <v>60</v>
      </c>
      <c r="BQ43" s="201">
        <v>58</v>
      </c>
      <c r="BR43" s="201">
        <v>59</v>
      </c>
      <c r="BS43" s="201">
        <v>62</v>
      </c>
      <c r="BT43" s="201">
        <v>61</v>
      </c>
      <c r="BU43" s="201">
        <v>59</v>
      </c>
      <c r="BV43" s="201">
        <v>61</v>
      </c>
      <c r="BW43" s="201">
        <v>62</v>
      </c>
      <c r="BX43" s="202">
        <v>63</v>
      </c>
      <c r="BY43" s="202">
        <v>64</v>
      </c>
      <c r="BZ43" s="202">
        <v>64</v>
      </c>
      <c r="CA43" s="203">
        <v>65</v>
      </c>
    </row>
    <row r="44" spans="2:79" x14ac:dyDescent="0.4">
      <c r="B44" s="191" t="s">
        <v>244</v>
      </c>
      <c r="D44" s="201">
        <v>0</v>
      </c>
      <c r="E44" s="201">
        <v>0</v>
      </c>
      <c r="F44" s="201">
        <v>0</v>
      </c>
      <c r="G44" s="201">
        <v>0</v>
      </c>
      <c r="H44" s="201">
        <v>0</v>
      </c>
      <c r="I44" s="201">
        <v>0</v>
      </c>
      <c r="J44" s="201">
        <v>0</v>
      </c>
      <c r="K44" s="201">
        <v>0</v>
      </c>
      <c r="L44" s="201">
        <v>0</v>
      </c>
      <c r="M44" s="201">
        <v>0</v>
      </c>
      <c r="N44" s="201">
        <v>0</v>
      </c>
      <c r="O44" s="201">
        <v>0</v>
      </c>
      <c r="P44" s="201">
        <v>0</v>
      </c>
      <c r="Q44" s="201">
        <v>0</v>
      </c>
      <c r="R44" s="201">
        <v>0</v>
      </c>
      <c r="S44" s="201">
        <v>0</v>
      </c>
      <c r="T44" s="201">
        <v>0</v>
      </c>
      <c r="U44" s="201">
        <v>0</v>
      </c>
      <c r="V44" s="201">
        <v>0</v>
      </c>
      <c r="W44" s="201">
        <v>0</v>
      </c>
      <c r="X44" s="201">
        <v>0</v>
      </c>
      <c r="Y44" s="201">
        <v>0</v>
      </c>
      <c r="Z44" s="201">
        <v>0</v>
      </c>
      <c r="AA44" s="201">
        <v>0</v>
      </c>
      <c r="AB44" s="201">
        <v>0</v>
      </c>
      <c r="AC44" s="201">
        <v>0</v>
      </c>
      <c r="AD44" s="201">
        <v>0</v>
      </c>
      <c r="AE44" s="201">
        <v>0</v>
      </c>
      <c r="AF44" s="201">
        <v>31</v>
      </c>
      <c r="AG44" s="201">
        <v>44</v>
      </c>
      <c r="AH44" s="201">
        <v>61</v>
      </c>
      <c r="AI44" s="201">
        <v>86</v>
      </c>
      <c r="AJ44" s="201">
        <v>114</v>
      </c>
      <c r="AK44" s="201">
        <v>131</v>
      </c>
      <c r="AL44" s="201">
        <v>154</v>
      </c>
      <c r="AM44" s="201">
        <v>185</v>
      </c>
      <c r="AN44" s="201">
        <v>216</v>
      </c>
      <c r="AO44" s="201">
        <v>246</v>
      </c>
      <c r="AP44" s="201">
        <v>275</v>
      </c>
      <c r="AQ44" s="201">
        <v>303</v>
      </c>
      <c r="AR44" s="201">
        <v>325</v>
      </c>
      <c r="AS44" s="201">
        <v>345</v>
      </c>
      <c r="AT44" s="201">
        <v>364</v>
      </c>
      <c r="AU44" s="201">
        <v>387</v>
      </c>
      <c r="AV44" s="201">
        <v>0</v>
      </c>
      <c r="AW44" s="201">
        <v>0</v>
      </c>
      <c r="AX44" s="201">
        <v>0</v>
      </c>
      <c r="AY44" s="201">
        <v>0</v>
      </c>
      <c r="AZ44" s="201">
        <v>0</v>
      </c>
      <c r="BA44" s="201">
        <v>0</v>
      </c>
      <c r="BB44" s="201">
        <v>0</v>
      </c>
      <c r="BC44" s="201">
        <v>0</v>
      </c>
      <c r="BD44" s="201">
        <v>0</v>
      </c>
      <c r="BE44" s="201">
        <v>0</v>
      </c>
      <c r="BF44" s="201">
        <v>0</v>
      </c>
      <c r="BG44" s="201">
        <v>0</v>
      </c>
      <c r="BH44" s="201">
        <v>0</v>
      </c>
      <c r="BI44" s="201">
        <v>0</v>
      </c>
      <c r="BJ44" s="201">
        <v>0</v>
      </c>
      <c r="BK44" s="201">
        <v>0</v>
      </c>
      <c r="BL44" s="201">
        <v>0</v>
      </c>
      <c r="BM44" s="201">
        <v>0</v>
      </c>
      <c r="BN44" s="201">
        <v>0</v>
      </c>
      <c r="BO44" s="201">
        <v>0</v>
      </c>
      <c r="BP44" s="201">
        <v>0</v>
      </c>
      <c r="BQ44" s="201">
        <v>0</v>
      </c>
      <c r="BR44" s="201">
        <v>0</v>
      </c>
      <c r="BS44" s="201">
        <v>0</v>
      </c>
      <c r="BT44" s="201">
        <v>0</v>
      </c>
      <c r="BU44" s="201">
        <v>0</v>
      </c>
      <c r="BV44" s="201">
        <v>0</v>
      </c>
      <c r="BW44" s="201">
        <v>0</v>
      </c>
      <c r="BX44" s="202">
        <v>0</v>
      </c>
      <c r="BY44" s="202">
        <v>0</v>
      </c>
      <c r="BZ44" s="202">
        <v>0</v>
      </c>
      <c r="CA44" s="203">
        <v>0</v>
      </c>
    </row>
    <row r="45" spans="2:79" x14ac:dyDescent="0.4">
      <c r="B45" s="209" t="s">
        <v>176</v>
      </c>
      <c r="D45" s="201">
        <v>0</v>
      </c>
      <c r="E45" s="201">
        <v>0</v>
      </c>
      <c r="F45" s="201">
        <v>0</v>
      </c>
      <c r="G45" s="201">
        <v>0</v>
      </c>
      <c r="H45" s="201">
        <v>0</v>
      </c>
      <c r="I45" s="201">
        <v>0</v>
      </c>
      <c r="J45" s="201">
        <v>0</v>
      </c>
      <c r="K45" s="201">
        <v>0</v>
      </c>
      <c r="L45" s="201">
        <v>0</v>
      </c>
      <c r="M45" s="201">
        <v>0</v>
      </c>
      <c r="N45" s="201">
        <v>0</v>
      </c>
      <c r="O45" s="201">
        <v>0</v>
      </c>
      <c r="P45" s="201">
        <v>0</v>
      </c>
      <c r="Q45" s="201">
        <v>0</v>
      </c>
      <c r="R45" s="201">
        <v>0</v>
      </c>
      <c r="S45" s="201">
        <v>0</v>
      </c>
      <c r="T45" s="201">
        <v>0</v>
      </c>
      <c r="U45" s="201">
        <v>0</v>
      </c>
      <c r="V45" s="201">
        <v>0</v>
      </c>
      <c r="W45" s="201">
        <v>0</v>
      </c>
      <c r="X45" s="201">
        <v>0</v>
      </c>
      <c r="Y45" s="201">
        <v>0</v>
      </c>
      <c r="Z45" s="201">
        <v>0</v>
      </c>
      <c r="AA45" s="201">
        <v>0</v>
      </c>
      <c r="AB45" s="201">
        <v>0</v>
      </c>
      <c r="AC45" s="201">
        <v>0</v>
      </c>
      <c r="AD45" s="201">
        <v>0</v>
      </c>
      <c r="AE45" s="201">
        <v>0</v>
      </c>
      <c r="AF45" s="201">
        <v>0</v>
      </c>
      <c r="AG45" s="201">
        <v>0</v>
      </c>
      <c r="AH45" s="201">
        <v>0</v>
      </c>
      <c r="AI45" s="201">
        <v>0</v>
      </c>
      <c r="AJ45" s="201">
        <v>0</v>
      </c>
      <c r="AK45" s="201">
        <v>0</v>
      </c>
      <c r="AL45" s="201">
        <v>0</v>
      </c>
      <c r="AM45" s="201">
        <v>0</v>
      </c>
      <c r="AN45" s="201">
        <v>0</v>
      </c>
      <c r="AO45" s="201">
        <v>0</v>
      </c>
      <c r="AP45" s="201">
        <v>0</v>
      </c>
      <c r="AQ45" s="201">
        <v>0</v>
      </c>
      <c r="AR45" s="201">
        <v>0</v>
      </c>
      <c r="AS45" s="201">
        <v>0</v>
      </c>
      <c r="AT45" s="201">
        <v>0</v>
      </c>
      <c r="AU45" s="201">
        <v>0</v>
      </c>
      <c r="AV45" s="201">
        <v>0</v>
      </c>
      <c r="AW45" s="201">
        <v>0</v>
      </c>
      <c r="AX45" s="201">
        <v>0</v>
      </c>
      <c r="AY45" s="201">
        <v>0</v>
      </c>
      <c r="AZ45" s="201">
        <v>0</v>
      </c>
      <c r="BA45" s="201">
        <v>0</v>
      </c>
      <c r="BB45" s="201">
        <v>0</v>
      </c>
      <c r="BC45" s="201">
        <v>0</v>
      </c>
      <c r="BD45" s="201">
        <v>0</v>
      </c>
      <c r="BE45" s="201">
        <v>0</v>
      </c>
      <c r="BF45" s="201">
        <v>0</v>
      </c>
      <c r="BG45" s="201">
        <v>0</v>
      </c>
      <c r="BH45" s="201">
        <v>0</v>
      </c>
      <c r="BI45" s="201">
        <v>0</v>
      </c>
      <c r="BJ45" s="201">
        <v>0</v>
      </c>
      <c r="BK45" s="201">
        <v>0</v>
      </c>
      <c r="BL45" s="201">
        <v>0</v>
      </c>
      <c r="BM45" s="201">
        <v>0</v>
      </c>
      <c r="BN45" s="201">
        <v>0</v>
      </c>
      <c r="BO45" s="201">
        <v>0</v>
      </c>
      <c r="BP45" s="201">
        <v>0</v>
      </c>
      <c r="BQ45" s="201">
        <v>12</v>
      </c>
      <c r="BR45" s="201">
        <v>184</v>
      </c>
      <c r="BS45" s="201">
        <v>569</v>
      </c>
      <c r="BT45" s="201">
        <v>967</v>
      </c>
      <c r="BU45" s="201">
        <v>1390</v>
      </c>
      <c r="BV45" s="201">
        <v>1712</v>
      </c>
      <c r="BW45" s="201">
        <v>1912</v>
      </c>
      <c r="BX45" s="202">
        <v>2202</v>
      </c>
      <c r="BY45" s="202">
        <v>2385</v>
      </c>
      <c r="BZ45" s="202">
        <v>2552</v>
      </c>
      <c r="CA45" s="203">
        <v>2716</v>
      </c>
    </row>
    <row r="46" spans="2:79" x14ac:dyDescent="0.4">
      <c r="B46" s="205" t="s">
        <v>228</v>
      </c>
      <c r="D46" s="201">
        <v>0</v>
      </c>
      <c r="E46" s="201">
        <v>0</v>
      </c>
      <c r="F46" s="201">
        <v>0</v>
      </c>
      <c r="G46" s="201">
        <v>0</v>
      </c>
      <c r="H46" s="201">
        <v>0</v>
      </c>
      <c r="I46" s="201">
        <v>0</v>
      </c>
      <c r="J46" s="201">
        <v>0</v>
      </c>
      <c r="K46" s="201">
        <v>0</v>
      </c>
      <c r="L46" s="201">
        <v>0</v>
      </c>
      <c r="M46" s="201">
        <v>0</v>
      </c>
      <c r="N46" s="201">
        <v>0</v>
      </c>
      <c r="O46" s="201">
        <v>0</v>
      </c>
      <c r="P46" s="201">
        <v>0</v>
      </c>
      <c r="Q46" s="201">
        <v>0</v>
      </c>
      <c r="R46" s="201">
        <v>0</v>
      </c>
      <c r="S46" s="201">
        <v>0</v>
      </c>
      <c r="T46" s="201">
        <v>0</v>
      </c>
      <c r="U46" s="201">
        <v>0</v>
      </c>
      <c r="V46" s="201">
        <v>0</v>
      </c>
      <c r="W46" s="201">
        <v>0</v>
      </c>
      <c r="X46" s="201">
        <v>0</v>
      </c>
      <c r="Y46" s="201">
        <v>0</v>
      </c>
      <c r="Z46" s="201">
        <v>0</v>
      </c>
      <c r="AA46" s="201">
        <v>0</v>
      </c>
      <c r="AB46" s="201">
        <v>0</v>
      </c>
      <c r="AC46" s="201">
        <v>0</v>
      </c>
      <c r="AD46" s="201">
        <v>0</v>
      </c>
      <c r="AE46" s="201">
        <v>0</v>
      </c>
      <c r="AF46" s="201">
        <v>0</v>
      </c>
      <c r="AG46" s="201">
        <v>0</v>
      </c>
      <c r="AH46" s="201">
        <v>0</v>
      </c>
      <c r="AI46" s="201">
        <v>0</v>
      </c>
      <c r="AJ46" s="201">
        <v>0</v>
      </c>
      <c r="AK46" s="201">
        <v>0</v>
      </c>
      <c r="AL46" s="201">
        <v>0</v>
      </c>
      <c r="AM46" s="201">
        <v>0</v>
      </c>
      <c r="AN46" s="201">
        <v>0</v>
      </c>
      <c r="AO46" s="201">
        <v>0</v>
      </c>
      <c r="AP46" s="201">
        <v>0</v>
      </c>
      <c r="AQ46" s="201">
        <v>0</v>
      </c>
      <c r="AR46" s="201">
        <v>0</v>
      </c>
      <c r="AS46" s="201">
        <v>0</v>
      </c>
      <c r="AT46" s="201">
        <v>0</v>
      </c>
      <c r="AU46" s="201">
        <v>0</v>
      </c>
      <c r="AV46" s="201">
        <v>0</v>
      </c>
      <c r="AW46" s="201">
        <v>0</v>
      </c>
      <c r="AX46" s="201">
        <v>0</v>
      </c>
      <c r="AY46" s="201">
        <v>0</v>
      </c>
      <c r="AZ46" s="201">
        <v>0</v>
      </c>
      <c r="BA46" s="201">
        <v>0</v>
      </c>
      <c r="BB46" s="201">
        <v>0</v>
      </c>
      <c r="BC46" s="201">
        <v>0</v>
      </c>
      <c r="BD46" s="201">
        <v>0</v>
      </c>
      <c r="BE46" s="201">
        <v>0</v>
      </c>
      <c r="BF46" s="201">
        <v>0</v>
      </c>
      <c r="BG46" s="201">
        <v>0</v>
      </c>
      <c r="BH46" s="201">
        <v>0</v>
      </c>
      <c r="BI46" s="201">
        <v>0</v>
      </c>
      <c r="BJ46" s="201">
        <v>0</v>
      </c>
      <c r="BK46" s="201">
        <v>0</v>
      </c>
      <c r="BL46" s="201">
        <v>0</v>
      </c>
      <c r="BM46" s="201">
        <v>0</v>
      </c>
      <c r="BN46" s="201">
        <v>0</v>
      </c>
      <c r="BO46" s="201">
        <v>0</v>
      </c>
      <c r="BP46" s="201">
        <v>0</v>
      </c>
      <c r="BQ46" s="201">
        <v>12</v>
      </c>
      <c r="BR46" s="201">
        <v>182</v>
      </c>
      <c r="BS46" s="201">
        <v>563</v>
      </c>
      <c r="BT46" s="201">
        <v>957</v>
      </c>
      <c r="BU46" s="201">
        <v>1375</v>
      </c>
      <c r="BV46" s="201">
        <v>1693</v>
      </c>
      <c r="BW46" s="201">
        <v>1891</v>
      </c>
      <c r="BX46" s="202">
        <v>2178</v>
      </c>
      <c r="BY46" s="202">
        <v>2359</v>
      </c>
      <c r="BZ46" s="202">
        <v>2524</v>
      </c>
      <c r="CA46" s="203">
        <v>2686</v>
      </c>
    </row>
    <row r="47" spans="2:79" x14ac:dyDescent="0.4">
      <c r="B47" s="205" t="s">
        <v>229</v>
      </c>
      <c r="D47" s="201">
        <v>0</v>
      </c>
      <c r="E47" s="201">
        <v>0</v>
      </c>
      <c r="F47" s="201">
        <v>0</v>
      </c>
      <c r="G47" s="201">
        <v>0</v>
      </c>
      <c r="H47" s="201">
        <v>0</v>
      </c>
      <c r="I47" s="201">
        <v>0</v>
      </c>
      <c r="J47" s="201">
        <v>0</v>
      </c>
      <c r="K47" s="201">
        <v>0</v>
      </c>
      <c r="L47" s="201">
        <v>0</v>
      </c>
      <c r="M47" s="201">
        <v>0</v>
      </c>
      <c r="N47" s="201">
        <v>0</v>
      </c>
      <c r="O47" s="201">
        <v>0</v>
      </c>
      <c r="P47" s="201">
        <v>0</v>
      </c>
      <c r="Q47" s="201">
        <v>0</v>
      </c>
      <c r="R47" s="201">
        <v>0</v>
      </c>
      <c r="S47" s="201">
        <v>0</v>
      </c>
      <c r="T47" s="201">
        <v>0</v>
      </c>
      <c r="U47" s="201">
        <v>0</v>
      </c>
      <c r="V47" s="201">
        <v>0</v>
      </c>
      <c r="W47" s="201">
        <v>0</v>
      </c>
      <c r="X47" s="201">
        <v>0</v>
      </c>
      <c r="Y47" s="201">
        <v>0</v>
      </c>
      <c r="Z47" s="201">
        <v>0</v>
      </c>
      <c r="AA47" s="201">
        <v>0</v>
      </c>
      <c r="AB47" s="201">
        <v>0</v>
      </c>
      <c r="AC47" s="201">
        <v>0</v>
      </c>
      <c r="AD47" s="201">
        <v>0</v>
      </c>
      <c r="AE47" s="201">
        <v>0</v>
      </c>
      <c r="AF47" s="201">
        <v>0</v>
      </c>
      <c r="AG47" s="201">
        <v>0</v>
      </c>
      <c r="AH47" s="201">
        <v>0</v>
      </c>
      <c r="AI47" s="201">
        <v>0</v>
      </c>
      <c r="AJ47" s="201">
        <v>0</v>
      </c>
      <c r="AK47" s="201">
        <v>0</v>
      </c>
      <c r="AL47" s="201">
        <v>0</v>
      </c>
      <c r="AM47" s="201">
        <v>0</v>
      </c>
      <c r="AN47" s="201">
        <v>0</v>
      </c>
      <c r="AO47" s="201">
        <v>0</v>
      </c>
      <c r="AP47" s="201">
        <v>0</v>
      </c>
      <c r="AQ47" s="201">
        <v>0</v>
      </c>
      <c r="AR47" s="201">
        <v>0</v>
      </c>
      <c r="AS47" s="201">
        <v>0</v>
      </c>
      <c r="AT47" s="201">
        <v>0</v>
      </c>
      <c r="AU47" s="201">
        <v>0</v>
      </c>
      <c r="AV47" s="201">
        <v>0</v>
      </c>
      <c r="AW47" s="201">
        <v>0</v>
      </c>
      <c r="AX47" s="201">
        <v>0</v>
      </c>
      <c r="AY47" s="201">
        <v>0</v>
      </c>
      <c r="AZ47" s="201">
        <v>0</v>
      </c>
      <c r="BA47" s="201">
        <v>0</v>
      </c>
      <c r="BB47" s="201">
        <v>0</v>
      </c>
      <c r="BC47" s="201">
        <v>0</v>
      </c>
      <c r="BD47" s="201">
        <v>0</v>
      </c>
      <c r="BE47" s="201">
        <v>0</v>
      </c>
      <c r="BF47" s="201">
        <v>0</v>
      </c>
      <c r="BG47" s="201">
        <v>0</v>
      </c>
      <c r="BH47" s="201">
        <v>0</v>
      </c>
      <c r="BI47" s="201">
        <v>0</v>
      </c>
      <c r="BJ47" s="201">
        <v>0</v>
      </c>
      <c r="BK47" s="201">
        <v>0</v>
      </c>
      <c r="BL47" s="201">
        <v>0</v>
      </c>
      <c r="BM47" s="201">
        <v>0</v>
      </c>
      <c r="BN47" s="201">
        <v>0</v>
      </c>
      <c r="BO47" s="201">
        <v>0</v>
      </c>
      <c r="BP47" s="201">
        <v>0</v>
      </c>
      <c r="BQ47" s="201">
        <v>0</v>
      </c>
      <c r="BR47" s="201">
        <v>2</v>
      </c>
      <c r="BS47" s="201">
        <v>6</v>
      </c>
      <c r="BT47" s="201">
        <v>11</v>
      </c>
      <c r="BU47" s="201">
        <v>15</v>
      </c>
      <c r="BV47" s="201">
        <v>19</v>
      </c>
      <c r="BW47" s="201">
        <v>21</v>
      </c>
      <c r="BX47" s="202">
        <v>24</v>
      </c>
      <c r="BY47" s="202">
        <v>26</v>
      </c>
      <c r="BZ47" s="202">
        <v>28</v>
      </c>
      <c r="CA47" s="203">
        <v>30</v>
      </c>
    </row>
    <row r="48" spans="2:79" ht="25.5" customHeight="1" x14ac:dyDescent="0.4">
      <c r="B48" s="191" t="s">
        <v>180</v>
      </c>
      <c r="D48" s="201">
        <v>0</v>
      </c>
      <c r="E48" s="201">
        <v>0</v>
      </c>
      <c r="F48" s="201">
        <v>0</v>
      </c>
      <c r="G48" s="201">
        <v>0</v>
      </c>
      <c r="H48" s="201">
        <v>0</v>
      </c>
      <c r="I48" s="201">
        <v>0</v>
      </c>
      <c r="J48" s="201">
        <v>0</v>
      </c>
      <c r="K48" s="201">
        <v>0</v>
      </c>
      <c r="L48" s="201">
        <v>0</v>
      </c>
      <c r="M48" s="201">
        <v>0</v>
      </c>
      <c r="N48" s="201">
        <v>0</v>
      </c>
      <c r="O48" s="201">
        <v>0</v>
      </c>
      <c r="P48" s="201">
        <v>0</v>
      </c>
      <c r="Q48" s="201">
        <v>0</v>
      </c>
      <c r="R48" s="201">
        <v>0</v>
      </c>
      <c r="S48" s="201">
        <v>0</v>
      </c>
      <c r="T48" s="201">
        <v>0</v>
      </c>
      <c r="U48" s="201">
        <v>0</v>
      </c>
      <c r="V48" s="201">
        <v>0</v>
      </c>
      <c r="W48" s="201">
        <v>0</v>
      </c>
      <c r="X48" s="201">
        <v>0</v>
      </c>
      <c r="Y48" s="201">
        <v>0</v>
      </c>
      <c r="Z48" s="201">
        <v>0</v>
      </c>
      <c r="AA48" s="201">
        <v>0</v>
      </c>
      <c r="AB48" s="201">
        <v>0</v>
      </c>
      <c r="AC48" s="201">
        <v>0</v>
      </c>
      <c r="AD48" s="201">
        <v>0</v>
      </c>
      <c r="AE48" s="201">
        <v>0</v>
      </c>
      <c r="AF48" s="201">
        <v>100</v>
      </c>
      <c r="AG48" s="201">
        <v>103</v>
      </c>
      <c r="AH48" s="201">
        <v>110</v>
      </c>
      <c r="AI48" s="201">
        <v>143</v>
      </c>
      <c r="AJ48" s="201">
        <v>164</v>
      </c>
      <c r="AK48" s="201">
        <v>169</v>
      </c>
      <c r="AL48" s="201">
        <v>177</v>
      </c>
      <c r="AM48" s="201">
        <v>188</v>
      </c>
      <c r="AN48" s="201">
        <v>212</v>
      </c>
      <c r="AO48" s="201">
        <v>227</v>
      </c>
      <c r="AP48" s="201">
        <v>228</v>
      </c>
      <c r="AQ48" s="201">
        <v>228</v>
      </c>
      <c r="AR48" s="201">
        <v>233</v>
      </c>
      <c r="AS48" s="201">
        <v>240</v>
      </c>
      <c r="AT48" s="201">
        <v>247</v>
      </c>
      <c r="AU48" s="201">
        <v>257</v>
      </c>
      <c r="AV48" s="201">
        <v>265</v>
      </c>
      <c r="AW48" s="201">
        <v>273</v>
      </c>
      <c r="AX48" s="201">
        <v>289</v>
      </c>
      <c r="AY48" s="201">
        <v>308</v>
      </c>
      <c r="AZ48" s="201">
        <v>328</v>
      </c>
      <c r="BA48" s="201">
        <v>339</v>
      </c>
      <c r="BB48" s="201">
        <v>338</v>
      </c>
      <c r="BC48" s="201">
        <v>337</v>
      </c>
      <c r="BD48" s="201">
        <v>336</v>
      </c>
      <c r="BE48" s="201">
        <v>326</v>
      </c>
      <c r="BF48" s="201">
        <v>289</v>
      </c>
      <c r="BG48" s="201">
        <v>274</v>
      </c>
      <c r="BH48" s="201">
        <v>260</v>
      </c>
      <c r="BI48" s="201">
        <v>246</v>
      </c>
      <c r="BJ48" s="201">
        <v>234</v>
      </c>
      <c r="BK48" s="201">
        <v>221</v>
      </c>
      <c r="BL48" s="201">
        <v>210</v>
      </c>
      <c r="BM48" s="201">
        <v>200</v>
      </c>
      <c r="BN48" s="201">
        <v>191</v>
      </c>
      <c r="BO48" s="201">
        <v>184</v>
      </c>
      <c r="BP48" s="201">
        <v>177</v>
      </c>
      <c r="BQ48" s="201">
        <v>167</v>
      </c>
      <c r="BR48" s="201">
        <v>134</v>
      </c>
      <c r="BS48" s="201">
        <v>75</v>
      </c>
      <c r="BT48" s="201">
        <v>25</v>
      </c>
      <c r="BU48" s="201">
        <v>3</v>
      </c>
      <c r="BV48" s="201">
        <v>0</v>
      </c>
      <c r="BW48" s="201">
        <v>0</v>
      </c>
      <c r="BX48" s="202">
        <v>0</v>
      </c>
      <c r="BY48" s="202">
        <v>0</v>
      </c>
      <c r="BZ48" s="202">
        <v>0</v>
      </c>
      <c r="CA48" s="203">
        <v>0</v>
      </c>
    </row>
    <row r="49" spans="1:79" x14ac:dyDescent="0.4">
      <c r="B49" s="191" t="s">
        <v>185</v>
      </c>
      <c r="D49" s="201">
        <v>0</v>
      </c>
      <c r="E49" s="201">
        <v>0</v>
      </c>
      <c r="F49" s="201">
        <v>0</v>
      </c>
      <c r="G49" s="201">
        <v>0</v>
      </c>
      <c r="H49" s="201">
        <v>0</v>
      </c>
      <c r="I49" s="201">
        <v>0</v>
      </c>
      <c r="J49" s="201">
        <v>0</v>
      </c>
      <c r="K49" s="201">
        <v>0</v>
      </c>
      <c r="L49" s="201">
        <v>0</v>
      </c>
      <c r="M49" s="201">
        <v>0</v>
      </c>
      <c r="N49" s="201">
        <v>0</v>
      </c>
      <c r="O49" s="201">
        <v>0</v>
      </c>
      <c r="P49" s="201">
        <v>0</v>
      </c>
      <c r="Q49" s="201">
        <v>0</v>
      </c>
      <c r="R49" s="201">
        <v>0</v>
      </c>
      <c r="S49" s="201">
        <v>0</v>
      </c>
      <c r="T49" s="201">
        <v>0</v>
      </c>
      <c r="U49" s="201">
        <v>0</v>
      </c>
      <c r="V49" s="201">
        <v>0</v>
      </c>
      <c r="W49" s="201">
        <v>0</v>
      </c>
      <c r="X49" s="201">
        <v>0</v>
      </c>
      <c r="Y49" s="201">
        <v>0</v>
      </c>
      <c r="Z49" s="201">
        <v>0</v>
      </c>
      <c r="AA49" s="201">
        <v>0</v>
      </c>
      <c r="AB49" s="201">
        <v>0</v>
      </c>
      <c r="AC49" s="201">
        <v>0</v>
      </c>
      <c r="AD49" s="201">
        <v>0</v>
      </c>
      <c r="AE49" s="201">
        <v>0</v>
      </c>
      <c r="AF49" s="201">
        <v>0</v>
      </c>
      <c r="AG49" s="201">
        <v>0</v>
      </c>
      <c r="AH49" s="201">
        <v>0</v>
      </c>
      <c r="AI49" s="201">
        <v>0</v>
      </c>
      <c r="AJ49" s="201">
        <v>0</v>
      </c>
      <c r="AK49" s="201">
        <v>0</v>
      </c>
      <c r="AL49" s="201">
        <v>0</v>
      </c>
      <c r="AM49" s="201">
        <v>0</v>
      </c>
      <c r="AN49" s="201">
        <v>0</v>
      </c>
      <c r="AO49" s="201">
        <v>0</v>
      </c>
      <c r="AP49" s="201">
        <v>0</v>
      </c>
      <c r="AQ49" s="201">
        <v>0</v>
      </c>
      <c r="AR49" s="201">
        <v>0</v>
      </c>
      <c r="AS49" s="201">
        <v>0</v>
      </c>
      <c r="AT49" s="201">
        <v>0</v>
      </c>
      <c r="AU49" s="201">
        <v>0</v>
      </c>
      <c r="AV49" s="201">
        <v>0</v>
      </c>
      <c r="AW49" s="201">
        <v>0</v>
      </c>
      <c r="AX49" s="201">
        <v>0</v>
      </c>
      <c r="AY49" s="201">
        <v>0</v>
      </c>
      <c r="AZ49" s="201">
        <v>0</v>
      </c>
      <c r="BA49" s="201">
        <v>0</v>
      </c>
      <c r="BB49" s="201">
        <v>0</v>
      </c>
      <c r="BC49" s="201">
        <v>0</v>
      </c>
      <c r="BD49" s="201">
        <v>80</v>
      </c>
      <c r="BE49" s="201">
        <v>82</v>
      </c>
      <c r="BF49" s="201">
        <v>86</v>
      </c>
      <c r="BG49" s="201">
        <v>104</v>
      </c>
      <c r="BH49" s="201">
        <v>137</v>
      </c>
      <c r="BI49" s="201">
        <v>154</v>
      </c>
      <c r="BJ49" s="201">
        <v>154</v>
      </c>
      <c r="BK49" s="201">
        <v>193</v>
      </c>
      <c r="BL49" s="201">
        <v>245</v>
      </c>
      <c r="BM49" s="201">
        <v>250</v>
      </c>
      <c r="BN49" s="201">
        <v>269</v>
      </c>
      <c r="BO49" s="201">
        <v>266</v>
      </c>
      <c r="BP49" s="201">
        <v>275</v>
      </c>
      <c r="BQ49" s="201">
        <v>271</v>
      </c>
      <c r="BR49" s="201">
        <v>264</v>
      </c>
      <c r="BS49" s="201">
        <v>263</v>
      </c>
      <c r="BT49" s="201">
        <v>264</v>
      </c>
      <c r="BU49" s="201">
        <v>262</v>
      </c>
      <c r="BV49" s="201">
        <v>267</v>
      </c>
      <c r="BW49" s="201">
        <v>269</v>
      </c>
      <c r="BX49" s="202">
        <v>270</v>
      </c>
      <c r="BY49" s="202">
        <v>272</v>
      </c>
      <c r="BZ49" s="202">
        <v>273</v>
      </c>
      <c r="CA49" s="203">
        <v>274</v>
      </c>
    </row>
    <row r="50" spans="1:79" s="238" customFormat="1" x14ac:dyDescent="0.4">
      <c r="A50" s="236"/>
      <c r="B50" s="191" t="s">
        <v>189</v>
      </c>
      <c r="C50" s="237"/>
      <c r="D50" s="201">
        <v>0</v>
      </c>
      <c r="E50" s="201">
        <v>0</v>
      </c>
      <c r="F50" s="201">
        <v>0</v>
      </c>
      <c r="G50" s="201">
        <v>0</v>
      </c>
      <c r="H50" s="201">
        <v>0</v>
      </c>
      <c r="I50" s="201">
        <v>0</v>
      </c>
      <c r="J50" s="201">
        <v>0</v>
      </c>
      <c r="K50" s="201">
        <v>0</v>
      </c>
      <c r="L50" s="201">
        <v>0</v>
      </c>
      <c r="M50" s="201">
        <v>0</v>
      </c>
      <c r="N50" s="201">
        <v>0</v>
      </c>
      <c r="O50" s="201">
        <v>0</v>
      </c>
      <c r="P50" s="201">
        <v>0</v>
      </c>
      <c r="Q50" s="201">
        <v>0</v>
      </c>
      <c r="R50" s="201">
        <v>0</v>
      </c>
      <c r="S50" s="201">
        <v>0</v>
      </c>
      <c r="T50" s="201">
        <v>0</v>
      </c>
      <c r="U50" s="201">
        <v>0</v>
      </c>
      <c r="V50" s="201">
        <v>0</v>
      </c>
      <c r="W50" s="201">
        <v>0</v>
      </c>
      <c r="X50" s="201">
        <v>0</v>
      </c>
      <c r="Y50" s="201">
        <v>0</v>
      </c>
      <c r="Z50" s="201">
        <v>0</v>
      </c>
      <c r="AA50" s="201">
        <v>0</v>
      </c>
      <c r="AB50" s="201">
        <v>0</v>
      </c>
      <c r="AC50" s="201">
        <v>0</v>
      </c>
      <c r="AD50" s="201">
        <v>0</v>
      </c>
      <c r="AE50" s="201">
        <v>0</v>
      </c>
      <c r="AF50" s="201">
        <v>572</v>
      </c>
      <c r="AG50" s="201">
        <v>552</v>
      </c>
      <c r="AH50" s="201">
        <v>503</v>
      </c>
      <c r="AI50" s="201">
        <v>461</v>
      </c>
      <c r="AJ50" s="201">
        <v>823</v>
      </c>
      <c r="AK50" s="201">
        <v>901</v>
      </c>
      <c r="AL50" s="201">
        <v>978</v>
      </c>
      <c r="AM50" s="201">
        <v>925</v>
      </c>
      <c r="AN50" s="201">
        <v>913</v>
      </c>
      <c r="AO50" s="201">
        <v>886</v>
      </c>
      <c r="AP50" s="201">
        <v>924</v>
      </c>
      <c r="AQ50" s="201">
        <v>716</v>
      </c>
      <c r="AR50" s="201">
        <v>546</v>
      </c>
      <c r="AS50" s="201">
        <v>319</v>
      </c>
      <c r="AT50" s="201">
        <v>328</v>
      </c>
      <c r="AU50" s="201">
        <v>603</v>
      </c>
      <c r="AV50" s="201">
        <v>660</v>
      </c>
      <c r="AW50" s="201">
        <v>609</v>
      </c>
      <c r="AX50" s="201">
        <v>487</v>
      </c>
      <c r="AY50" s="201">
        <v>395</v>
      </c>
      <c r="AZ50" s="201">
        <v>0</v>
      </c>
      <c r="BA50" s="201">
        <v>0</v>
      </c>
      <c r="BB50" s="201">
        <v>0</v>
      </c>
      <c r="BC50" s="201">
        <v>0</v>
      </c>
      <c r="BD50" s="201">
        <v>0</v>
      </c>
      <c r="BE50" s="201">
        <v>0</v>
      </c>
      <c r="BF50" s="201">
        <v>0</v>
      </c>
      <c r="BG50" s="201">
        <v>0</v>
      </c>
      <c r="BH50" s="201">
        <v>0</v>
      </c>
      <c r="BI50" s="201">
        <v>0</v>
      </c>
      <c r="BJ50" s="201">
        <v>0</v>
      </c>
      <c r="BK50" s="201">
        <v>0</v>
      </c>
      <c r="BL50" s="201">
        <v>0</v>
      </c>
      <c r="BM50" s="201">
        <v>0</v>
      </c>
      <c r="BN50" s="201">
        <v>0</v>
      </c>
      <c r="BO50" s="201">
        <v>0</v>
      </c>
      <c r="BP50" s="201">
        <v>0</v>
      </c>
      <c r="BQ50" s="201">
        <v>0</v>
      </c>
      <c r="BR50" s="201">
        <v>0</v>
      </c>
      <c r="BS50" s="201">
        <v>0</v>
      </c>
      <c r="BT50" s="201">
        <v>0</v>
      </c>
      <c r="BU50" s="201">
        <v>0</v>
      </c>
      <c r="BV50" s="201">
        <v>0</v>
      </c>
      <c r="BW50" s="201">
        <v>0</v>
      </c>
      <c r="BX50" s="202">
        <v>0</v>
      </c>
      <c r="BY50" s="202">
        <v>0</v>
      </c>
      <c r="BZ50" s="202">
        <v>0</v>
      </c>
      <c r="CA50" s="203">
        <v>0</v>
      </c>
    </row>
    <row r="51" spans="1:79" s="238" customFormat="1" x14ac:dyDescent="0.4">
      <c r="A51" s="236"/>
      <c r="B51" s="191" t="s">
        <v>288</v>
      </c>
      <c r="C51" s="237"/>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v>2</v>
      </c>
      <c r="BR51" s="201">
        <v>13</v>
      </c>
      <c r="BS51" s="201">
        <v>130</v>
      </c>
      <c r="BT51" s="201">
        <v>373</v>
      </c>
      <c r="BU51" s="201">
        <v>627</v>
      </c>
      <c r="BV51" s="201">
        <v>1188</v>
      </c>
      <c r="BW51" s="201">
        <v>0</v>
      </c>
      <c r="BX51" s="201">
        <v>0</v>
      </c>
      <c r="BY51" s="201">
        <v>0</v>
      </c>
      <c r="BZ51" s="202">
        <v>0</v>
      </c>
      <c r="CA51" s="203">
        <v>0</v>
      </c>
    </row>
    <row r="52" spans="1:79" ht="26.25" customHeight="1" x14ac:dyDescent="0.4">
      <c r="B52" s="215" t="s">
        <v>289</v>
      </c>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c r="BT52" s="202"/>
      <c r="BU52" s="202"/>
      <c r="BV52" s="202"/>
      <c r="BW52" s="202"/>
      <c r="BX52" s="202"/>
      <c r="BY52" s="202"/>
      <c r="BZ52" s="202"/>
      <c r="CA52" s="203"/>
    </row>
    <row r="53" spans="1:79" x14ac:dyDescent="0.4">
      <c r="B53" s="191" t="s">
        <v>135</v>
      </c>
      <c r="D53" s="201">
        <v>0</v>
      </c>
      <c r="E53" s="201">
        <v>0</v>
      </c>
      <c r="F53" s="201">
        <v>0</v>
      </c>
      <c r="G53" s="201">
        <v>0</v>
      </c>
      <c r="H53" s="201">
        <v>0</v>
      </c>
      <c r="I53" s="201">
        <v>0</v>
      </c>
      <c r="J53" s="201">
        <v>0</v>
      </c>
      <c r="K53" s="201">
        <v>0</v>
      </c>
      <c r="L53" s="201">
        <v>0</v>
      </c>
      <c r="M53" s="201">
        <v>0</v>
      </c>
      <c r="N53" s="201">
        <v>0</v>
      </c>
      <c r="O53" s="201">
        <v>0</v>
      </c>
      <c r="P53" s="201">
        <v>0</v>
      </c>
      <c r="Q53" s="201">
        <v>0</v>
      </c>
      <c r="R53" s="201">
        <v>0</v>
      </c>
      <c r="S53" s="201">
        <v>0</v>
      </c>
      <c r="T53" s="201">
        <v>0</v>
      </c>
      <c r="U53" s="201">
        <v>0</v>
      </c>
      <c r="V53" s="201">
        <v>0</v>
      </c>
      <c r="W53" s="201">
        <v>0</v>
      </c>
      <c r="X53" s="201">
        <v>0</v>
      </c>
      <c r="Y53" s="201">
        <v>0</v>
      </c>
      <c r="Z53" s="201">
        <v>0</v>
      </c>
      <c r="AA53" s="201">
        <v>0</v>
      </c>
      <c r="AB53" s="201">
        <v>0</v>
      </c>
      <c r="AC53" s="201">
        <v>0</v>
      </c>
      <c r="AD53" s="201">
        <v>0</v>
      </c>
      <c r="AE53" s="201">
        <v>0</v>
      </c>
      <c r="AF53" s="201">
        <v>0</v>
      </c>
      <c r="AG53" s="201">
        <v>0</v>
      </c>
      <c r="AH53" s="201">
        <v>0</v>
      </c>
      <c r="AI53" s="201">
        <v>0</v>
      </c>
      <c r="AJ53" s="201">
        <v>0</v>
      </c>
      <c r="AK53" s="201">
        <v>0</v>
      </c>
      <c r="AL53" s="201">
        <v>0</v>
      </c>
      <c r="AM53" s="201">
        <v>0</v>
      </c>
      <c r="AN53" s="201">
        <v>0</v>
      </c>
      <c r="AO53" s="201">
        <v>0</v>
      </c>
      <c r="AP53" s="201">
        <v>0</v>
      </c>
      <c r="AQ53" s="201">
        <v>0</v>
      </c>
      <c r="AR53" s="201">
        <v>0</v>
      </c>
      <c r="AS53" s="201">
        <v>0</v>
      </c>
      <c r="AT53" s="201">
        <v>0</v>
      </c>
      <c r="AU53" s="201">
        <v>0</v>
      </c>
      <c r="AV53" s="201">
        <v>0</v>
      </c>
      <c r="AW53" s="201">
        <v>0</v>
      </c>
      <c r="AX53" s="201">
        <v>0</v>
      </c>
      <c r="AY53" s="201">
        <v>1268</v>
      </c>
      <c r="AZ53" s="201">
        <v>1298</v>
      </c>
      <c r="BA53" s="201">
        <v>1365</v>
      </c>
      <c r="BB53" s="201">
        <v>1404</v>
      </c>
      <c r="BC53" s="201">
        <v>1434</v>
      </c>
      <c r="BD53" s="201">
        <v>1464</v>
      </c>
      <c r="BE53" s="201">
        <v>1495</v>
      </c>
      <c r="BF53" s="201">
        <v>1510</v>
      </c>
      <c r="BG53" s="201">
        <v>1547</v>
      </c>
      <c r="BH53" s="201">
        <v>1589</v>
      </c>
      <c r="BI53" s="201">
        <v>1629</v>
      </c>
      <c r="BJ53" s="201">
        <v>1666</v>
      </c>
      <c r="BK53" s="201">
        <v>1700</v>
      </c>
      <c r="BL53" s="201">
        <v>1737</v>
      </c>
      <c r="BM53" s="201">
        <v>1776</v>
      </c>
      <c r="BN53" s="201">
        <v>1782</v>
      </c>
      <c r="BO53" s="201">
        <v>1756</v>
      </c>
      <c r="BP53" s="201">
        <v>1710</v>
      </c>
      <c r="BQ53" s="201">
        <v>1641</v>
      </c>
      <c r="BR53" s="201">
        <v>1617</v>
      </c>
      <c r="BS53" s="201">
        <v>1602</v>
      </c>
      <c r="BT53" s="201">
        <v>1594</v>
      </c>
      <c r="BU53" s="201">
        <v>1580</v>
      </c>
      <c r="BV53" s="201">
        <v>1576</v>
      </c>
      <c r="BW53" s="201">
        <v>1586</v>
      </c>
      <c r="BX53" s="202">
        <v>1600</v>
      </c>
      <c r="BY53" s="202">
        <v>1620</v>
      </c>
      <c r="BZ53" s="202">
        <v>1645</v>
      </c>
      <c r="CA53" s="203">
        <v>1675</v>
      </c>
    </row>
    <row r="54" spans="1:79" x14ac:dyDescent="0.4">
      <c r="B54" s="205" t="s">
        <v>228</v>
      </c>
      <c r="D54" s="201">
        <v>0</v>
      </c>
      <c r="E54" s="201">
        <v>0</v>
      </c>
      <c r="F54" s="201">
        <v>0</v>
      </c>
      <c r="G54" s="201">
        <v>0</v>
      </c>
      <c r="H54" s="201">
        <v>0</v>
      </c>
      <c r="I54" s="201">
        <v>0</v>
      </c>
      <c r="J54" s="201">
        <v>0</v>
      </c>
      <c r="K54" s="201">
        <v>0</v>
      </c>
      <c r="L54" s="201">
        <v>0</v>
      </c>
      <c r="M54" s="201">
        <v>0</v>
      </c>
      <c r="N54" s="201">
        <v>0</v>
      </c>
      <c r="O54" s="201">
        <v>0</v>
      </c>
      <c r="P54" s="201">
        <v>0</v>
      </c>
      <c r="Q54" s="201">
        <v>0</v>
      </c>
      <c r="R54" s="201">
        <v>0</v>
      </c>
      <c r="S54" s="201">
        <v>0</v>
      </c>
      <c r="T54" s="201">
        <v>0</v>
      </c>
      <c r="U54" s="201">
        <v>0</v>
      </c>
      <c r="V54" s="201">
        <v>0</v>
      </c>
      <c r="W54" s="201">
        <v>0</v>
      </c>
      <c r="X54" s="201">
        <v>0</v>
      </c>
      <c r="Y54" s="201">
        <v>0</v>
      </c>
      <c r="Z54" s="201">
        <v>0</v>
      </c>
      <c r="AA54" s="201">
        <v>0</v>
      </c>
      <c r="AB54" s="201">
        <v>0</v>
      </c>
      <c r="AC54" s="201">
        <v>72</v>
      </c>
      <c r="AD54" s="201">
        <v>84</v>
      </c>
      <c r="AE54" s="201">
        <v>99</v>
      </c>
      <c r="AF54" s="201">
        <v>112</v>
      </c>
      <c r="AG54" s="201">
        <v>129</v>
      </c>
      <c r="AH54" s="201">
        <v>143</v>
      </c>
      <c r="AI54" s="201">
        <v>151</v>
      </c>
      <c r="AJ54" s="201">
        <v>179</v>
      </c>
      <c r="AK54" s="201">
        <v>203</v>
      </c>
      <c r="AL54" s="201">
        <v>230</v>
      </c>
      <c r="AM54" s="201">
        <v>269</v>
      </c>
      <c r="AN54" s="201">
        <v>317</v>
      </c>
      <c r="AO54" s="201">
        <v>359</v>
      </c>
      <c r="AP54" s="201">
        <v>394</v>
      </c>
      <c r="AQ54" s="201">
        <v>443</v>
      </c>
      <c r="AR54" s="201">
        <v>490</v>
      </c>
      <c r="AS54" s="201">
        <v>538</v>
      </c>
      <c r="AT54" s="201">
        <v>596</v>
      </c>
      <c r="AU54" s="201">
        <v>686</v>
      </c>
      <c r="AV54" s="201">
        <v>890</v>
      </c>
      <c r="AW54" s="201">
        <v>962</v>
      </c>
      <c r="AX54" s="201">
        <v>1046</v>
      </c>
      <c r="AY54" s="201">
        <v>1115</v>
      </c>
      <c r="AZ54" s="201">
        <v>1152</v>
      </c>
      <c r="BA54" s="201">
        <v>1207</v>
      </c>
      <c r="BB54" s="201">
        <v>1238</v>
      </c>
      <c r="BC54" s="201">
        <v>1256</v>
      </c>
      <c r="BD54" s="201">
        <v>1276</v>
      </c>
      <c r="BE54" s="201">
        <v>1296</v>
      </c>
      <c r="BF54" s="201">
        <v>1304</v>
      </c>
      <c r="BG54" s="201">
        <v>1343</v>
      </c>
      <c r="BH54" s="201">
        <v>1400</v>
      </c>
      <c r="BI54" s="201">
        <v>1445</v>
      </c>
      <c r="BJ54" s="201">
        <v>1489</v>
      </c>
      <c r="BK54" s="201">
        <v>1528</v>
      </c>
      <c r="BL54" s="201">
        <v>1568</v>
      </c>
      <c r="BM54" s="201">
        <v>1607</v>
      </c>
      <c r="BN54" s="201">
        <v>1619</v>
      </c>
      <c r="BO54" s="201">
        <v>1597</v>
      </c>
      <c r="BP54" s="201">
        <v>1553</v>
      </c>
      <c r="BQ54" s="201">
        <v>1490</v>
      </c>
      <c r="BR54" s="201">
        <v>1462</v>
      </c>
      <c r="BS54" s="201">
        <v>1459</v>
      </c>
      <c r="BT54" s="201">
        <v>1445</v>
      </c>
      <c r="BU54" s="201">
        <v>1435</v>
      </c>
      <c r="BV54" s="201">
        <v>1440</v>
      </c>
      <c r="BW54" s="201">
        <v>1451</v>
      </c>
      <c r="BX54" s="202">
        <v>1467</v>
      </c>
      <c r="BY54" s="202">
        <v>1487</v>
      </c>
      <c r="BZ54" s="202">
        <v>1512</v>
      </c>
      <c r="CA54" s="203">
        <v>1541</v>
      </c>
    </row>
    <row r="55" spans="1:79" x14ac:dyDescent="0.4">
      <c r="B55" s="205" t="s">
        <v>229</v>
      </c>
      <c r="D55" s="201">
        <v>0</v>
      </c>
      <c r="E55" s="201">
        <v>0</v>
      </c>
      <c r="F55" s="201">
        <v>0</v>
      </c>
      <c r="G55" s="201">
        <v>0</v>
      </c>
      <c r="H55" s="201">
        <v>0</v>
      </c>
      <c r="I55" s="201">
        <v>0</v>
      </c>
      <c r="J55" s="201">
        <v>0</v>
      </c>
      <c r="K55" s="201">
        <v>0</v>
      </c>
      <c r="L55" s="201">
        <v>0</v>
      </c>
      <c r="M55" s="201">
        <v>0</v>
      </c>
      <c r="N55" s="201">
        <v>0</v>
      </c>
      <c r="O55" s="201">
        <v>0</v>
      </c>
      <c r="P55" s="201">
        <v>0</v>
      </c>
      <c r="Q55" s="201">
        <v>0</v>
      </c>
      <c r="R55" s="201">
        <v>0</v>
      </c>
      <c r="S55" s="201">
        <v>0</v>
      </c>
      <c r="T55" s="201">
        <v>0</v>
      </c>
      <c r="U55" s="201">
        <v>0</v>
      </c>
      <c r="V55" s="201">
        <v>0</v>
      </c>
      <c r="W55" s="201">
        <v>0</v>
      </c>
      <c r="X55" s="201">
        <v>0</v>
      </c>
      <c r="Y55" s="201">
        <v>0</v>
      </c>
      <c r="Z55" s="201">
        <v>0</v>
      </c>
      <c r="AA55" s="201">
        <v>0</v>
      </c>
      <c r="AB55" s="201">
        <v>0</v>
      </c>
      <c r="AC55" s="201">
        <v>0</v>
      </c>
      <c r="AD55" s="201">
        <v>0</v>
      </c>
      <c r="AE55" s="201">
        <v>0</v>
      </c>
      <c r="AF55" s="201">
        <v>0</v>
      </c>
      <c r="AG55" s="201">
        <v>0</v>
      </c>
      <c r="AH55" s="201">
        <v>0</v>
      </c>
      <c r="AI55" s="201">
        <v>0</v>
      </c>
      <c r="AJ55" s="201">
        <v>0</v>
      </c>
      <c r="AK55" s="201">
        <v>0</v>
      </c>
      <c r="AL55" s="201">
        <v>0</v>
      </c>
      <c r="AM55" s="201">
        <v>0</v>
      </c>
      <c r="AN55" s="201">
        <v>0</v>
      </c>
      <c r="AO55" s="201">
        <v>0</v>
      </c>
      <c r="AP55" s="201">
        <v>0</v>
      </c>
      <c r="AQ55" s="201">
        <v>0</v>
      </c>
      <c r="AR55" s="201">
        <v>0</v>
      </c>
      <c r="AS55" s="201">
        <v>0</v>
      </c>
      <c r="AT55" s="201">
        <v>0</v>
      </c>
      <c r="AU55" s="201">
        <v>0</v>
      </c>
      <c r="AV55" s="201">
        <v>0</v>
      </c>
      <c r="AW55" s="201">
        <v>0</v>
      </c>
      <c r="AX55" s="201">
        <v>0</v>
      </c>
      <c r="AY55" s="201">
        <v>153</v>
      </c>
      <c r="AZ55" s="201">
        <v>146</v>
      </c>
      <c r="BA55" s="201">
        <v>158</v>
      </c>
      <c r="BB55" s="201">
        <v>166</v>
      </c>
      <c r="BC55" s="201">
        <v>178</v>
      </c>
      <c r="BD55" s="201">
        <v>188</v>
      </c>
      <c r="BE55" s="201">
        <v>199</v>
      </c>
      <c r="BF55" s="201">
        <v>206</v>
      </c>
      <c r="BG55" s="201">
        <v>204</v>
      </c>
      <c r="BH55" s="201">
        <v>189</v>
      </c>
      <c r="BI55" s="201">
        <v>184</v>
      </c>
      <c r="BJ55" s="201">
        <v>177</v>
      </c>
      <c r="BK55" s="201">
        <v>172</v>
      </c>
      <c r="BL55" s="201">
        <v>169</v>
      </c>
      <c r="BM55" s="201">
        <v>169</v>
      </c>
      <c r="BN55" s="201">
        <v>163</v>
      </c>
      <c r="BO55" s="201">
        <v>160</v>
      </c>
      <c r="BP55" s="201">
        <v>158</v>
      </c>
      <c r="BQ55" s="201">
        <v>151</v>
      </c>
      <c r="BR55" s="201">
        <v>155</v>
      </c>
      <c r="BS55" s="201">
        <v>143</v>
      </c>
      <c r="BT55" s="201">
        <v>148</v>
      </c>
      <c r="BU55" s="201">
        <v>145</v>
      </c>
      <c r="BV55" s="201">
        <v>137</v>
      </c>
      <c r="BW55" s="201">
        <v>135</v>
      </c>
      <c r="BX55" s="202">
        <v>133</v>
      </c>
      <c r="BY55" s="202">
        <v>133</v>
      </c>
      <c r="BZ55" s="202">
        <v>133</v>
      </c>
      <c r="CA55" s="203">
        <v>134</v>
      </c>
    </row>
    <row r="56" spans="1:79" x14ac:dyDescent="0.4">
      <c r="B56" s="191" t="s">
        <v>136</v>
      </c>
      <c r="D56" s="201">
        <v>0</v>
      </c>
      <c r="E56" s="201">
        <v>0</v>
      </c>
      <c r="F56" s="201">
        <v>0</v>
      </c>
      <c r="G56" s="201">
        <v>0</v>
      </c>
      <c r="H56" s="201">
        <v>0</v>
      </c>
      <c r="I56" s="201">
        <v>0</v>
      </c>
      <c r="J56" s="201">
        <v>0</v>
      </c>
      <c r="K56" s="201">
        <v>0</v>
      </c>
      <c r="L56" s="201">
        <v>0</v>
      </c>
      <c r="M56" s="201">
        <v>0</v>
      </c>
      <c r="N56" s="201">
        <v>0</v>
      </c>
      <c r="O56" s="201">
        <v>0</v>
      </c>
      <c r="P56" s="201">
        <v>0</v>
      </c>
      <c r="Q56" s="201">
        <v>0</v>
      </c>
      <c r="R56" s="201">
        <v>0</v>
      </c>
      <c r="S56" s="201">
        <v>0</v>
      </c>
      <c r="T56" s="201">
        <v>0</v>
      </c>
      <c r="U56" s="201">
        <v>0</v>
      </c>
      <c r="V56" s="201">
        <v>0</v>
      </c>
      <c r="W56" s="201">
        <v>0</v>
      </c>
      <c r="X56" s="201">
        <v>0</v>
      </c>
      <c r="Y56" s="201">
        <v>0</v>
      </c>
      <c r="Z56" s="201">
        <v>0</v>
      </c>
      <c r="AA56" s="201">
        <v>0</v>
      </c>
      <c r="AB56" s="201">
        <v>0</v>
      </c>
      <c r="AC56" s="201">
        <v>0</v>
      </c>
      <c r="AD56" s="201">
        <v>0</v>
      </c>
      <c r="AE56" s="201">
        <v>0</v>
      </c>
      <c r="AF56" s="201">
        <v>0</v>
      </c>
      <c r="AG56" s="201">
        <v>0</v>
      </c>
      <c r="AH56" s="201">
        <v>63</v>
      </c>
      <c r="AI56" s="201">
        <v>55</v>
      </c>
      <c r="AJ56" s="201">
        <v>54</v>
      </c>
      <c r="AK56" s="201">
        <v>52</v>
      </c>
      <c r="AL56" s="201">
        <v>48</v>
      </c>
      <c r="AM56" s="201">
        <v>49</v>
      </c>
      <c r="AN56" s="201">
        <v>48</v>
      </c>
      <c r="AO56" s="201">
        <v>48</v>
      </c>
      <c r="AP56" s="201">
        <v>45</v>
      </c>
      <c r="AQ56" s="201">
        <v>45</v>
      </c>
      <c r="AR56" s="201">
        <v>48</v>
      </c>
      <c r="AS56" s="201">
        <v>53</v>
      </c>
      <c r="AT56" s="201">
        <v>45</v>
      </c>
      <c r="AU56" s="201">
        <v>50</v>
      </c>
      <c r="AV56" s="201">
        <v>54</v>
      </c>
      <c r="AW56" s="201">
        <v>55</v>
      </c>
      <c r="AX56" s="201">
        <v>51</v>
      </c>
      <c r="AY56" s="201">
        <v>51</v>
      </c>
      <c r="AZ56" s="201">
        <v>46</v>
      </c>
      <c r="BA56" s="201">
        <v>38</v>
      </c>
      <c r="BB56" s="201">
        <v>36</v>
      </c>
      <c r="BC56" s="201">
        <v>34</v>
      </c>
      <c r="BD56" s="201">
        <v>30</v>
      </c>
      <c r="BE56" s="201">
        <v>29</v>
      </c>
      <c r="BF56" s="201">
        <v>29</v>
      </c>
      <c r="BG56" s="201">
        <v>27</v>
      </c>
      <c r="BH56" s="201">
        <v>26</v>
      </c>
      <c r="BI56" s="201">
        <v>23</v>
      </c>
      <c r="BJ56" s="201">
        <v>21</v>
      </c>
      <c r="BK56" s="201">
        <v>19</v>
      </c>
      <c r="BL56" s="201">
        <v>14</v>
      </c>
      <c r="BM56" s="201">
        <v>11</v>
      </c>
      <c r="BN56" s="201">
        <v>8</v>
      </c>
      <c r="BO56" s="201">
        <v>6</v>
      </c>
      <c r="BP56" s="201">
        <v>5</v>
      </c>
      <c r="BQ56" s="201">
        <v>3</v>
      </c>
      <c r="BR56" s="201">
        <v>2</v>
      </c>
      <c r="BS56" s="201">
        <v>1</v>
      </c>
      <c r="BT56" s="201">
        <v>1</v>
      </c>
      <c r="BU56" s="201">
        <v>0</v>
      </c>
      <c r="BV56" s="201">
        <v>0</v>
      </c>
      <c r="BW56" s="201">
        <v>0</v>
      </c>
      <c r="BX56" s="202">
        <v>0</v>
      </c>
      <c r="BY56" s="202">
        <v>0</v>
      </c>
      <c r="BZ56" s="202">
        <v>0</v>
      </c>
      <c r="CA56" s="203">
        <v>0</v>
      </c>
    </row>
    <row r="57" spans="1:79" x14ac:dyDescent="0.4">
      <c r="B57" s="191" t="s">
        <v>138</v>
      </c>
      <c r="D57" s="201">
        <v>0</v>
      </c>
      <c r="E57" s="201">
        <v>0</v>
      </c>
      <c r="F57" s="201">
        <v>0</v>
      </c>
      <c r="G57" s="201">
        <v>0</v>
      </c>
      <c r="H57" s="201">
        <v>0</v>
      </c>
      <c r="I57" s="201">
        <v>0</v>
      </c>
      <c r="J57" s="201">
        <v>0</v>
      </c>
      <c r="K57" s="201">
        <v>0</v>
      </c>
      <c r="L57" s="201">
        <v>0</v>
      </c>
      <c r="M57" s="201">
        <v>0</v>
      </c>
      <c r="N57" s="201">
        <v>0</v>
      </c>
      <c r="O57" s="201">
        <v>0</v>
      </c>
      <c r="P57" s="201">
        <v>0</v>
      </c>
      <c r="Q57" s="201">
        <v>0</v>
      </c>
      <c r="R57" s="201">
        <v>0</v>
      </c>
      <c r="S57" s="201">
        <v>0</v>
      </c>
      <c r="T57" s="201">
        <v>0</v>
      </c>
      <c r="U57" s="201">
        <v>0</v>
      </c>
      <c r="V57" s="201">
        <v>0</v>
      </c>
      <c r="W57" s="201">
        <v>0</v>
      </c>
      <c r="X57" s="201">
        <v>0</v>
      </c>
      <c r="Y57" s="201">
        <v>0</v>
      </c>
      <c r="Z57" s="201">
        <v>0</v>
      </c>
      <c r="AA57" s="201">
        <v>0</v>
      </c>
      <c r="AB57" s="201">
        <v>0</v>
      </c>
      <c r="AC57" s="201">
        <v>0</v>
      </c>
      <c r="AD57" s="201">
        <v>0</v>
      </c>
      <c r="AE57" s="201">
        <v>0</v>
      </c>
      <c r="AF57" s="201">
        <v>0</v>
      </c>
      <c r="AG57" s="201">
        <v>0</v>
      </c>
      <c r="AH57" s="201">
        <v>0</v>
      </c>
      <c r="AI57" s="201">
        <v>0</v>
      </c>
      <c r="AJ57" s="201">
        <v>0</v>
      </c>
      <c r="AK57" s="201">
        <v>0</v>
      </c>
      <c r="AL57" s="201">
        <v>0</v>
      </c>
      <c r="AM57" s="201">
        <v>0</v>
      </c>
      <c r="AN57" s="201">
        <v>0</v>
      </c>
      <c r="AO57" s="201">
        <v>0</v>
      </c>
      <c r="AP57" s="201">
        <v>0</v>
      </c>
      <c r="AQ57" s="201">
        <v>0</v>
      </c>
      <c r="AR57" s="201">
        <v>0</v>
      </c>
      <c r="AS57" s="201">
        <v>0</v>
      </c>
      <c r="AT57" s="201">
        <v>0</v>
      </c>
      <c r="AU57" s="201">
        <v>0</v>
      </c>
      <c r="AV57" s="201">
        <v>0</v>
      </c>
      <c r="AW57" s="201">
        <v>0</v>
      </c>
      <c r="AX57" s="201">
        <v>0</v>
      </c>
      <c r="AY57" s="201">
        <v>0</v>
      </c>
      <c r="AZ57" s="201">
        <v>0</v>
      </c>
      <c r="BA57" s="201">
        <v>0</v>
      </c>
      <c r="BB57" s="201">
        <v>0</v>
      </c>
      <c r="BC57" s="201">
        <v>0</v>
      </c>
      <c r="BD57" s="201">
        <v>0</v>
      </c>
      <c r="BE57" s="201">
        <v>0</v>
      </c>
      <c r="BF57" s="201">
        <v>0</v>
      </c>
      <c r="BG57" s="201">
        <v>178</v>
      </c>
      <c r="BH57" s="201">
        <v>235</v>
      </c>
      <c r="BI57" s="201">
        <v>279</v>
      </c>
      <c r="BJ57" s="201">
        <v>319</v>
      </c>
      <c r="BK57" s="201">
        <v>356</v>
      </c>
      <c r="BL57" s="201">
        <v>388</v>
      </c>
      <c r="BM57" s="201">
        <v>411</v>
      </c>
      <c r="BN57" s="201">
        <v>420</v>
      </c>
      <c r="BO57" s="201">
        <v>417</v>
      </c>
      <c r="BP57" s="201">
        <v>405</v>
      </c>
      <c r="BQ57" s="201">
        <v>396</v>
      </c>
      <c r="BR57" s="201">
        <v>378</v>
      </c>
      <c r="BS57" s="201">
        <v>378</v>
      </c>
      <c r="BT57" s="201">
        <v>365</v>
      </c>
      <c r="BU57" s="201">
        <v>361</v>
      </c>
      <c r="BV57" s="201">
        <v>323</v>
      </c>
      <c r="BW57" s="201">
        <v>306</v>
      </c>
      <c r="BX57" s="202">
        <v>305</v>
      </c>
      <c r="BY57" s="202">
        <v>312</v>
      </c>
      <c r="BZ57" s="202">
        <v>326</v>
      </c>
      <c r="CA57" s="203">
        <v>343</v>
      </c>
    </row>
    <row r="58" spans="1:79" x14ac:dyDescent="0.4">
      <c r="B58" s="205" t="s">
        <v>228</v>
      </c>
      <c r="D58" s="202">
        <v>0</v>
      </c>
      <c r="E58" s="202">
        <v>0</v>
      </c>
      <c r="F58" s="202">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202">
        <v>0</v>
      </c>
      <c r="AD58" s="202">
        <v>0</v>
      </c>
      <c r="AE58" s="202">
        <v>0</v>
      </c>
      <c r="AF58" s="202">
        <v>0</v>
      </c>
      <c r="AG58" s="202">
        <v>0</v>
      </c>
      <c r="AH58" s="202">
        <v>0</v>
      </c>
      <c r="AI58" s="202">
        <v>0</v>
      </c>
      <c r="AJ58" s="202">
        <v>0</v>
      </c>
      <c r="AK58" s="202">
        <v>0</v>
      </c>
      <c r="AL58" s="202">
        <v>0</v>
      </c>
      <c r="AM58" s="202">
        <v>0</v>
      </c>
      <c r="AN58" s="202">
        <v>0</v>
      </c>
      <c r="AO58" s="202">
        <v>0</v>
      </c>
      <c r="AP58" s="202">
        <v>0</v>
      </c>
      <c r="AQ58" s="202">
        <v>0</v>
      </c>
      <c r="AR58" s="202">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202">
        <v>20</v>
      </c>
      <c r="BH58" s="202">
        <v>22</v>
      </c>
      <c r="BI58" s="202">
        <v>24</v>
      </c>
      <c r="BJ58" s="202">
        <v>26</v>
      </c>
      <c r="BK58" s="202">
        <v>28</v>
      </c>
      <c r="BL58" s="202">
        <v>30</v>
      </c>
      <c r="BM58" s="202">
        <v>31</v>
      </c>
      <c r="BN58" s="202">
        <v>30</v>
      </c>
      <c r="BO58" s="202">
        <v>26</v>
      </c>
      <c r="BP58" s="202">
        <v>22</v>
      </c>
      <c r="BQ58" s="202">
        <v>22</v>
      </c>
      <c r="BR58" s="202">
        <v>20</v>
      </c>
      <c r="BS58" s="202">
        <v>19</v>
      </c>
      <c r="BT58" s="202">
        <v>18</v>
      </c>
      <c r="BU58" s="202">
        <v>17</v>
      </c>
      <c r="BV58" s="202">
        <v>12</v>
      </c>
      <c r="BW58" s="202">
        <v>9</v>
      </c>
      <c r="BX58" s="202">
        <v>8</v>
      </c>
      <c r="BY58" s="202">
        <v>8</v>
      </c>
      <c r="BZ58" s="202">
        <v>8</v>
      </c>
      <c r="CA58" s="203">
        <v>8</v>
      </c>
    </row>
    <row r="59" spans="1:79" x14ac:dyDescent="0.4">
      <c r="B59" s="205" t="s">
        <v>229</v>
      </c>
      <c r="D59" s="202">
        <v>0</v>
      </c>
      <c r="E59" s="202">
        <v>0</v>
      </c>
      <c r="F59" s="202">
        <v>0</v>
      </c>
      <c r="G59" s="202">
        <v>0</v>
      </c>
      <c r="H59" s="202">
        <v>0</v>
      </c>
      <c r="I59" s="202">
        <v>0</v>
      </c>
      <c r="J59" s="202">
        <v>0</v>
      </c>
      <c r="K59" s="202">
        <v>0</v>
      </c>
      <c r="L59" s="202">
        <v>0</v>
      </c>
      <c r="M59" s="202">
        <v>0</v>
      </c>
      <c r="N59" s="202">
        <v>0</v>
      </c>
      <c r="O59" s="202">
        <v>0</v>
      </c>
      <c r="P59" s="202">
        <v>0</v>
      </c>
      <c r="Q59" s="202">
        <v>0</v>
      </c>
      <c r="R59" s="202">
        <v>0</v>
      </c>
      <c r="S59" s="202">
        <v>0</v>
      </c>
      <c r="T59" s="202">
        <v>0</v>
      </c>
      <c r="U59" s="202">
        <v>0</v>
      </c>
      <c r="V59" s="202">
        <v>0</v>
      </c>
      <c r="W59" s="202">
        <v>0</v>
      </c>
      <c r="X59" s="202">
        <v>0</v>
      </c>
      <c r="Y59" s="202">
        <v>0</v>
      </c>
      <c r="Z59" s="202">
        <v>0</v>
      </c>
      <c r="AA59" s="202">
        <v>0</v>
      </c>
      <c r="AB59" s="202">
        <v>0</v>
      </c>
      <c r="AC59" s="202">
        <v>0</v>
      </c>
      <c r="AD59" s="202">
        <v>0</v>
      </c>
      <c r="AE59" s="202">
        <v>0</v>
      </c>
      <c r="AF59" s="202">
        <v>0</v>
      </c>
      <c r="AG59" s="202">
        <v>0</v>
      </c>
      <c r="AH59" s="202">
        <v>0</v>
      </c>
      <c r="AI59" s="202">
        <v>0</v>
      </c>
      <c r="AJ59" s="202">
        <v>0</v>
      </c>
      <c r="AK59" s="202">
        <v>0</v>
      </c>
      <c r="AL59" s="202">
        <v>0</v>
      </c>
      <c r="AM59" s="202">
        <v>0</v>
      </c>
      <c r="AN59" s="202">
        <v>0</v>
      </c>
      <c r="AO59" s="202">
        <v>0</v>
      </c>
      <c r="AP59" s="202">
        <v>0</v>
      </c>
      <c r="AQ59" s="202">
        <v>0</v>
      </c>
      <c r="AR59" s="202">
        <v>0</v>
      </c>
      <c r="AS59" s="202">
        <v>0</v>
      </c>
      <c r="AT59" s="202">
        <v>0</v>
      </c>
      <c r="AU59" s="202">
        <v>0</v>
      </c>
      <c r="AV59" s="202">
        <v>0</v>
      </c>
      <c r="AW59" s="202">
        <v>0</v>
      </c>
      <c r="AX59" s="202">
        <v>0</v>
      </c>
      <c r="AY59" s="202">
        <v>0</v>
      </c>
      <c r="AZ59" s="202">
        <v>0</v>
      </c>
      <c r="BA59" s="202">
        <v>0</v>
      </c>
      <c r="BB59" s="202">
        <v>0</v>
      </c>
      <c r="BC59" s="202">
        <v>0</v>
      </c>
      <c r="BD59" s="202">
        <v>0</v>
      </c>
      <c r="BE59" s="202">
        <v>0</v>
      </c>
      <c r="BF59" s="202">
        <v>0</v>
      </c>
      <c r="BG59" s="202">
        <v>158</v>
      </c>
      <c r="BH59" s="202">
        <v>213</v>
      </c>
      <c r="BI59" s="202">
        <v>255</v>
      </c>
      <c r="BJ59" s="202">
        <v>292</v>
      </c>
      <c r="BK59" s="202">
        <v>327</v>
      </c>
      <c r="BL59" s="202">
        <v>357</v>
      </c>
      <c r="BM59" s="202">
        <v>381</v>
      </c>
      <c r="BN59" s="202">
        <v>390</v>
      </c>
      <c r="BO59" s="202">
        <v>391</v>
      </c>
      <c r="BP59" s="202">
        <v>383</v>
      </c>
      <c r="BQ59" s="202">
        <v>374</v>
      </c>
      <c r="BR59" s="202">
        <v>358</v>
      </c>
      <c r="BS59" s="202">
        <v>359</v>
      </c>
      <c r="BT59" s="202">
        <v>347</v>
      </c>
      <c r="BU59" s="202">
        <v>344</v>
      </c>
      <c r="BV59" s="202">
        <v>311</v>
      </c>
      <c r="BW59" s="202">
        <v>296</v>
      </c>
      <c r="BX59" s="202">
        <v>297</v>
      </c>
      <c r="BY59" s="202">
        <v>304</v>
      </c>
      <c r="BZ59" s="202">
        <v>319</v>
      </c>
      <c r="CA59" s="203">
        <v>334</v>
      </c>
    </row>
    <row r="60" spans="1:79" ht="26.25" customHeight="1" x14ac:dyDescent="0.4">
      <c r="B60" s="191" t="s">
        <v>266</v>
      </c>
      <c r="D60" s="201">
        <v>0</v>
      </c>
      <c r="E60" s="201">
        <v>0</v>
      </c>
      <c r="F60" s="201">
        <v>0</v>
      </c>
      <c r="G60" s="201">
        <v>0</v>
      </c>
      <c r="H60" s="201">
        <v>0</v>
      </c>
      <c r="I60" s="201">
        <v>0</v>
      </c>
      <c r="J60" s="201">
        <v>0</v>
      </c>
      <c r="K60" s="201">
        <v>0</v>
      </c>
      <c r="L60" s="201">
        <v>0</v>
      </c>
      <c r="M60" s="201">
        <v>0</v>
      </c>
      <c r="N60" s="201">
        <v>0</v>
      </c>
      <c r="O60" s="201">
        <v>0</v>
      </c>
      <c r="P60" s="201">
        <v>0</v>
      </c>
      <c r="Q60" s="201">
        <v>0</v>
      </c>
      <c r="R60" s="201">
        <v>0</v>
      </c>
      <c r="S60" s="201">
        <v>0</v>
      </c>
      <c r="T60" s="201">
        <v>0</v>
      </c>
      <c r="U60" s="201">
        <v>0</v>
      </c>
      <c r="V60" s="201">
        <v>0</v>
      </c>
      <c r="W60" s="201">
        <v>0</v>
      </c>
      <c r="X60" s="201">
        <v>0</v>
      </c>
      <c r="Y60" s="201">
        <v>0</v>
      </c>
      <c r="Z60" s="201">
        <v>0</v>
      </c>
      <c r="AA60" s="201">
        <v>0</v>
      </c>
      <c r="AB60" s="201">
        <v>0</v>
      </c>
      <c r="AC60" s="201">
        <v>7720</v>
      </c>
      <c r="AD60" s="201">
        <v>8850</v>
      </c>
      <c r="AE60" s="201">
        <v>10</v>
      </c>
      <c r="AF60" s="201">
        <v>0</v>
      </c>
      <c r="AG60" s="201">
        <v>0</v>
      </c>
      <c r="AH60" s="201">
        <v>9600</v>
      </c>
      <c r="AI60" s="201">
        <v>9600</v>
      </c>
      <c r="AJ60" s="201">
        <v>9800</v>
      </c>
      <c r="AK60" s="201">
        <v>10100</v>
      </c>
      <c r="AL60" s="201">
        <v>10200</v>
      </c>
      <c r="AM60" s="201">
        <v>10300</v>
      </c>
      <c r="AN60" s="201">
        <v>10500</v>
      </c>
      <c r="AO60" s="201">
        <v>10500</v>
      </c>
      <c r="AP60" s="201">
        <v>10700</v>
      </c>
      <c r="AQ60" s="201">
        <v>10700</v>
      </c>
      <c r="AR60" s="201">
        <v>10900</v>
      </c>
      <c r="AS60" s="201">
        <v>11200</v>
      </c>
      <c r="AT60" s="201">
        <v>11236</v>
      </c>
      <c r="AU60" s="201">
        <v>11432</v>
      </c>
      <c r="AV60" s="201">
        <v>11511</v>
      </c>
      <c r="AW60" s="201">
        <v>12209</v>
      </c>
      <c r="AX60" s="201">
        <v>12331</v>
      </c>
      <c r="AY60" s="201">
        <v>12418</v>
      </c>
      <c r="AZ60" s="201">
        <v>12861</v>
      </c>
      <c r="BA60" s="201">
        <v>12326</v>
      </c>
      <c r="BB60" s="201">
        <v>12442</v>
      </c>
      <c r="BC60" s="201">
        <v>11818</v>
      </c>
      <c r="BD60" s="201">
        <v>11896</v>
      </c>
      <c r="BE60" s="201">
        <v>12014</v>
      </c>
      <c r="BF60" s="201">
        <v>12002</v>
      </c>
      <c r="BG60" s="201">
        <v>12232</v>
      </c>
      <c r="BH60" s="201">
        <v>12302</v>
      </c>
      <c r="BI60" s="201">
        <v>12387</v>
      </c>
      <c r="BJ60" s="201">
        <v>12586</v>
      </c>
      <c r="BK60" s="201">
        <v>12728</v>
      </c>
      <c r="BL60" s="201">
        <v>11754</v>
      </c>
      <c r="BM60" s="201">
        <v>12123</v>
      </c>
      <c r="BN60" s="201">
        <v>12239</v>
      </c>
      <c r="BO60" s="201">
        <v>12335</v>
      </c>
      <c r="BP60" s="201">
        <v>12346</v>
      </c>
      <c r="BQ60" s="201">
        <v>12245</v>
      </c>
      <c r="BR60" s="201">
        <v>12459</v>
      </c>
      <c r="BS60" s="201">
        <v>12757</v>
      </c>
      <c r="BT60" s="201">
        <v>12642</v>
      </c>
      <c r="BU60" s="201">
        <v>12605</v>
      </c>
      <c r="BV60" s="201">
        <v>12600</v>
      </c>
      <c r="BW60" s="201">
        <v>12516</v>
      </c>
      <c r="BX60" s="202">
        <v>12507</v>
      </c>
      <c r="BY60" s="202">
        <v>12771</v>
      </c>
      <c r="BZ60" s="202">
        <v>13075</v>
      </c>
      <c r="CA60" s="203">
        <v>13410</v>
      </c>
    </row>
    <row r="61" spans="1:79" x14ac:dyDescent="0.4">
      <c r="B61" s="191" t="s">
        <v>22</v>
      </c>
      <c r="D61" s="202">
        <v>0</v>
      </c>
      <c r="E61" s="202">
        <v>0</v>
      </c>
      <c r="F61" s="202">
        <v>0</v>
      </c>
      <c r="G61" s="202">
        <v>0</v>
      </c>
      <c r="H61" s="202">
        <v>0</v>
      </c>
      <c r="I61" s="202">
        <v>0</v>
      </c>
      <c r="J61" s="202">
        <v>0</v>
      </c>
      <c r="K61" s="202">
        <v>0</v>
      </c>
      <c r="L61" s="202">
        <v>0</v>
      </c>
      <c r="M61" s="202">
        <v>0</v>
      </c>
      <c r="N61" s="202">
        <v>0</v>
      </c>
      <c r="O61" s="202">
        <v>0</v>
      </c>
      <c r="P61" s="202">
        <v>0</v>
      </c>
      <c r="Q61" s="202">
        <v>0</v>
      </c>
      <c r="R61" s="202">
        <v>0</v>
      </c>
      <c r="S61" s="202">
        <v>0</v>
      </c>
      <c r="T61" s="202">
        <v>0</v>
      </c>
      <c r="U61" s="202">
        <v>0</v>
      </c>
      <c r="V61" s="202">
        <v>0</v>
      </c>
      <c r="W61" s="202">
        <v>0</v>
      </c>
      <c r="X61" s="202">
        <v>0</v>
      </c>
      <c r="Y61" s="202">
        <v>0</v>
      </c>
      <c r="Z61" s="202">
        <v>0</v>
      </c>
      <c r="AA61" s="202">
        <v>0</v>
      </c>
      <c r="AB61" s="202">
        <v>0</v>
      </c>
      <c r="AC61" s="202">
        <v>0</v>
      </c>
      <c r="AD61" s="202">
        <v>0</v>
      </c>
      <c r="AE61" s="202">
        <v>0</v>
      </c>
      <c r="AF61" s="202">
        <v>0</v>
      </c>
      <c r="AG61" s="202">
        <v>0</v>
      </c>
      <c r="AH61" s="202">
        <v>0</v>
      </c>
      <c r="AI61" s="202">
        <v>0</v>
      </c>
      <c r="AJ61" s="202">
        <v>0</v>
      </c>
      <c r="AK61" s="202">
        <v>0</v>
      </c>
      <c r="AL61" s="202">
        <v>0</v>
      </c>
      <c r="AM61" s="202">
        <v>0</v>
      </c>
      <c r="AN61" s="202">
        <v>0</v>
      </c>
      <c r="AO61" s="202">
        <v>0</v>
      </c>
      <c r="AP61" s="202">
        <v>0</v>
      </c>
      <c r="AQ61" s="202">
        <v>0</v>
      </c>
      <c r="AR61" s="202">
        <v>3013</v>
      </c>
      <c r="AS61" s="202">
        <v>2979</v>
      </c>
      <c r="AT61" s="202">
        <v>3735</v>
      </c>
      <c r="AU61" s="202">
        <v>3159</v>
      </c>
      <c r="AV61" s="202">
        <v>2996</v>
      </c>
      <c r="AW61" s="202">
        <v>2838</v>
      </c>
      <c r="AX61" s="202">
        <v>2801</v>
      </c>
      <c r="AY61" s="202">
        <v>2769</v>
      </c>
      <c r="AZ61" s="202">
        <v>2692</v>
      </c>
      <c r="BA61" s="202">
        <v>2623</v>
      </c>
      <c r="BB61" s="202">
        <v>2567</v>
      </c>
      <c r="BC61" s="202">
        <v>2471</v>
      </c>
      <c r="BD61" s="202">
        <v>2387</v>
      </c>
      <c r="BE61" s="202">
        <v>2371</v>
      </c>
      <c r="BF61" s="202">
        <v>2357</v>
      </c>
      <c r="BG61" s="202">
        <v>2335</v>
      </c>
      <c r="BH61" s="202">
        <v>2442</v>
      </c>
      <c r="BI61" s="202">
        <v>2426</v>
      </c>
      <c r="BJ61" s="202">
        <v>2510</v>
      </c>
      <c r="BK61" s="202">
        <v>2535</v>
      </c>
      <c r="BL61" s="202">
        <v>2592</v>
      </c>
      <c r="BM61" s="202">
        <v>2631</v>
      </c>
      <c r="BN61" s="202">
        <v>2633</v>
      </c>
      <c r="BO61" s="202">
        <v>2620</v>
      </c>
      <c r="BP61" s="202">
        <v>2544</v>
      </c>
      <c r="BQ61" s="202">
        <v>0</v>
      </c>
      <c r="BR61" s="202">
        <v>0</v>
      </c>
      <c r="BS61" s="202">
        <v>0</v>
      </c>
      <c r="BT61" s="202">
        <v>0</v>
      </c>
      <c r="BU61" s="202">
        <v>0</v>
      </c>
      <c r="BV61" s="202">
        <v>0</v>
      </c>
      <c r="BW61" s="202">
        <v>0</v>
      </c>
      <c r="BX61" s="202">
        <v>0</v>
      </c>
      <c r="BY61" s="202">
        <v>0</v>
      </c>
      <c r="BZ61" s="202">
        <v>0</v>
      </c>
      <c r="CA61" s="203">
        <v>0</v>
      </c>
    </row>
    <row r="62" spans="1:79" x14ac:dyDescent="0.4">
      <c r="B62" s="191" t="s">
        <v>146</v>
      </c>
      <c r="D62" s="201">
        <v>0</v>
      </c>
      <c r="E62" s="201">
        <v>0</v>
      </c>
      <c r="F62" s="201">
        <v>0</v>
      </c>
      <c r="G62" s="201">
        <v>0</v>
      </c>
      <c r="H62" s="201">
        <v>0</v>
      </c>
      <c r="I62" s="201">
        <v>0</v>
      </c>
      <c r="J62" s="201">
        <v>0</v>
      </c>
      <c r="K62" s="201">
        <v>0</v>
      </c>
      <c r="L62" s="201">
        <v>0</v>
      </c>
      <c r="M62" s="201">
        <v>0</v>
      </c>
      <c r="N62" s="201">
        <v>0</v>
      </c>
      <c r="O62" s="201">
        <v>0</v>
      </c>
      <c r="P62" s="201">
        <v>0</v>
      </c>
      <c r="Q62" s="201">
        <v>0</v>
      </c>
      <c r="R62" s="201">
        <v>0</v>
      </c>
      <c r="S62" s="201">
        <v>0</v>
      </c>
      <c r="T62" s="201">
        <v>0</v>
      </c>
      <c r="U62" s="201">
        <v>0</v>
      </c>
      <c r="V62" s="201">
        <v>0</v>
      </c>
      <c r="W62" s="201">
        <v>0</v>
      </c>
      <c r="X62" s="201">
        <v>0</v>
      </c>
      <c r="Y62" s="201">
        <v>0</v>
      </c>
      <c r="Z62" s="201">
        <v>0</v>
      </c>
      <c r="AA62" s="201">
        <v>0</v>
      </c>
      <c r="AB62" s="201">
        <v>0</v>
      </c>
      <c r="AC62" s="201">
        <v>0</v>
      </c>
      <c r="AD62" s="201">
        <v>0</v>
      </c>
      <c r="AE62" s="201">
        <v>0</v>
      </c>
      <c r="AF62" s="201">
        <v>0</v>
      </c>
      <c r="AG62" s="201">
        <v>0</v>
      </c>
      <c r="AH62" s="201">
        <v>0</v>
      </c>
      <c r="AI62" s="201">
        <v>0</v>
      </c>
      <c r="AJ62" s="201">
        <v>0</v>
      </c>
      <c r="AK62" s="201">
        <v>0</v>
      </c>
      <c r="AL62" s="201">
        <v>0</v>
      </c>
      <c r="AM62" s="201">
        <v>0</v>
      </c>
      <c r="AN62" s="201">
        <v>0</v>
      </c>
      <c r="AO62" s="201">
        <v>0</v>
      </c>
      <c r="AP62" s="201">
        <v>0</v>
      </c>
      <c r="AQ62" s="201">
        <v>0</v>
      </c>
      <c r="AR62" s="201">
        <v>0</v>
      </c>
      <c r="AS62" s="201">
        <v>0</v>
      </c>
      <c r="AT62" s="201">
        <v>0</v>
      </c>
      <c r="AU62" s="201">
        <v>0</v>
      </c>
      <c r="AV62" s="201">
        <v>310</v>
      </c>
      <c r="AW62" s="201">
        <v>358</v>
      </c>
      <c r="AX62" s="201">
        <v>404</v>
      </c>
      <c r="AY62" s="201">
        <v>455</v>
      </c>
      <c r="AZ62" s="201">
        <v>505</v>
      </c>
      <c r="BA62" s="201">
        <v>556</v>
      </c>
      <c r="BB62" s="201">
        <v>597</v>
      </c>
      <c r="BC62" s="201">
        <v>635</v>
      </c>
      <c r="BD62" s="201">
        <v>677</v>
      </c>
      <c r="BE62" s="201">
        <v>719</v>
      </c>
      <c r="BF62" s="201">
        <v>741</v>
      </c>
      <c r="BG62" s="201">
        <v>784</v>
      </c>
      <c r="BH62" s="201">
        <v>826</v>
      </c>
      <c r="BI62" s="201">
        <v>864</v>
      </c>
      <c r="BJ62" s="201">
        <v>903</v>
      </c>
      <c r="BK62" s="201">
        <v>949</v>
      </c>
      <c r="BL62" s="201">
        <v>991</v>
      </c>
      <c r="BM62" s="201">
        <v>1031</v>
      </c>
      <c r="BN62" s="201">
        <v>1055</v>
      </c>
      <c r="BO62" s="201">
        <v>1066</v>
      </c>
      <c r="BP62" s="201">
        <v>1079</v>
      </c>
      <c r="BQ62" s="201">
        <v>1079</v>
      </c>
      <c r="BR62" s="201">
        <v>1072</v>
      </c>
      <c r="BS62" s="201">
        <v>1046</v>
      </c>
      <c r="BT62" s="201">
        <v>967</v>
      </c>
      <c r="BU62" s="201">
        <v>839</v>
      </c>
      <c r="BV62" s="201">
        <v>734</v>
      </c>
      <c r="BW62" s="201">
        <v>671</v>
      </c>
      <c r="BX62" s="202">
        <v>594</v>
      </c>
      <c r="BY62" s="202">
        <v>548</v>
      </c>
      <c r="BZ62" s="202">
        <v>486</v>
      </c>
      <c r="CA62" s="203">
        <v>441</v>
      </c>
    </row>
    <row r="63" spans="1:79" x14ac:dyDescent="0.4">
      <c r="B63" s="205" t="s">
        <v>228</v>
      </c>
      <c r="D63" s="201">
        <v>0</v>
      </c>
      <c r="E63" s="201">
        <v>0</v>
      </c>
      <c r="F63" s="201">
        <v>0</v>
      </c>
      <c r="G63" s="201">
        <v>0</v>
      </c>
      <c r="H63" s="201">
        <v>0</v>
      </c>
      <c r="I63" s="201">
        <v>0</v>
      </c>
      <c r="J63" s="201">
        <v>0</v>
      </c>
      <c r="K63" s="201">
        <v>0</v>
      </c>
      <c r="L63" s="201">
        <v>0</v>
      </c>
      <c r="M63" s="201">
        <v>0</v>
      </c>
      <c r="N63" s="201">
        <v>0</v>
      </c>
      <c r="O63" s="201">
        <v>0</v>
      </c>
      <c r="P63" s="201">
        <v>0</v>
      </c>
      <c r="Q63" s="201">
        <v>0</v>
      </c>
      <c r="R63" s="201">
        <v>0</v>
      </c>
      <c r="S63" s="201">
        <v>0</v>
      </c>
      <c r="T63" s="201">
        <v>0</v>
      </c>
      <c r="U63" s="201">
        <v>0</v>
      </c>
      <c r="V63" s="201">
        <v>0</v>
      </c>
      <c r="W63" s="201">
        <v>0</v>
      </c>
      <c r="X63" s="201">
        <v>0</v>
      </c>
      <c r="Y63" s="201">
        <v>0</v>
      </c>
      <c r="Z63" s="201">
        <v>0</v>
      </c>
      <c r="AA63" s="201">
        <v>0</v>
      </c>
      <c r="AB63" s="201">
        <v>0</v>
      </c>
      <c r="AC63" s="201">
        <v>0</v>
      </c>
      <c r="AD63" s="201">
        <v>0</v>
      </c>
      <c r="AE63" s="201">
        <v>0</v>
      </c>
      <c r="AF63" s="201">
        <v>0</v>
      </c>
      <c r="AG63" s="201">
        <v>0</v>
      </c>
      <c r="AH63" s="201">
        <v>0</v>
      </c>
      <c r="AI63" s="201">
        <v>0</v>
      </c>
      <c r="AJ63" s="201">
        <v>0</v>
      </c>
      <c r="AK63" s="201">
        <v>0</v>
      </c>
      <c r="AL63" s="201">
        <v>0</v>
      </c>
      <c r="AM63" s="201">
        <v>0</v>
      </c>
      <c r="AN63" s="201">
        <v>0</v>
      </c>
      <c r="AO63" s="201">
        <v>0</v>
      </c>
      <c r="AP63" s="201">
        <v>0</v>
      </c>
      <c r="AQ63" s="201">
        <v>0</v>
      </c>
      <c r="AR63" s="201">
        <v>0</v>
      </c>
      <c r="AS63" s="201">
        <v>0</v>
      </c>
      <c r="AT63" s="201">
        <v>0</v>
      </c>
      <c r="AU63" s="201">
        <v>0</v>
      </c>
      <c r="AV63" s="201">
        <v>292</v>
      </c>
      <c r="AW63" s="201">
        <v>357</v>
      </c>
      <c r="AX63" s="201">
        <v>402</v>
      </c>
      <c r="AY63" s="201">
        <v>452</v>
      </c>
      <c r="AZ63" s="201">
        <v>503</v>
      </c>
      <c r="BA63" s="201">
        <v>555</v>
      </c>
      <c r="BB63" s="201">
        <v>595</v>
      </c>
      <c r="BC63" s="201">
        <v>632</v>
      </c>
      <c r="BD63" s="201">
        <v>674</v>
      </c>
      <c r="BE63" s="201">
        <v>715</v>
      </c>
      <c r="BF63" s="201">
        <v>736</v>
      </c>
      <c r="BG63" s="201">
        <v>779</v>
      </c>
      <c r="BH63" s="201">
        <v>821</v>
      </c>
      <c r="BI63" s="201">
        <v>859</v>
      </c>
      <c r="BJ63" s="201">
        <v>897</v>
      </c>
      <c r="BK63" s="201">
        <v>942</v>
      </c>
      <c r="BL63" s="201">
        <v>984</v>
      </c>
      <c r="BM63" s="201">
        <v>1023</v>
      </c>
      <c r="BN63" s="201">
        <v>1046</v>
      </c>
      <c r="BO63" s="201">
        <v>1057</v>
      </c>
      <c r="BP63" s="201">
        <v>1070</v>
      </c>
      <c r="BQ63" s="201">
        <v>1069</v>
      </c>
      <c r="BR63" s="201">
        <v>1062</v>
      </c>
      <c r="BS63" s="201">
        <v>1036</v>
      </c>
      <c r="BT63" s="201">
        <v>957</v>
      </c>
      <c r="BU63" s="201">
        <v>830</v>
      </c>
      <c r="BV63" s="201">
        <v>727</v>
      </c>
      <c r="BW63" s="201">
        <v>664</v>
      </c>
      <c r="BX63" s="202">
        <v>588</v>
      </c>
      <c r="BY63" s="202">
        <v>542</v>
      </c>
      <c r="BZ63" s="202">
        <v>480</v>
      </c>
      <c r="CA63" s="203">
        <v>435</v>
      </c>
    </row>
    <row r="64" spans="1:79" x14ac:dyDescent="0.4">
      <c r="B64" s="205" t="s">
        <v>229</v>
      </c>
      <c r="D64" s="201">
        <v>0</v>
      </c>
      <c r="E64" s="201">
        <v>0</v>
      </c>
      <c r="F64" s="201">
        <v>0</v>
      </c>
      <c r="G64" s="201">
        <v>0</v>
      </c>
      <c r="H64" s="201">
        <v>0</v>
      </c>
      <c r="I64" s="201">
        <v>0</v>
      </c>
      <c r="J64" s="201">
        <v>0</v>
      </c>
      <c r="K64" s="201">
        <v>0</v>
      </c>
      <c r="L64" s="201">
        <v>0</v>
      </c>
      <c r="M64" s="201">
        <v>0</v>
      </c>
      <c r="N64" s="201">
        <v>0</v>
      </c>
      <c r="O64" s="201">
        <v>0</v>
      </c>
      <c r="P64" s="201">
        <v>0</v>
      </c>
      <c r="Q64" s="201">
        <v>0</v>
      </c>
      <c r="R64" s="201">
        <v>0</v>
      </c>
      <c r="S64" s="201">
        <v>0</v>
      </c>
      <c r="T64" s="201">
        <v>0</v>
      </c>
      <c r="U64" s="201">
        <v>0</v>
      </c>
      <c r="V64" s="201">
        <v>0</v>
      </c>
      <c r="W64" s="201">
        <v>0</v>
      </c>
      <c r="X64" s="201">
        <v>0</v>
      </c>
      <c r="Y64" s="201">
        <v>0</v>
      </c>
      <c r="Z64" s="201">
        <v>0</v>
      </c>
      <c r="AA64" s="201">
        <v>0</v>
      </c>
      <c r="AB64" s="201">
        <v>0</v>
      </c>
      <c r="AC64" s="201">
        <v>0</v>
      </c>
      <c r="AD64" s="201">
        <v>0</v>
      </c>
      <c r="AE64" s="201">
        <v>0</v>
      </c>
      <c r="AF64" s="201">
        <v>0</v>
      </c>
      <c r="AG64" s="201">
        <v>0</v>
      </c>
      <c r="AH64" s="201">
        <v>0</v>
      </c>
      <c r="AI64" s="201">
        <v>0</v>
      </c>
      <c r="AJ64" s="201">
        <v>0</v>
      </c>
      <c r="AK64" s="201">
        <v>0</v>
      </c>
      <c r="AL64" s="201">
        <v>0</v>
      </c>
      <c r="AM64" s="201">
        <v>0</v>
      </c>
      <c r="AN64" s="201">
        <v>0</v>
      </c>
      <c r="AO64" s="201">
        <v>0</v>
      </c>
      <c r="AP64" s="201">
        <v>0</v>
      </c>
      <c r="AQ64" s="201">
        <v>0</v>
      </c>
      <c r="AR64" s="201">
        <v>0</v>
      </c>
      <c r="AS64" s="201">
        <v>0</v>
      </c>
      <c r="AT64" s="201">
        <v>0</v>
      </c>
      <c r="AU64" s="201">
        <v>0</v>
      </c>
      <c r="AV64" s="201">
        <v>18</v>
      </c>
      <c r="AW64" s="201">
        <v>1</v>
      </c>
      <c r="AX64" s="201">
        <v>2</v>
      </c>
      <c r="AY64" s="201">
        <v>3</v>
      </c>
      <c r="AZ64" s="201">
        <v>2</v>
      </c>
      <c r="BA64" s="201">
        <v>1</v>
      </c>
      <c r="BB64" s="201">
        <v>2</v>
      </c>
      <c r="BC64" s="201">
        <v>3</v>
      </c>
      <c r="BD64" s="201">
        <v>3</v>
      </c>
      <c r="BE64" s="201">
        <v>4</v>
      </c>
      <c r="BF64" s="201">
        <v>5</v>
      </c>
      <c r="BG64" s="201">
        <v>5</v>
      </c>
      <c r="BH64" s="201">
        <v>5</v>
      </c>
      <c r="BI64" s="201">
        <v>5</v>
      </c>
      <c r="BJ64" s="201">
        <v>6</v>
      </c>
      <c r="BK64" s="201">
        <v>6</v>
      </c>
      <c r="BL64" s="201">
        <v>7</v>
      </c>
      <c r="BM64" s="201">
        <v>8</v>
      </c>
      <c r="BN64" s="201">
        <v>9</v>
      </c>
      <c r="BO64" s="201">
        <v>9</v>
      </c>
      <c r="BP64" s="201">
        <v>9</v>
      </c>
      <c r="BQ64" s="201">
        <v>10</v>
      </c>
      <c r="BR64" s="201">
        <v>10</v>
      </c>
      <c r="BS64" s="201">
        <v>10</v>
      </c>
      <c r="BT64" s="201">
        <v>10</v>
      </c>
      <c r="BU64" s="201">
        <v>9</v>
      </c>
      <c r="BV64" s="201">
        <v>8</v>
      </c>
      <c r="BW64" s="201">
        <v>7</v>
      </c>
      <c r="BX64" s="202">
        <v>7</v>
      </c>
      <c r="BY64" s="202">
        <v>6</v>
      </c>
      <c r="BZ64" s="202">
        <v>6</v>
      </c>
      <c r="CA64" s="203">
        <v>6</v>
      </c>
    </row>
    <row r="65" spans="1:79" ht="26.25" customHeight="1" x14ac:dyDescent="0.4">
      <c r="B65" s="191" t="s">
        <v>254</v>
      </c>
      <c r="D65" s="202">
        <v>0</v>
      </c>
      <c r="E65" s="202">
        <v>0</v>
      </c>
      <c r="F65" s="202">
        <v>0</v>
      </c>
      <c r="G65" s="202">
        <v>0</v>
      </c>
      <c r="H65" s="202">
        <v>0</v>
      </c>
      <c r="I65" s="202">
        <v>0</v>
      </c>
      <c r="J65" s="202">
        <v>0</v>
      </c>
      <c r="K65" s="202">
        <v>0</v>
      </c>
      <c r="L65" s="202">
        <v>0</v>
      </c>
      <c r="M65" s="202">
        <v>0</v>
      </c>
      <c r="N65" s="202">
        <v>0</v>
      </c>
      <c r="O65" s="202">
        <v>0</v>
      </c>
      <c r="P65" s="202">
        <v>0</v>
      </c>
      <c r="Q65" s="202">
        <v>0</v>
      </c>
      <c r="R65" s="202">
        <v>0</v>
      </c>
      <c r="S65" s="202">
        <v>0</v>
      </c>
      <c r="T65" s="202">
        <v>0</v>
      </c>
      <c r="U65" s="202">
        <v>0</v>
      </c>
      <c r="V65" s="202">
        <v>0</v>
      </c>
      <c r="W65" s="202">
        <v>0</v>
      </c>
      <c r="X65" s="202">
        <v>0</v>
      </c>
      <c r="Y65" s="202">
        <v>0</v>
      </c>
      <c r="Z65" s="202">
        <v>0</v>
      </c>
      <c r="AA65" s="202">
        <v>0</v>
      </c>
      <c r="AB65" s="202">
        <v>0</v>
      </c>
      <c r="AC65" s="202">
        <v>0</v>
      </c>
      <c r="AD65" s="202">
        <v>0</v>
      </c>
      <c r="AE65" s="202">
        <v>0</v>
      </c>
      <c r="AF65" s="202">
        <v>0</v>
      </c>
      <c r="AG65" s="202">
        <v>0</v>
      </c>
      <c r="AH65" s="202">
        <v>0</v>
      </c>
      <c r="AI65" s="202">
        <v>0</v>
      </c>
      <c r="AJ65" s="202">
        <v>0</v>
      </c>
      <c r="AK65" s="202">
        <v>0</v>
      </c>
      <c r="AL65" s="202">
        <v>0</v>
      </c>
      <c r="AM65" s="202">
        <v>0</v>
      </c>
      <c r="AN65" s="202">
        <v>0</v>
      </c>
      <c r="AO65" s="202">
        <v>0</v>
      </c>
      <c r="AP65" s="202">
        <v>0</v>
      </c>
      <c r="AQ65" s="202">
        <v>0</v>
      </c>
      <c r="AR65" s="202">
        <v>2178</v>
      </c>
      <c r="AS65" s="202">
        <v>2116</v>
      </c>
      <c r="AT65" s="202">
        <v>2076</v>
      </c>
      <c r="AU65" s="202">
        <v>1981</v>
      </c>
      <c r="AV65" s="202">
        <v>1929</v>
      </c>
      <c r="AW65" s="202">
        <v>1955</v>
      </c>
      <c r="AX65" s="202">
        <v>1937</v>
      </c>
      <c r="AY65" s="202">
        <v>1917</v>
      </c>
      <c r="AZ65" s="202">
        <v>1886</v>
      </c>
      <c r="BA65" s="202">
        <v>1844</v>
      </c>
      <c r="BB65" s="202">
        <v>1798</v>
      </c>
      <c r="BC65" s="202">
        <v>1726</v>
      </c>
      <c r="BD65" s="202">
        <v>1664</v>
      </c>
      <c r="BE65" s="202">
        <v>1637</v>
      </c>
      <c r="BF65" s="202">
        <v>1612</v>
      </c>
      <c r="BG65" s="202">
        <v>1546</v>
      </c>
      <c r="BH65" s="202">
        <v>1554</v>
      </c>
      <c r="BI65" s="202">
        <v>1491</v>
      </c>
      <c r="BJ65" s="202">
        <v>1503</v>
      </c>
      <c r="BK65" s="202">
        <v>1509</v>
      </c>
      <c r="BL65" s="202">
        <v>1541</v>
      </c>
      <c r="BM65" s="202">
        <v>1566</v>
      </c>
      <c r="BN65" s="202">
        <v>1574</v>
      </c>
      <c r="BO65" s="202">
        <v>1576</v>
      </c>
      <c r="BP65" s="202">
        <v>1551</v>
      </c>
      <c r="BQ65" s="202">
        <v>1505</v>
      </c>
      <c r="BR65" s="202">
        <v>1464</v>
      </c>
      <c r="BS65" s="202">
        <v>1417</v>
      </c>
      <c r="BT65" s="202">
        <v>1364</v>
      </c>
      <c r="BU65" s="202">
        <v>1308</v>
      </c>
      <c r="BV65" s="202">
        <v>1238</v>
      </c>
      <c r="BW65" s="202">
        <v>1183</v>
      </c>
      <c r="BX65" s="202">
        <v>1150</v>
      </c>
      <c r="BY65" s="202">
        <v>1133</v>
      </c>
      <c r="BZ65" s="202">
        <v>1131</v>
      </c>
      <c r="CA65" s="203">
        <v>1129</v>
      </c>
    </row>
    <row r="66" spans="1:79" x14ac:dyDescent="0.4">
      <c r="B66" s="191" t="s">
        <v>255</v>
      </c>
      <c r="D66" s="201">
        <v>0</v>
      </c>
      <c r="E66" s="201">
        <v>0</v>
      </c>
      <c r="F66" s="201">
        <v>0</v>
      </c>
      <c r="G66" s="201">
        <v>0</v>
      </c>
      <c r="H66" s="201">
        <v>0</v>
      </c>
      <c r="I66" s="201">
        <v>0</v>
      </c>
      <c r="J66" s="201">
        <v>0</v>
      </c>
      <c r="K66" s="201">
        <v>0</v>
      </c>
      <c r="L66" s="201">
        <v>0</v>
      </c>
      <c r="M66" s="201">
        <v>0</v>
      </c>
      <c r="N66" s="201">
        <v>0</v>
      </c>
      <c r="O66" s="201">
        <v>0</v>
      </c>
      <c r="P66" s="201">
        <v>0</v>
      </c>
      <c r="Q66" s="201">
        <v>0</v>
      </c>
      <c r="R66" s="201">
        <v>0</v>
      </c>
      <c r="S66" s="201">
        <v>0</v>
      </c>
      <c r="T66" s="201">
        <v>0</v>
      </c>
      <c r="U66" s="201">
        <v>0</v>
      </c>
      <c r="V66" s="201">
        <v>0</v>
      </c>
      <c r="W66" s="201">
        <v>0</v>
      </c>
      <c r="X66" s="201">
        <v>0</v>
      </c>
      <c r="Y66" s="201">
        <v>0</v>
      </c>
      <c r="Z66" s="201">
        <v>0</v>
      </c>
      <c r="AA66" s="201">
        <v>0</v>
      </c>
      <c r="AB66" s="201">
        <v>0</v>
      </c>
      <c r="AC66" s="201">
        <v>0</v>
      </c>
      <c r="AD66" s="201">
        <v>0</v>
      </c>
      <c r="AE66" s="201">
        <v>0</v>
      </c>
      <c r="AF66" s="201">
        <v>0</v>
      </c>
      <c r="AG66" s="201">
        <v>0</v>
      </c>
      <c r="AH66" s="201">
        <v>43</v>
      </c>
      <c r="AI66" s="201">
        <v>51</v>
      </c>
      <c r="AJ66" s="201">
        <v>54</v>
      </c>
      <c r="AK66" s="201">
        <v>58</v>
      </c>
      <c r="AL66" s="201">
        <v>62</v>
      </c>
      <c r="AM66" s="201">
        <v>67</v>
      </c>
      <c r="AN66" s="201">
        <v>81</v>
      </c>
      <c r="AO66" s="201">
        <v>96</v>
      </c>
      <c r="AP66" s="201">
        <v>118</v>
      </c>
      <c r="AQ66" s="201">
        <v>143</v>
      </c>
      <c r="AR66" s="201">
        <v>168</v>
      </c>
      <c r="AS66" s="201">
        <v>197</v>
      </c>
      <c r="AT66" s="201">
        <v>230</v>
      </c>
      <c r="AU66" s="201">
        <v>259</v>
      </c>
      <c r="AV66" s="201">
        <v>281</v>
      </c>
      <c r="AW66" s="201">
        <v>299</v>
      </c>
      <c r="AX66" s="201">
        <v>306</v>
      </c>
      <c r="AY66" s="201">
        <v>272</v>
      </c>
      <c r="AZ66" s="201">
        <v>215</v>
      </c>
      <c r="BA66" s="201">
        <v>152</v>
      </c>
      <c r="BB66" s="201">
        <v>83</v>
      </c>
      <c r="BC66" s="201">
        <v>26</v>
      </c>
      <c r="BD66" s="201">
        <v>7</v>
      </c>
      <c r="BE66" s="201">
        <v>2</v>
      </c>
      <c r="BF66" s="201">
        <v>0</v>
      </c>
      <c r="BG66" s="201">
        <v>0</v>
      </c>
      <c r="BH66" s="201">
        <v>0</v>
      </c>
      <c r="BI66" s="201">
        <v>0</v>
      </c>
      <c r="BJ66" s="201">
        <v>0</v>
      </c>
      <c r="BK66" s="201">
        <v>0</v>
      </c>
      <c r="BL66" s="201">
        <v>0</v>
      </c>
      <c r="BM66" s="201">
        <v>0</v>
      </c>
      <c r="BN66" s="201">
        <v>0</v>
      </c>
      <c r="BO66" s="201">
        <v>0</v>
      </c>
      <c r="BP66" s="201">
        <v>0</v>
      </c>
      <c r="BQ66" s="201">
        <v>0</v>
      </c>
      <c r="BR66" s="201">
        <v>0</v>
      </c>
      <c r="BS66" s="201">
        <v>0</v>
      </c>
      <c r="BT66" s="201">
        <v>0</v>
      </c>
      <c r="BU66" s="201">
        <v>0</v>
      </c>
      <c r="BV66" s="201">
        <v>0</v>
      </c>
      <c r="BW66" s="201">
        <v>0</v>
      </c>
      <c r="BX66" s="202">
        <v>0</v>
      </c>
      <c r="BY66" s="202">
        <v>0</v>
      </c>
      <c r="BZ66" s="202">
        <v>0</v>
      </c>
      <c r="CA66" s="203">
        <v>0</v>
      </c>
    </row>
    <row r="67" spans="1:79" x14ac:dyDescent="0.4">
      <c r="B67" s="205" t="s">
        <v>228</v>
      </c>
      <c r="D67" s="201">
        <v>0</v>
      </c>
      <c r="E67" s="201">
        <v>0</v>
      </c>
      <c r="F67" s="201">
        <v>0</v>
      </c>
      <c r="G67" s="201">
        <v>0</v>
      </c>
      <c r="H67" s="201">
        <v>0</v>
      </c>
      <c r="I67" s="201">
        <v>0</v>
      </c>
      <c r="J67" s="201">
        <v>0</v>
      </c>
      <c r="K67" s="201">
        <v>0</v>
      </c>
      <c r="L67" s="201">
        <v>0</v>
      </c>
      <c r="M67" s="201">
        <v>0</v>
      </c>
      <c r="N67" s="201">
        <v>0</v>
      </c>
      <c r="O67" s="201">
        <v>0</v>
      </c>
      <c r="P67" s="201">
        <v>0</v>
      </c>
      <c r="Q67" s="201">
        <v>0</v>
      </c>
      <c r="R67" s="201">
        <v>0</v>
      </c>
      <c r="S67" s="201">
        <v>0</v>
      </c>
      <c r="T67" s="201">
        <v>0</v>
      </c>
      <c r="U67" s="201">
        <v>0</v>
      </c>
      <c r="V67" s="201">
        <v>0</v>
      </c>
      <c r="W67" s="201">
        <v>0</v>
      </c>
      <c r="X67" s="201">
        <v>0</v>
      </c>
      <c r="Y67" s="201">
        <v>0</v>
      </c>
      <c r="Z67" s="201">
        <v>0</v>
      </c>
      <c r="AA67" s="201">
        <v>0</v>
      </c>
      <c r="AB67" s="201">
        <v>0</v>
      </c>
      <c r="AC67" s="201">
        <v>0</v>
      </c>
      <c r="AD67" s="201">
        <v>0</v>
      </c>
      <c r="AE67" s="201">
        <v>0</v>
      </c>
      <c r="AF67" s="201">
        <v>0</v>
      </c>
      <c r="AG67" s="201">
        <v>0</v>
      </c>
      <c r="AH67" s="201">
        <v>0</v>
      </c>
      <c r="AI67" s="201">
        <v>0</v>
      </c>
      <c r="AJ67" s="201">
        <v>0</v>
      </c>
      <c r="AK67" s="201">
        <v>0</v>
      </c>
      <c r="AL67" s="201">
        <v>0</v>
      </c>
      <c r="AM67" s="201">
        <v>0</v>
      </c>
      <c r="AN67" s="201">
        <v>79</v>
      </c>
      <c r="AO67" s="201">
        <v>96</v>
      </c>
      <c r="AP67" s="201">
        <v>118</v>
      </c>
      <c r="AQ67" s="201">
        <v>141</v>
      </c>
      <c r="AR67" s="201">
        <v>166</v>
      </c>
      <c r="AS67" s="201">
        <v>195</v>
      </c>
      <c r="AT67" s="201">
        <v>226</v>
      </c>
      <c r="AU67" s="201">
        <v>255</v>
      </c>
      <c r="AV67" s="201">
        <v>275</v>
      </c>
      <c r="AW67" s="201">
        <v>291</v>
      </c>
      <c r="AX67" s="201">
        <v>299</v>
      </c>
      <c r="AY67" s="201">
        <v>266</v>
      </c>
      <c r="AZ67" s="201">
        <v>210</v>
      </c>
      <c r="BA67" s="201">
        <v>148</v>
      </c>
      <c r="BB67" s="201">
        <v>78</v>
      </c>
      <c r="BC67" s="201">
        <v>26</v>
      </c>
      <c r="BD67" s="201">
        <v>7</v>
      </c>
      <c r="BE67" s="201">
        <v>2</v>
      </c>
      <c r="BF67" s="201">
        <v>0</v>
      </c>
      <c r="BG67" s="201">
        <v>0</v>
      </c>
      <c r="BH67" s="201">
        <v>0</v>
      </c>
      <c r="BI67" s="201">
        <v>0</v>
      </c>
      <c r="BJ67" s="201">
        <v>0</v>
      </c>
      <c r="BK67" s="201">
        <v>0</v>
      </c>
      <c r="BL67" s="201">
        <v>0</v>
      </c>
      <c r="BM67" s="201">
        <v>0</v>
      </c>
      <c r="BN67" s="201">
        <v>0</v>
      </c>
      <c r="BO67" s="201">
        <v>0</v>
      </c>
      <c r="BP67" s="201">
        <v>0</v>
      </c>
      <c r="BQ67" s="201">
        <v>0</v>
      </c>
      <c r="BR67" s="201">
        <v>0</v>
      </c>
      <c r="BS67" s="201">
        <v>0</v>
      </c>
      <c r="BT67" s="201">
        <v>0</v>
      </c>
      <c r="BU67" s="201">
        <v>0</v>
      </c>
      <c r="BV67" s="201">
        <v>0</v>
      </c>
      <c r="BW67" s="201">
        <v>0</v>
      </c>
      <c r="BX67" s="202">
        <v>0</v>
      </c>
      <c r="BY67" s="202">
        <v>0</v>
      </c>
      <c r="BZ67" s="202">
        <v>0</v>
      </c>
      <c r="CA67" s="203">
        <v>0</v>
      </c>
    </row>
    <row r="68" spans="1:79" x14ac:dyDescent="0.4">
      <c r="B68" s="205" t="s">
        <v>234</v>
      </c>
      <c r="D68" s="201">
        <v>0</v>
      </c>
      <c r="E68" s="201">
        <v>0</v>
      </c>
      <c r="F68" s="201">
        <v>0</v>
      </c>
      <c r="G68" s="201">
        <v>0</v>
      </c>
      <c r="H68" s="201">
        <v>0</v>
      </c>
      <c r="I68" s="201">
        <v>0</v>
      </c>
      <c r="J68" s="201">
        <v>0</v>
      </c>
      <c r="K68" s="201">
        <v>0</v>
      </c>
      <c r="L68" s="201">
        <v>0</v>
      </c>
      <c r="M68" s="201">
        <v>0</v>
      </c>
      <c r="N68" s="201">
        <v>0</v>
      </c>
      <c r="O68" s="201">
        <v>0</v>
      </c>
      <c r="P68" s="201">
        <v>0</v>
      </c>
      <c r="Q68" s="201">
        <v>0</v>
      </c>
      <c r="R68" s="201">
        <v>0</v>
      </c>
      <c r="S68" s="201">
        <v>0</v>
      </c>
      <c r="T68" s="201">
        <v>0</v>
      </c>
      <c r="U68" s="201">
        <v>0</v>
      </c>
      <c r="V68" s="201">
        <v>0</v>
      </c>
      <c r="W68" s="201">
        <v>0</v>
      </c>
      <c r="X68" s="201">
        <v>0</v>
      </c>
      <c r="Y68" s="201">
        <v>0</v>
      </c>
      <c r="Z68" s="201">
        <v>0</v>
      </c>
      <c r="AA68" s="201">
        <v>0</v>
      </c>
      <c r="AB68" s="201">
        <v>0</v>
      </c>
      <c r="AC68" s="201">
        <v>0</v>
      </c>
      <c r="AD68" s="201">
        <v>0</v>
      </c>
      <c r="AE68" s="201">
        <v>0</v>
      </c>
      <c r="AF68" s="201">
        <v>0</v>
      </c>
      <c r="AG68" s="201">
        <v>0</v>
      </c>
      <c r="AH68" s="201">
        <v>0</v>
      </c>
      <c r="AI68" s="201">
        <v>0</v>
      </c>
      <c r="AJ68" s="201">
        <v>0</v>
      </c>
      <c r="AK68" s="201">
        <v>0</v>
      </c>
      <c r="AL68" s="201">
        <v>0</v>
      </c>
      <c r="AM68" s="201">
        <v>0</v>
      </c>
      <c r="AN68" s="201">
        <v>2</v>
      </c>
      <c r="AO68" s="201">
        <v>0</v>
      </c>
      <c r="AP68" s="201">
        <v>0</v>
      </c>
      <c r="AQ68" s="201">
        <v>2</v>
      </c>
      <c r="AR68" s="201">
        <v>2</v>
      </c>
      <c r="AS68" s="201">
        <v>2</v>
      </c>
      <c r="AT68" s="201">
        <v>3</v>
      </c>
      <c r="AU68" s="201">
        <v>4</v>
      </c>
      <c r="AV68" s="201">
        <v>5</v>
      </c>
      <c r="AW68" s="201">
        <v>8</v>
      </c>
      <c r="AX68" s="201">
        <v>7</v>
      </c>
      <c r="AY68" s="201">
        <v>6</v>
      </c>
      <c r="AZ68" s="201">
        <v>5</v>
      </c>
      <c r="BA68" s="201">
        <v>4</v>
      </c>
      <c r="BB68" s="201">
        <v>5</v>
      </c>
      <c r="BC68" s="201">
        <v>0</v>
      </c>
      <c r="BD68" s="201">
        <v>0</v>
      </c>
      <c r="BE68" s="201">
        <v>0</v>
      </c>
      <c r="BF68" s="201">
        <v>0</v>
      </c>
      <c r="BG68" s="201">
        <v>0</v>
      </c>
      <c r="BH68" s="201">
        <v>0</v>
      </c>
      <c r="BI68" s="201">
        <v>0</v>
      </c>
      <c r="BJ68" s="201">
        <v>0</v>
      </c>
      <c r="BK68" s="201">
        <v>0</v>
      </c>
      <c r="BL68" s="201">
        <v>0</v>
      </c>
      <c r="BM68" s="201">
        <v>0</v>
      </c>
      <c r="BN68" s="201">
        <v>0</v>
      </c>
      <c r="BO68" s="201">
        <v>0</v>
      </c>
      <c r="BP68" s="201">
        <v>0</v>
      </c>
      <c r="BQ68" s="201">
        <v>0</v>
      </c>
      <c r="BR68" s="201">
        <v>0</v>
      </c>
      <c r="BS68" s="201">
        <v>0</v>
      </c>
      <c r="BT68" s="201">
        <v>0</v>
      </c>
      <c r="BU68" s="201">
        <v>0</v>
      </c>
      <c r="BV68" s="201">
        <v>0</v>
      </c>
      <c r="BW68" s="201">
        <v>0</v>
      </c>
      <c r="BX68" s="202">
        <v>0</v>
      </c>
      <c r="BY68" s="202">
        <v>0</v>
      </c>
      <c r="BZ68" s="202">
        <v>0</v>
      </c>
      <c r="CA68" s="203">
        <v>0</v>
      </c>
    </row>
    <row r="69" spans="1:79" x14ac:dyDescent="0.4">
      <c r="B69" s="191" t="s">
        <v>235</v>
      </c>
      <c r="D69" s="201">
        <v>0</v>
      </c>
      <c r="E69" s="201">
        <v>0</v>
      </c>
      <c r="F69" s="201">
        <v>0</v>
      </c>
      <c r="G69" s="201">
        <v>0</v>
      </c>
      <c r="H69" s="201">
        <v>0</v>
      </c>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1">
        <v>0</v>
      </c>
      <c r="Y69" s="201">
        <v>0</v>
      </c>
      <c r="Z69" s="201">
        <v>0</v>
      </c>
      <c r="AA69" s="201">
        <v>0</v>
      </c>
      <c r="AB69" s="201">
        <v>0</v>
      </c>
      <c r="AC69" s="201">
        <v>0</v>
      </c>
      <c r="AD69" s="201">
        <v>0</v>
      </c>
      <c r="AE69" s="201">
        <v>0</v>
      </c>
      <c r="AF69" s="201">
        <v>0</v>
      </c>
      <c r="AG69" s="201">
        <v>0</v>
      </c>
      <c r="AH69" s="201">
        <v>0</v>
      </c>
      <c r="AI69" s="201">
        <v>0</v>
      </c>
      <c r="AJ69" s="201">
        <v>0</v>
      </c>
      <c r="AK69" s="201">
        <v>0</v>
      </c>
      <c r="AL69" s="201">
        <v>0</v>
      </c>
      <c r="AM69" s="201">
        <v>0</v>
      </c>
      <c r="AN69" s="201">
        <v>0</v>
      </c>
      <c r="AO69" s="201">
        <v>0</v>
      </c>
      <c r="AP69" s="201">
        <v>0</v>
      </c>
      <c r="AQ69" s="201">
        <v>0</v>
      </c>
      <c r="AR69" s="201">
        <v>0</v>
      </c>
      <c r="AS69" s="201">
        <v>0</v>
      </c>
      <c r="AT69" s="201">
        <v>0</v>
      </c>
      <c r="AU69" s="201">
        <v>0</v>
      </c>
      <c r="AV69" s="201">
        <v>0</v>
      </c>
      <c r="AW69" s="201">
        <v>0</v>
      </c>
      <c r="AX69" s="201">
        <v>0</v>
      </c>
      <c r="AY69" s="201">
        <v>0</v>
      </c>
      <c r="AZ69" s="201">
        <v>0</v>
      </c>
      <c r="BA69" s="201">
        <v>0</v>
      </c>
      <c r="BB69" s="201">
        <v>0</v>
      </c>
      <c r="BC69" s="201">
        <v>0</v>
      </c>
      <c r="BD69" s="201">
        <v>0</v>
      </c>
      <c r="BE69" s="201">
        <v>0</v>
      </c>
      <c r="BF69" s="201">
        <v>0</v>
      </c>
      <c r="BG69" s="201">
        <v>150</v>
      </c>
      <c r="BH69" s="201">
        <v>153</v>
      </c>
      <c r="BI69" s="201">
        <v>156</v>
      </c>
      <c r="BJ69" s="201">
        <v>159</v>
      </c>
      <c r="BK69" s="201">
        <v>171</v>
      </c>
      <c r="BL69" s="201">
        <v>172</v>
      </c>
      <c r="BM69" s="201">
        <v>176</v>
      </c>
      <c r="BN69" s="201">
        <v>182</v>
      </c>
      <c r="BO69" s="201">
        <v>185</v>
      </c>
      <c r="BP69" s="201">
        <v>187</v>
      </c>
      <c r="BQ69" s="201">
        <v>189</v>
      </c>
      <c r="BR69" s="201">
        <v>188</v>
      </c>
      <c r="BS69" s="201">
        <v>187</v>
      </c>
      <c r="BT69" s="201">
        <v>185</v>
      </c>
      <c r="BU69" s="201">
        <v>182</v>
      </c>
      <c r="BV69" s="201">
        <v>180</v>
      </c>
      <c r="BW69" s="201">
        <v>179</v>
      </c>
      <c r="BX69" s="202">
        <v>171</v>
      </c>
      <c r="BY69" s="202">
        <v>165</v>
      </c>
      <c r="BZ69" s="202">
        <v>163</v>
      </c>
      <c r="CA69" s="203">
        <v>161</v>
      </c>
    </row>
    <row r="70" spans="1:79" ht="26.25" customHeight="1" x14ac:dyDescent="0.4">
      <c r="B70" s="191" t="s">
        <v>242</v>
      </c>
      <c r="D70" s="202">
        <v>0</v>
      </c>
      <c r="E70" s="202">
        <v>0</v>
      </c>
      <c r="F70" s="202">
        <v>0</v>
      </c>
      <c r="G70" s="202">
        <v>0</v>
      </c>
      <c r="H70" s="202">
        <v>0</v>
      </c>
      <c r="I70" s="202">
        <v>0</v>
      </c>
      <c r="J70" s="202">
        <v>0</v>
      </c>
      <c r="K70" s="202">
        <v>0</v>
      </c>
      <c r="L70" s="202">
        <v>0</v>
      </c>
      <c r="M70" s="202">
        <v>0</v>
      </c>
      <c r="N70" s="202">
        <v>0</v>
      </c>
      <c r="O70" s="202">
        <v>0</v>
      </c>
      <c r="P70" s="202">
        <v>0</v>
      </c>
      <c r="Q70" s="202">
        <v>0</v>
      </c>
      <c r="R70" s="202">
        <v>0</v>
      </c>
      <c r="S70" s="202">
        <v>0</v>
      </c>
      <c r="T70" s="202">
        <v>0</v>
      </c>
      <c r="U70" s="202">
        <v>0</v>
      </c>
      <c r="V70" s="202">
        <v>0</v>
      </c>
      <c r="W70" s="202">
        <v>0</v>
      </c>
      <c r="X70" s="202">
        <v>0</v>
      </c>
      <c r="Y70" s="202">
        <v>0</v>
      </c>
      <c r="Z70" s="202">
        <v>0</v>
      </c>
      <c r="AA70" s="202">
        <v>0</v>
      </c>
      <c r="AB70" s="202">
        <v>0</v>
      </c>
      <c r="AC70" s="202">
        <v>0</v>
      </c>
      <c r="AD70" s="202">
        <v>0</v>
      </c>
      <c r="AE70" s="202">
        <v>0</v>
      </c>
      <c r="AF70" s="202">
        <v>0</v>
      </c>
      <c r="AG70" s="202">
        <v>0</v>
      </c>
      <c r="AH70" s="202">
        <v>0</v>
      </c>
      <c r="AI70" s="202">
        <v>0</v>
      </c>
      <c r="AJ70" s="202">
        <v>0</v>
      </c>
      <c r="AK70" s="202">
        <v>0</v>
      </c>
      <c r="AL70" s="202">
        <v>0</v>
      </c>
      <c r="AM70" s="202">
        <v>0</v>
      </c>
      <c r="AN70" s="202">
        <v>0</v>
      </c>
      <c r="AO70" s="202">
        <v>0</v>
      </c>
      <c r="AP70" s="202">
        <v>0</v>
      </c>
      <c r="AQ70" s="202">
        <v>0</v>
      </c>
      <c r="AR70" s="202">
        <v>1719</v>
      </c>
      <c r="AS70" s="202">
        <v>1607</v>
      </c>
      <c r="AT70" s="202">
        <v>1675</v>
      </c>
      <c r="AU70" s="202">
        <v>1575</v>
      </c>
      <c r="AV70" s="202">
        <v>1643</v>
      </c>
      <c r="AW70" s="202">
        <v>1736</v>
      </c>
      <c r="AX70" s="202">
        <v>1765</v>
      </c>
      <c r="AY70" s="202">
        <v>1781</v>
      </c>
      <c r="AZ70" s="202">
        <v>1764</v>
      </c>
      <c r="BA70" s="202">
        <v>1705</v>
      </c>
      <c r="BB70" s="202">
        <v>1643</v>
      </c>
      <c r="BC70" s="202">
        <v>1620</v>
      </c>
      <c r="BD70" s="202">
        <v>1671</v>
      </c>
      <c r="BE70" s="202">
        <v>1750</v>
      </c>
      <c r="BF70" s="202">
        <v>1776</v>
      </c>
      <c r="BG70" s="239" t="s">
        <v>290</v>
      </c>
      <c r="BH70" s="239" t="s">
        <v>290</v>
      </c>
      <c r="BI70" s="239" t="s">
        <v>290</v>
      </c>
      <c r="BJ70" s="239" t="s">
        <v>290</v>
      </c>
      <c r="BK70" s="239" t="s">
        <v>290</v>
      </c>
      <c r="BL70" s="239" t="s">
        <v>290</v>
      </c>
      <c r="BM70" s="239" t="s">
        <v>290</v>
      </c>
      <c r="BN70" s="239" t="s">
        <v>290</v>
      </c>
      <c r="BO70" s="239" t="s">
        <v>290</v>
      </c>
      <c r="BP70" s="239" t="s">
        <v>290</v>
      </c>
      <c r="BQ70" s="239" t="s">
        <v>290</v>
      </c>
      <c r="BR70" s="239" t="s">
        <v>290</v>
      </c>
      <c r="BS70" s="239" t="s">
        <v>290</v>
      </c>
      <c r="BT70" s="239" t="s">
        <v>290</v>
      </c>
      <c r="BU70" s="239" t="s">
        <v>290</v>
      </c>
      <c r="BV70" s="239" t="s">
        <v>290</v>
      </c>
      <c r="BW70" s="239" t="s">
        <v>290</v>
      </c>
      <c r="BX70" s="239" t="s">
        <v>290</v>
      </c>
      <c r="BY70" s="239" t="s">
        <v>290</v>
      </c>
      <c r="BZ70" s="239" t="s">
        <v>290</v>
      </c>
      <c r="CA70" s="240" t="s">
        <v>290</v>
      </c>
    </row>
    <row r="71" spans="1:79" x14ac:dyDescent="0.4">
      <c r="A71" s="199"/>
      <c r="B71" s="216" t="s">
        <v>170</v>
      </c>
      <c r="C71" s="216"/>
      <c r="D71" s="201">
        <v>0</v>
      </c>
      <c r="E71" s="201">
        <v>0</v>
      </c>
      <c r="F71" s="201">
        <v>0</v>
      </c>
      <c r="G71" s="201">
        <v>0</v>
      </c>
      <c r="H71" s="201">
        <v>0</v>
      </c>
      <c r="I71" s="201">
        <v>0</v>
      </c>
      <c r="J71" s="201">
        <v>0</v>
      </c>
      <c r="K71" s="201">
        <v>0</v>
      </c>
      <c r="L71" s="201">
        <v>0</v>
      </c>
      <c r="M71" s="201">
        <v>0</v>
      </c>
      <c r="N71" s="201">
        <v>0</v>
      </c>
      <c r="O71" s="201">
        <v>0</v>
      </c>
      <c r="P71" s="201">
        <v>0</v>
      </c>
      <c r="Q71" s="201">
        <v>0</v>
      </c>
      <c r="R71" s="201">
        <v>0</v>
      </c>
      <c r="S71" s="201">
        <v>0</v>
      </c>
      <c r="T71" s="201">
        <v>0</v>
      </c>
      <c r="U71" s="201">
        <v>0</v>
      </c>
      <c r="V71" s="201">
        <v>0</v>
      </c>
      <c r="W71" s="201">
        <v>0</v>
      </c>
      <c r="X71" s="201">
        <v>0</v>
      </c>
      <c r="Y71" s="201">
        <v>0</v>
      </c>
      <c r="Z71" s="201">
        <v>0</v>
      </c>
      <c r="AA71" s="201">
        <v>0</v>
      </c>
      <c r="AB71" s="201">
        <v>0</v>
      </c>
      <c r="AC71" s="201">
        <v>0</v>
      </c>
      <c r="AD71" s="201">
        <v>0</v>
      </c>
      <c r="AE71" s="201">
        <v>0</v>
      </c>
      <c r="AF71" s="201">
        <v>0</v>
      </c>
      <c r="AG71" s="201">
        <v>0</v>
      </c>
      <c r="AH71" s="201">
        <v>0</v>
      </c>
      <c r="AI71" s="201">
        <v>3</v>
      </c>
      <c r="AJ71" s="201">
        <v>17</v>
      </c>
      <c r="AK71" s="201">
        <v>30</v>
      </c>
      <c r="AL71" s="201">
        <v>44</v>
      </c>
      <c r="AM71" s="201">
        <v>61</v>
      </c>
      <c r="AN71" s="201">
        <v>81</v>
      </c>
      <c r="AO71" s="201">
        <v>104</v>
      </c>
      <c r="AP71" s="201">
        <v>130</v>
      </c>
      <c r="AQ71" s="201">
        <v>155</v>
      </c>
      <c r="AR71" s="201">
        <v>178</v>
      </c>
      <c r="AS71" s="201">
        <v>202</v>
      </c>
      <c r="AT71" s="201">
        <v>225</v>
      </c>
      <c r="AU71" s="201">
        <v>248</v>
      </c>
      <c r="AV71" s="201">
        <v>0</v>
      </c>
      <c r="AW71" s="201">
        <v>0</v>
      </c>
      <c r="AX71" s="201">
        <v>0</v>
      </c>
      <c r="AY71" s="201">
        <v>0</v>
      </c>
      <c r="AZ71" s="201">
        <v>0</v>
      </c>
      <c r="BA71" s="201">
        <v>0</v>
      </c>
      <c r="BB71" s="201">
        <v>0</v>
      </c>
      <c r="BC71" s="201">
        <v>0</v>
      </c>
      <c r="BD71" s="201">
        <v>0</v>
      </c>
      <c r="BE71" s="201">
        <v>0</v>
      </c>
      <c r="BF71" s="201">
        <v>0</v>
      </c>
      <c r="BG71" s="201">
        <v>0</v>
      </c>
      <c r="BH71" s="201">
        <v>0</v>
      </c>
      <c r="BI71" s="201">
        <v>0</v>
      </c>
      <c r="BJ71" s="201">
        <v>0</v>
      </c>
      <c r="BK71" s="201">
        <v>0</v>
      </c>
      <c r="BL71" s="201">
        <v>0</v>
      </c>
      <c r="BM71" s="201">
        <v>0</v>
      </c>
      <c r="BN71" s="201">
        <v>0</v>
      </c>
      <c r="BO71" s="201">
        <v>0</v>
      </c>
      <c r="BP71" s="201">
        <v>0</v>
      </c>
      <c r="BQ71" s="201">
        <v>0</v>
      </c>
      <c r="BR71" s="201">
        <v>0</v>
      </c>
      <c r="BS71" s="201">
        <v>0</v>
      </c>
      <c r="BT71" s="201">
        <v>0</v>
      </c>
      <c r="BU71" s="201">
        <v>0</v>
      </c>
      <c r="BV71" s="201">
        <v>0</v>
      </c>
      <c r="BW71" s="201">
        <v>0</v>
      </c>
      <c r="BX71" s="202">
        <v>0</v>
      </c>
      <c r="BY71" s="202">
        <v>0</v>
      </c>
      <c r="BZ71" s="202">
        <v>0</v>
      </c>
      <c r="CA71" s="203">
        <v>0</v>
      </c>
    </row>
    <row r="72" spans="1:79" x14ac:dyDescent="0.4">
      <c r="B72" s="191" t="s">
        <v>269</v>
      </c>
      <c r="D72" s="201">
        <v>0</v>
      </c>
      <c r="E72" s="201">
        <v>0</v>
      </c>
      <c r="F72" s="201">
        <v>0</v>
      </c>
      <c r="G72" s="201">
        <v>0</v>
      </c>
      <c r="H72" s="201">
        <v>0</v>
      </c>
      <c r="I72" s="201">
        <v>0</v>
      </c>
      <c r="J72" s="201">
        <v>0</v>
      </c>
      <c r="K72" s="201">
        <v>0</v>
      </c>
      <c r="L72" s="201">
        <v>0</v>
      </c>
      <c r="M72" s="201">
        <v>0</v>
      </c>
      <c r="N72" s="201">
        <v>0</v>
      </c>
      <c r="O72" s="201">
        <v>0</v>
      </c>
      <c r="P72" s="201">
        <v>0</v>
      </c>
      <c r="Q72" s="201">
        <v>0</v>
      </c>
      <c r="R72" s="201">
        <v>0</v>
      </c>
      <c r="S72" s="201">
        <v>0</v>
      </c>
      <c r="T72" s="201">
        <v>0</v>
      </c>
      <c r="U72" s="201">
        <v>0</v>
      </c>
      <c r="V72" s="201">
        <v>0</v>
      </c>
      <c r="W72" s="201">
        <v>0</v>
      </c>
      <c r="X72" s="201">
        <v>0</v>
      </c>
      <c r="Y72" s="201">
        <v>0</v>
      </c>
      <c r="Z72" s="201">
        <v>0</v>
      </c>
      <c r="AA72" s="201">
        <v>0</v>
      </c>
      <c r="AB72" s="201">
        <v>0</v>
      </c>
      <c r="AC72" s="201">
        <v>0</v>
      </c>
      <c r="AD72" s="201">
        <v>0</v>
      </c>
      <c r="AE72" s="201">
        <v>0</v>
      </c>
      <c r="AF72" s="201">
        <v>0</v>
      </c>
      <c r="AG72" s="201">
        <v>0</v>
      </c>
      <c r="AH72" s="201">
        <v>0</v>
      </c>
      <c r="AI72" s="201">
        <v>0</v>
      </c>
      <c r="AJ72" s="201">
        <v>0</v>
      </c>
      <c r="AK72" s="201">
        <v>0</v>
      </c>
      <c r="AL72" s="201">
        <v>0</v>
      </c>
      <c r="AM72" s="201">
        <v>0</v>
      </c>
      <c r="AN72" s="201">
        <v>0</v>
      </c>
      <c r="AO72" s="201">
        <v>0</v>
      </c>
      <c r="AP72" s="201">
        <v>0</v>
      </c>
      <c r="AQ72" s="201">
        <v>0</v>
      </c>
      <c r="AR72" s="201">
        <v>0</v>
      </c>
      <c r="AS72" s="201">
        <v>0</v>
      </c>
      <c r="AT72" s="201">
        <v>0</v>
      </c>
      <c r="AU72" s="201">
        <v>0</v>
      </c>
      <c r="AV72" s="201">
        <v>0</v>
      </c>
      <c r="AW72" s="201">
        <v>0</v>
      </c>
      <c r="AX72" s="201">
        <v>0</v>
      </c>
      <c r="AY72" s="201">
        <v>0</v>
      </c>
      <c r="AZ72" s="201">
        <v>0</v>
      </c>
      <c r="BA72" s="201">
        <v>0</v>
      </c>
      <c r="BB72" s="201">
        <v>0</v>
      </c>
      <c r="BC72" s="201">
        <v>0</v>
      </c>
      <c r="BD72" s="201">
        <v>3156</v>
      </c>
      <c r="BE72" s="201">
        <v>3859</v>
      </c>
      <c r="BF72" s="201">
        <v>3790</v>
      </c>
      <c r="BG72" s="201">
        <v>3839</v>
      </c>
      <c r="BH72" s="201">
        <v>3892</v>
      </c>
      <c r="BI72" s="201">
        <v>3965</v>
      </c>
      <c r="BJ72" s="201">
        <v>3982</v>
      </c>
      <c r="BK72" s="201">
        <v>3993</v>
      </c>
      <c r="BL72" s="201">
        <v>4079</v>
      </c>
      <c r="BM72" s="201">
        <v>4206</v>
      </c>
      <c r="BN72" s="201">
        <v>4236</v>
      </c>
      <c r="BO72" s="201">
        <v>4277</v>
      </c>
      <c r="BP72" s="201">
        <v>4316</v>
      </c>
      <c r="BQ72" s="201">
        <v>4414</v>
      </c>
      <c r="BR72" s="201">
        <v>4493</v>
      </c>
      <c r="BS72" s="201">
        <v>4360</v>
      </c>
      <c r="BT72" s="201">
        <v>4516</v>
      </c>
      <c r="BU72" s="201">
        <v>4551</v>
      </c>
      <c r="BV72" s="201">
        <v>4665</v>
      </c>
      <c r="BW72" s="201">
        <v>4779</v>
      </c>
      <c r="BX72" s="202">
        <v>0</v>
      </c>
      <c r="BY72" s="202">
        <v>0</v>
      </c>
      <c r="BZ72" s="202">
        <v>0</v>
      </c>
      <c r="CA72" s="203">
        <v>0</v>
      </c>
    </row>
    <row r="73" spans="1:79" ht="15" customHeight="1" x14ac:dyDescent="0.4">
      <c r="B73" s="235" t="s">
        <v>30</v>
      </c>
      <c r="D73" s="201">
        <v>0</v>
      </c>
      <c r="E73" s="201">
        <v>0</v>
      </c>
      <c r="F73" s="201">
        <v>0</v>
      </c>
      <c r="G73" s="201">
        <v>0</v>
      </c>
      <c r="H73" s="201">
        <v>0</v>
      </c>
      <c r="I73" s="201">
        <v>0</v>
      </c>
      <c r="J73" s="201">
        <v>0</v>
      </c>
      <c r="K73" s="201">
        <v>0</v>
      </c>
      <c r="L73" s="201">
        <v>0</v>
      </c>
      <c r="M73" s="201">
        <v>0</v>
      </c>
      <c r="N73" s="201">
        <v>0</v>
      </c>
      <c r="O73" s="201">
        <v>0</v>
      </c>
      <c r="P73" s="201">
        <v>0</v>
      </c>
      <c r="Q73" s="201">
        <v>0</v>
      </c>
      <c r="R73" s="201">
        <v>0</v>
      </c>
      <c r="S73" s="201">
        <v>0</v>
      </c>
      <c r="T73" s="201">
        <v>0</v>
      </c>
      <c r="U73" s="201">
        <v>0</v>
      </c>
      <c r="V73" s="201">
        <v>0</v>
      </c>
      <c r="W73" s="201">
        <v>0</v>
      </c>
      <c r="X73" s="201">
        <v>0</v>
      </c>
      <c r="Y73" s="201">
        <v>0</v>
      </c>
      <c r="Z73" s="201">
        <v>0</v>
      </c>
      <c r="AA73" s="201">
        <v>0</v>
      </c>
      <c r="AB73" s="201">
        <v>0</v>
      </c>
      <c r="AC73" s="201">
        <v>0</v>
      </c>
      <c r="AD73" s="201">
        <v>0</v>
      </c>
      <c r="AE73" s="201">
        <v>0</v>
      </c>
      <c r="AF73" s="201">
        <v>0</v>
      </c>
      <c r="AG73" s="201">
        <v>0</v>
      </c>
      <c r="AH73" s="201">
        <v>0</v>
      </c>
      <c r="AI73" s="201">
        <v>0</v>
      </c>
      <c r="AJ73" s="201">
        <v>0</v>
      </c>
      <c r="AK73" s="201">
        <v>0</v>
      </c>
      <c r="AL73" s="201">
        <v>0</v>
      </c>
      <c r="AM73" s="201">
        <v>0</v>
      </c>
      <c r="AN73" s="201">
        <v>0</v>
      </c>
      <c r="AO73" s="201">
        <v>0</v>
      </c>
      <c r="AP73" s="201">
        <v>0</v>
      </c>
      <c r="AQ73" s="201">
        <v>0</v>
      </c>
      <c r="AR73" s="201">
        <v>0</v>
      </c>
      <c r="AS73" s="201">
        <v>0</v>
      </c>
      <c r="AT73" s="201">
        <v>0</v>
      </c>
      <c r="AU73" s="201">
        <v>0</v>
      </c>
      <c r="AV73" s="201">
        <v>0</v>
      </c>
      <c r="AW73" s="201">
        <v>0</v>
      </c>
      <c r="AX73" s="201">
        <v>0</v>
      </c>
      <c r="AY73" s="201">
        <v>0</v>
      </c>
      <c r="AZ73" s="201">
        <v>0</v>
      </c>
      <c r="BA73" s="201">
        <v>0</v>
      </c>
      <c r="BB73" s="201">
        <v>0</v>
      </c>
      <c r="BC73" s="201">
        <v>0</v>
      </c>
      <c r="BD73" s="201">
        <v>0</v>
      </c>
      <c r="BE73" s="201">
        <v>0</v>
      </c>
      <c r="BF73" s="201">
        <v>0</v>
      </c>
      <c r="BG73" s="201">
        <v>1979</v>
      </c>
      <c r="BH73" s="201">
        <v>2594</v>
      </c>
      <c r="BI73" s="201">
        <v>2700</v>
      </c>
      <c r="BJ73" s="201">
        <v>2729</v>
      </c>
      <c r="BK73" s="201">
        <v>2732</v>
      </c>
      <c r="BL73" s="201">
        <v>2724</v>
      </c>
      <c r="BM73" s="201">
        <v>2736</v>
      </c>
      <c r="BN73" s="201">
        <v>2718</v>
      </c>
      <c r="BO73" s="201">
        <v>2649</v>
      </c>
      <c r="BP73" s="201">
        <v>2505</v>
      </c>
      <c r="BQ73" s="201">
        <v>2380</v>
      </c>
      <c r="BR73" s="201">
        <v>2228</v>
      </c>
      <c r="BS73" s="201">
        <v>2098</v>
      </c>
      <c r="BT73" s="201">
        <v>1903</v>
      </c>
      <c r="BU73" s="201">
        <v>1792</v>
      </c>
      <c r="BV73" s="201">
        <v>1638</v>
      </c>
      <c r="BW73" s="201">
        <v>1538</v>
      </c>
      <c r="BX73" s="202">
        <v>1466</v>
      </c>
      <c r="BY73" s="202">
        <v>1434</v>
      </c>
      <c r="BZ73" s="202">
        <v>1379</v>
      </c>
      <c r="CA73" s="203">
        <v>1304</v>
      </c>
    </row>
    <row r="74" spans="1:79" x14ac:dyDescent="0.4">
      <c r="B74" s="209" t="s">
        <v>176</v>
      </c>
      <c r="D74" s="201">
        <v>0</v>
      </c>
      <c r="E74" s="201">
        <v>0</v>
      </c>
      <c r="F74" s="201">
        <v>0</v>
      </c>
      <c r="G74" s="201">
        <v>0</v>
      </c>
      <c r="H74" s="201">
        <v>0</v>
      </c>
      <c r="I74" s="201">
        <v>0</v>
      </c>
      <c r="J74" s="201">
        <v>0</v>
      </c>
      <c r="K74" s="201">
        <v>0</v>
      </c>
      <c r="L74" s="201">
        <v>0</v>
      </c>
      <c r="M74" s="201">
        <v>0</v>
      </c>
      <c r="N74" s="201">
        <v>0</v>
      </c>
      <c r="O74" s="201">
        <v>0</v>
      </c>
      <c r="P74" s="201">
        <v>0</v>
      </c>
      <c r="Q74" s="201">
        <v>0</v>
      </c>
      <c r="R74" s="201">
        <v>0</v>
      </c>
      <c r="S74" s="201">
        <v>0</v>
      </c>
      <c r="T74" s="201">
        <v>0</v>
      </c>
      <c r="U74" s="201">
        <v>0</v>
      </c>
      <c r="V74" s="201">
        <v>0</v>
      </c>
      <c r="W74" s="201">
        <v>0</v>
      </c>
      <c r="X74" s="201">
        <v>0</v>
      </c>
      <c r="Y74" s="201">
        <v>0</v>
      </c>
      <c r="Z74" s="201">
        <v>0</v>
      </c>
      <c r="AA74" s="201">
        <v>0</v>
      </c>
      <c r="AB74" s="201">
        <v>0</v>
      </c>
      <c r="AC74" s="201">
        <v>0</v>
      </c>
      <c r="AD74" s="201">
        <v>0</v>
      </c>
      <c r="AE74" s="201">
        <v>0</v>
      </c>
      <c r="AF74" s="201">
        <v>0</v>
      </c>
      <c r="AG74" s="201">
        <v>0</v>
      </c>
      <c r="AH74" s="201">
        <v>0</v>
      </c>
      <c r="AI74" s="201">
        <v>0</v>
      </c>
      <c r="AJ74" s="201">
        <v>0</v>
      </c>
      <c r="AK74" s="201">
        <v>0</v>
      </c>
      <c r="AL74" s="201">
        <v>0</v>
      </c>
      <c r="AM74" s="201">
        <v>0</v>
      </c>
      <c r="AN74" s="201">
        <v>0</v>
      </c>
      <c r="AO74" s="201">
        <v>0</v>
      </c>
      <c r="AP74" s="201">
        <v>0</v>
      </c>
      <c r="AQ74" s="201">
        <v>0</v>
      </c>
      <c r="AR74" s="201">
        <v>0</v>
      </c>
      <c r="AS74" s="201">
        <v>0</v>
      </c>
      <c r="AT74" s="201">
        <v>0</v>
      </c>
      <c r="AU74" s="201">
        <v>0</v>
      </c>
      <c r="AV74" s="201">
        <v>0</v>
      </c>
      <c r="AW74" s="201">
        <v>0</v>
      </c>
      <c r="AX74" s="201">
        <v>0</v>
      </c>
      <c r="AY74" s="201">
        <v>0</v>
      </c>
      <c r="AZ74" s="201">
        <v>0</v>
      </c>
      <c r="BA74" s="201">
        <v>0</v>
      </c>
      <c r="BB74" s="201">
        <v>0</v>
      </c>
      <c r="BC74" s="201">
        <v>0</v>
      </c>
      <c r="BD74" s="201">
        <v>0</v>
      </c>
      <c r="BE74" s="201">
        <v>0</v>
      </c>
      <c r="BF74" s="201">
        <v>0</v>
      </c>
      <c r="BG74" s="201">
        <v>0</v>
      </c>
      <c r="BH74" s="201">
        <v>0</v>
      </c>
      <c r="BI74" s="201">
        <v>0</v>
      </c>
      <c r="BJ74" s="201">
        <v>0</v>
      </c>
      <c r="BK74" s="201">
        <v>0</v>
      </c>
      <c r="BL74" s="201">
        <v>0</v>
      </c>
      <c r="BM74" s="201">
        <v>0</v>
      </c>
      <c r="BN74" s="201">
        <v>0</v>
      </c>
      <c r="BO74" s="201">
        <v>0</v>
      </c>
      <c r="BP74" s="201">
        <v>0</v>
      </c>
      <c r="BQ74" s="201">
        <v>1</v>
      </c>
      <c r="BR74" s="201">
        <v>17</v>
      </c>
      <c r="BS74" s="201">
        <v>25</v>
      </c>
      <c r="BT74" s="201">
        <v>88</v>
      </c>
      <c r="BU74" s="201">
        <v>164</v>
      </c>
      <c r="BV74" s="201">
        <v>201</v>
      </c>
      <c r="BW74" s="201">
        <v>273</v>
      </c>
      <c r="BX74" s="202">
        <v>335</v>
      </c>
      <c r="BY74" s="202">
        <v>387</v>
      </c>
      <c r="BZ74" s="202">
        <v>434</v>
      </c>
      <c r="CA74" s="203">
        <v>477</v>
      </c>
    </row>
    <row r="75" spans="1:79" x14ac:dyDescent="0.4">
      <c r="B75" s="205" t="s">
        <v>228</v>
      </c>
      <c r="D75" s="201">
        <v>0</v>
      </c>
      <c r="E75" s="201">
        <v>0</v>
      </c>
      <c r="F75" s="201">
        <v>0</v>
      </c>
      <c r="G75" s="201">
        <v>0</v>
      </c>
      <c r="H75" s="201">
        <v>0</v>
      </c>
      <c r="I75" s="201">
        <v>0</v>
      </c>
      <c r="J75" s="201">
        <v>0</v>
      </c>
      <c r="K75" s="201">
        <v>0</v>
      </c>
      <c r="L75" s="201">
        <v>0</v>
      </c>
      <c r="M75" s="201">
        <v>0</v>
      </c>
      <c r="N75" s="201">
        <v>0</v>
      </c>
      <c r="O75" s="201">
        <v>0</v>
      </c>
      <c r="P75" s="201">
        <v>0</v>
      </c>
      <c r="Q75" s="201">
        <v>0</v>
      </c>
      <c r="R75" s="201">
        <v>0</v>
      </c>
      <c r="S75" s="201">
        <v>0</v>
      </c>
      <c r="T75" s="201">
        <v>0</v>
      </c>
      <c r="U75" s="201">
        <v>0</v>
      </c>
      <c r="V75" s="201">
        <v>0</v>
      </c>
      <c r="W75" s="201">
        <v>0</v>
      </c>
      <c r="X75" s="201">
        <v>0</v>
      </c>
      <c r="Y75" s="201">
        <v>0</v>
      </c>
      <c r="Z75" s="201">
        <v>0</v>
      </c>
      <c r="AA75" s="201">
        <v>0</v>
      </c>
      <c r="AB75" s="201">
        <v>0</v>
      </c>
      <c r="AC75" s="201">
        <v>0</v>
      </c>
      <c r="AD75" s="201">
        <v>0</v>
      </c>
      <c r="AE75" s="201">
        <v>0</v>
      </c>
      <c r="AF75" s="201">
        <v>0</v>
      </c>
      <c r="AG75" s="201">
        <v>0</v>
      </c>
      <c r="AH75" s="201">
        <v>0</v>
      </c>
      <c r="AI75" s="201">
        <v>0</v>
      </c>
      <c r="AJ75" s="201">
        <v>0</v>
      </c>
      <c r="AK75" s="201">
        <v>0</v>
      </c>
      <c r="AL75" s="201">
        <v>0</v>
      </c>
      <c r="AM75" s="201">
        <v>0</v>
      </c>
      <c r="AN75" s="201">
        <v>0</v>
      </c>
      <c r="AO75" s="201">
        <v>0</v>
      </c>
      <c r="AP75" s="201">
        <v>0</v>
      </c>
      <c r="AQ75" s="201">
        <v>0</v>
      </c>
      <c r="AR75" s="201">
        <v>0</v>
      </c>
      <c r="AS75" s="201">
        <v>0</v>
      </c>
      <c r="AT75" s="201">
        <v>0</v>
      </c>
      <c r="AU75" s="201">
        <v>0</v>
      </c>
      <c r="AV75" s="201">
        <v>0</v>
      </c>
      <c r="AW75" s="201">
        <v>0</v>
      </c>
      <c r="AX75" s="201">
        <v>0</v>
      </c>
      <c r="AY75" s="201">
        <v>0</v>
      </c>
      <c r="AZ75" s="201">
        <v>0</v>
      </c>
      <c r="BA75" s="201">
        <v>0</v>
      </c>
      <c r="BB75" s="201">
        <v>0</v>
      </c>
      <c r="BC75" s="201">
        <v>0</v>
      </c>
      <c r="BD75" s="201">
        <v>0</v>
      </c>
      <c r="BE75" s="201">
        <v>0</v>
      </c>
      <c r="BF75" s="201">
        <v>0</v>
      </c>
      <c r="BG75" s="201">
        <v>0</v>
      </c>
      <c r="BH75" s="201">
        <v>0</v>
      </c>
      <c r="BI75" s="201">
        <v>0</v>
      </c>
      <c r="BJ75" s="201">
        <v>0</v>
      </c>
      <c r="BK75" s="201">
        <v>0</v>
      </c>
      <c r="BL75" s="201">
        <v>0</v>
      </c>
      <c r="BM75" s="201">
        <v>0</v>
      </c>
      <c r="BN75" s="201">
        <v>0</v>
      </c>
      <c r="BO75" s="201">
        <v>0</v>
      </c>
      <c r="BP75" s="201">
        <v>0</v>
      </c>
      <c r="BQ75" s="201">
        <v>1</v>
      </c>
      <c r="BR75" s="201">
        <v>16</v>
      </c>
      <c r="BS75" s="201">
        <v>24</v>
      </c>
      <c r="BT75" s="201">
        <v>87</v>
      </c>
      <c r="BU75" s="201">
        <v>162</v>
      </c>
      <c r="BV75" s="201">
        <v>199</v>
      </c>
      <c r="BW75" s="201">
        <v>270</v>
      </c>
      <c r="BX75" s="202">
        <v>331</v>
      </c>
      <c r="BY75" s="202">
        <v>383</v>
      </c>
      <c r="BZ75" s="202">
        <v>429</v>
      </c>
      <c r="CA75" s="203">
        <v>471</v>
      </c>
    </row>
    <row r="76" spans="1:79" x14ac:dyDescent="0.4">
      <c r="B76" s="205" t="s">
        <v>229</v>
      </c>
      <c r="D76" s="201">
        <v>0</v>
      </c>
      <c r="E76" s="201">
        <v>0</v>
      </c>
      <c r="F76" s="201">
        <v>0</v>
      </c>
      <c r="G76" s="201">
        <v>0</v>
      </c>
      <c r="H76" s="201">
        <v>0</v>
      </c>
      <c r="I76" s="201">
        <v>0</v>
      </c>
      <c r="J76" s="201">
        <v>0</v>
      </c>
      <c r="K76" s="201">
        <v>0</v>
      </c>
      <c r="L76" s="201">
        <v>0</v>
      </c>
      <c r="M76" s="201">
        <v>0</v>
      </c>
      <c r="N76" s="201">
        <v>0</v>
      </c>
      <c r="O76" s="201">
        <v>0</v>
      </c>
      <c r="P76" s="201">
        <v>0</v>
      </c>
      <c r="Q76" s="201">
        <v>0</v>
      </c>
      <c r="R76" s="201">
        <v>0</v>
      </c>
      <c r="S76" s="201">
        <v>0</v>
      </c>
      <c r="T76" s="201">
        <v>0</v>
      </c>
      <c r="U76" s="201">
        <v>0</v>
      </c>
      <c r="V76" s="201">
        <v>0</v>
      </c>
      <c r="W76" s="201">
        <v>0</v>
      </c>
      <c r="X76" s="201">
        <v>0</v>
      </c>
      <c r="Y76" s="201">
        <v>0</v>
      </c>
      <c r="Z76" s="201">
        <v>0</v>
      </c>
      <c r="AA76" s="201">
        <v>0</v>
      </c>
      <c r="AB76" s="201">
        <v>0</v>
      </c>
      <c r="AC76" s="201">
        <v>0</v>
      </c>
      <c r="AD76" s="201">
        <v>0</v>
      </c>
      <c r="AE76" s="201">
        <v>0</v>
      </c>
      <c r="AF76" s="201">
        <v>0</v>
      </c>
      <c r="AG76" s="201">
        <v>0</v>
      </c>
      <c r="AH76" s="201">
        <v>0</v>
      </c>
      <c r="AI76" s="201">
        <v>0</v>
      </c>
      <c r="AJ76" s="201">
        <v>0</v>
      </c>
      <c r="AK76" s="201">
        <v>0</v>
      </c>
      <c r="AL76" s="201">
        <v>0</v>
      </c>
      <c r="AM76" s="201">
        <v>0</v>
      </c>
      <c r="AN76" s="201">
        <v>0</v>
      </c>
      <c r="AO76" s="201">
        <v>0</v>
      </c>
      <c r="AP76" s="201">
        <v>0</v>
      </c>
      <c r="AQ76" s="201">
        <v>0</v>
      </c>
      <c r="AR76" s="201">
        <v>0</v>
      </c>
      <c r="AS76" s="201">
        <v>0</v>
      </c>
      <c r="AT76" s="201">
        <v>0</v>
      </c>
      <c r="AU76" s="201">
        <v>0</v>
      </c>
      <c r="AV76" s="201">
        <v>0</v>
      </c>
      <c r="AW76" s="201">
        <v>0</v>
      </c>
      <c r="AX76" s="201">
        <v>0</v>
      </c>
      <c r="AY76" s="201">
        <v>0</v>
      </c>
      <c r="AZ76" s="201">
        <v>0</v>
      </c>
      <c r="BA76" s="201">
        <v>0</v>
      </c>
      <c r="BB76" s="201">
        <v>0</v>
      </c>
      <c r="BC76" s="201">
        <v>0</v>
      </c>
      <c r="BD76" s="201">
        <v>0</v>
      </c>
      <c r="BE76" s="201">
        <v>0</v>
      </c>
      <c r="BF76" s="201">
        <v>0</v>
      </c>
      <c r="BG76" s="201">
        <v>0</v>
      </c>
      <c r="BH76" s="201">
        <v>0</v>
      </c>
      <c r="BI76" s="201">
        <v>0</v>
      </c>
      <c r="BJ76" s="201">
        <v>0</v>
      </c>
      <c r="BK76" s="201">
        <v>0</v>
      </c>
      <c r="BL76" s="201">
        <v>0</v>
      </c>
      <c r="BM76" s="201">
        <v>0</v>
      </c>
      <c r="BN76" s="201">
        <v>0</v>
      </c>
      <c r="BO76" s="201">
        <v>0</v>
      </c>
      <c r="BP76" s="201">
        <v>0</v>
      </c>
      <c r="BQ76" s="201">
        <v>0</v>
      </c>
      <c r="BR76" s="201">
        <v>0</v>
      </c>
      <c r="BS76" s="201">
        <v>0</v>
      </c>
      <c r="BT76" s="201">
        <v>1</v>
      </c>
      <c r="BU76" s="201">
        <v>2</v>
      </c>
      <c r="BV76" s="201">
        <v>2</v>
      </c>
      <c r="BW76" s="201">
        <v>3</v>
      </c>
      <c r="BX76" s="202">
        <v>4</v>
      </c>
      <c r="BY76" s="202">
        <v>4</v>
      </c>
      <c r="BZ76" s="202">
        <v>5</v>
      </c>
      <c r="CA76" s="203">
        <v>5</v>
      </c>
    </row>
    <row r="77" spans="1:79" ht="25.5" customHeight="1" x14ac:dyDescent="0.4">
      <c r="B77" s="235" t="s">
        <v>32</v>
      </c>
      <c r="D77" s="201">
        <v>0</v>
      </c>
      <c r="E77" s="201">
        <v>0</v>
      </c>
      <c r="F77" s="201">
        <v>0</v>
      </c>
      <c r="G77" s="201">
        <v>0</v>
      </c>
      <c r="H77" s="201">
        <v>0</v>
      </c>
      <c r="I77" s="201">
        <v>0</v>
      </c>
      <c r="J77" s="201">
        <v>0</v>
      </c>
      <c r="K77" s="201">
        <v>4621</v>
      </c>
      <c r="L77" s="201">
        <v>4729</v>
      </c>
      <c r="M77" s="201">
        <v>4832</v>
      </c>
      <c r="N77" s="201">
        <v>5412</v>
      </c>
      <c r="O77" s="201">
        <v>5541</v>
      </c>
      <c r="P77" s="201">
        <v>5661</v>
      </c>
      <c r="Q77" s="201">
        <v>5778</v>
      </c>
      <c r="R77" s="201">
        <v>5919</v>
      </c>
      <c r="S77" s="201">
        <v>5965</v>
      </c>
      <c r="T77" s="201">
        <v>6142</v>
      </c>
      <c r="U77" s="201">
        <v>6340</v>
      </c>
      <c r="V77" s="201">
        <v>6523</v>
      </c>
      <c r="W77" s="201">
        <v>6751</v>
      </c>
      <c r="X77" s="201">
        <v>6955</v>
      </c>
      <c r="Y77" s="201">
        <v>7151</v>
      </c>
      <c r="Z77" s="201">
        <v>7344</v>
      </c>
      <c r="AA77" s="201">
        <v>7495</v>
      </c>
      <c r="AB77" s="201">
        <v>7648</v>
      </c>
      <c r="AC77" s="201">
        <v>7803</v>
      </c>
      <c r="AD77" s="201">
        <v>7951</v>
      </c>
      <c r="AE77" s="201">
        <v>8128</v>
      </c>
      <c r="AF77" s="201">
        <v>8315</v>
      </c>
      <c r="AG77" s="201">
        <v>8436</v>
      </c>
      <c r="AH77" s="201">
        <v>8579</v>
      </c>
      <c r="AI77" s="201">
        <v>8727</v>
      </c>
      <c r="AJ77" s="201">
        <v>8895</v>
      </c>
      <c r="AK77" s="201">
        <v>9074</v>
      </c>
      <c r="AL77" s="201">
        <v>9164</v>
      </c>
      <c r="AM77" s="201">
        <v>9261</v>
      </c>
      <c r="AN77" s="201">
        <v>9298</v>
      </c>
      <c r="AO77" s="201">
        <v>9495</v>
      </c>
      <c r="AP77" s="201">
        <v>9627</v>
      </c>
      <c r="AQ77" s="201">
        <v>9700</v>
      </c>
      <c r="AR77" s="201">
        <v>9755</v>
      </c>
      <c r="AS77" s="201">
        <v>9755</v>
      </c>
      <c r="AT77" s="201">
        <v>9930</v>
      </c>
      <c r="AU77" s="201">
        <v>9990</v>
      </c>
      <c r="AV77" s="201">
        <v>10056</v>
      </c>
      <c r="AW77" s="201">
        <v>10061</v>
      </c>
      <c r="AX77" s="201">
        <v>10097</v>
      </c>
      <c r="AY77" s="201">
        <v>10384</v>
      </c>
      <c r="AZ77" s="201">
        <v>10536</v>
      </c>
      <c r="BA77" s="201">
        <v>10680</v>
      </c>
      <c r="BB77" s="201">
        <v>10782</v>
      </c>
      <c r="BC77" s="201">
        <v>10936</v>
      </c>
      <c r="BD77" s="201">
        <v>11004</v>
      </c>
      <c r="BE77" s="201">
        <v>11095</v>
      </c>
      <c r="BF77" s="201">
        <v>11195</v>
      </c>
      <c r="BG77" s="201">
        <v>11320</v>
      </c>
      <c r="BH77" s="201">
        <v>11477</v>
      </c>
      <c r="BI77" s="201">
        <v>11585</v>
      </c>
      <c r="BJ77" s="201">
        <v>11715</v>
      </c>
      <c r="BK77" s="201">
        <v>11938</v>
      </c>
      <c r="BL77" s="201">
        <v>12160</v>
      </c>
      <c r="BM77" s="201">
        <v>12410</v>
      </c>
      <c r="BN77" s="201">
        <v>12566</v>
      </c>
      <c r="BO77" s="201">
        <v>12667</v>
      </c>
      <c r="BP77" s="201">
        <v>12810</v>
      </c>
      <c r="BQ77" s="201">
        <v>12888</v>
      </c>
      <c r="BR77" s="201">
        <v>12958</v>
      </c>
      <c r="BS77" s="201">
        <v>12957</v>
      </c>
      <c r="BT77" s="201">
        <v>12859</v>
      </c>
      <c r="BU77" s="201">
        <v>12811</v>
      </c>
      <c r="BV77" s="201">
        <v>12589</v>
      </c>
      <c r="BW77" s="201">
        <v>12430</v>
      </c>
      <c r="BX77" s="202">
        <v>12335</v>
      </c>
      <c r="BY77" s="202">
        <v>12481</v>
      </c>
      <c r="BZ77" s="202">
        <v>12666</v>
      </c>
      <c r="CA77" s="203">
        <v>12877</v>
      </c>
    </row>
    <row r="78" spans="1:79" x14ac:dyDescent="0.4">
      <c r="B78" s="205" t="s">
        <v>141</v>
      </c>
      <c r="C78" s="205"/>
      <c r="D78" s="202">
        <v>0</v>
      </c>
      <c r="E78" s="202">
        <v>0</v>
      </c>
      <c r="F78" s="202">
        <v>0</v>
      </c>
      <c r="G78" s="202">
        <v>0</v>
      </c>
      <c r="H78" s="202">
        <v>0</v>
      </c>
      <c r="I78" s="202">
        <v>0</v>
      </c>
      <c r="J78" s="202">
        <v>0</v>
      </c>
      <c r="K78" s="202">
        <v>4621</v>
      </c>
      <c r="L78" s="202">
        <v>4729</v>
      </c>
      <c r="M78" s="202">
        <v>4832</v>
      </c>
      <c r="N78" s="202">
        <v>5412</v>
      </c>
      <c r="O78" s="202">
        <v>5541</v>
      </c>
      <c r="P78" s="202">
        <v>5661</v>
      </c>
      <c r="Q78" s="202">
        <v>5778</v>
      </c>
      <c r="R78" s="202">
        <v>5919</v>
      </c>
      <c r="S78" s="202">
        <v>5965</v>
      </c>
      <c r="T78" s="202">
        <v>6142</v>
      </c>
      <c r="U78" s="202">
        <v>6340</v>
      </c>
      <c r="V78" s="202">
        <v>6523</v>
      </c>
      <c r="W78" s="202">
        <v>6751</v>
      </c>
      <c r="X78" s="202">
        <v>6955</v>
      </c>
      <c r="Y78" s="202">
        <v>7151</v>
      </c>
      <c r="Z78" s="202">
        <v>7344</v>
      </c>
      <c r="AA78" s="202">
        <v>7365</v>
      </c>
      <c r="AB78" s="202">
        <v>7525</v>
      </c>
      <c r="AC78" s="202">
        <v>7693</v>
      </c>
      <c r="AD78" s="202">
        <v>7853</v>
      </c>
      <c r="AE78" s="202">
        <v>8035</v>
      </c>
      <c r="AF78" s="202">
        <v>8236</v>
      </c>
      <c r="AG78" s="202">
        <v>8364</v>
      </c>
      <c r="AH78" s="202">
        <v>8516</v>
      </c>
      <c r="AI78" s="202">
        <v>8672</v>
      </c>
      <c r="AJ78" s="202">
        <v>8844</v>
      </c>
      <c r="AK78" s="202">
        <v>9028</v>
      </c>
      <c r="AL78" s="202">
        <v>9121</v>
      </c>
      <c r="AM78" s="202">
        <v>9221</v>
      </c>
      <c r="AN78" s="202">
        <v>9259</v>
      </c>
      <c r="AO78" s="202">
        <v>9459</v>
      </c>
      <c r="AP78" s="202">
        <v>9589</v>
      </c>
      <c r="AQ78" s="202">
        <v>9663</v>
      </c>
      <c r="AR78" s="202">
        <v>9719</v>
      </c>
      <c r="AS78" s="202">
        <v>9720</v>
      </c>
      <c r="AT78" s="202">
        <v>9898</v>
      </c>
      <c r="AU78" s="202">
        <v>9959</v>
      </c>
      <c r="AV78" s="202">
        <v>10027</v>
      </c>
      <c r="AW78" s="202">
        <v>10033</v>
      </c>
      <c r="AX78" s="202">
        <v>10070</v>
      </c>
      <c r="AY78" s="202">
        <v>10356</v>
      </c>
      <c r="AZ78" s="202">
        <v>10509</v>
      </c>
      <c r="BA78" s="202">
        <v>10654</v>
      </c>
      <c r="BB78" s="202">
        <v>10758</v>
      </c>
      <c r="BC78" s="202">
        <v>10913</v>
      </c>
      <c r="BD78" s="202">
        <v>10981</v>
      </c>
      <c r="BE78" s="202">
        <v>11072</v>
      </c>
      <c r="BF78" s="202">
        <v>11171</v>
      </c>
      <c r="BG78" s="202">
        <v>11297</v>
      </c>
      <c r="BH78" s="202">
        <v>11454</v>
      </c>
      <c r="BI78" s="202">
        <v>11563</v>
      </c>
      <c r="BJ78" s="202">
        <v>11692</v>
      </c>
      <c r="BK78" s="202">
        <v>11914</v>
      </c>
      <c r="BL78" s="202">
        <v>12134</v>
      </c>
      <c r="BM78" s="202">
        <v>12382</v>
      </c>
      <c r="BN78" s="202">
        <v>12537</v>
      </c>
      <c r="BO78" s="202">
        <v>12634</v>
      </c>
      <c r="BP78" s="202">
        <v>12774</v>
      </c>
      <c r="BQ78" s="202">
        <v>12846</v>
      </c>
      <c r="BR78" s="202">
        <v>12912</v>
      </c>
      <c r="BS78" s="202">
        <v>12908</v>
      </c>
      <c r="BT78" s="202">
        <v>12808</v>
      </c>
      <c r="BU78" s="202">
        <v>12763</v>
      </c>
      <c r="BV78" s="202">
        <v>12539</v>
      </c>
      <c r="BW78" s="202">
        <v>12378</v>
      </c>
      <c r="BX78" s="202">
        <v>12280</v>
      </c>
      <c r="BY78" s="202">
        <v>12423</v>
      </c>
      <c r="BZ78" s="202">
        <v>12607</v>
      </c>
      <c r="CA78" s="203">
        <v>12815</v>
      </c>
    </row>
    <row r="79" spans="1:79" x14ac:dyDescent="0.4">
      <c r="B79" s="241" t="s">
        <v>249</v>
      </c>
      <c r="C79" s="205"/>
      <c r="D79" s="201">
        <v>0</v>
      </c>
      <c r="E79" s="201">
        <v>0</v>
      </c>
      <c r="F79" s="201">
        <v>0</v>
      </c>
      <c r="G79" s="201">
        <v>0</v>
      </c>
      <c r="H79" s="201">
        <v>0</v>
      </c>
      <c r="I79" s="201">
        <v>0</v>
      </c>
      <c r="J79" s="201">
        <v>0</v>
      </c>
      <c r="K79" s="201">
        <v>0</v>
      </c>
      <c r="L79" s="201">
        <v>0</v>
      </c>
      <c r="M79" s="201">
        <v>0</v>
      </c>
      <c r="N79" s="201">
        <v>0</v>
      </c>
      <c r="O79" s="201">
        <v>0</v>
      </c>
      <c r="P79" s="201">
        <v>0</v>
      </c>
      <c r="Q79" s="201">
        <v>0</v>
      </c>
      <c r="R79" s="201">
        <v>0</v>
      </c>
      <c r="S79" s="201">
        <v>0</v>
      </c>
      <c r="T79" s="201">
        <v>0</v>
      </c>
      <c r="U79" s="201">
        <v>0</v>
      </c>
      <c r="V79" s="201">
        <v>0</v>
      </c>
      <c r="W79" s="201">
        <v>0</v>
      </c>
      <c r="X79" s="201">
        <v>0</v>
      </c>
      <c r="Y79" s="201">
        <v>0</v>
      </c>
      <c r="Z79" s="201">
        <v>0</v>
      </c>
      <c r="AA79" s="201">
        <v>0</v>
      </c>
      <c r="AB79" s="201">
        <v>0</v>
      </c>
      <c r="AC79" s="201">
        <v>0</v>
      </c>
      <c r="AD79" s="201">
        <v>0</v>
      </c>
      <c r="AE79" s="201">
        <v>0</v>
      </c>
      <c r="AF79" s="201">
        <v>0</v>
      </c>
      <c r="AG79" s="201">
        <v>0</v>
      </c>
      <c r="AH79" s="201">
        <v>0</v>
      </c>
      <c r="AI79" s="201">
        <v>0</v>
      </c>
      <c r="AJ79" s="201">
        <v>0</v>
      </c>
      <c r="AK79" s="201">
        <v>0</v>
      </c>
      <c r="AL79" s="201">
        <v>0</v>
      </c>
      <c r="AM79" s="201">
        <v>0</v>
      </c>
      <c r="AN79" s="201">
        <v>0</v>
      </c>
      <c r="AO79" s="201">
        <v>0</v>
      </c>
      <c r="AP79" s="201">
        <v>0</v>
      </c>
      <c r="AQ79" s="201">
        <v>0</v>
      </c>
      <c r="AR79" s="201">
        <v>0</v>
      </c>
      <c r="AS79" s="201">
        <v>0</v>
      </c>
      <c r="AT79" s="201">
        <v>0</v>
      </c>
      <c r="AU79" s="201">
        <v>0</v>
      </c>
      <c r="AV79" s="201">
        <v>0</v>
      </c>
      <c r="AW79" s="201">
        <v>0</v>
      </c>
      <c r="AX79" s="201">
        <v>0</v>
      </c>
      <c r="AY79" s="201">
        <v>0</v>
      </c>
      <c r="AZ79" s="201">
        <v>0</v>
      </c>
      <c r="BA79" s="201">
        <v>0</v>
      </c>
      <c r="BB79" s="201">
        <v>0</v>
      </c>
      <c r="BC79" s="201">
        <v>0</v>
      </c>
      <c r="BD79" s="201">
        <v>10875</v>
      </c>
      <c r="BE79" s="201">
        <v>11018</v>
      </c>
      <c r="BF79" s="201">
        <v>11102</v>
      </c>
      <c r="BG79" s="201">
        <v>11231</v>
      </c>
      <c r="BH79" s="201">
        <v>11384</v>
      </c>
      <c r="BI79" s="201">
        <v>11492</v>
      </c>
      <c r="BJ79" s="201">
        <v>11617</v>
      </c>
      <c r="BK79" s="201">
        <v>11837</v>
      </c>
      <c r="BL79" s="201">
        <v>12053</v>
      </c>
      <c r="BM79" s="201">
        <v>12285</v>
      </c>
      <c r="BN79" s="201">
        <v>12460</v>
      </c>
      <c r="BO79" s="201">
        <v>12556</v>
      </c>
      <c r="BP79" s="201">
        <v>12737</v>
      </c>
      <c r="BQ79" s="201">
        <v>12814</v>
      </c>
      <c r="BR79" s="201">
        <v>12887</v>
      </c>
      <c r="BS79" s="201">
        <v>12890</v>
      </c>
      <c r="BT79" s="201">
        <v>12681</v>
      </c>
      <c r="BU79" s="201">
        <v>12144</v>
      </c>
      <c r="BV79" s="201">
        <v>11569</v>
      </c>
      <c r="BW79" s="201">
        <v>11101</v>
      </c>
      <c r="BX79" s="202">
        <v>10627</v>
      </c>
      <c r="BY79" s="202">
        <v>10158</v>
      </c>
      <c r="BZ79" s="202">
        <v>9692</v>
      </c>
      <c r="CA79" s="203">
        <v>9225</v>
      </c>
    </row>
    <row r="80" spans="1:79" x14ac:dyDescent="0.4">
      <c r="B80" s="241" t="s">
        <v>270</v>
      </c>
      <c r="C80" s="205"/>
      <c r="D80" s="201">
        <v>0</v>
      </c>
      <c r="E80" s="201">
        <v>0</v>
      </c>
      <c r="F80" s="201">
        <v>0</v>
      </c>
      <c r="G80" s="201">
        <v>0</v>
      </c>
      <c r="H80" s="201">
        <v>0</v>
      </c>
      <c r="I80" s="201">
        <v>0</v>
      </c>
      <c r="J80" s="201">
        <v>0</v>
      </c>
      <c r="K80" s="201">
        <v>0</v>
      </c>
      <c r="L80" s="201">
        <v>0</v>
      </c>
      <c r="M80" s="201">
        <v>0</v>
      </c>
      <c r="N80" s="201">
        <v>0</v>
      </c>
      <c r="O80" s="201">
        <v>0</v>
      </c>
      <c r="P80" s="201">
        <v>0</v>
      </c>
      <c r="Q80" s="201">
        <v>0</v>
      </c>
      <c r="R80" s="201">
        <v>0</v>
      </c>
      <c r="S80" s="201">
        <v>0</v>
      </c>
      <c r="T80" s="201">
        <v>0</v>
      </c>
      <c r="U80" s="201">
        <v>0</v>
      </c>
      <c r="V80" s="201">
        <v>0</v>
      </c>
      <c r="W80" s="201">
        <v>0</v>
      </c>
      <c r="X80" s="201">
        <v>0</v>
      </c>
      <c r="Y80" s="201">
        <v>0</v>
      </c>
      <c r="Z80" s="201">
        <v>0</v>
      </c>
      <c r="AA80" s="201">
        <v>0</v>
      </c>
      <c r="AB80" s="201">
        <v>0</v>
      </c>
      <c r="AC80" s="201">
        <v>0</v>
      </c>
      <c r="AD80" s="201">
        <v>0</v>
      </c>
      <c r="AE80" s="201">
        <v>0</v>
      </c>
      <c r="AF80" s="201">
        <v>0</v>
      </c>
      <c r="AG80" s="201">
        <v>0</v>
      </c>
      <c r="AH80" s="201">
        <v>0</v>
      </c>
      <c r="AI80" s="201">
        <v>80</v>
      </c>
      <c r="AJ80" s="201">
        <v>276</v>
      </c>
      <c r="AK80" s="201">
        <v>476</v>
      </c>
      <c r="AL80" s="201">
        <v>658</v>
      </c>
      <c r="AM80" s="201">
        <v>882</v>
      </c>
      <c r="AN80" s="201">
        <v>1009</v>
      </c>
      <c r="AO80" s="201">
        <v>1434</v>
      </c>
      <c r="AP80" s="201">
        <v>1786</v>
      </c>
      <c r="AQ80" s="201">
        <v>2077</v>
      </c>
      <c r="AR80" s="201">
        <v>2382</v>
      </c>
      <c r="AS80" s="201">
        <v>2515</v>
      </c>
      <c r="AT80" s="201">
        <v>3044</v>
      </c>
      <c r="AU80" s="201">
        <v>3349</v>
      </c>
      <c r="AV80" s="201">
        <v>3642</v>
      </c>
      <c r="AW80" s="201">
        <v>3925</v>
      </c>
      <c r="AX80" s="201">
        <v>4219</v>
      </c>
      <c r="AY80" s="201">
        <v>4552</v>
      </c>
      <c r="AZ80" s="201">
        <v>4927</v>
      </c>
      <c r="BA80" s="201">
        <v>5280</v>
      </c>
      <c r="BB80" s="201">
        <v>5615</v>
      </c>
      <c r="BC80" s="201">
        <v>5947</v>
      </c>
      <c r="BD80" s="201">
        <v>6276</v>
      </c>
      <c r="BE80" s="201">
        <v>6589</v>
      </c>
      <c r="BF80" s="201">
        <v>6851</v>
      </c>
      <c r="BG80" s="201">
        <v>7122</v>
      </c>
      <c r="BH80" s="201">
        <v>7425</v>
      </c>
      <c r="BI80" s="201">
        <v>7700</v>
      </c>
      <c r="BJ80" s="201">
        <v>7963</v>
      </c>
      <c r="BK80" s="201">
        <v>8324</v>
      </c>
      <c r="BL80" s="201">
        <v>8673</v>
      </c>
      <c r="BM80" s="201">
        <v>9052</v>
      </c>
      <c r="BN80" s="201">
        <v>9320</v>
      </c>
      <c r="BO80" s="201">
        <v>9549</v>
      </c>
      <c r="BP80" s="201">
        <v>9848</v>
      </c>
      <c r="BQ80" s="201">
        <v>10021</v>
      </c>
      <c r="BR80" s="201">
        <v>10207</v>
      </c>
      <c r="BS80" s="201">
        <v>10335</v>
      </c>
      <c r="BT80" s="201">
        <v>10250</v>
      </c>
      <c r="BU80" s="201">
        <v>9876</v>
      </c>
      <c r="BV80" s="201">
        <v>9472</v>
      </c>
      <c r="BW80" s="201">
        <v>9147</v>
      </c>
      <c r="BX80" s="202">
        <v>8813</v>
      </c>
      <c r="BY80" s="202">
        <v>8471</v>
      </c>
      <c r="BZ80" s="202">
        <v>8132</v>
      </c>
      <c r="CA80" s="203">
        <v>7792</v>
      </c>
    </row>
    <row r="81" spans="1:79" x14ac:dyDescent="0.4">
      <c r="B81" s="241" t="s">
        <v>271</v>
      </c>
      <c r="C81" s="205"/>
      <c r="D81" s="201">
        <v>0</v>
      </c>
      <c r="E81" s="201">
        <v>0</v>
      </c>
      <c r="F81" s="201">
        <v>0</v>
      </c>
      <c r="G81" s="201">
        <v>0</v>
      </c>
      <c r="H81" s="201">
        <v>0</v>
      </c>
      <c r="I81" s="201">
        <v>0</v>
      </c>
      <c r="J81" s="201">
        <v>0</v>
      </c>
      <c r="K81" s="201">
        <v>0</v>
      </c>
      <c r="L81" s="201">
        <v>0</v>
      </c>
      <c r="M81" s="201">
        <v>0</v>
      </c>
      <c r="N81" s="201">
        <v>0</v>
      </c>
      <c r="O81" s="201">
        <v>0</v>
      </c>
      <c r="P81" s="201">
        <v>0</v>
      </c>
      <c r="Q81" s="201">
        <v>0</v>
      </c>
      <c r="R81" s="201">
        <v>0</v>
      </c>
      <c r="S81" s="201">
        <v>0</v>
      </c>
      <c r="T81" s="201">
        <v>0</v>
      </c>
      <c r="U81" s="201">
        <v>0</v>
      </c>
      <c r="V81" s="201">
        <v>0</v>
      </c>
      <c r="W81" s="201">
        <v>0</v>
      </c>
      <c r="X81" s="201">
        <v>0</v>
      </c>
      <c r="Y81" s="201">
        <v>0</v>
      </c>
      <c r="Z81" s="201">
        <v>0</v>
      </c>
      <c r="AA81" s="201">
        <v>0</v>
      </c>
      <c r="AB81" s="201">
        <v>0</v>
      </c>
      <c r="AC81" s="201">
        <v>0</v>
      </c>
      <c r="AD81" s="201">
        <v>0</v>
      </c>
      <c r="AE81" s="201">
        <v>0</v>
      </c>
      <c r="AF81" s="201">
        <v>0</v>
      </c>
      <c r="AG81" s="201">
        <v>0</v>
      </c>
      <c r="AH81" s="201">
        <v>0</v>
      </c>
      <c r="AI81" s="201">
        <v>0</v>
      </c>
      <c r="AJ81" s="201">
        <v>0</v>
      </c>
      <c r="AK81" s="201">
        <v>0</v>
      </c>
      <c r="AL81" s="201">
        <v>0</v>
      </c>
      <c r="AM81" s="201">
        <v>0</v>
      </c>
      <c r="AN81" s="201">
        <v>0</v>
      </c>
      <c r="AO81" s="201">
        <v>0</v>
      </c>
      <c r="AP81" s="201">
        <v>0</v>
      </c>
      <c r="AQ81" s="201">
        <v>0</v>
      </c>
      <c r="AR81" s="201">
        <v>0</v>
      </c>
      <c r="AS81" s="201">
        <v>0</v>
      </c>
      <c r="AT81" s="201">
        <v>0</v>
      </c>
      <c r="AU81" s="201">
        <v>0</v>
      </c>
      <c r="AV81" s="201">
        <v>0</v>
      </c>
      <c r="AW81" s="201">
        <v>0</v>
      </c>
      <c r="AX81" s="201">
        <v>0</v>
      </c>
      <c r="AY81" s="201">
        <v>0</v>
      </c>
      <c r="AZ81" s="201">
        <v>0</v>
      </c>
      <c r="BA81" s="201">
        <v>0</v>
      </c>
      <c r="BB81" s="201">
        <v>0</v>
      </c>
      <c r="BC81" s="201">
        <v>0</v>
      </c>
      <c r="BD81" s="201">
        <v>8670</v>
      </c>
      <c r="BE81" s="201">
        <v>8834</v>
      </c>
      <c r="BF81" s="201">
        <v>8961</v>
      </c>
      <c r="BG81" s="201">
        <v>9117</v>
      </c>
      <c r="BH81" s="201">
        <v>9296</v>
      </c>
      <c r="BI81" s="201">
        <v>9439</v>
      </c>
      <c r="BJ81" s="201">
        <v>9594</v>
      </c>
      <c r="BK81" s="201">
        <v>9842</v>
      </c>
      <c r="BL81" s="201">
        <v>10087</v>
      </c>
      <c r="BM81" s="201">
        <v>10358</v>
      </c>
      <c r="BN81" s="201">
        <v>10563</v>
      </c>
      <c r="BO81" s="201">
        <v>10702</v>
      </c>
      <c r="BP81" s="201">
        <v>10874</v>
      </c>
      <c r="BQ81" s="201">
        <v>10984</v>
      </c>
      <c r="BR81" s="201">
        <v>11096</v>
      </c>
      <c r="BS81" s="201">
        <v>11145</v>
      </c>
      <c r="BT81" s="201">
        <v>10995</v>
      </c>
      <c r="BU81" s="201">
        <v>10570</v>
      </c>
      <c r="BV81" s="201">
        <v>10100</v>
      </c>
      <c r="BW81" s="201">
        <v>9726</v>
      </c>
      <c r="BX81" s="202">
        <v>9347</v>
      </c>
      <c r="BY81" s="202">
        <v>8970</v>
      </c>
      <c r="BZ81" s="202">
        <v>8588</v>
      </c>
      <c r="CA81" s="203">
        <v>8206</v>
      </c>
    </row>
    <row r="82" spans="1:79" x14ac:dyDescent="0.4">
      <c r="B82" s="241" t="s">
        <v>272</v>
      </c>
      <c r="C82" s="205"/>
      <c r="D82" s="201">
        <v>0</v>
      </c>
      <c r="E82" s="201">
        <v>0</v>
      </c>
      <c r="F82" s="201">
        <v>0</v>
      </c>
      <c r="G82" s="201">
        <v>0</v>
      </c>
      <c r="H82" s="201">
        <v>0</v>
      </c>
      <c r="I82" s="201">
        <v>0</v>
      </c>
      <c r="J82" s="201">
        <v>0</v>
      </c>
      <c r="K82" s="201">
        <v>0</v>
      </c>
      <c r="L82" s="201">
        <v>0</v>
      </c>
      <c r="M82" s="201">
        <v>0</v>
      </c>
      <c r="N82" s="201">
        <v>0</v>
      </c>
      <c r="O82" s="201">
        <v>0</v>
      </c>
      <c r="P82" s="201">
        <v>0</v>
      </c>
      <c r="Q82" s="201">
        <v>0</v>
      </c>
      <c r="R82" s="201">
        <v>0</v>
      </c>
      <c r="S82" s="201">
        <v>0</v>
      </c>
      <c r="T82" s="201">
        <v>0</v>
      </c>
      <c r="U82" s="201">
        <v>0</v>
      </c>
      <c r="V82" s="201">
        <v>0</v>
      </c>
      <c r="W82" s="201">
        <v>0</v>
      </c>
      <c r="X82" s="201">
        <v>0</v>
      </c>
      <c r="Y82" s="201">
        <v>0</v>
      </c>
      <c r="Z82" s="201">
        <v>0</v>
      </c>
      <c r="AA82" s="201">
        <v>0</v>
      </c>
      <c r="AB82" s="201">
        <v>0</v>
      </c>
      <c r="AC82" s="201">
        <v>0</v>
      </c>
      <c r="AD82" s="201">
        <v>0</v>
      </c>
      <c r="AE82" s="201">
        <v>0</v>
      </c>
      <c r="AF82" s="201">
        <v>0</v>
      </c>
      <c r="AG82" s="201">
        <v>0</v>
      </c>
      <c r="AH82" s="201">
        <v>0</v>
      </c>
      <c r="AI82" s="201">
        <v>0</v>
      </c>
      <c r="AJ82" s="201">
        <v>0</v>
      </c>
      <c r="AK82" s="201">
        <v>0</v>
      </c>
      <c r="AL82" s="201">
        <v>0</v>
      </c>
      <c r="AM82" s="201">
        <v>0</v>
      </c>
      <c r="AN82" s="201">
        <v>0</v>
      </c>
      <c r="AO82" s="201">
        <v>0</v>
      </c>
      <c r="AP82" s="201">
        <v>0</v>
      </c>
      <c r="AQ82" s="201">
        <v>0</v>
      </c>
      <c r="AR82" s="201">
        <v>0</v>
      </c>
      <c r="AS82" s="201">
        <v>0</v>
      </c>
      <c r="AT82" s="201">
        <v>0</v>
      </c>
      <c r="AU82" s="201">
        <v>0</v>
      </c>
      <c r="AV82" s="201">
        <v>0</v>
      </c>
      <c r="AW82" s="201">
        <v>0</v>
      </c>
      <c r="AX82" s="201">
        <v>0</v>
      </c>
      <c r="AY82" s="201">
        <v>0</v>
      </c>
      <c r="AZ82" s="201">
        <v>0</v>
      </c>
      <c r="BA82" s="201">
        <v>0</v>
      </c>
      <c r="BB82" s="201">
        <v>0</v>
      </c>
      <c r="BC82" s="201">
        <v>0</v>
      </c>
      <c r="BD82" s="201">
        <v>0</v>
      </c>
      <c r="BE82" s="201">
        <v>0</v>
      </c>
      <c r="BF82" s="201">
        <v>0</v>
      </c>
      <c r="BG82" s="201">
        <v>0</v>
      </c>
      <c r="BH82" s="201">
        <v>0</v>
      </c>
      <c r="BI82" s="201">
        <v>0</v>
      </c>
      <c r="BJ82" s="201">
        <v>8</v>
      </c>
      <c r="BK82" s="201">
        <v>24</v>
      </c>
      <c r="BL82" s="201">
        <v>46</v>
      </c>
      <c r="BM82" s="201">
        <v>58</v>
      </c>
      <c r="BN82" s="201">
        <v>66</v>
      </c>
      <c r="BO82" s="201">
        <v>59</v>
      </c>
      <c r="BP82" s="201">
        <v>56</v>
      </c>
      <c r="BQ82" s="201">
        <v>56</v>
      </c>
      <c r="BR82" s="201">
        <v>50</v>
      </c>
      <c r="BS82" s="201">
        <v>47</v>
      </c>
      <c r="BT82" s="201">
        <v>49</v>
      </c>
      <c r="BU82" s="201">
        <v>44</v>
      </c>
      <c r="BV82" s="201">
        <v>30</v>
      </c>
      <c r="BW82" s="201">
        <v>20</v>
      </c>
      <c r="BX82" s="202">
        <v>14</v>
      </c>
      <c r="BY82" s="202">
        <v>10</v>
      </c>
      <c r="BZ82" s="202">
        <v>6</v>
      </c>
      <c r="CA82" s="203">
        <v>4</v>
      </c>
    </row>
    <row r="83" spans="1:79" x14ac:dyDescent="0.4">
      <c r="B83" s="241" t="s">
        <v>273</v>
      </c>
      <c r="C83" s="205"/>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v>196</v>
      </c>
      <c r="BU83" s="201">
        <v>607</v>
      </c>
      <c r="BV83" s="201">
        <v>974</v>
      </c>
      <c r="BW83" s="201">
        <v>1282</v>
      </c>
      <c r="BX83" s="202">
        <v>1665</v>
      </c>
      <c r="BY83" s="202">
        <v>2286</v>
      </c>
      <c r="BZ83" s="202">
        <v>2942</v>
      </c>
      <c r="CA83" s="203">
        <v>3623</v>
      </c>
    </row>
    <row r="84" spans="1:79" x14ac:dyDescent="0.4">
      <c r="B84" s="241" t="s">
        <v>274</v>
      </c>
      <c r="C84" s="205"/>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v>59</v>
      </c>
      <c r="BU84" s="201">
        <v>182</v>
      </c>
      <c r="BV84" s="201">
        <v>289</v>
      </c>
      <c r="BW84" s="201">
        <v>371</v>
      </c>
      <c r="BX84" s="202">
        <v>457</v>
      </c>
      <c r="BY84" s="202">
        <v>596</v>
      </c>
      <c r="BZ84" s="202">
        <v>739</v>
      </c>
      <c r="CA84" s="203">
        <v>888</v>
      </c>
    </row>
    <row r="85" spans="1:79" x14ac:dyDescent="0.4">
      <c r="B85" s="205" t="s">
        <v>291</v>
      </c>
      <c r="C85" s="205"/>
      <c r="D85" s="201">
        <v>0</v>
      </c>
      <c r="E85" s="201">
        <v>0</v>
      </c>
      <c r="F85" s="201">
        <v>0</v>
      </c>
      <c r="G85" s="201">
        <v>0</v>
      </c>
      <c r="H85" s="201">
        <v>0</v>
      </c>
      <c r="I85" s="201">
        <v>0</v>
      </c>
      <c r="J85" s="201">
        <v>0</v>
      </c>
      <c r="K85" s="201">
        <v>0</v>
      </c>
      <c r="L85" s="201">
        <v>0</v>
      </c>
      <c r="M85" s="201">
        <v>0</v>
      </c>
      <c r="N85" s="201">
        <v>0</v>
      </c>
      <c r="O85" s="201">
        <v>0</v>
      </c>
      <c r="P85" s="201">
        <v>0</v>
      </c>
      <c r="Q85" s="201">
        <v>0</v>
      </c>
      <c r="R85" s="201">
        <v>0</v>
      </c>
      <c r="S85" s="201">
        <v>0</v>
      </c>
      <c r="T85" s="201">
        <v>0</v>
      </c>
      <c r="U85" s="201">
        <v>0</v>
      </c>
      <c r="V85" s="201">
        <v>0</v>
      </c>
      <c r="W85" s="201">
        <v>0</v>
      </c>
      <c r="X85" s="201">
        <v>0</v>
      </c>
      <c r="Y85" s="201">
        <v>0</v>
      </c>
      <c r="Z85" s="201">
        <v>0</v>
      </c>
      <c r="AA85" s="201">
        <v>130</v>
      </c>
      <c r="AB85" s="201">
        <v>123</v>
      </c>
      <c r="AC85" s="201">
        <v>110</v>
      </c>
      <c r="AD85" s="201">
        <v>98</v>
      </c>
      <c r="AE85" s="201">
        <v>93</v>
      </c>
      <c r="AF85" s="201">
        <v>79</v>
      </c>
      <c r="AG85" s="201">
        <v>72</v>
      </c>
      <c r="AH85" s="201">
        <v>63</v>
      </c>
      <c r="AI85" s="201">
        <v>55</v>
      </c>
      <c r="AJ85" s="201">
        <v>51</v>
      </c>
      <c r="AK85" s="201">
        <v>46</v>
      </c>
      <c r="AL85" s="201">
        <v>43</v>
      </c>
      <c r="AM85" s="201">
        <v>40</v>
      </c>
      <c r="AN85" s="201">
        <v>39</v>
      </c>
      <c r="AO85" s="201">
        <v>36</v>
      </c>
      <c r="AP85" s="201">
        <v>38</v>
      </c>
      <c r="AQ85" s="201">
        <v>37</v>
      </c>
      <c r="AR85" s="201">
        <v>36</v>
      </c>
      <c r="AS85" s="201">
        <v>35</v>
      </c>
      <c r="AT85" s="201">
        <v>32</v>
      </c>
      <c r="AU85" s="201">
        <v>31</v>
      </c>
      <c r="AV85" s="201">
        <v>29</v>
      </c>
      <c r="AW85" s="201">
        <v>28</v>
      </c>
      <c r="AX85" s="201">
        <v>27</v>
      </c>
      <c r="AY85" s="201">
        <v>28</v>
      </c>
      <c r="AZ85" s="201">
        <v>27</v>
      </c>
      <c r="BA85" s="201">
        <v>26</v>
      </c>
      <c r="BB85" s="201">
        <v>24</v>
      </c>
      <c r="BC85" s="201">
        <v>23</v>
      </c>
      <c r="BD85" s="201">
        <v>23</v>
      </c>
      <c r="BE85" s="201">
        <v>23</v>
      </c>
      <c r="BF85" s="201">
        <v>24</v>
      </c>
      <c r="BG85" s="201">
        <v>23</v>
      </c>
      <c r="BH85" s="201">
        <v>23</v>
      </c>
      <c r="BI85" s="201">
        <v>23</v>
      </c>
      <c r="BJ85" s="201">
        <v>23</v>
      </c>
      <c r="BK85" s="201">
        <v>25</v>
      </c>
      <c r="BL85" s="201">
        <v>26</v>
      </c>
      <c r="BM85" s="201">
        <v>28</v>
      </c>
      <c r="BN85" s="201">
        <v>29</v>
      </c>
      <c r="BO85" s="201">
        <v>33</v>
      </c>
      <c r="BP85" s="201">
        <v>35</v>
      </c>
      <c r="BQ85" s="201">
        <v>42</v>
      </c>
      <c r="BR85" s="201">
        <v>46</v>
      </c>
      <c r="BS85" s="201">
        <v>48</v>
      </c>
      <c r="BT85" s="201">
        <v>51</v>
      </c>
      <c r="BU85" s="201">
        <v>48</v>
      </c>
      <c r="BV85" s="201">
        <v>50</v>
      </c>
      <c r="BW85" s="201">
        <v>52</v>
      </c>
      <c r="BX85" s="202">
        <v>55</v>
      </c>
      <c r="BY85" s="202">
        <v>58</v>
      </c>
      <c r="BZ85" s="202">
        <v>59</v>
      </c>
      <c r="CA85" s="203">
        <v>62</v>
      </c>
    </row>
    <row r="86" spans="1:79" s="243" customFormat="1" ht="26.25" customHeight="1" x14ac:dyDescent="0.4">
      <c r="A86" s="242"/>
      <c r="B86" s="235" t="s">
        <v>180</v>
      </c>
      <c r="C86" s="191"/>
      <c r="D86" s="201">
        <v>0</v>
      </c>
      <c r="E86" s="201">
        <v>0</v>
      </c>
      <c r="F86" s="201">
        <v>0</v>
      </c>
      <c r="G86" s="201">
        <v>0</v>
      </c>
      <c r="H86" s="201">
        <v>0</v>
      </c>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1">
        <v>0</v>
      </c>
      <c r="Y86" s="201">
        <v>0</v>
      </c>
      <c r="Z86" s="201">
        <v>0</v>
      </c>
      <c r="AA86" s="201">
        <v>0</v>
      </c>
      <c r="AB86" s="201">
        <v>0</v>
      </c>
      <c r="AC86" s="201">
        <v>0</v>
      </c>
      <c r="AD86" s="201">
        <v>0</v>
      </c>
      <c r="AE86" s="201">
        <v>0</v>
      </c>
      <c r="AF86" s="201">
        <v>3</v>
      </c>
      <c r="AG86" s="201">
        <v>4</v>
      </c>
      <c r="AH86" s="201">
        <v>6</v>
      </c>
      <c r="AI86" s="201">
        <v>10</v>
      </c>
      <c r="AJ86" s="201">
        <v>14</v>
      </c>
      <c r="AK86" s="201">
        <v>17</v>
      </c>
      <c r="AL86" s="201">
        <v>19</v>
      </c>
      <c r="AM86" s="201">
        <v>21</v>
      </c>
      <c r="AN86" s="201">
        <v>24</v>
      </c>
      <c r="AO86" s="201">
        <v>27</v>
      </c>
      <c r="AP86" s="201">
        <v>29</v>
      </c>
      <c r="AQ86" s="201">
        <v>31</v>
      </c>
      <c r="AR86" s="201">
        <v>34</v>
      </c>
      <c r="AS86" s="201">
        <v>37</v>
      </c>
      <c r="AT86" s="201">
        <v>39</v>
      </c>
      <c r="AU86" s="201">
        <v>40</v>
      </c>
      <c r="AV86" s="201">
        <v>43</v>
      </c>
      <c r="AW86" s="201">
        <v>48</v>
      </c>
      <c r="AX86" s="201">
        <v>49</v>
      </c>
      <c r="AY86" s="201">
        <v>50</v>
      </c>
      <c r="AZ86" s="201">
        <v>36</v>
      </c>
      <c r="BA86" s="201">
        <v>37</v>
      </c>
      <c r="BB86" s="201">
        <v>39</v>
      </c>
      <c r="BC86" s="201">
        <v>40</v>
      </c>
      <c r="BD86" s="201">
        <v>41</v>
      </c>
      <c r="BE86" s="201">
        <v>41</v>
      </c>
      <c r="BF86" s="201">
        <v>41</v>
      </c>
      <c r="BG86" s="201">
        <v>41</v>
      </c>
      <c r="BH86" s="201">
        <v>42</v>
      </c>
      <c r="BI86" s="201">
        <v>42</v>
      </c>
      <c r="BJ86" s="201">
        <v>42</v>
      </c>
      <c r="BK86" s="201">
        <v>42</v>
      </c>
      <c r="BL86" s="201">
        <v>41</v>
      </c>
      <c r="BM86" s="201">
        <v>40</v>
      </c>
      <c r="BN86" s="201">
        <v>39</v>
      </c>
      <c r="BO86" s="201">
        <v>36</v>
      </c>
      <c r="BP86" s="201">
        <v>34</v>
      </c>
      <c r="BQ86" s="201">
        <v>31</v>
      </c>
      <c r="BR86" s="201">
        <v>29</v>
      </c>
      <c r="BS86" s="201">
        <v>38</v>
      </c>
      <c r="BT86" s="201">
        <v>35</v>
      </c>
      <c r="BU86" s="201">
        <v>32</v>
      </c>
      <c r="BV86" s="201">
        <v>30</v>
      </c>
      <c r="BW86" s="201">
        <v>28</v>
      </c>
      <c r="BX86" s="202">
        <v>27</v>
      </c>
      <c r="BY86" s="202">
        <v>25</v>
      </c>
      <c r="BZ86" s="202">
        <v>23</v>
      </c>
      <c r="CA86" s="203">
        <v>22</v>
      </c>
    </row>
    <row r="87" spans="1:79" s="243" customFormat="1" ht="15" customHeight="1" x14ac:dyDescent="0.4">
      <c r="A87" s="242"/>
      <c r="B87" s="235" t="s">
        <v>277</v>
      </c>
      <c r="C87" s="191"/>
      <c r="D87" s="201">
        <v>0</v>
      </c>
      <c r="E87" s="201">
        <v>0</v>
      </c>
      <c r="F87" s="201">
        <v>0</v>
      </c>
      <c r="G87" s="201">
        <v>0</v>
      </c>
      <c r="H87" s="201">
        <v>0</v>
      </c>
      <c r="I87" s="201">
        <v>0</v>
      </c>
      <c r="J87" s="201">
        <v>0</v>
      </c>
      <c r="K87" s="201">
        <v>0</v>
      </c>
      <c r="L87" s="201">
        <v>0</v>
      </c>
      <c r="M87" s="201">
        <v>0</v>
      </c>
      <c r="N87" s="201">
        <v>0</v>
      </c>
      <c r="O87" s="201">
        <v>0</v>
      </c>
      <c r="P87" s="201">
        <v>0</v>
      </c>
      <c r="Q87" s="201">
        <v>0</v>
      </c>
      <c r="R87" s="201">
        <v>0</v>
      </c>
      <c r="S87" s="201">
        <v>0</v>
      </c>
      <c r="T87" s="201">
        <v>0</v>
      </c>
      <c r="U87" s="201">
        <v>0</v>
      </c>
      <c r="V87" s="201">
        <v>0</v>
      </c>
      <c r="W87" s="201">
        <v>0</v>
      </c>
      <c r="X87" s="201">
        <v>0</v>
      </c>
      <c r="Y87" s="201">
        <v>0</v>
      </c>
      <c r="Z87" s="201">
        <v>0</v>
      </c>
      <c r="AA87" s="201">
        <v>0</v>
      </c>
      <c r="AB87" s="201">
        <v>0</v>
      </c>
      <c r="AC87" s="201">
        <v>0</v>
      </c>
      <c r="AD87" s="201">
        <v>0</v>
      </c>
      <c r="AE87" s="201">
        <v>0</v>
      </c>
      <c r="AF87" s="201">
        <v>0</v>
      </c>
      <c r="AG87" s="201">
        <v>0</v>
      </c>
      <c r="AH87" s="201">
        <v>0</v>
      </c>
      <c r="AI87" s="201">
        <v>0</v>
      </c>
      <c r="AJ87" s="201">
        <v>0</v>
      </c>
      <c r="AK87" s="201">
        <v>0</v>
      </c>
      <c r="AL87" s="201">
        <v>0</v>
      </c>
      <c r="AM87" s="201">
        <v>0</v>
      </c>
      <c r="AN87" s="201">
        <v>0</v>
      </c>
      <c r="AO87" s="201">
        <v>0</v>
      </c>
      <c r="AP87" s="201">
        <v>0</v>
      </c>
      <c r="AQ87" s="201">
        <v>0</v>
      </c>
      <c r="AR87" s="201">
        <v>0</v>
      </c>
      <c r="AS87" s="201">
        <v>0</v>
      </c>
      <c r="AT87" s="201">
        <v>0</v>
      </c>
      <c r="AU87" s="201">
        <v>0</v>
      </c>
      <c r="AV87" s="201">
        <v>0</v>
      </c>
      <c r="AW87" s="201">
        <v>0</v>
      </c>
      <c r="AX87" s="201">
        <v>0</v>
      </c>
      <c r="AY87" s="201">
        <v>0</v>
      </c>
      <c r="AZ87" s="201">
        <v>0</v>
      </c>
      <c r="BA87" s="201">
        <v>9759</v>
      </c>
      <c r="BB87" s="201">
        <v>9953</v>
      </c>
      <c r="BC87" s="201">
        <v>10084</v>
      </c>
      <c r="BD87" s="201">
        <v>11106</v>
      </c>
      <c r="BE87" s="201">
        <v>11202</v>
      </c>
      <c r="BF87" s="201">
        <v>11358</v>
      </c>
      <c r="BG87" s="201">
        <v>11486</v>
      </c>
      <c r="BH87" s="201">
        <v>11430</v>
      </c>
      <c r="BI87" s="201">
        <v>11555</v>
      </c>
      <c r="BJ87" s="201">
        <v>11750</v>
      </c>
      <c r="BK87" s="201">
        <v>12123</v>
      </c>
      <c r="BL87" s="201">
        <v>12421</v>
      </c>
      <c r="BM87" s="201">
        <v>12681</v>
      </c>
      <c r="BN87" s="201">
        <v>12783</v>
      </c>
      <c r="BO87" s="201">
        <v>12686</v>
      </c>
      <c r="BP87" s="201">
        <v>12683</v>
      </c>
      <c r="BQ87" s="201">
        <v>12585</v>
      </c>
      <c r="BR87" s="201">
        <v>12467</v>
      </c>
      <c r="BS87" s="201">
        <v>12215</v>
      </c>
      <c r="BT87" s="201">
        <v>12025</v>
      </c>
      <c r="BU87" s="201">
        <v>11808</v>
      </c>
      <c r="BV87" s="201">
        <v>11573</v>
      </c>
      <c r="BW87" s="201">
        <v>11399</v>
      </c>
      <c r="BX87" s="202">
        <v>11265</v>
      </c>
      <c r="BY87" s="202">
        <v>11405</v>
      </c>
      <c r="BZ87" s="202">
        <v>11602</v>
      </c>
      <c r="CA87" s="203">
        <v>11814</v>
      </c>
    </row>
    <row r="88" spans="1:79" ht="15.4" thickBot="1" x14ac:dyDescent="0.45">
      <c r="A88" s="244"/>
      <c r="B88" s="245"/>
      <c r="C88" s="245"/>
      <c r="D88" s="246"/>
      <c r="E88" s="246"/>
      <c r="F88" s="246"/>
      <c r="G88" s="246"/>
      <c r="H88" s="246"/>
      <c r="I88" s="246"/>
      <c r="J88" s="246"/>
      <c r="K88" s="246"/>
      <c r="L88" s="246"/>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6"/>
      <c r="AK88" s="246"/>
      <c r="AL88" s="246"/>
      <c r="AM88" s="246"/>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6"/>
      <c r="BR88" s="246"/>
      <c r="BS88" s="246"/>
      <c r="BT88" s="246"/>
      <c r="BU88" s="246"/>
      <c r="BV88" s="246"/>
      <c r="BW88" s="246"/>
      <c r="BX88" s="246"/>
      <c r="BY88" s="246"/>
      <c r="BZ88" s="246"/>
      <c r="CA88" s="24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39997558519241921"/>
  </sheetPr>
  <dimension ref="A1:CH114"/>
  <sheetViews>
    <sheetView zoomScale="70" zoomScaleNormal="70" workbookViewId="0">
      <pane xSplit="3" ySplit="4" topLeftCell="BS5"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174" bestFit="1" customWidth="1"/>
    <col min="2" max="2" width="75.73046875" style="48" customWidth="1"/>
    <col min="3" max="3" width="25.73046875" style="48" customWidth="1"/>
    <col min="4" max="75" width="12.73046875" style="175" customWidth="1"/>
    <col min="76" max="79" width="12.73046875" style="54" customWidth="1"/>
    <col min="80" max="16384" width="9.1328125" style="54"/>
  </cols>
  <sheetData>
    <row r="1" spans="1:79" s="15" customFormat="1" ht="25.5" customHeight="1" thickBot="1" x14ac:dyDescent="0.4">
      <c r="A1" s="40" t="s">
        <v>42</v>
      </c>
      <c r="B1" s="41" t="s">
        <v>82</v>
      </c>
      <c r="C1" s="92"/>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row>
    <row r="2" spans="1:79" ht="33" customHeight="1" x14ac:dyDescent="0.4">
      <c r="A2" s="44" t="s">
        <v>592</v>
      </c>
      <c r="B2" s="17" t="s">
        <v>292</v>
      </c>
      <c r="C2" s="249"/>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49" customFormat="1" x14ac:dyDescent="0.4">
      <c r="A3" s="94">
        <v>2019</v>
      </c>
      <c r="B3" s="20" t="s">
        <v>293</v>
      </c>
      <c r="C3" s="20"/>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x14ac:dyDescent="0.4">
      <c r="A4" s="95"/>
      <c r="B4" s="96" t="s">
        <v>131</v>
      </c>
      <c r="C4" s="96"/>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135"/>
    </row>
    <row r="5" spans="1:79" ht="27" customHeight="1" x14ac:dyDescent="0.4">
      <c r="A5" s="136"/>
      <c r="B5" s="224" t="s">
        <v>294</v>
      </c>
      <c r="C5" s="54"/>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250"/>
      <c r="BE5" s="251"/>
      <c r="BF5" s="138"/>
      <c r="BG5" s="138"/>
      <c r="BH5" s="252" t="s">
        <v>295</v>
      </c>
      <c r="BI5" s="138"/>
      <c r="BJ5" s="138"/>
      <c r="BK5" s="138"/>
      <c r="BL5" s="138"/>
      <c r="BM5" s="138"/>
      <c r="BN5" s="138"/>
      <c r="BO5" s="138"/>
      <c r="BP5" s="138"/>
      <c r="BQ5" s="138"/>
      <c r="BR5" s="138"/>
      <c r="BS5" s="138"/>
      <c r="BT5" s="138"/>
      <c r="BU5" s="138"/>
      <c r="BV5" s="138"/>
      <c r="BW5" s="138"/>
      <c r="BX5" s="138"/>
      <c r="BY5" s="138"/>
      <c r="BZ5" s="138"/>
      <c r="CA5" s="139"/>
    </row>
    <row r="6" spans="1:79" x14ac:dyDescent="0.4">
      <c r="A6" s="136"/>
      <c r="B6" s="64" t="s">
        <v>296</v>
      </c>
      <c r="C6" s="54"/>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138">
        <f>'Pension Credit'!AH4</f>
        <v>561</v>
      </c>
      <c r="AI6" s="138">
        <f>'Pension Credit'!AI4</f>
        <v>624</v>
      </c>
      <c r="AJ6" s="138">
        <f>'Pension Credit'!AJ4</f>
        <v>729</v>
      </c>
      <c r="AK6" s="138">
        <f>'Pension Credit'!AK4</f>
        <v>924.13</v>
      </c>
      <c r="AL6" s="138">
        <f>'Pension Credit'!AL4</f>
        <v>941</v>
      </c>
      <c r="AM6" s="138">
        <f>'Pension Credit'!AM4</f>
        <v>985</v>
      </c>
      <c r="AN6" s="138">
        <f>'Pension Credit'!AN4</f>
        <v>1189</v>
      </c>
      <c r="AO6" s="138">
        <f>'Pension Credit'!AO4</f>
        <v>1371</v>
      </c>
      <c r="AP6" s="138">
        <f>'Pension Credit'!AP4</f>
        <v>1458</v>
      </c>
      <c r="AQ6" s="138">
        <f>'Pension Credit'!AQ4</f>
        <v>1574</v>
      </c>
      <c r="AR6" s="138">
        <f>'Pension Credit'!AR4</f>
        <v>1853.9770000000001</v>
      </c>
      <c r="AS6" s="138">
        <f>'Pension Credit'!AS4</f>
        <v>2050.058</v>
      </c>
      <c r="AT6" s="138">
        <f>'Pension Credit'!AT4</f>
        <v>2305.1849999999999</v>
      </c>
      <c r="AU6" s="138">
        <f>'Pension Credit'!AU4</f>
        <v>2758</v>
      </c>
      <c r="AV6" s="138">
        <f>'Pension Credit'!AV4</f>
        <v>3728</v>
      </c>
      <c r="AW6" s="138">
        <f>'Pension Credit'!AW4</f>
        <v>3939</v>
      </c>
      <c r="AX6" s="138">
        <f>'Pension Credit'!AX4</f>
        <v>3969</v>
      </c>
      <c r="AY6" s="138">
        <f>'Pension Credit'!AY4</f>
        <v>3888</v>
      </c>
      <c r="AZ6" s="138">
        <f>'Pension Credit'!AZ4</f>
        <v>3815</v>
      </c>
      <c r="BA6" s="138">
        <f>'Pension Credit'!BA4</f>
        <v>3773</v>
      </c>
      <c r="BB6" s="138">
        <f>'Pension Credit'!BB4</f>
        <v>3619</v>
      </c>
      <c r="BC6" s="138">
        <f>'Pension Credit'!BC4</f>
        <v>3781</v>
      </c>
      <c r="BD6" s="138">
        <f>'Pension Credit'!BD4</f>
        <v>4095</v>
      </c>
      <c r="BE6" s="138">
        <f>'Pension Credit'!BE4</f>
        <v>4486</v>
      </c>
      <c r="BF6" s="138">
        <f>'Pension Credit'!BF4</f>
        <v>4484</v>
      </c>
      <c r="BG6" s="138">
        <f>'Pension Credit'!BG4</f>
        <v>4851.1851234350615</v>
      </c>
      <c r="BH6" s="225">
        <f>'Pension Credit'!BH5</f>
        <v>5970.616</v>
      </c>
      <c r="BI6" s="138">
        <f>'Pension Credit'!BI5</f>
        <v>6426.2752195999992</v>
      </c>
      <c r="BJ6" s="138">
        <f>'Pension Credit'!BJ5</f>
        <v>6868.5436595999981</v>
      </c>
      <c r="BK6" s="138">
        <f>'Pension Credit'!BK5</f>
        <v>7367.1248207140325</v>
      </c>
      <c r="BL6" s="138">
        <f>'Pension Credit'!BL5</f>
        <v>7703.3184822999983</v>
      </c>
      <c r="BM6" s="138">
        <f>'Pension Credit'!BM5</f>
        <v>8128.8851483600001</v>
      </c>
      <c r="BN6" s="138">
        <f>'Pension Credit'!BN5</f>
        <v>8242.1568431600008</v>
      </c>
      <c r="BO6" s="138">
        <f>'Pension Credit'!BO5</f>
        <v>8052.1531093099993</v>
      </c>
      <c r="BP6" s="138">
        <f>'Pension Credit'!BP5</f>
        <v>7510.8751163199995</v>
      </c>
      <c r="BQ6" s="138">
        <f>'Pension Credit'!BQ5</f>
        <v>7041.5234761999718</v>
      </c>
      <c r="BR6" s="138">
        <f>'Pension Credit'!BR5</f>
        <v>6576.0799377400017</v>
      </c>
      <c r="BS6" s="138">
        <f>'Pension Credit'!BS5</f>
        <v>6078.7060508699969</v>
      </c>
      <c r="BT6" s="138">
        <f>'Pension Credit'!BT5</f>
        <v>5665.5855551100012</v>
      </c>
      <c r="BU6" s="138">
        <f>'Pension Credit'!BU5</f>
        <v>5367.648018240001</v>
      </c>
      <c r="BV6" s="138">
        <f>'Pension Credit'!BV5</f>
        <v>5059.1516466858347</v>
      </c>
      <c r="BW6" s="138">
        <f>'Pension Credit'!BW5</f>
        <v>4951.1014240060513</v>
      </c>
      <c r="BX6" s="138">
        <f>'Pension Credit'!BX5</f>
        <v>4806.4475651190041</v>
      </c>
      <c r="BY6" s="138">
        <f>'Pension Credit'!BY5</f>
        <v>4647.6510313023509</v>
      </c>
      <c r="BZ6" s="138">
        <f>'Pension Credit'!BZ5</f>
        <v>4543.5825521712604</v>
      </c>
      <c r="CA6" s="139">
        <f>'Pension Credit'!CA5</f>
        <v>4496.9572048842238</v>
      </c>
    </row>
    <row r="7" spans="1:79" x14ac:dyDescent="0.4">
      <c r="A7" s="136"/>
      <c r="B7" s="64" t="s">
        <v>297</v>
      </c>
      <c r="C7" s="54"/>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138">
        <f>'Incapacity benefits'!AH41</f>
        <v>130</v>
      </c>
      <c r="AI7" s="138">
        <f>'Incapacity benefits'!AI41</f>
        <v>146</v>
      </c>
      <c r="AJ7" s="138">
        <f>'Incapacity benefits'!AJ41</f>
        <v>172</v>
      </c>
      <c r="AK7" s="138">
        <f>'Incapacity benefits'!AK41</f>
        <v>198</v>
      </c>
      <c r="AL7" s="138">
        <f>'Incapacity benefits'!AL41</f>
        <v>259</v>
      </c>
      <c r="AM7" s="138">
        <f>'Incapacity benefits'!AM41</f>
        <v>305</v>
      </c>
      <c r="AN7" s="138">
        <f>'Incapacity benefits'!AN41</f>
        <v>353</v>
      </c>
      <c r="AO7" s="138">
        <f>'Incapacity benefits'!AO41</f>
        <v>432</v>
      </c>
      <c r="AP7" s="138">
        <f>'Incapacity benefits'!AP41</f>
        <v>539</v>
      </c>
      <c r="AQ7" s="138">
        <f>'Incapacity benefits'!AQ41</f>
        <v>587</v>
      </c>
      <c r="AR7" s="138">
        <f>'Incapacity benefits'!AR41</f>
        <v>772</v>
      </c>
      <c r="AS7" s="138">
        <f>'Incapacity benefits'!AS41</f>
        <v>902</v>
      </c>
      <c r="AT7" s="138">
        <f>'Incapacity benefits'!AT41</f>
        <v>1081.992</v>
      </c>
      <c r="AU7" s="138">
        <f>'Incapacity benefits'!AU41</f>
        <v>1399</v>
      </c>
      <c r="AV7" s="138">
        <f>'Incapacity benefits'!AV41</f>
        <v>1899</v>
      </c>
      <c r="AW7" s="138">
        <f>'Incapacity benefits'!AW41</f>
        <v>2358</v>
      </c>
      <c r="AX7" s="138">
        <f>'Incapacity benefits'!AX41</f>
        <v>2758</v>
      </c>
      <c r="AY7" s="138">
        <f>'Incapacity benefits'!AY41</f>
        <v>3222</v>
      </c>
      <c r="AZ7" s="138">
        <f>'Incapacity benefits'!AZ41</f>
        <v>3507</v>
      </c>
      <c r="BA7" s="138">
        <f>'Incapacity benefits'!BA41</f>
        <v>3679</v>
      </c>
      <c r="BB7" s="138">
        <f>'Incapacity benefits'!BB41</f>
        <v>3848</v>
      </c>
      <c r="BC7" s="138">
        <f>'Incapacity benefits'!BC41</f>
        <v>4051</v>
      </c>
      <c r="BD7" s="138">
        <f>'Incapacity benefits'!BD41</f>
        <v>4400</v>
      </c>
      <c r="BE7" s="138">
        <f>'Incapacity benefits'!BE41</f>
        <v>4769</v>
      </c>
      <c r="BF7" s="138">
        <f>'Incapacity benefits'!BF41</f>
        <v>4773</v>
      </c>
      <c r="BG7" s="138">
        <f>'Incapacity benefits'!BG41</f>
        <v>5005</v>
      </c>
      <c r="BH7" s="225">
        <v>4716.6390675993789</v>
      </c>
      <c r="BI7" s="138">
        <v>4532.1900443650775</v>
      </c>
      <c r="BJ7" s="138">
        <v>4574.2510630700235</v>
      </c>
      <c r="BK7" s="138">
        <v>5056.8584049752199</v>
      </c>
      <c r="BL7" s="138">
        <v>5161.5598443521649</v>
      </c>
      <c r="BM7" s="138">
        <v>5671.3574190053178</v>
      </c>
      <c r="BN7" s="138">
        <v>5911.9173861293239</v>
      </c>
      <c r="BO7" s="138">
        <v>6197.8715380347094</v>
      </c>
      <c r="BP7" s="138">
        <v>6964.3078302746562</v>
      </c>
      <c r="BQ7" s="138">
        <v>7889.4777112593129</v>
      </c>
      <c r="BR7" s="138">
        <v>9186.3063078656032</v>
      </c>
      <c r="BS7" s="138">
        <v>10047.460147695258</v>
      </c>
      <c r="BT7" s="138">
        <v>10234.444924571359</v>
      </c>
      <c r="BU7" s="138">
        <v>10661.305173641755</v>
      </c>
      <c r="BV7" s="138">
        <v>10715.192841973696</v>
      </c>
      <c r="BW7" s="138">
        <v>11306.523813386459</v>
      </c>
      <c r="BX7" s="138">
        <v>11025.039388698289</v>
      </c>
      <c r="BY7" s="138">
        <v>11143.799177340183</v>
      </c>
      <c r="BZ7" s="138">
        <v>11296.646318316902</v>
      </c>
      <c r="CA7" s="139">
        <v>11531.930308955125</v>
      </c>
    </row>
    <row r="8" spans="1:79" x14ac:dyDescent="0.4">
      <c r="A8" s="136"/>
      <c r="B8" s="64" t="s">
        <v>298</v>
      </c>
      <c r="C8" s="54"/>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138">
        <f>'Income Support'!AH26</f>
        <v>334</v>
      </c>
      <c r="AI8" s="138">
        <f>'Income Support'!AI26</f>
        <v>355</v>
      </c>
      <c r="AJ8" s="138">
        <f>'Income Support'!AJ26</f>
        <v>436</v>
      </c>
      <c r="AK8" s="138">
        <f>'Income Support'!AK26</f>
        <v>564.62</v>
      </c>
      <c r="AL8" s="138">
        <f>'Income Support'!AL26</f>
        <v>780</v>
      </c>
      <c r="AM8" s="138">
        <f>'Income Support'!AM26</f>
        <v>956</v>
      </c>
      <c r="AN8" s="138">
        <f>'Income Support'!AN26</f>
        <v>1086</v>
      </c>
      <c r="AO8" s="138">
        <f>'Income Support'!AO26</f>
        <v>1313</v>
      </c>
      <c r="AP8" s="138">
        <f>'Income Support'!AP26</f>
        <v>1483</v>
      </c>
      <c r="AQ8" s="138">
        <f>'Income Support'!AQ26</f>
        <v>1596</v>
      </c>
      <c r="AR8" s="138">
        <f>'Income Support'!AR26</f>
        <v>1762</v>
      </c>
      <c r="AS8" s="138">
        <f>'Income Support'!AS26</f>
        <v>1930</v>
      </c>
      <c r="AT8" s="138">
        <f>'Income Support'!AT26</f>
        <v>2286.4560000000001</v>
      </c>
      <c r="AU8" s="138">
        <f>'Income Support'!AU26</f>
        <v>2860</v>
      </c>
      <c r="AV8" s="138">
        <f>'Income Support'!AV26</f>
        <v>3448</v>
      </c>
      <c r="AW8" s="138">
        <f>'Income Support'!AW26</f>
        <v>3735</v>
      </c>
      <c r="AX8" s="138">
        <f>'Income Support'!AX26</f>
        <v>4051</v>
      </c>
      <c r="AY8" s="138">
        <f>'Income Support'!AY26</f>
        <v>4265</v>
      </c>
      <c r="AZ8" s="138">
        <f>'Income Support'!AZ26</f>
        <v>4313</v>
      </c>
      <c r="BA8" s="138">
        <f>'Income Support'!BA26</f>
        <v>4106</v>
      </c>
      <c r="BB8" s="138">
        <f>'Income Support'!BB26</f>
        <v>3941</v>
      </c>
      <c r="BC8" s="138">
        <f>'Income Support'!BC26</f>
        <v>3963</v>
      </c>
      <c r="BD8" s="138">
        <f>'Income Support'!BD26</f>
        <v>4334</v>
      </c>
      <c r="BE8" s="138">
        <f>'Income Support'!BE26</f>
        <v>4520</v>
      </c>
      <c r="BF8" s="138">
        <f>'Income Support'!BF26</f>
        <v>4626</v>
      </c>
      <c r="BG8" s="138">
        <f>'Income Support'!BG26</f>
        <v>4854</v>
      </c>
      <c r="BH8" s="225">
        <f>'Income Support'!BH7</f>
        <v>4596.7527005283919</v>
      </c>
      <c r="BI8" s="138">
        <f>'Income Support'!BI7</f>
        <v>3943.0085425279776</v>
      </c>
      <c r="BJ8" s="138">
        <f>'Income Support'!BJ7</f>
        <v>3604.4662883198689</v>
      </c>
      <c r="BK8" s="138">
        <f>'Income Support'!BK7</f>
        <v>3385.7518830201843</v>
      </c>
      <c r="BL8" s="138">
        <f>'Income Support'!BL7</f>
        <v>3061.3235328641586</v>
      </c>
      <c r="BM8" s="138">
        <f>'Income Support'!BM7</f>
        <v>2842.3252079987501</v>
      </c>
      <c r="BN8" s="138">
        <f>'Income Support'!BN7</f>
        <v>2586.2728269605445</v>
      </c>
      <c r="BO8" s="138">
        <f>'Income Support'!BO7</f>
        <v>2304.3874099657314</v>
      </c>
      <c r="BP8" s="138">
        <f>'Income Support'!BP7</f>
        <v>2110.4942592273346</v>
      </c>
      <c r="BQ8" s="138">
        <f>'Income Support'!BQ7</f>
        <v>1856.5307370233604</v>
      </c>
      <c r="BR8" s="138">
        <f>'Income Support'!BR7</f>
        <v>1698.8486351058339</v>
      </c>
      <c r="BS8" s="138">
        <f>'Income Support'!BS7</f>
        <v>1558.7238331730643</v>
      </c>
      <c r="BT8" s="138">
        <f>'Income Support'!BT7</f>
        <v>1403.0915060471687</v>
      </c>
      <c r="BU8" s="138">
        <f>'Income Support'!BU7</f>
        <v>1350.2161462646213</v>
      </c>
      <c r="BV8" s="138">
        <f>'Income Support'!BV7</f>
        <v>1124.0385954651622</v>
      </c>
      <c r="BW8" s="138">
        <f>'Income Support'!BW7</f>
        <v>1278.5661100264479</v>
      </c>
      <c r="BX8" s="138">
        <f>'Income Support'!BX7</f>
        <v>1218.6455068957839</v>
      </c>
      <c r="BY8" s="138">
        <f>'Income Support'!BY7</f>
        <v>1178.576665657944</v>
      </c>
      <c r="BZ8" s="138">
        <f>'Income Support'!BZ7</f>
        <v>1185.3548265327145</v>
      </c>
      <c r="CA8" s="139">
        <f>'Income Support'!CA7</f>
        <v>1193.6156974942166</v>
      </c>
    </row>
    <row r="9" spans="1:79" x14ac:dyDescent="0.4">
      <c r="A9" s="136"/>
      <c r="B9" s="64" t="s">
        <v>299</v>
      </c>
      <c r="C9" s="54"/>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138">
        <f>'Income Support'!AH23+'Table 1a'!AH40</f>
        <v>515</v>
      </c>
      <c r="AI9" s="138">
        <f>'Income Support'!AI23+'Table 1a'!AI40</f>
        <v>523</v>
      </c>
      <c r="AJ9" s="138">
        <f>'Income Support'!AJ23+'Table 1a'!AJ40</f>
        <v>794</v>
      </c>
      <c r="AK9" s="138">
        <f>'Income Support'!AK23+'Table 1a'!AK40</f>
        <v>1512.04</v>
      </c>
      <c r="AL9" s="138">
        <f>'Income Support'!AL23+'Table 1a'!AL40</f>
        <v>2567</v>
      </c>
      <c r="AM9" s="138">
        <f>'Income Support'!AM23+'Table 1a'!AM40</f>
        <v>3257</v>
      </c>
      <c r="AN9" s="138">
        <f>'Income Support'!AN23+'Table 1a'!AN40</f>
        <v>3730</v>
      </c>
      <c r="AO9" s="138">
        <f>'Income Support'!AO23+'Table 1a'!AO40</f>
        <v>4214</v>
      </c>
      <c r="AP9" s="138">
        <f>'Income Support'!AP23+'Table 1a'!AP40</f>
        <v>4336</v>
      </c>
      <c r="AQ9" s="138">
        <f>'Income Support'!AQ23+'Table 1a'!AQ40</f>
        <v>3985</v>
      </c>
      <c r="AR9" s="138">
        <f>'Income Support'!AR23+'Table 1a'!AR40</f>
        <v>3045</v>
      </c>
      <c r="AS9" s="138">
        <f>'Income Support'!AS23+'Table 1a'!AS40</f>
        <v>2631</v>
      </c>
      <c r="AT9" s="138">
        <f>'Income Support'!AT23+'Table 1a'!AT40</f>
        <v>2940.4780000000001</v>
      </c>
      <c r="AU9" s="138">
        <f>'Income Support'!AU23+'Table 1a'!AU40</f>
        <v>4200</v>
      </c>
      <c r="AV9" s="138">
        <f>'Income Support'!AV23+'Table 1a'!AV40</f>
        <v>5379</v>
      </c>
      <c r="AW9" s="138">
        <f>'Income Support'!AW23+'Table 1a'!AW40</f>
        <v>5737</v>
      </c>
      <c r="AX9" s="138">
        <f>'Income Support'!AX23+'Table 1a'!AX40</f>
        <v>5183</v>
      </c>
      <c r="AY9" s="138">
        <f>'Income Support'!AY23+'Table 1a'!AY40</f>
        <v>4823</v>
      </c>
      <c r="AZ9" s="138">
        <f>'Income Support'!AZ23+'Table 1a'!AZ40</f>
        <v>4192.2150000000001</v>
      </c>
      <c r="BA9" s="138">
        <f>'Table 1a'!BA40</f>
        <v>3418.4580000000001</v>
      </c>
      <c r="BB9" s="138">
        <f>'Table 1a'!BB40</f>
        <v>3083.4490000000001</v>
      </c>
      <c r="BC9" s="138">
        <f>'Table 1a'!BC40</f>
        <v>2796.067</v>
      </c>
      <c r="BD9" s="138">
        <f>'Table 1a'!BD40</f>
        <v>2435.2660000000001</v>
      </c>
      <c r="BE9" s="138">
        <f>'Table 1a'!BE40</f>
        <v>2135.8090000000002</v>
      </c>
      <c r="BF9" s="138">
        <f>'Table 1a'!BF40</f>
        <v>2105.4681379400004</v>
      </c>
      <c r="BG9" s="138">
        <f>'Table 1a'!BG40</f>
        <v>2051.9794873882602</v>
      </c>
      <c r="BH9" s="225">
        <f>'Table 1a'!BH40</f>
        <v>1759.2470000000001</v>
      </c>
      <c r="BI9" s="138">
        <f>'Table 1a'!BI40</f>
        <v>1824.9606072800002</v>
      </c>
      <c r="BJ9" s="138">
        <f>'Table 1a'!BJ40</f>
        <v>1961.87288926</v>
      </c>
      <c r="BK9" s="138">
        <f>'Table 1a'!BK40</f>
        <v>1817.4577446102965</v>
      </c>
      <c r="BL9" s="138">
        <f>'Table 1a'!BL40</f>
        <v>2129.1275195499998</v>
      </c>
      <c r="BM9" s="138">
        <f>'Table 1a'!BM40</f>
        <v>3595.32545321</v>
      </c>
      <c r="BN9" s="138">
        <f>'Table 1a'!BN40</f>
        <v>3672.3248568335066</v>
      </c>
      <c r="BO9" s="138">
        <f>'Table 1a'!BO40</f>
        <v>4184.1081413699985</v>
      </c>
      <c r="BP9" s="138">
        <f>'Table 1a'!BP40</f>
        <v>4507.4715771600004</v>
      </c>
      <c r="BQ9" s="138">
        <f>'Table 1a'!BQ40</f>
        <v>3811.3202527161902</v>
      </c>
      <c r="BR9" s="138">
        <f>'Table 1a'!BR40</f>
        <v>2695.8303489699992</v>
      </c>
      <c r="BS9" s="138">
        <f>'Table 1a'!BS40</f>
        <v>2003.6174202700001</v>
      </c>
      <c r="BT9" s="138">
        <f>'Table 1a'!BT40</f>
        <v>1611.2098276999998</v>
      </c>
      <c r="BU9" s="138">
        <f>'Table 1a'!BU40</f>
        <v>1442.7194395999989</v>
      </c>
      <c r="BV9" s="138">
        <f>'Table 1a'!BV40</f>
        <v>1126.3565947333475</v>
      </c>
      <c r="BW9" s="138">
        <f>'Table 1a'!BW40</f>
        <v>2092.2623802171111</v>
      </c>
      <c r="BX9" s="138">
        <f>'Table 1a'!BX40</f>
        <v>2179.6949818864682</v>
      </c>
      <c r="BY9" s="138">
        <f>'Table 1a'!BY40</f>
        <v>2239.6950010948322</v>
      </c>
      <c r="BZ9" s="138">
        <f>'Table 1a'!BZ40</f>
        <v>2278.2294904380697</v>
      </c>
      <c r="CA9" s="139">
        <f>'Table 1a'!CA40</f>
        <v>2315.6569673903787</v>
      </c>
    </row>
    <row r="10" spans="1:79" x14ac:dyDescent="0.4">
      <c r="A10" s="136"/>
      <c r="B10" s="64" t="s">
        <v>300</v>
      </c>
      <c r="C10" s="54"/>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138">
        <f>'Income Support'!AH28</f>
        <v>21</v>
      </c>
      <c r="AI10" s="138">
        <f>'Income Support'!AI28</f>
        <v>27</v>
      </c>
      <c r="AJ10" s="138">
        <f>'Income Support'!AJ28</f>
        <v>34</v>
      </c>
      <c r="AK10" s="138">
        <f>'Income Support'!AK28</f>
        <v>46.26</v>
      </c>
      <c r="AL10" s="138">
        <f>'Income Support'!AL28</f>
        <v>65</v>
      </c>
      <c r="AM10" s="138">
        <f>'Income Support'!AM28</f>
        <v>89</v>
      </c>
      <c r="AN10" s="138">
        <f>'Income Support'!AN28</f>
        <v>112</v>
      </c>
      <c r="AO10" s="138">
        <f>'Income Support'!AO28</f>
        <v>116</v>
      </c>
      <c r="AP10" s="138">
        <f>'Income Support'!AP28</f>
        <v>149</v>
      </c>
      <c r="AQ10" s="138">
        <f>'Income Support'!AQ28</f>
        <v>214</v>
      </c>
      <c r="AR10" s="138">
        <f>'Income Support'!AR28</f>
        <v>149</v>
      </c>
      <c r="AS10" s="138">
        <f>'Income Support'!AS28</f>
        <v>162</v>
      </c>
      <c r="AT10" s="138">
        <f>'Income Support'!AT28</f>
        <v>281.07400000000001</v>
      </c>
      <c r="AU10" s="138">
        <f>'Income Support'!AU28</f>
        <v>429.02289951173043</v>
      </c>
      <c r="AV10" s="138">
        <f>'Income Support'!AV28</f>
        <v>335.98800000000119</v>
      </c>
      <c r="AW10" s="138">
        <f>'Income Support'!AW28</f>
        <v>340.62299999999959</v>
      </c>
      <c r="AX10" s="138">
        <f>'Income Support'!AX28</f>
        <v>426.04799999999886</v>
      </c>
      <c r="AY10" s="138">
        <f>'Income Support'!AY28</f>
        <v>494.53299999999945</v>
      </c>
      <c r="AZ10" s="138">
        <f>'Income Support'!AZ28</f>
        <v>450.69499999999999</v>
      </c>
      <c r="BA10" s="138">
        <f>'Income Support'!BA28</f>
        <v>407.31700000000092</v>
      </c>
      <c r="BB10" s="138">
        <f>'Income Support'!BB28</f>
        <v>382.68999999999869</v>
      </c>
      <c r="BC10" s="138">
        <f>'Income Support'!BC28</f>
        <v>287.32200000000012</v>
      </c>
      <c r="BD10" s="138">
        <f>'Income Support'!BD28</f>
        <v>292.22699999999895</v>
      </c>
      <c r="BE10" s="138">
        <f>'Income Support'!BE28</f>
        <v>325.9071194121716</v>
      </c>
      <c r="BF10" s="138">
        <f>'Income Support'!BF28</f>
        <v>354.31471095259985</v>
      </c>
      <c r="BG10" s="138">
        <f>'Income Support'!BG28</f>
        <v>484.93625241992959</v>
      </c>
      <c r="BH10" s="225">
        <f>'Income Support'!BH8+'Income Support'!BH9</f>
        <v>715.52123187222992</v>
      </c>
      <c r="BI10" s="138">
        <f>'Income Support'!BI8+'Income Support'!BI9</f>
        <v>674.79741771194449</v>
      </c>
      <c r="BJ10" s="138">
        <f>'Income Support'!BJ8+'Income Support'!BJ9</f>
        <v>660.05349752010784</v>
      </c>
      <c r="BK10" s="138">
        <f>'Income Support'!BK8+'Income Support'!BK9</f>
        <v>585.37558126336353</v>
      </c>
      <c r="BL10" s="138">
        <f>'Income Support'!BL8+'Income Support'!BL9</f>
        <v>524.65819704367539</v>
      </c>
      <c r="BM10" s="138">
        <f>'Income Support'!BM8+'Income Support'!BM9</f>
        <v>546.51470718593077</v>
      </c>
      <c r="BN10" s="138">
        <f>'Income Support'!BN8+'Income Support'!BN9</f>
        <v>635.11132170833844</v>
      </c>
      <c r="BO10" s="138">
        <f>'Income Support'!BO8+'Income Support'!BO9</f>
        <v>650.5417949495594</v>
      </c>
      <c r="BP10" s="138">
        <f>'Income Support'!BP8+'Income Support'!BP9</f>
        <v>709.01270263800814</v>
      </c>
      <c r="BQ10" s="138">
        <f>'Income Support'!BQ8+'Income Support'!BQ9</f>
        <v>734.64551860732786</v>
      </c>
      <c r="BR10" s="138">
        <f>'Income Support'!BR8+'Income Support'!BR9</f>
        <v>734.78448517856361</v>
      </c>
      <c r="BS10" s="138">
        <f>'Income Support'!BS8+'Income Support'!BS9</f>
        <v>747.8116018016766</v>
      </c>
      <c r="BT10" s="138">
        <f>'Income Support'!BT8+'Income Support'!BT9</f>
        <v>737.77608286147881</v>
      </c>
      <c r="BU10" s="138">
        <f>'Income Support'!BU8+'Income Support'!BU9</f>
        <v>768.74595315362467</v>
      </c>
      <c r="BV10" s="138">
        <f>'Income Support'!BV8+'Income Support'!BV9</f>
        <v>721.43368250079561</v>
      </c>
      <c r="BW10" s="138">
        <f>'Income Support'!BW8+'Income Support'!BW9</f>
        <v>908.13615630834579</v>
      </c>
      <c r="BX10" s="138">
        <f>'Income Support'!BX8+'Income Support'!BX9</f>
        <v>966.40973394944456</v>
      </c>
      <c r="BY10" s="138">
        <f>'Income Support'!BY8+'Income Support'!BY9</f>
        <v>1026.7203053920691</v>
      </c>
      <c r="BZ10" s="138">
        <f>'Income Support'!BZ8+'Income Support'!BZ9</f>
        <v>1098.8092171092057</v>
      </c>
      <c r="CA10" s="139">
        <f>'Income Support'!CA8+'Income Support'!CA9</f>
        <v>1116.7563578408731</v>
      </c>
    </row>
    <row r="11" spans="1:79" ht="26.25" customHeight="1" x14ac:dyDescent="0.4">
      <c r="A11" s="136"/>
      <c r="B11" s="143" t="s">
        <v>301</v>
      </c>
      <c r="C11" s="54"/>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138">
        <f>SUM(AH7:AH10)</f>
        <v>1000</v>
      </c>
      <c r="AI11" s="138">
        <f t="shared" ref="AI11:CA11" si="0">SUM(AI7:AI10)</f>
        <v>1051</v>
      </c>
      <c r="AJ11" s="138">
        <f t="shared" si="0"/>
        <v>1436</v>
      </c>
      <c r="AK11" s="138">
        <f t="shared" si="0"/>
        <v>2320.92</v>
      </c>
      <c r="AL11" s="138">
        <f t="shared" si="0"/>
        <v>3671</v>
      </c>
      <c r="AM11" s="138">
        <f t="shared" si="0"/>
        <v>4607</v>
      </c>
      <c r="AN11" s="138">
        <f t="shared" si="0"/>
        <v>5281</v>
      </c>
      <c r="AO11" s="138">
        <f t="shared" si="0"/>
        <v>6075</v>
      </c>
      <c r="AP11" s="138">
        <f t="shared" si="0"/>
        <v>6507</v>
      </c>
      <c r="AQ11" s="138">
        <f t="shared" si="0"/>
        <v>6382</v>
      </c>
      <c r="AR11" s="138">
        <f t="shared" si="0"/>
        <v>5728</v>
      </c>
      <c r="AS11" s="138">
        <f t="shared" si="0"/>
        <v>5625</v>
      </c>
      <c r="AT11" s="138">
        <f t="shared" si="0"/>
        <v>6590</v>
      </c>
      <c r="AU11" s="138">
        <f t="shared" si="0"/>
        <v>8888.0228995117304</v>
      </c>
      <c r="AV11" s="138">
        <f t="shared" si="0"/>
        <v>11061.988000000001</v>
      </c>
      <c r="AW11" s="138">
        <f t="shared" si="0"/>
        <v>12170.623</v>
      </c>
      <c r="AX11" s="138">
        <f t="shared" si="0"/>
        <v>12418.047999999999</v>
      </c>
      <c r="AY11" s="138">
        <f t="shared" si="0"/>
        <v>12804.532999999999</v>
      </c>
      <c r="AZ11" s="138">
        <f t="shared" si="0"/>
        <v>12462.91</v>
      </c>
      <c r="BA11" s="138">
        <f t="shared" si="0"/>
        <v>11610.775000000001</v>
      </c>
      <c r="BB11" s="138">
        <f t="shared" si="0"/>
        <v>11255.138999999999</v>
      </c>
      <c r="BC11" s="138">
        <f t="shared" si="0"/>
        <v>11097.388999999999</v>
      </c>
      <c r="BD11" s="138">
        <f t="shared" si="0"/>
        <v>11461.492999999999</v>
      </c>
      <c r="BE11" s="138">
        <f t="shared" si="0"/>
        <v>11750.716119412173</v>
      </c>
      <c r="BF11" s="138">
        <f t="shared" si="0"/>
        <v>11858.782848892601</v>
      </c>
      <c r="BG11" s="138">
        <f t="shared" si="0"/>
        <v>12395.91573980819</v>
      </c>
      <c r="BH11" s="225">
        <f t="shared" si="0"/>
        <v>11788.16</v>
      </c>
      <c r="BI11" s="138">
        <f t="shared" si="0"/>
        <v>10974.956611885</v>
      </c>
      <c r="BJ11" s="138">
        <f t="shared" si="0"/>
        <v>10800.64373817</v>
      </c>
      <c r="BK11" s="138">
        <f t="shared" si="0"/>
        <v>10845.443613869065</v>
      </c>
      <c r="BL11" s="138">
        <f t="shared" si="0"/>
        <v>10876.669093809998</v>
      </c>
      <c r="BM11" s="138">
        <f t="shared" si="0"/>
        <v>12655.522787399997</v>
      </c>
      <c r="BN11" s="138">
        <f t="shared" si="0"/>
        <v>12805.626391631713</v>
      </c>
      <c r="BO11" s="138">
        <f t="shared" si="0"/>
        <v>13336.908884319999</v>
      </c>
      <c r="BP11" s="138">
        <f t="shared" si="0"/>
        <v>14291.2863693</v>
      </c>
      <c r="BQ11" s="138">
        <f t="shared" si="0"/>
        <v>14291.974219606191</v>
      </c>
      <c r="BR11" s="138">
        <f t="shared" si="0"/>
        <v>14315.76977712</v>
      </c>
      <c r="BS11" s="138">
        <f t="shared" si="0"/>
        <v>14357.613002939999</v>
      </c>
      <c r="BT11" s="138">
        <f t="shared" si="0"/>
        <v>13986.522341180007</v>
      </c>
      <c r="BU11" s="138">
        <f t="shared" si="0"/>
        <v>14222.98671266</v>
      </c>
      <c r="BV11" s="138">
        <f t="shared" si="0"/>
        <v>13687.021714673003</v>
      </c>
      <c r="BW11" s="138">
        <f t="shared" si="0"/>
        <v>15585.488459938364</v>
      </c>
      <c r="BX11" s="138">
        <f t="shared" si="0"/>
        <v>15389.789611429986</v>
      </c>
      <c r="BY11" s="138">
        <f t="shared" si="0"/>
        <v>15588.791149485029</v>
      </c>
      <c r="BZ11" s="138">
        <f t="shared" si="0"/>
        <v>15859.039852396891</v>
      </c>
      <c r="CA11" s="139">
        <f t="shared" si="0"/>
        <v>16157.959331680595</v>
      </c>
    </row>
    <row r="12" spans="1:79" x14ac:dyDescent="0.4">
      <c r="A12" s="136"/>
      <c r="B12" s="143" t="s">
        <v>302</v>
      </c>
      <c r="C12" s="54"/>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138">
        <f>AH11+AH6</f>
        <v>1561</v>
      </c>
      <c r="AI12" s="138">
        <f t="shared" ref="AI12:CA12" si="1">AI11+AI6</f>
        <v>1675</v>
      </c>
      <c r="AJ12" s="138">
        <f t="shared" si="1"/>
        <v>2165</v>
      </c>
      <c r="AK12" s="138">
        <f t="shared" si="1"/>
        <v>3245.05</v>
      </c>
      <c r="AL12" s="138">
        <f t="shared" si="1"/>
        <v>4612</v>
      </c>
      <c r="AM12" s="138">
        <f t="shared" si="1"/>
        <v>5592</v>
      </c>
      <c r="AN12" s="138">
        <f t="shared" si="1"/>
        <v>6470</v>
      </c>
      <c r="AO12" s="138">
        <f t="shared" si="1"/>
        <v>7446</v>
      </c>
      <c r="AP12" s="138">
        <f t="shared" si="1"/>
        <v>7965</v>
      </c>
      <c r="AQ12" s="138">
        <f t="shared" si="1"/>
        <v>7956</v>
      </c>
      <c r="AR12" s="138">
        <f t="shared" si="1"/>
        <v>7581.9769999999999</v>
      </c>
      <c r="AS12" s="138">
        <f t="shared" si="1"/>
        <v>7675.058</v>
      </c>
      <c r="AT12" s="138">
        <f t="shared" si="1"/>
        <v>8895.1849999999995</v>
      </c>
      <c r="AU12" s="138">
        <f t="shared" si="1"/>
        <v>11646.02289951173</v>
      </c>
      <c r="AV12" s="138">
        <f t="shared" si="1"/>
        <v>14789.988000000001</v>
      </c>
      <c r="AW12" s="138">
        <f t="shared" si="1"/>
        <v>16109.623</v>
      </c>
      <c r="AX12" s="138">
        <f t="shared" si="1"/>
        <v>16387.047999999999</v>
      </c>
      <c r="AY12" s="138">
        <f t="shared" si="1"/>
        <v>16692.532999999999</v>
      </c>
      <c r="AZ12" s="138">
        <f t="shared" si="1"/>
        <v>16277.91</v>
      </c>
      <c r="BA12" s="138">
        <f t="shared" si="1"/>
        <v>15383.775000000001</v>
      </c>
      <c r="BB12" s="138">
        <f t="shared" si="1"/>
        <v>14874.138999999999</v>
      </c>
      <c r="BC12" s="138">
        <f t="shared" si="1"/>
        <v>14878.388999999999</v>
      </c>
      <c r="BD12" s="138">
        <f t="shared" si="1"/>
        <v>15556.492999999999</v>
      </c>
      <c r="BE12" s="138">
        <f t="shared" si="1"/>
        <v>16236.716119412173</v>
      </c>
      <c r="BF12" s="138">
        <f t="shared" si="1"/>
        <v>16342.782848892601</v>
      </c>
      <c r="BG12" s="138">
        <f t="shared" si="1"/>
        <v>17247.100863243249</v>
      </c>
      <c r="BH12" s="225">
        <f t="shared" si="1"/>
        <v>17758.775999999998</v>
      </c>
      <c r="BI12" s="138">
        <f t="shared" si="1"/>
        <v>17401.231831484998</v>
      </c>
      <c r="BJ12" s="138">
        <f t="shared" si="1"/>
        <v>17669.187397769998</v>
      </c>
      <c r="BK12" s="138">
        <f t="shared" si="1"/>
        <v>18212.568434583096</v>
      </c>
      <c r="BL12" s="138">
        <f t="shared" si="1"/>
        <v>18579.987576109997</v>
      </c>
      <c r="BM12" s="138">
        <f t="shared" si="1"/>
        <v>20784.407935759999</v>
      </c>
      <c r="BN12" s="138">
        <f t="shared" si="1"/>
        <v>21047.783234791714</v>
      </c>
      <c r="BO12" s="138">
        <f t="shared" si="1"/>
        <v>21389.061993629999</v>
      </c>
      <c r="BP12" s="138">
        <f t="shared" si="1"/>
        <v>21802.161485619999</v>
      </c>
      <c r="BQ12" s="138">
        <f t="shared" si="1"/>
        <v>21333.497695806163</v>
      </c>
      <c r="BR12" s="138">
        <f t="shared" si="1"/>
        <v>20891.84971486</v>
      </c>
      <c r="BS12" s="138">
        <f t="shared" si="1"/>
        <v>20436.319053809995</v>
      </c>
      <c r="BT12" s="138">
        <f t="shared" si="1"/>
        <v>19652.107896290006</v>
      </c>
      <c r="BU12" s="138">
        <f t="shared" si="1"/>
        <v>19590.634730900001</v>
      </c>
      <c r="BV12" s="138">
        <f t="shared" si="1"/>
        <v>18746.173361358837</v>
      </c>
      <c r="BW12" s="138">
        <f t="shared" si="1"/>
        <v>20536.589883944416</v>
      </c>
      <c r="BX12" s="138">
        <f t="shared" si="1"/>
        <v>20196.237176548988</v>
      </c>
      <c r="BY12" s="138">
        <f t="shared" si="1"/>
        <v>20236.44218078738</v>
      </c>
      <c r="BZ12" s="138">
        <f t="shared" si="1"/>
        <v>20402.622404568152</v>
      </c>
      <c r="CA12" s="139">
        <f t="shared" si="1"/>
        <v>20654.916536564819</v>
      </c>
    </row>
    <row r="13" spans="1:79" ht="25.5" customHeight="1" x14ac:dyDescent="0.4">
      <c r="A13" s="136"/>
      <c r="B13" s="224" t="s">
        <v>303</v>
      </c>
      <c r="C13" s="54"/>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225"/>
      <c r="BI13" s="138"/>
      <c r="BJ13" s="138"/>
      <c r="BK13" s="138"/>
      <c r="BL13" s="138"/>
      <c r="BM13" s="138"/>
      <c r="BN13" s="138"/>
      <c r="BO13" s="138"/>
      <c r="BP13" s="138"/>
      <c r="BQ13" s="138"/>
      <c r="BR13" s="138"/>
      <c r="BS13" s="138"/>
      <c r="BT13" s="138"/>
      <c r="BU13" s="138"/>
      <c r="BV13" s="138"/>
      <c r="BW13" s="138"/>
      <c r="BX13" s="138"/>
      <c r="BY13" s="138"/>
      <c r="BZ13" s="138"/>
      <c r="CA13" s="139"/>
    </row>
    <row r="14" spans="1:79" x14ac:dyDescent="0.4">
      <c r="A14" s="136"/>
      <c r="B14" s="64" t="s">
        <v>296</v>
      </c>
      <c r="C14" s="54"/>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138"/>
      <c r="AI14" s="138"/>
      <c r="AJ14" s="138"/>
      <c r="AK14" s="138"/>
      <c r="AL14" s="138"/>
      <c r="AM14" s="138"/>
      <c r="AN14" s="138"/>
      <c r="AO14" s="138"/>
      <c r="AP14" s="138"/>
      <c r="AQ14" s="138"/>
      <c r="AR14" s="138"/>
      <c r="AS14" s="138"/>
      <c r="AT14" s="138"/>
      <c r="AU14" s="138"/>
      <c r="AV14" s="138"/>
      <c r="AW14" s="138"/>
      <c r="AX14" s="138"/>
      <c r="AY14" s="138"/>
      <c r="AZ14" s="138"/>
      <c r="BA14" s="138">
        <v>116.79592988181108</v>
      </c>
      <c r="BB14" s="138">
        <v>132.17847016496529</v>
      </c>
      <c r="BC14" s="138">
        <v>109.70071383436645</v>
      </c>
      <c r="BD14" s="138">
        <v>125.45522470816346</v>
      </c>
      <c r="BE14" s="138">
        <v>120.38742008976749</v>
      </c>
      <c r="BF14" s="138">
        <v>100.48672426926316</v>
      </c>
      <c r="BG14" s="138">
        <v>100.88002149801866</v>
      </c>
      <c r="BH14" s="225">
        <v>113.2</v>
      </c>
      <c r="BI14" s="138">
        <v>134.19999999999999</v>
      </c>
      <c r="BJ14" s="138">
        <v>142.69999999999999</v>
      </c>
      <c r="BK14" s="138">
        <v>168.4</v>
      </c>
      <c r="BL14" s="138">
        <v>172.2</v>
      </c>
      <c r="BM14" s="138">
        <v>168.9</v>
      </c>
      <c r="BN14" s="138">
        <v>139.4</v>
      </c>
      <c r="BO14" s="138">
        <v>99.9</v>
      </c>
      <c r="BP14" s="138">
        <v>92.5</v>
      </c>
      <c r="BQ14" s="138">
        <v>84.5</v>
      </c>
      <c r="BR14" s="138">
        <v>74.400000000000006</v>
      </c>
      <c r="BS14" s="138">
        <v>57.6</v>
      </c>
      <c r="BT14" s="138">
        <v>43.9</v>
      </c>
      <c r="BU14" s="138">
        <v>36.6</v>
      </c>
      <c r="BV14" s="138"/>
      <c r="BW14" s="138"/>
      <c r="BX14" s="138"/>
      <c r="BY14" s="138"/>
      <c r="BZ14" s="138"/>
      <c r="CA14" s="139"/>
    </row>
    <row r="15" spans="1:79" x14ac:dyDescent="0.4">
      <c r="A15" s="136"/>
      <c r="B15" s="64" t="s">
        <v>150</v>
      </c>
      <c r="C15" s="54"/>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f>SUM(BL16:BL18)</f>
        <v>0.53912335720161619</v>
      </c>
      <c r="BM15" s="138">
        <f t="shared" ref="BM15:BU15" si="2">SUM(BM16:BM18)</f>
        <v>25.818976858893286</v>
      </c>
      <c r="BN15" s="138">
        <f t="shared" si="2"/>
        <v>51.262814380029717</v>
      </c>
      <c r="BO15" s="138">
        <f t="shared" si="2"/>
        <v>58.557757927338557</v>
      </c>
      <c r="BP15" s="138">
        <f t="shared" si="2"/>
        <v>93.411892766059182</v>
      </c>
      <c r="BQ15" s="138">
        <f t="shared" si="2"/>
        <v>95.057905838789424</v>
      </c>
      <c r="BR15" s="138">
        <f t="shared" si="2"/>
        <v>105.8671852550389</v>
      </c>
      <c r="BS15" s="138">
        <f t="shared" si="2"/>
        <v>104.14912872340737</v>
      </c>
      <c r="BT15" s="138">
        <f t="shared" si="2"/>
        <v>100.45659357425106</v>
      </c>
      <c r="BU15" s="138">
        <f t="shared" si="2"/>
        <v>83.954912604218109</v>
      </c>
      <c r="BV15" s="138"/>
      <c r="BW15" s="138"/>
      <c r="BX15" s="138"/>
      <c r="BY15" s="138"/>
      <c r="BZ15" s="138"/>
      <c r="CA15" s="139"/>
    </row>
    <row r="16" spans="1:79" x14ac:dyDescent="0.4">
      <c r="A16" s="136"/>
      <c r="B16" s="101" t="s">
        <v>304</v>
      </c>
      <c r="C16" s="54"/>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v>0.50070632121848613</v>
      </c>
      <c r="BM16" s="138">
        <v>18.127702347169819</v>
      </c>
      <c r="BN16" s="138">
        <v>23.491723461811898</v>
      </c>
      <c r="BO16" s="138">
        <v>20.478872923260425</v>
      </c>
      <c r="BP16" s="138">
        <v>24.791019055642863</v>
      </c>
      <c r="BQ16" s="138">
        <v>16.919910888119002</v>
      </c>
      <c r="BR16" s="138">
        <v>14.30736104551946</v>
      </c>
      <c r="BS16" s="138">
        <v>8.7309401826348978</v>
      </c>
      <c r="BT16" s="138">
        <v>6.6581421718545899</v>
      </c>
      <c r="BU16" s="138">
        <v>4.8606042178881088</v>
      </c>
      <c r="BV16" s="138"/>
      <c r="BW16" s="138"/>
      <c r="BX16" s="138"/>
      <c r="BY16" s="138"/>
      <c r="BZ16" s="138"/>
      <c r="CA16" s="139"/>
    </row>
    <row r="17" spans="1:86" x14ac:dyDescent="0.4">
      <c r="A17" s="136"/>
      <c r="B17" s="101" t="s">
        <v>305</v>
      </c>
      <c r="C17" s="54"/>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v>2.446881132976772E-2</v>
      </c>
      <c r="BM17" s="138">
        <v>2.3071630488921482</v>
      </c>
      <c r="BN17" s="138">
        <v>19.220413431936684</v>
      </c>
      <c r="BO17" s="138">
        <v>26.951099101044971</v>
      </c>
      <c r="BP17" s="138">
        <v>38.909879141890073</v>
      </c>
      <c r="BQ17" s="138">
        <v>27.341953510291905</v>
      </c>
      <c r="BR17" s="138">
        <v>22.912320425735729</v>
      </c>
      <c r="BS17" s="138">
        <v>17.868553690015474</v>
      </c>
      <c r="BT17" s="138">
        <v>15.027215475852653</v>
      </c>
      <c r="BU17" s="138">
        <v>12.031684171063722</v>
      </c>
      <c r="BV17" s="138"/>
      <c r="BW17" s="138"/>
      <c r="BX17" s="138"/>
      <c r="BY17" s="138"/>
      <c r="BZ17" s="138"/>
      <c r="CA17" s="139"/>
    </row>
    <row r="18" spans="1:86" x14ac:dyDescent="0.4">
      <c r="A18" s="136"/>
      <c r="B18" s="101" t="s">
        <v>306</v>
      </c>
      <c r="C18" s="253"/>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v>1.3948224653362337E-2</v>
      </c>
      <c r="BM18" s="138">
        <v>5.3841114628313225</v>
      </c>
      <c r="BN18" s="138">
        <v>8.5506774862811366</v>
      </c>
      <c r="BO18" s="138">
        <v>11.127785903033159</v>
      </c>
      <c r="BP18" s="138">
        <v>29.710994568526246</v>
      </c>
      <c r="BQ18" s="138">
        <v>50.796041440378517</v>
      </c>
      <c r="BR18" s="138">
        <v>68.647503783783719</v>
      </c>
      <c r="BS18" s="138">
        <v>77.549634850757002</v>
      </c>
      <c r="BT18" s="138">
        <v>78.77123592654381</v>
      </c>
      <c r="BU18" s="138">
        <v>67.062624215266283</v>
      </c>
      <c r="BV18" s="138"/>
      <c r="BW18" s="138"/>
      <c r="BX18" s="138"/>
      <c r="BY18" s="138"/>
      <c r="BZ18" s="138"/>
      <c r="CA18" s="139"/>
    </row>
    <row r="19" spans="1:86" ht="25.5" customHeight="1" x14ac:dyDescent="0.4">
      <c r="A19" s="136"/>
      <c r="B19" s="64" t="s">
        <v>307</v>
      </c>
      <c r="C19" s="54"/>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138"/>
      <c r="AI19" s="138"/>
      <c r="AJ19" s="138"/>
      <c r="AK19" s="138"/>
      <c r="AL19" s="138"/>
      <c r="AM19" s="138"/>
      <c r="AN19" s="138"/>
      <c r="AO19" s="138"/>
      <c r="AP19" s="138"/>
      <c r="AQ19" s="138"/>
      <c r="AR19" s="138"/>
      <c r="AS19" s="138"/>
      <c r="AT19" s="138"/>
      <c r="AU19" s="138"/>
      <c r="AV19" s="138"/>
      <c r="AW19" s="138"/>
      <c r="AX19" s="138"/>
      <c r="AY19" s="138"/>
      <c r="AZ19" s="138"/>
      <c r="BA19" s="138">
        <v>163.47866651108149</v>
      </c>
      <c r="BB19" s="138">
        <v>187.05371385383526</v>
      </c>
      <c r="BC19" s="138">
        <v>149.96755398000798</v>
      </c>
      <c r="BD19" s="138">
        <v>169.40724939581844</v>
      </c>
      <c r="BE19" s="138">
        <v>154.21051973578159</v>
      </c>
      <c r="BF19" s="138">
        <v>119.15920173857145</v>
      </c>
      <c r="BG19" s="138">
        <v>112.32029204902062</v>
      </c>
      <c r="BH19" s="225">
        <v>116.79585017902568</v>
      </c>
      <c r="BI19" s="138">
        <v>124.13452808126607</v>
      </c>
      <c r="BJ19" s="138">
        <v>123.21674183774292</v>
      </c>
      <c r="BK19" s="138">
        <v>134.48699999999999</v>
      </c>
      <c r="BL19" s="138">
        <v>129.953</v>
      </c>
      <c r="BM19" s="138">
        <v>121.925</v>
      </c>
      <c r="BN19" s="138">
        <v>95.212260665519551</v>
      </c>
      <c r="BO19" s="138">
        <v>59.030710077407292</v>
      </c>
      <c r="BP19" s="138">
        <v>36.975583583650085</v>
      </c>
      <c r="BQ19" s="138">
        <v>15.905182093178912</v>
      </c>
      <c r="BR19" s="138">
        <v>6.5732235105918706</v>
      </c>
      <c r="BS19" s="138">
        <v>2.3631103335938248</v>
      </c>
      <c r="BT19" s="138">
        <v>0.28940484195855276</v>
      </c>
      <c r="BU19" s="138">
        <v>0</v>
      </c>
      <c r="BV19" s="138"/>
      <c r="BW19" s="138"/>
      <c r="BX19" s="138"/>
      <c r="BY19" s="138"/>
      <c r="BZ19" s="138"/>
      <c r="CA19" s="139"/>
      <c r="CB19" s="182"/>
      <c r="CC19" s="182"/>
      <c r="CD19" s="182"/>
      <c r="CE19" s="182"/>
      <c r="CF19" s="182"/>
      <c r="CG19" s="182"/>
      <c r="CH19" s="62"/>
    </row>
    <row r="20" spans="1:86" x14ac:dyDescent="0.4">
      <c r="A20" s="136"/>
      <c r="B20" s="64" t="s">
        <v>298</v>
      </c>
      <c r="C20" s="54"/>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138"/>
      <c r="AI20" s="138"/>
      <c r="AJ20" s="138"/>
      <c r="AK20" s="138"/>
      <c r="AL20" s="138"/>
      <c r="AM20" s="138"/>
      <c r="AN20" s="138"/>
      <c r="AO20" s="138"/>
      <c r="AP20" s="138"/>
      <c r="AQ20" s="138"/>
      <c r="AR20" s="138"/>
      <c r="AS20" s="138"/>
      <c r="AT20" s="138"/>
      <c r="AU20" s="138"/>
      <c r="AV20" s="138"/>
      <c r="AW20" s="138"/>
      <c r="AX20" s="138"/>
      <c r="AY20" s="138"/>
      <c r="AZ20" s="138"/>
      <c r="BA20" s="138">
        <v>203.36061820070574</v>
      </c>
      <c r="BB20" s="138">
        <v>198.40568887790511</v>
      </c>
      <c r="BC20" s="138">
        <v>140.66165186094764</v>
      </c>
      <c r="BD20" s="138">
        <v>138.41469909637487</v>
      </c>
      <c r="BE20" s="138">
        <v>114.8001021440505</v>
      </c>
      <c r="BF20" s="138">
        <v>74.862649640004904</v>
      </c>
      <c r="BG20" s="138">
        <v>62.973652575140854</v>
      </c>
      <c r="BH20" s="225">
        <v>61.77587354492487</v>
      </c>
      <c r="BI20" s="138">
        <v>63.70905671573847</v>
      </c>
      <c r="BJ20" s="138">
        <v>63.463436144717264</v>
      </c>
      <c r="BK20" s="138">
        <v>62.935000000000002</v>
      </c>
      <c r="BL20" s="138">
        <v>60.78</v>
      </c>
      <c r="BM20" s="138">
        <v>67.691999999999993</v>
      </c>
      <c r="BN20" s="138">
        <v>64.433555716356807</v>
      </c>
      <c r="BO20" s="138">
        <v>45.933912116105837</v>
      </c>
      <c r="BP20" s="138">
        <v>33.680927381063057</v>
      </c>
      <c r="BQ20" s="138">
        <v>27.841767534470925</v>
      </c>
      <c r="BR20" s="138">
        <v>27.199686350520878</v>
      </c>
      <c r="BS20" s="138">
        <v>22.82407812488356</v>
      </c>
      <c r="BT20" s="138">
        <v>17.844940880741873</v>
      </c>
      <c r="BU20" s="138">
        <v>13.655174071913127</v>
      </c>
      <c r="BV20" s="138"/>
      <c r="BW20" s="138"/>
      <c r="BX20" s="138"/>
      <c r="BY20" s="138"/>
      <c r="BZ20" s="138"/>
      <c r="CA20" s="139"/>
      <c r="CB20" s="62"/>
      <c r="CC20" s="62"/>
      <c r="CD20" s="62"/>
      <c r="CE20" s="62"/>
      <c r="CF20" s="62"/>
      <c r="CG20" s="62"/>
      <c r="CH20" s="62"/>
    </row>
    <row r="21" spans="1:86" x14ac:dyDescent="0.4">
      <c r="A21" s="136"/>
      <c r="B21" s="64" t="s">
        <v>299</v>
      </c>
      <c r="C21" s="54"/>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138"/>
      <c r="AI21" s="138"/>
      <c r="AJ21" s="138"/>
      <c r="AK21" s="138"/>
      <c r="AL21" s="138"/>
      <c r="AM21" s="138"/>
      <c r="AN21" s="138"/>
      <c r="AO21" s="138"/>
      <c r="AP21" s="138"/>
      <c r="AQ21" s="138"/>
      <c r="AR21" s="138"/>
      <c r="AS21" s="138"/>
      <c r="AT21" s="138"/>
      <c r="AU21" s="138"/>
      <c r="AV21" s="138"/>
      <c r="AW21" s="138"/>
      <c r="AX21" s="138"/>
      <c r="AY21" s="138"/>
      <c r="AZ21" s="138"/>
      <c r="BA21" s="138">
        <v>144.44922362530784</v>
      </c>
      <c r="BB21" s="138">
        <v>118.34974127073058</v>
      </c>
      <c r="BC21" s="138">
        <v>74.90693985231799</v>
      </c>
      <c r="BD21" s="138">
        <v>65.80689248048904</v>
      </c>
      <c r="BE21" s="138">
        <v>44.158188736817465</v>
      </c>
      <c r="BF21" s="138">
        <v>29.341435221051537</v>
      </c>
      <c r="BG21" s="138">
        <v>26.164782709926769</v>
      </c>
      <c r="BH21" s="225">
        <v>22.270286626406381</v>
      </c>
      <c r="BI21" s="138">
        <v>20.989385162316275</v>
      </c>
      <c r="BJ21" s="138">
        <v>22.828368151564696</v>
      </c>
      <c r="BK21" s="138">
        <v>22.635999999999999</v>
      </c>
      <c r="BL21" s="138">
        <v>24.882000000000001</v>
      </c>
      <c r="BM21" s="138">
        <v>124.113</v>
      </c>
      <c r="BN21" s="138">
        <v>121.19978491441283</v>
      </c>
      <c r="BO21" s="138">
        <v>75.406614660501049</v>
      </c>
      <c r="BP21" s="138">
        <v>64.692109571851034</v>
      </c>
      <c r="BQ21" s="138">
        <v>43.402130616711688</v>
      </c>
      <c r="BR21" s="138">
        <v>25.514656454953286</v>
      </c>
      <c r="BS21" s="138">
        <v>15.439877685028977</v>
      </c>
      <c r="BT21" s="138">
        <v>6.0676177574626431</v>
      </c>
      <c r="BU21" s="138">
        <v>3.9845587891367034</v>
      </c>
      <c r="BV21" s="138"/>
      <c r="BW21" s="138"/>
      <c r="BX21" s="138"/>
      <c r="BY21" s="138"/>
      <c r="BZ21" s="138"/>
      <c r="CA21" s="139"/>
    </row>
    <row r="22" spans="1:86" x14ac:dyDescent="0.4">
      <c r="A22" s="136"/>
      <c r="B22" s="64" t="s">
        <v>300</v>
      </c>
      <c r="C22" s="54"/>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138"/>
      <c r="AI22" s="138"/>
      <c r="AJ22" s="138"/>
      <c r="AK22" s="138"/>
      <c r="AL22" s="138"/>
      <c r="AM22" s="138"/>
      <c r="AN22" s="138"/>
      <c r="AO22" s="138"/>
      <c r="AP22" s="138"/>
      <c r="AQ22" s="138"/>
      <c r="AR22" s="138"/>
      <c r="AS22" s="138"/>
      <c r="AT22" s="138"/>
      <c r="AU22" s="138"/>
      <c r="AV22" s="138"/>
      <c r="AW22" s="138"/>
      <c r="AX22" s="138"/>
      <c r="AY22" s="138"/>
      <c r="AZ22" s="138"/>
      <c r="BA22" s="138">
        <v>38.789312587174926</v>
      </c>
      <c r="BB22" s="138">
        <v>34.561682109675409</v>
      </c>
      <c r="BC22" s="138">
        <v>22.422254102716579</v>
      </c>
      <c r="BD22" s="138">
        <v>21.978699599733631</v>
      </c>
      <c r="BE22" s="138">
        <v>19.528754619871819</v>
      </c>
      <c r="BF22" s="138">
        <v>13.079704247052007</v>
      </c>
      <c r="BG22" s="138">
        <v>10.37376788383064</v>
      </c>
      <c r="BH22" s="225">
        <v>17.945685060334739</v>
      </c>
      <c r="BI22" s="138">
        <v>19.538175067930293</v>
      </c>
      <c r="BJ22" s="138">
        <v>20.399963952869477</v>
      </c>
      <c r="BK22" s="138">
        <v>23.855</v>
      </c>
      <c r="BL22" s="138">
        <v>24.017000000000003</v>
      </c>
      <c r="BM22" s="138">
        <v>24.642999999999997</v>
      </c>
      <c r="BN22" s="138">
        <v>18.39283910997651</v>
      </c>
      <c r="BO22" s="138">
        <v>14.946486557439496</v>
      </c>
      <c r="BP22" s="138">
        <v>17.950244579809109</v>
      </c>
      <c r="BQ22" s="138">
        <v>20.2149122285795</v>
      </c>
      <c r="BR22" s="138">
        <v>16.67174622935487</v>
      </c>
      <c r="BS22" s="138">
        <v>16.557326551656733</v>
      </c>
      <c r="BT22" s="138">
        <v>13.748665674381691</v>
      </c>
      <c r="BU22" s="138">
        <v>11.206595421107156</v>
      </c>
      <c r="BV22" s="138"/>
      <c r="BW22" s="138"/>
      <c r="BX22" s="138"/>
      <c r="BY22" s="138"/>
      <c r="BZ22" s="138"/>
      <c r="CA22" s="139"/>
    </row>
    <row r="23" spans="1:86" ht="26.25" customHeight="1" x14ac:dyDescent="0.4">
      <c r="A23" s="136"/>
      <c r="B23" s="143" t="s">
        <v>301</v>
      </c>
      <c r="C23" s="54"/>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138"/>
      <c r="AI23" s="138"/>
      <c r="AJ23" s="138"/>
      <c r="AK23" s="138"/>
      <c r="AL23" s="138"/>
      <c r="AM23" s="138"/>
      <c r="AN23" s="138"/>
      <c r="AO23" s="138"/>
      <c r="AP23" s="138"/>
      <c r="AQ23" s="138"/>
      <c r="AR23" s="138"/>
      <c r="AS23" s="138"/>
      <c r="AT23" s="138"/>
      <c r="AU23" s="138"/>
      <c r="AV23" s="138"/>
      <c r="AW23" s="138"/>
      <c r="AX23" s="138"/>
      <c r="AY23" s="138"/>
      <c r="AZ23" s="138"/>
      <c r="BA23" s="138">
        <f>SUM(BA16:BA22)</f>
        <v>550.07782092426999</v>
      </c>
      <c r="BB23" s="138">
        <f t="shared" ref="BB23:BG23" si="3">SUM(BB16:BB22)</f>
        <v>538.37082611214635</v>
      </c>
      <c r="BC23" s="138">
        <f t="shared" si="3"/>
        <v>387.95839979599015</v>
      </c>
      <c r="BD23" s="138">
        <f t="shared" si="3"/>
        <v>395.60754057241604</v>
      </c>
      <c r="BE23" s="138">
        <f t="shared" si="3"/>
        <v>332.69756523652143</v>
      </c>
      <c r="BF23" s="138">
        <f t="shared" si="3"/>
        <v>236.44299084667989</v>
      </c>
      <c r="BG23" s="138">
        <f t="shared" si="3"/>
        <v>211.83249521791888</v>
      </c>
      <c r="BH23" s="225">
        <f>SUM(BH16:BH22)</f>
        <v>218.78769541069167</v>
      </c>
      <c r="BI23" s="138">
        <f t="shared" ref="BI23:BU23" si="4">SUM(BI16:BI22)</f>
        <v>228.37114502725112</v>
      </c>
      <c r="BJ23" s="138">
        <f t="shared" si="4"/>
        <v>229.90851008689435</v>
      </c>
      <c r="BK23" s="138">
        <f t="shared" si="4"/>
        <v>243.91299999999998</v>
      </c>
      <c r="BL23" s="138">
        <f t="shared" si="4"/>
        <v>240.17112335720162</v>
      </c>
      <c r="BM23" s="138">
        <f t="shared" si="4"/>
        <v>364.19197685889327</v>
      </c>
      <c r="BN23" s="138">
        <f t="shared" si="4"/>
        <v>350.50125478629542</v>
      </c>
      <c r="BO23" s="138">
        <f t="shared" si="4"/>
        <v>253.87548133879224</v>
      </c>
      <c r="BP23" s="138">
        <f t="shared" si="4"/>
        <v>246.71075788243246</v>
      </c>
      <c r="BQ23" s="138">
        <f t="shared" si="4"/>
        <v>202.42189831173042</v>
      </c>
      <c r="BR23" s="138">
        <f t="shared" si="4"/>
        <v>181.82649780045983</v>
      </c>
      <c r="BS23" s="138">
        <f t="shared" si="4"/>
        <v>161.33352141857048</v>
      </c>
      <c r="BT23" s="138">
        <f t="shared" si="4"/>
        <v>138.40722272879583</v>
      </c>
      <c r="BU23" s="138">
        <f t="shared" si="4"/>
        <v>112.80124088637508</v>
      </c>
      <c r="BV23" s="138"/>
      <c r="BW23" s="138"/>
      <c r="BX23" s="138"/>
      <c r="BY23" s="138"/>
      <c r="BZ23" s="138"/>
      <c r="CA23" s="139"/>
    </row>
    <row r="24" spans="1:86" x14ac:dyDescent="0.4">
      <c r="A24" s="136"/>
      <c r="B24" s="143" t="s">
        <v>302</v>
      </c>
      <c r="C24" s="54"/>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138"/>
      <c r="AI24" s="138"/>
      <c r="AJ24" s="138"/>
      <c r="AK24" s="138"/>
      <c r="AL24" s="138"/>
      <c r="AM24" s="138"/>
      <c r="AN24" s="138"/>
      <c r="AO24" s="138"/>
      <c r="AP24" s="138"/>
      <c r="AQ24" s="138"/>
      <c r="AR24" s="138"/>
      <c r="AS24" s="138"/>
      <c r="AT24" s="138"/>
      <c r="AU24" s="138"/>
      <c r="AV24" s="138"/>
      <c r="AW24" s="138"/>
      <c r="AX24" s="138"/>
      <c r="AY24" s="138"/>
      <c r="AZ24" s="138"/>
      <c r="BA24" s="138">
        <f>BA23+BA14</f>
        <v>666.87375080608103</v>
      </c>
      <c r="BB24" s="138">
        <f t="shared" ref="BB24:BG24" si="5">BB23+BB14</f>
        <v>670.54929627711158</v>
      </c>
      <c r="BC24" s="138">
        <f t="shared" si="5"/>
        <v>497.65911363035661</v>
      </c>
      <c r="BD24" s="138">
        <f t="shared" si="5"/>
        <v>521.06276528057947</v>
      </c>
      <c r="BE24" s="138">
        <f t="shared" si="5"/>
        <v>453.08498532628892</v>
      </c>
      <c r="BF24" s="138">
        <f t="shared" si="5"/>
        <v>336.92971511594305</v>
      </c>
      <c r="BG24" s="138">
        <f t="shared" si="5"/>
        <v>312.71251671593757</v>
      </c>
      <c r="BH24" s="225">
        <f>BH23+BH14</f>
        <v>331.98769541069169</v>
      </c>
      <c r="BI24" s="138">
        <f t="shared" ref="BI24:BU24" si="6">BI23+BI14</f>
        <v>362.57114502725108</v>
      </c>
      <c r="BJ24" s="138">
        <f t="shared" si="6"/>
        <v>372.60851008689434</v>
      </c>
      <c r="BK24" s="138">
        <f t="shared" si="6"/>
        <v>412.31299999999999</v>
      </c>
      <c r="BL24" s="138">
        <f t="shared" si="6"/>
        <v>412.37112335720161</v>
      </c>
      <c r="BM24" s="138">
        <f t="shared" si="6"/>
        <v>533.0919768588933</v>
      </c>
      <c r="BN24" s="138">
        <f t="shared" si="6"/>
        <v>489.90125478629545</v>
      </c>
      <c r="BO24" s="138">
        <f t="shared" si="6"/>
        <v>353.77548133879225</v>
      </c>
      <c r="BP24" s="138">
        <f t="shared" si="6"/>
        <v>339.21075788243246</v>
      </c>
      <c r="BQ24" s="138">
        <f t="shared" si="6"/>
        <v>286.92189831173039</v>
      </c>
      <c r="BR24" s="138">
        <f t="shared" si="6"/>
        <v>256.22649780045981</v>
      </c>
      <c r="BS24" s="138">
        <f t="shared" si="6"/>
        <v>218.93352141857048</v>
      </c>
      <c r="BT24" s="138">
        <f t="shared" si="6"/>
        <v>182.30722272879584</v>
      </c>
      <c r="BU24" s="138">
        <f t="shared" si="6"/>
        <v>149.40124088637509</v>
      </c>
      <c r="BV24" s="138"/>
      <c r="BW24" s="138"/>
      <c r="BX24" s="138"/>
      <c r="BY24" s="138"/>
      <c r="BZ24" s="138"/>
      <c r="CA24" s="139"/>
    </row>
    <row r="25" spans="1:86" ht="26.25" customHeight="1" x14ac:dyDescent="0.4">
      <c r="A25" s="136"/>
      <c r="B25" s="224" t="s">
        <v>308</v>
      </c>
      <c r="C25" s="54"/>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225"/>
      <c r="BI25" s="138"/>
      <c r="BJ25" s="138"/>
      <c r="BK25" s="138"/>
      <c r="BL25" s="138"/>
      <c r="BM25" s="138"/>
      <c r="BN25" s="138"/>
      <c r="BO25" s="138"/>
      <c r="BP25" s="138"/>
      <c r="BQ25" s="138"/>
      <c r="BR25" s="138"/>
      <c r="BS25" s="138"/>
      <c r="BT25" s="138"/>
      <c r="BU25" s="138"/>
      <c r="BV25" s="138"/>
      <c r="BW25" s="138"/>
      <c r="BX25" s="138"/>
      <c r="BY25" s="138"/>
      <c r="BZ25" s="138"/>
      <c r="CA25" s="139"/>
    </row>
    <row r="26" spans="1:86" x14ac:dyDescent="0.4">
      <c r="A26" s="136"/>
      <c r="B26" s="64" t="s">
        <v>296</v>
      </c>
      <c r="C26" s="54"/>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138">
        <f>'Income Support'!AH31</f>
        <v>2.8029816586538465</v>
      </c>
      <c r="AI26" s="138">
        <f>'Income Support'!AI31</f>
        <v>3.1177550000000003</v>
      </c>
      <c r="AJ26" s="138">
        <f>'Income Support'!AJ31</f>
        <v>4.417237692307693</v>
      </c>
      <c r="AK26" s="138">
        <f>'Income Support'!AK31</f>
        <v>3.0525300000000004</v>
      </c>
      <c r="AL26" s="138">
        <f>'Income Support'!AL31</f>
        <v>5.1579929999999994</v>
      </c>
      <c r="AM26" s="138">
        <f>'Income Support'!AM31</f>
        <v>4.8207797499999998</v>
      </c>
      <c r="AN26" s="138">
        <f>'Income Support'!AN31</f>
        <v>5.9772190000000007</v>
      </c>
      <c r="AO26" s="138">
        <f>'Income Support'!AO31</f>
        <v>6.0103905714285712</v>
      </c>
      <c r="AP26" s="138">
        <f>'Income Support'!AP31</f>
        <v>6.2181166666666661</v>
      </c>
      <c r="AQ26" s="138">
        <f>'Income Support'!AQ31</f>
        <v>11.184782999999999</v>
      </c>
      <c r="AR26" s="138">
        <f>'Income Support'!AR31</f>
        <v>20.375420333333334</v>
      </c>
      <c r="AS26" s="138">
        <f>'Income Support'!AS31</f>
        <v>23.223578666666668</v>
      </c>
      <c r="AT26" s="138">
        <f>'Income Support'!AT31</f>
        <v>27.424068666666663</v>
      </c>
      <c r="AU26" s="138">
        <f>'Income Support'!AU31</f>
        <v>33.173434999999991</v>
      </c>
      <c r="AV26" s="138">
        <f>'Income Support'!AV31</f>
        <v>38.794090666666669</v>
      </c>
      <c r="AW26" s="138">
        <f>'Income Support'!AW31</f>
        <v>43.345056333333332</v>
      </c>
      <c r="AX26" s="138">
        <f>'Income Support'!AX31</f>
        <v>43.463999999999999</v>
      </c>
      <c r="AY26" s="138">
        <f>'Income Support'!AY31</f>
        <v>46.861000000000004</v>
      </c>
      <c r="AZ26" s="138">
        <f>'Income Support'!AZ31</f>
        <v>50.704000000000001</v>
      </c>
      <c r="BA26" s="138">
        <f>'Income Support'!BA31</f>
        <v>51.632000000000005</v>
      </c>
      <c r="BB26" s="138">
        <f>'Income Support'!BB31</f>
        <v>53.134</v>
      </c>
      <c r="BC26" s="138">
        <f>'Income Support'!BC31</f>
        <v>55.036000000000001</v>
      </c>
      <c r="BD26" s="138">
        <f>'Income Support'!BD31</f>
        <v>63.141999999999996</v>
      </c>
      <c r="BE26" s="138">
        <f>'Income Support'!BE31</f>
        <v>69.936000000000007</v>
      </c>
      <c r="BF26" s="138">
        <f>'Income Support'!BF31</f>
        <v>78.903000000000006</v>
      </c>
      <c r="BG26" s="138">
        <f>'Income Support'!BG31</f>
        <v>44.26</v>
      </c>
      <c r="BH26" s="225">
        <v>0</v>
      </c>
      <c r="BI26" s="138">
        <v>0</v>
      </c>
      <c r="BJ26" s="138">
        <v>0</v>
      </c>
      <c r="BK26" s="138">
        <v>0</v>
      </c>
      <c r="BL26" s="138">
        <v>0</v>
      </c>
      <c r="BM26" s="138">
        <v>0</v>
      </c>
      <c r="BN26" s="138">
        <v>0</v>
      </c>
      <c r="BO26" s="138">
        <v>0</v>
      </c>
      <c r="BP26" s="138">
        <v>0</v>
      </c>
      <c r="BQ26" s="138">
        <v>0</v>
      </c>
      <c r="BR26" s="138">
        <v>0</v>
      </c>
      <c r="BS26" s="138">
        <v>0</v>
      </c>
      <c r="BT26" s="138">
        <v>0</v>
      </c>
      <c r="BU26" s="138">
        <v>0</v>
      </c>
      <c r="BV26" s="138">
        <v>0</v>
      </c>
      <c r="BW26" s="138">
        <v>0</v>
      </c>
      <c r="BX26" s="138">
        <v>0</v>
      </c>
      <c r="BY26" s="138">
        <v>0</v>
      </c>
      <c r="BZ26" s="138">
        <v>0</v>
      </c>
      <c r="CA26" s="139">
        <v>0</v>
      </c>
    </row>
    <row r="27" spans="1:86" x14ac:dyDescent="0.4">
      <c r="A27" s="136"/>
      <c r="B27" s="64" t="s">
        <v>297</v>
      </c>
      <c r="C27" s="54"/>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138">
        <f>'Income Support'!AH32+'Income Support'!AH34</f>
        <v>7.5111414455503507</v>
      </c>
      <c r="AI27" s="138">
        <f>'Income Support'!AI32+'Income Support'!AI34</f>
        <v>8.4174038688524586</v>
      </c>
      <c r="AJ27" s="138">
        <f>'Income Support'!AJ32+'Income Support'!AJ34</f>
        <v>9.4816625866666655</v>
      </c>
      <c r="AK27" s="138">
        <f>'Income Support'!AK32+'Income Support'!AK34</f>
        <v>12.034947442955179</v>
      </c>
      <c r="AL27" s="138">
        <f>'Income Support'!AL32+'Income Support'!AL34</f>
        <v>13.745806388888887</v>
      </c>
      <c r="AM27" s="138">
        <f>'Income Support'!AM32+'Income Support'!AM34</f>
        <v>19.090701198757763</v>
      </c>
      <c r="AN27" s="138">
        <f>'Income Support'!AN32+'Income Support'!AN34</f>
        <v>21.007634551282052</v>
      </c>
      <c r="AO27" s="138">
        <f>'Income Support'!AO32+'Income Support'!AO34</f>
        <v>26.119155875576038</v>
      </c>
      <c r="AP27" s="138">
        <f>'Income Support'!AP32+'Income Support'!AP34</f>
        <v>32.606789188888889</v>
      </c>
      <c r="AQ27" s="138">
        <f>'Income Support'!AQ32+'Income Support'!AQ34</f>
        <v>38.531891107954536</v>
      </c>
      <c r="AR27" s="138">
        <f>'Income Support'!AR32+'Income Support'!AR34</f>
        <v>59.18475512688822</v>
      </c>
      <c r="AS27" s="138">
        <f>'Income Support'!AS32+'Income Support'!AS34</f>
        <v>88.33756571666666</v>
      </c>
      <c r="AT27" s="138">
        <f>'Income Support'!AT32+'Income Support'!AT34</f>
        <v>105.5033161810141</v>
      </c>
      <c r="AU27" s="138">
        <f>'Income Support'!AU32+'Income Support'!AU34</f>
        <v>176.29218303667017</v>
      </c>
      <c r="AV27" s="138">
        <f>'Income Support'!AV32+'Income Support'!AV34</f>
        <v>255.36242765825932</v>
      </c>
      <c r="AW27" s="138">
        <f>'Income Support'!AW32+'Income Support'!AW34</f>
        <v>326.26827882189571</v>
      </c>
      <c r="AX27" s="138">
        <f>'Income Support'!AX32+'Income Support'!AX34</f>
        <v>301.11099999999999</v>
      </c>
      <c r="AY27" s="138">
        <f>'Income Support'!AY32+'Income Support'!AY34</f>
        <v>349.55500000000001</v>
      </c>
      <c r="AZ27" s="138">
        <f>'Income Support'!AZ32+'Income Support'!AZ34</f>
        <v>383.83500000000004</v>
      </c>
      <c r="BA27" s="138">
        <f>'Income Support'!BA32+'Income Support'!BA34</f>
        <v>410.74400000000003</v>
      </c>
      <c r="BB27" s="138">
        <f>'Income Support'!BB32+'Income Support'!BB34</f>
        <v>430.81400000000002</v>
      </c>
      <c r="BC27" s="138">
        <f>'Income Support'!BC32+'Income Support'!BC34</f>
        <v>504.67800000000005</v>
      </c>
      <c r="BD27" s="138">
        <f>'Income Support'!BD32+'Income Support'!BD34</f>
        <v>645.44600000000003</v>
      </c>
      <c r="BE27" s="138">
        <f>'Income Support'!BE32+'Income Support'!BE34</f>
        <v>762.50800000000004</v>
      </c>
      <c r="BF27" s="138">
        <f>'Income Support'!BF32+'Income Support'!BF34</f>
        <v>868.03</v>
      </c>
      <c r="BG27" s="138">
        <f>'Income Support'!BG32+'Income Support'!BG34</f>
        <v>922.62299999999993</v>
      </c>
      <c r="BH27" s="225">
        <f>'Income Support'!BH11</f>
        <v>762.85481436764269</v>
      </c>
      <c r="BI27" s="138">
        <f>'Income Support'!BI11</f>
        <v>581.84828131173447</v>
      </c>
      <c r="BJ27" s="138">
        <f>'Income Support'!BJ11</f>
        <v>473.61722956436608</v>
      </c>
      <c r="BK27" s="138">
        <f>'Income Support'!BK11</f>
        <v>413.95084160102698</v>
      </c>
      <c r="BL27" s="138">
        <f>'Income Support'!BL11</f>
        <v>361.9907599972754</v>
      </c>
      <c r="BM27" s="138">
        <f>'Income Support'!BM11</f>
        <v>257.46548854574922</v>
      </c>
      <c r="BN27" s="138">
        <f>'Income Support'!BN11</f>
        <v>205.60454345030763</v>
      </c>
      <c r="BO27" s="138">
        <f>'Income Support'!BO11</f>
        <v>154.90300893745626</v>
      </c>
      <c r="BP27" s="138">
        <f>'Income Support'!BP11</f>
        <v>76.267852899601877</v>
      </c>
      <c r="BQ27" s="138">
        <f>'Income Support'!BQ11</f>
        <v>20.56193343208226</v>
      </c>
      <c r="BR27" s="138">
        <f>'Income Support'!BR11</f>
        <v>6.1435737027836854</v>
      </c>
      <c r="BS27" s="138">
        <f>'Income Support'!BS11</f>
        <v>2.054652867902226</v>
      </c>
      <c r="BT27" s="138">
        <f>'Income Support'!BT11</f>
        <v>0.52378414252916405</v>
      </c>
      <c r="BU27" s="138">
        <f>'Income Support'!BU11</f>
        <v>0</v>
      </c>
      <c r="BV27" s="138">
        <f>'Income Support'!BV11</f>
        <v>0</v>
      </c>
      <c r="BW27" s="138">
        <f>'Income Support'!BW11</f>
        <v>0</v>
      </c>
      <c r="BX27" s="138">
        <f>'Income Support'!BX11</f>
        <v>0</v>
      </c>
      <c r="BY27" s="138">
        <f>'Income Support'!BY11</f>
        <v>0</v>
      </c>
      <c r="BZ27" s="138">
        <f>'Income Support'!BZ11</f>
        <v>0</v>
      </c>
      <c r="CA27" s="139">
        <f>'Income Support'!CA11</f>
        <v>0</v>
      </c>
    </row>
    <row r="28" spans="1:86" x14ac:dyDescent="0.4">
      <c r="A28" s="136"/>
      <c r="B28" s="64" t="s">
        <v>298</v>
      </c>
      <c r="C28" s="54"/>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138">
        <f>'Income Support'!AH33</f>
        <v>182.15085531267607</v>
      </c>
      <c r="AI28" s="138">
        <f>'Income Support'!AI33</f>
        <v>193.603454</v>
      </c>
      <c r="AJ28" s="138">
        <f>'Income Support'!AJ33</f>
        <v>246.08449246153847</v>
      </c>
      <c r="AK28" s="138">
        <f>'Income Support'!AK33</f>
        <v>298.00780700000001</v>
      </c>
      <c r="AL28" s="138">
        <f>'Income Support'!AL33</f>
        <v>372.96242025000004</v>
      </c>
      <c r="AM28" s="138">
        <f>'Income Support'!AM33</f>
        <v>418.66883899999999</v>
      </c>
      <c r="AN28" s="138">
        <f>'Income Support'!AN33</f>
        <v>472.97908750000005</v>
      </c>
      <c r="AO28" s="138">
        <f>'Income Support'!AO33</f>
        <v>559.46277857142854</v>
      </c>
      <c r="AP28" s="138">
        <f>'Income Support'!AP33</f>
        <v>619.10317680000003</v>
      </c>
      <c r="AQ28" s="138">
        <f>'Income Support'!AQ33</f>
        <v>687.23668999999995</v>
      </c>
      <c r="AR28" s="138">
        <f>'Income Support'!AR33</f>
        <v>786.62654500000008</v>
      </c>
      <c r="AS28" s="138">
        <f>'Income Support'!AS33</f>
        <v>914.84584999999981</v>
      </c>
      <c r="AT28" s="138">
        <f>'Income Support'!AT33</f>
        <v>1031.7429646666667</v>
      </c>
      <c r="AU28" s="138">
        <f>'Income Support'!AU33</f>
        <v>1238.1339973333331</v>
      </c>
      <c r="AV28" s="138">
        <f>'Income Support'!AV33</f>
        <v>1496.1980143333333</v>
      </c>
      <c r="AW28" s="138">
        <f>'Income Support'!AW33</f>
        <v>1640.7096546666664</v>
      </c>
      <c r="AX28" s="138">
        <f>'Income Support'!AX33</f>
        <v>1565.194</v>
      </c>
      <c r="AY28" s="138">
        <f>'Income Support'!AY33</f>
        <v>1620.7080000000001</v>
      </c>
      <c r="AZ28" s="138">
        <f>'Income Support'!AZ33</f>
        <v>1655.7110000000002</v>
      </c>
      <c r="BA28" s="138">
        <f>'Income Support'!BA33</f>
        <v>1620.1309999999999</v>
      </c>
      <c r="BB28" s="138">
        <f>'Income Support'!BB33</f>
        <v>1603.6470000000002</v>
      </c>
      <c r="BC28" s="138">
        <f>'Income Support'!BC33</f>
        <v>1767.1590000000001</v>
      </c>
      <c r="BD28" s="138">
        <f>'Income Support'!BD33</f>
        <v>2165.7539999999999</v>
      </c>
      <c r="BE28" s="138">
        <f>'Income Support'!BE33</f>
        <v>2410.0329999999999</v>
      </c>
      <c r="BF28" s="138">
        <f>'Income Support'!BF33</f>
        <v>2614.94</v>
      </c>
      <c r="BG28" s="138">
        <f>'Income Support'!BG33</f>
        <v>2692.2280000000001</v>
      </c>
      <c r="BH28" s="225">
        <f>'Income Support'!BH12</f>
        <v>2379.5925143374584</v>
      </c>
      <c r="BI28" s="138">
        <f>'Income Support'!BI12</f>
        <v>1837.3630975898855</v>
      </c>
      <c r="BJ28" s="138">
        <f>'Income Support'!BJ12</f>
        <v>1488.0812530592266</v>
      </c>
      <c r="BK28" s="138">
        <f>'Income Support'!BK12</f>
        <v>1240.0749327219526</v>
      </c>
      <c r="BL28" s="138">
        <f>'Income Support'!BL12</f>
        <v>1019.2297363963041</v>
      </c>
      <c r="BM28" s="138">
        <f>'Income Support'!BM12</f>
        <v>573.42465157263109</v>
      </c>
      <c r="BN28" s="138">
        <f>'Income Support'!BN12</f>
        <v>385.58487222799226</v>
      </c>
      <c r="BO28" s="138">
        <f>'Income Support'!BO12</f>
        <v>257.83000969421636</v>
      </c>
      <c r="BP28" s="138">
        <f>'Income Support'!BP12</f>
        <v>181.74617268748545</v>
      </c>
      <c r="BQ28" s="138">
        <f>'Income Support'!BQ12</f>
        <v>126.36562807856818</v>
      </c>
      <c r="BR28" s="138">
        <f>'Income Support'!BR12</f>
        <v>93.6580137692699</v>
      </c>
      <c r="BS28" s="138">
        <f>'Income Support'!BS12</f>
        <v>62.837986355834744</v>
      </c>
      <c r="BT28" s="138">
        <f>'Income Support'!BT12</f>
        <v>46.313899815803317</v>
      </c>
      <c r="BU28" s="138">
        <f>'Income Support'!BU12</f>
        <v>33.227331836346522</v>
      </c>
      <c r="BV28" s="138">
        <f>'Income Support'!BV12</f>
        <v>25.244402074089098</v>
      </c>
      <c r="BW28" s="138">
        <f>'Income Support'!BW12</f>
        <v>19.998065569425961</v>
      </c>
      <c r="BX28" s="138">
        <f>'Income Support'!BX12</f>
        <v>15.65768498370797</v>
      </c>
      <c r="BY28" s="138">
        <f>'Income Support'!BY12</f>
        <v>12.7639705537732</v>
      </c>
      <c r="BZ28" s="138">
        <f>'Income Support'!BZ12</f>
        <v>10.152108112219853</v>
      </c>
      <c r="CA28" s="139">
        <f>'Income Support'!CA12</f>
        <v>0</v>
      </c>
    </row>
    <row r="29" spans="1:86" x14ac:dyDescent="0.4">
      <c r="A29" s="136"/>
      <c r="B29" s="64" t="s">
        <v>299</v>
      </c>
      <c r="C29" s="54"/>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138">
        <f>'Income Support'!AH30+'Table 2a'!AH13</f>
        <v>93.471266166347988</v>
      </c>
      <c r="AI29" s="138">
        <f>'Income Support'!AI30+'Table 2a'!AI13</f>
        <v>94.923246999999989</v>
      </c>
      <c r="AJ29" s="138">
        <f>'Income Support'!AJ30+'Table 2a'!AJ13</f>
        <v>133.38773399999999</v>
      </c>
      <c r="AK29" s="138">
        <f>'Income Support'!AK30+'Table 2a'!AK13</f>
        <v>247.07490900000002</v>
      </c>
      <c r="AL29" s="138">
        <f>'Income Support'!AL30+'Table 2a'!AL13</f>
        <v>357.58954</v>
      </c>
      <c r="AM29" s="138">
        <f>'Income Support'!AM30+'Table 2a'!AM13</f>
        <v>431.42880574999998</v>
      </c>
      <c r="AN29" s="138">
        <f>'Income Support'!AN30+'Table 2a'!AN13</f>
        <v>509.44051474999986</v>
      </c>
      <c r="AO29" s="138">
        <f>'Income Support'!AO30+'Table 2a'!AO13</f>
        <v>568.12316771428561</v>
      </c>
      <c r="AP29" s="138">
        <f>'Income Support'!AP30+'Table 2a'!AP13</f>
        <v>574.2704686666666</v>
      </c>
      <c r="AQ29" s="138">
        <f>'Income Support'!AQ30+'Table 2a'!AQ13</f>
        <v>536.17211133333342</v>
      </c>
      <c r="AR29" s="138">
        <f>'Income Support'!AR30+'Table 2a'!AR13</f>
        <v>433.57405600000004</v>
      </c>
      <c r="AS29" s="138">
        <f>'Income Support'!AS30+'Table 2a'!AS13</f>
        <v>354.685723</v>
      </c>
      <c r="AT29" s="138">
        <f>'Income Support'!AT30+'Table 2a'!AT13</f>
        <v>376.53609799999998</v>
      </c>
      <c r="AU29" s="138">
        <f>'Income Support'!AU30+'Table 2a'!AU13</f>
        <v>563.69445233333329</v>
      </c>
      <c r="AV29" s="138">
        <f>'Income Support'!AV30+'Table 2a'!AV13</f>
        <v>715.69305299999996</v>
      </c>
      <c r="AW29" s="138">
        <f>'Income Support'!AW30+'Table 2a'!AW13</f>
        <v>769.72457333333318</v>
      </c>
      <c r="AX29" s="138">
        <f>'Income Support'!AX30+'Table 2a'!AX13</f>
        <v>820</v>
      </c>
      <c r="AY29" s="138">
        <f>'Income Support'!AY30+'Table 2a'!AY13</f>
        <v>660</v>
      </c>
      <c r="AZ29" s="138">
        <f>'Income Support'!AZ30+'Table 2a'!AZ13</f>
        <v>490</v>
      </c>
      <c r="BA29" s="138">
        <f>'Table 2a'!BA13</f>
        <v>330</v>
      </c>
      <c r="BB29" s="138">
        <f>'Table 2a'!BB13</f>
        <v>305</v>
      </c>
      <c r="BC29" s="138">
        <f>'Table 2a'!BC13</f>
        <v>285</v>
      </c>
      <c r="BD29" s="138">
        <f>'Table 2a'!BD13</f>
        <v>305</v>
      </c>
      <c r="BE29" s="138">
        <f>'Table 2a'!BE13</f>
        <v>284</v>
      </c>
      <c r="BF29" s="138">
        <f>'Table 2a'!BF13</f>
        <v>289.81299999999999</v>
      </c>
      <c r="BG29" s="138">
        <f>'Table 2a'!BG13</f>
        <v>255.8872903330878</v>
      </c>
      <c r="BH29" s="225">
        <f>'Table 2a'!BH13</f>
        <v>142.881</v>
      </c>
      <c r="BI29" s="138">
        <f>'Table 2a'!BI13</f>
        <v>24.123565300067376</v>
      </c>
      <c r="BJ29" s="138">
        <f>'Table 2a'!BJ13</f>
        <v>12.22461096189574</v>
      </c>
      <c r="BK29" s="138">
        <f>'Table 2a'!BK13</f>
        <v>0</v>
      </c>
      <c r="BL29" s="138">
        <f>'Table 2a'!BL13</f>
        <v>0</v>
      </c>
      <c r="BM29" s="138">
        <f>'Table 2a'!BM13</f>
        <v>0</v>
      </c>
      <c r="BN29" s="138">
        <f>'Table 2a'!BN13</f>
        <v>0</v>
      </c>
      <c r="BO29" s="138">
        <f>'Table 2a'!BO13</f>
        <v>0</v>
      </c>
      <c r="BP29" s="138">
        <f>'Table 2a'!BP13</f>
        <v>0</v>
      </c>
      <c r="BQ29" s="138">
        <f>'Table 2a'!BQ13</f>
        <v>0</v>
      </c>
      <c r="BR29" s="138">
        <f>'Table 2a'!BR13</f>
        <v>0</v>
      </c>
      <c r="BS29" s="138">
        <f>'Table 2a'!BS13</f>
        <v>0</v>
      </c>
      <c r="BT29" s="138">
        <f>'Table 2a'!BT13</f>
        <v>0</v>
      </c>
      <c r="BU29" s="138">
        <f>'Table 2a'!BU13</f>
        <v>0</v>
      </c>
      <c r="BV29" s="138">
        <f>'Table 2a'!BV13</f>
        <v>0</v>
      </c>
      <c r="BW29" s="138">
        <f>'Table 2a'!BW13</f>
        <v>0</v>
      </c>
      <c r="BX29" s="138">
        <f>'Table 2a'!BX13</f>
        <v>0</v>
      </c>
      <c r="BY29" s="138">
        <f>'Table 2a'!BY13</f>
        <v>0</v>
      </c>
      <c r="BZ29" s="138">
        <f>'Table 2a'!BZ13</f>
        <v>0</v>
      </c>
      <c r="CA29" s="139">
        <f>'Table 2a'!CA13</f>
        <v>0</v>
      </c>
    </row>
    <row r="30" spans="1:86" x14ac:dyDescent="0.4">
      <c r="A30" s="136"/>
      <c r="B30" s="64" t="s">
        <v>300</v>
      </c>
      <c r="C30" s="54"/>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138">
        <f>'Income Support'!AH35</f>
        <v>1.5700192131147541</v>
      </c>
      <c r="AI30" s="138">
        <f>'Income Support'!AI35</f>
        <v>2.0185961311475409</v>
      </c>
      <c r="AJ30" s="138">
        <f>'Income Support'!AJ35</f>
        <v>2.5145194133333337</v>
      </c>
      <c r="AK30" s="138">
        <f>'Income Support'!AK35</f>
        <v>4.1943370570448213</v>
      </c>
      <c r="AL30" s="138">
        <f>'Income Support'!AL35</f>
        <v>6.0108461111111113</v>
      </c>
      <c r="AM30" s="138">
        <f>'Income Support'!AM35</f>
        <v>8.9534398012422383</v>
      </c>
      <c r="AN30" s="138">
        <f>'Income Support'!AN35</f>
        <v>11.366141948717949</v>
      </c>
      <c r="AO30" s="138">
        <f>'Income Support'!AO35</f>
        <v>12.40421998156682</v>
      </c>
      <c r="AP30" s="138">
        <f>'Income Support'!AP35</f>
        <v>13.377009744444447</v>
      </c>
      <c r="AQ30" s="138">
        <f>'Income Support'!AQ35</f>
        <v>18.165157558712117</v>
      </c>
      <c r="AR30" s="138">
        <f>'Income Support'!AR35</f>
        <v>22.602176873111784</v>
      </c>
      <c r="AS30" s="138">
        <f>'Income Support'!AS35</f>
        <v>36.159565949999994</v>
      </c>
      <c r="AT30" s="138">
        <f>'Income Support'!AT35</f>
        <v>60.108176818985882</v>
      </c>
      <c r="AU30" s="138">
        <f>'Income Support'!AU35</f>
        <v>72.762087296663097</v>
      </c>
      <c r="AV30" s="138">
        <f>'Income Support'!AV35</f>
        <v>82.914424675073988</v>
      </c>
      <c r="AW30" s="138">
        <f>'Income Support'!AW35</f>
        <v>91.830058844770917</v>
      </c>
      <c r="AX30" s="138">
        <f>'Income Support'!AX35</f>
        <v>56.148000000000003</v>
      </c>
      <c r="AY30" s="138">
        <f>'Income Support'!AY35</f>
        <v>67.225999999999999</v>
      </c>
      <c r="AZ30" s="138">
        <f>'Income Support'!AZ35</f>
        <v>72.277000000000001</v>
      </c>
      <c r="BA30" s="138">
        <f>'Income Support'!BA35</f>
        <v>71.974000000000004</v>
      </c>
      <c r="BB30" s="138">
        <f>'Income Support'!BB35</f>
        <v>72.932000000000002</v>
      </c>
      <c r="BC30" s="138">
        <f>'Income Support'!BC35</f>
        <v>57.133000000000003</v>
      </c>
      <c r="BD30" s="138">
        <f>'Income Support'!BD35</f>
        <v>70.122000000000014</v>
      </c>
      <c r="BE30" s="138">
        <f>'Income Support'!BE35</f>
        <v>82.59</v>
      </c>
      <c r="BF30" s="138">
        <f>'Income Support'!BF35</f>
        <v>93.134</v>
      </c>
      <c r="BG30" s="138">
        <f>'Income Support'!BG35</f>
        <v>93.677999999999997</v>
      </c>
      <c r="BH30" s="225">
        <f>'Income Support'!BH13+'Income Support'!BH14</f>
        <v>135.55267129489889</v>
      </c>
      <c r="BI30" s="138">
        <f>'Income Support'!BI13+'Income Support'!BI14</f>
        <v>106.78862109838009</v>
      </c>
      <c r="BJ30" s="138">
        <f>'Income Support'!BJ13+'Income Support'!BJ14</f>
        <v>88.301517376407233</v>
      </c>
      <c r="BK30" s="138">
        <f>'Income Support'!BK13+'Income Support'!BK14</f>
        <v>83.486206160473344</v>
      </c>
      <c r="BL30" s="138">
        <f>'Income Support'!BL13+'Income Support'!BL14</f>
        <v>74.469583454151902</v>
      </c>
      <c r="BM30" s="138">
        <f>'Income Support'!BM13+'Income Support'!BM14</f>
        <v>46.082289627416799</v>
      </c>
      <c r="BN30" s="138">
        <f>'Income Support'!BN13+'Income Support'!BN14</f>
        <v>42.030298381239113</v>
      </c>
      <c r="BO30" s="138">
        <f>'Income Support'!BO13+'Income Support'!BO14</f>
        <v>38.324695975425612</v>
      </c>
      <c r="BP30" s="138">
        <f>'Income Support'!BP13+'Income Support'!BP14</f>
        <v>34.26120907045155</v>
      </c>
      <c r="BQ30" s="138">
        <f>'Income Support'!BQ13+'Income Support'!BQ14</f>
        <v>25.247131731818119</v>
      </c>
      <c r="BR30" s="138">
        <f>'Income Support'!BR13+'Income Support'!BR14</f>
        <v>19.689829310529547</v>
      </c>
      <c r="BS30" s="138">
        <f>'Income Support'!BS13+'Income Support'!BS14</f>
        <v>15.332163888557618</v>
      </c>
      <c r="BT30" s="138">
        <f>'Income Support'!BT13+'Income Support'!BT14</f>
        <v>12.336685164822653</v>
      </c>
      <c r="BU30" s="138">
        <f>'Income Support'!BU13+'Income Support'!BU14</f>
        <v>9.3804701829513206</v>
      </c>
      <c r="BV30" s="138">
        <f>'Income Support'!BV13+'Income Support'!BV14</f>
        <v>7.4369844493402857</v>
      </c>
      <c r="BW30" s="138">
        <f>'Income Support'!BW13+'Income Support'!BW14</f>
        <v>5.5048407318612167</v>
      </c>
      <c r="BX30" s="138">
        <f>'Income Support'!BX13+'Income Support'!BX14</f>
        <v>4.2491307930549027</v>
      </c>
      <c r="BY30" s="138">
        <f>'Income Support'!BY13+'Income Support'!BY14</f>
        <v>3.3132359841441832</v>
      </c>
      <c r="BZ30" s="138">
        <f>'Income Support'!BZ13+'Income Support'!BZ14</f>
        <v>2.6563923942851684</v>
      </c>
      <c r="CA30" s="139">
        <f>'Income Support'!CA13+'Income Support'!CA14</f>
        <v>0</v>
      </c>
    </row>
    <row r="31" spans="1:86" ht="26.25" customHeight="1" x14ac:dyDescent="0.4">
      <c r="A31" s="136"/>
      <c r="B31" s="143" t="s">
        <v>301</v>
      </c>
      <c r="C31" s="54"/>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138">
        <f>SUM(AH27:AH30)</f>
        <v>284.70328213768914</v>
      </c>
      <c r="AI31" s="138">
        <f t="shared" ref="AI31:CA31" si="7">SUM(AI27:AI30)</f>
        <v>298.96270099999998</v>
      </c>
      <c r="AJ31" s="138">
        <f t="shared" si="7"/>
        <v>391.4684084615385</v>
      </c>
      <c r="AK31" s="138">
        <f t="shared" si="7"/>
        <v>561.31200049999995</v>
      </c>
      <c r="AL31" s="138">
        <f t="shared" si="7"/>
        <v>750.30861275000007</v>
      </c>
      <c r="AM31" s="138">
        <f t="shared" si="7"/>
        <v>878.14178574999994</v>
      </c>
      <c r="AN31" s="138">
        <f t="shared" si="7"/>
        <v>1014.7933787499999</v>
      </c>
      <c r="AO31" s="138">
        <f t="shared" si="7"/>
        <v>1166.1093221428569</v>
      </c>
      <c r="AP31" s="138">
        <f t="shared" si="7"/>
        <v>1239.3574444000001</v>
      </c>
      <c r="AQ31" s="138">
        <f t="shared" si="7"/>
        <v>1280.1058499999999</v>
      </c>
      <c r="AR31" s="138">
        <f t="shared" si="7"/>
        <v>1301.9875330000002</v>
      </c>
      <c r="AS31" s="138">
        <f t="shared" si="7"/>
        <v>1394.0287046666663</v>
      </c>
      <c r="AT31" s="138">
        <f t="shared" si="7"/>
        <v>1573.8905556666666</v>
      </c>
      <c r="AU31" s="138">
        <f t="shared" si="7"/>
        <v>2050.8827199999996</v>
      </c>
      <c r="AV31" s="138">
        <f t="shared" si="7"/>
        <v>2550.1679196666664</v>
      </c>
      <c r="AW31" s="138">
        <f t="shared" si="7"/>
        <v>2828.5325656666664</v>
      </c>
      <c r="AX31" s="138">
        <f t="shared" si="7"/>
        <v>2742.453</v>
      </c>
      <c r="AY31" s="138">
        <f t="shared" si="7"/>
        <v>2697.489</v>
      </c>
      <c r="AZ31" s="138">
        <f t="shared" si="7"/>
        <v>2601.8230000000003</v>
      </c>
      <c r="BA31" s="138">
        <f t="shared" si="7"/>
        <v>2432.8490000000002</v>
      </c>
      <c r="BB31" s="138">
        <f t="shared" si="7"/>
        <v>2412.393</v>
      </c>
      <c r="BC31" s="138">
        <f t="shared" si="7"/>
        <v>2613.9699999999998</v>
      </c>
      <c r="BD31" s="138">
        <f t="shared" si="7"/>
        <v>3186.3219999999997</v>
      </c>
      <c r="BE31" s="138">
        <f t="shared" si="7"/>
        <v>3539.1310000000003</v>
      </c>
      <c r="BF31" s="138">
        <f t="shared" si="7"/>
        <v>3865.9170000000004</v>
      </c>
      <c r="BG31" s="138">
        <f t="shared" si="7"/>
        <v>3964.416290333088</v>
      </c>
      <c r="BH31" s="225">
        <f t="shared" si="7"/>
        <v>3420.8809999999999</v>
      </c>
      <c r="BI31" s="138">
        <f t="shared" si="7"/>
        <v>2550.1235653000672</v>
      </c>
      <c r="BJ31" s="138">
        <f t="shared" si="7"/>
        <v>2062.2246109618955</v>
      </c>
      <c r="BK31" s="138">
        <f t="shared" si="7"/>
        <v>1737.5119804834528</v>
      </c>
      <c r="BL31" s="138">
        <f t="shared" si="7"/>
        <v>1455.6900798477316</v>
      </c>
      <c r="BM31" s="138">
        <f t="shared" si="7"/>
        <v>876.97242974579706</v>
      </c>
      <c r="BN31" s="138">
        <f t="shared" si="7"/>
        <v>633.219714059539</v>
      </c>
      <c r="BO31" s="138">
        <f t="shared" si="7"/>
        <v>451.05771460709821</v>
      </c>
      <c r="BP31" s="138">
        <f t="shared" si="7"/>
        <v>292.27523465753887</v>
      </c>
      <c r="BQ31" s="138">
        <f t="shared" si="7"/>
        <v>172.17469324246855</v>
      </c>
      <c r="BR31" s="138">
        <f t="shared" si="7"/>
        <v>119.49141678258313</v>
      </c>
      <c r="BS31" s="138">
        <f t="shared" si="7"/>
        <v>80.22480311229458</v>
      </c>
      <c r="BT31" s="138">
        <f t="shared" si="7"/>
        <v>59.174369123155138</v>
      </c>
      <c r="BU31" s="138">
        <f t="shared" si="7"/>
        <v>42.607802019297843</v>
      </c>
      <c r="BV31" s="138">
        <f t="shared" si="7"/>
        <v>32.681386523429381</v>
      </c>
      <c r="BW31" s="138">
        <f t="shared" si="7"/>
        <v>25.502906301287176</v>
      </c>
      <c r="BX31" s="138">
        <f t="shared" si="7"/>
        <v>19.906815776762873</v>
      </c>
      <c r="BY31" s="138">
        <f t="shared" si="7"/>
        <v>16.077206537917384</v>
      </c>
      <c r="BZ31" s="138">
        <f t="shared" si="7"/>
        <v>12.808500506505021</v>
      </c>
      <c r="CA31" s="139">
        <f t="shared" si="7"/>
        <v>0</v>
      </c>
    </row>
    <row r="32" spans="1:86" x14ac:dyDescent="0.4">
      <c r="A32" s="136"/>
      <c r="B32" s="143" t="s">
        <v>302</v>
      </c>
      <c r="C32" s="54"/>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138">
        <f>AH31+AH26</f>
        <v>287.50626379634298</v>
      </c>
      <c r="AI32" s="138">
        <f t="shared" ref="AI32:CA32" si="8">AI31+AI26</f>
        <v>302.08045599999997</v>
      </c>
      <c r="AJ32" s="138">
        <f t="shared" si="8"/>
        <v>395.88564615384621</v>
      </c>
      <c r="AK32" s="138">
        <f t="shared" si="8"/>
        <v>564.3645305</v>
      </c>
      <c r="AL32" s="138">
        <f t="shared" si="8"/>
        <v>755.4666057500001</v>
      </c>
      <c r="AM32" s="138">
        <f t="shared" si="8"/>
        <v>882.96256549999998</v>
      </c>
      <c r="AN32" s="138">
        <f t="shared" si="8"/>
        <v>1020.7705977499999</v>
      </c>
      <c r="AO32" s="138">
        <f t="shared" si="8"/>
        <v>1172.1197127142855</v>
      </c>
      <c r="AP32" s="138">
        <f t="shared" si="8"/>
        <v>1245.5755610666668</v>
      </c>
      <c r="AQ32" s="138">
        <f t="shared" si="8"/>
        <v>1291.2906329999998</v>
      </c>
      <c r="AR32" s="138">
        <f t="shared" si="8"/>
        <v>1322.3629533333335</v>
      </c>
      <c r="AS32" s="138">
        <f t="shared" si="8"/>
        <v>1417.252283333333</v>
      </c>
      <c r="AT32" s="138">
        <f t="shared" si="8"/>
        <v>1601.3146243333333</v>
      </c>
      <c r="AU32" s="138">
        <f t="shared" si="8"/>
        <v>2084.0561549999998</v>
      </c>
      <c r="AV32" s="138">
        <f t="shared" si="8"/>
        <v>2588.9620103333332</v>
      </c>
      <c r="AW32" s="138">
        <f t="shared" si="8"/>
        <v>2871.877622</v>
      </c>
      <c r="AX32" s="138">
        <f t="shared" si="8"/>
        <v>2785.9169999999999</v>
      </c>
      <c r="AY32" s="138">
        <f t="shared" si="8"/>
        <v>2744.35</v>
      </c>
      <c r="AZ32" s="138">
        <f t="shared" si="8"/>
        <v>2652.5270000000005</v>
      </c>
      <c r="BA32" s="138">
        <f t="shared" si="8"/>
        <v>2484.4810000000002</v>
      </c>
      <c r="BB32" s="138">
        <f t="shared" si="8"/>
        <v>2465.527</v>
      </c>
      <c r="BC32" s="138">
        <f t="shared" si="8"/>
        <v>2669.0059999999999</v>
      </c>
      <c r="BD32" s="138">
        <f t="shared" si="8"/>
        <v>3249.4639999999995</v>
      </c>
      <c r="BE32" s="138">
        <f t="shared" si="8"/>
        <v>3609.0670000000005</v>
      </c>
      <c r="BF32" s="138">
        <f t="shared" si="8"/>
        <v>3944.82</v>
      </c>
      <c r="BG32" s="138">
        <f t="shared" si="8"/>
        <v>4008.6762903330882</v>
      </c>
      <c r="BH32" s="225">
        <f t="shared" si="8"/>
        <v>3420.8809999999999</v>
      </c>
      <c r="BI32" s="138">
        <f t="shared" si="8"/>
        <v>2550.1235653000672</v>
      </c>
      <c r="BJ32" s="138">
        <f t="shared" si="8"/>
        <v>2062.2246109618955</v>
      </c>
      <c r="BK32" s="138">
        <f t="shared" si="8"/>
        <v>1737.5119804834528</v>
      </c>
      <c r="BL32" s="138">
        <f t="shared" si="8"/>
        <v>1455.6900798477316</v>
      </c>
      <c r="BM32" s="138">
        <f t="shared" si="8"/>
        <v>876.97242974579706</v>
      </c>
      <c r="BN32" s="138">
        <f t="shared" si="8"/>
        <v>633.219714059539</v>
      </c>
      <c r="BO32" s="138">
        <f t="shared" si="8"/>
        <v>451.05771460709821</v>
      </c>
      <c r="BP32" s="138">
        <f t="shared" si="8"/>
        <v>292.27523465753887</v>
      </c>
      <c r="BQ32" s="138">
        <f t="shared" si="8"/>
        <v>172.17469324246855</v>
      </c>
      <c r="BR32" s="138">
        <f t="shared" si="8"/>
        <v>119.49141678258313</v>
      </c>
      <c r="BS32" s="138">
        <f t="shared" si="8"/>
        <v>80.22480311229458</v>
      </c>
      <c r="BT32" s="138">
        <f t="shared" si="8"/>
        <v>59.174369123155138</v>
      </c>
      <c r="BU32" s="138">
        <f t="shared" si="8"/>
        <v>42.607802019297843</v>
      </c>
      <c r="BV32" s="138">
        <f t="shared" si="8"/>
        <v>32.681386523429381</v>
      </c>
      <c r="BW32" s="138">
        <f t="shared" si="8"/>
        <v>25.502906301287176</v>
      </c>
      <c r="BX32" s="138">
        <f t="shared" si="8"/>
        <v>19.906815776762873</v>
      </c>
      <c r="BY32" s="138">
        <f t="shared" si="8"/>
        <v>16.077206537917384</v>
      </c>
      <c r="BZ32" s="138">
        <f t="shared" si="8"/>
        <v>12.808500506505021</v>
      </c>
      <c r="CA32" s="139">
        <f t="shared" si="8"/>
        <v>0</v>
      </c>
    </row>
    <row r="33" spans="1:79" ht="26.25" customHeight="1" x14ac:dyDescent="0.4">
      <c r="A33" s="136"/>
      <c r="B33" s="224" t="s">
        <v>309</v>
      </c>
      <c r="C33" s="54"/>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225"/>
      <c r="BI33" s="138"/>
      <c r="BJ33" s="138"/>
      <c r="BK33" s="138"/>
      <c r="BL33" s="138"/>
      <c r="BM33" s="138"/>
      <c r="BN33" s="138"/>
      <c r="BO33" s="138"/>
      <c r="BP33" s="138"/>
      <c r="BQ33" s="138"/>
      <c r="BR33" s="138"/>
      <c r="BS33" s="138"/>
      <c r="BT33" s="138"/>
      <c r="BU33" s="138"/>
      <c r="BV33" s="138"/>
      <c r="BW33" s="138"/>
      <c r="BX33" s="138"/>
      <c r="BY33" s="138"/>
      <c r="BZ33" s="138"/>
      <c r="CA33" s="139"/>
    </row>
    <row r="34" spans="1:79" x14ac:dyDescent="0.4">
      <c r="A34" s="136"/>
      <c r="B34" s="64" t="s">
        <v>296</v>
      </c>
      <c r="C34" s="54"/>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138">
        <f>'Income Support'!AH37</f>
        <v>0</v>
      </c>
      <c r="AI34" s="138">
        <f>'Income Support'!AI37</f>
        <v>7.9208541951414011</v>
      </c>
      <c r="AJ34" s="138">
        <f>'Income Support'!AJ37</f>
        <v>14.257537551254522</v>
      </c>
      <c r="AK34" s="138">
        <f>'Income Support'!AK37</f>
        <v>18.217964648825223</v>
      </c>
      <c r="AL34" s="138">
        <f>'Income Support'!AL37</f>
        <v>30.891331361051463</v>
      </c>
      <c r="AM34" s="138">
        <f>'Income Support'!AM37</f>
        <v>82.376883629470569</v>
      </c>
      <c r="AN34" s="138">
        <f>'Income Support'!AN37</f>
        <v>158.41708390282801</v>
      </c>
      <c r="AO34" s="138">
        <f>'Income Support'!AO37</f>
        <v>275.64572599092071</v>
      </c>
      <c r="AP34" s="138">
        <f>'Income Support'!AP37</f>
        <v>396.04270975706999</v>
      </c>
      <c r="AQ34" s="138">
        <f>'Income Support'!AQ37</f>
        <v>531.48931649398799</v>
      </c>
      <c r="AR34" s="138">
        <f>'Income Support'!AR37</f>
        <v>695.45099833341499</v>
      </c>
      <c r="AS34" s="138">
        <f>'Income Support'!AS37</f>
        <v>875.25438856312473</v>
      </c>
      <c r="AT34" s="138">
        <f>'Income Support'!AT37</f>
        <v>1012.7680845889809</v>
      </c>
      <c r="AU34" s="138">
        <f>'Income Support'!AU37</f>
        <v>1284.9325956024427</v>
      </c>
      <c r="AV34" s="138">
        <f>'Income Support'!AV37</f>
        <v>1549.3917064717893</v>
      </c>
      <c r="AW34" s="138">
        <f>'Income Support'!AW37</f>
        <v>1694.465297394725</v>
      </c>
      <c r="AX34" s="138">
        <f>'Income Support'!AX37</f>
        <v>1703.4202564991706</v>
      </c>
      <c r="AY34" s="138">
        <f>'Income Support'!AY37</f>
        <v>1500.1314740626374</v>
      </c>
      <c r="AZ34" s="138">
        <f>'Income Support'!AZ37</f>
        <v>1421.519831098472</v>
      </c>
      <c r="BA34" s="138">
        <f>'Income Support'!BA37</f>
        <v>1299.9456455967315</v>
      </c>
      <c r="BB34" s="138">
        <f>'Income Support'!BB37</f>
        <v>1181.8139462800841</v>
      </c>
      <c r="BC34" s="138">
        <f>'Income Support'!BC37</f>
        <v>1112.7124440704331</v>
      </c>
      <c r="BD34" s="138">
        <f>'Income Support'!BD37</f>
        <v>1077.816952234662</v>
      </c>
      <c r="BE34" s="138">
        <f>'Income Support'!BE37</f>
        <v>1056.9938777475572</v>
      </c>
      <c r="BF34" s="138">
        <f>'Income Support'!BF37</f>
        <v>607.92077511202979</v>
      </c>
      <c r="BG34" s="138">
        <f>'Income Support'!BG37</f>
        <v>239.26332801532695</v>
      </c>
      <c r="BH34" s="225"/>
      <c r="BI34" s="138"/>
      <c r="BJ34" s="138"/>
      <c r="BK34" s="138"/>
      <c r="BL34" s="138"/>
      <c r="BM34" s="138"/>
      <c r="BN34" s="138"/>
      <c r="BO34" s="138"/>
      <c r="BP34" s="138"/>
      <c r="BQ34" s="138"/>
      <c r="BR34" s="138"/>
      <c r="BS34" s="138"/>
      <c r="BT34" s="138"/>
      <c r="BU34" s="138"/>
      <c r="BV34" s="138"/>
      <c r="BW34" s="138"/>
      <c r="BX34" s="138"/>
      <c r="BY34" s="138"/>
      <c r="BZ34" s="138"/>
      <c r="CA34" s="139"/>
    </row>
    <row r="35" spans="1:79" x14ac:dyDescent="0.4">
      <c r="A35" s="136"/>
      <c r="B35" s="64" t="s">
        <v>297</v>
      </c>
      <c r="C35" s="54"/>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138">
        <f>'Income Support'!AH38</f>
        <v>0</v>
      </c>
      <c r="AI35" s="138">
        <f>'Income Support'!AI38</f>
        <v>2.0791458048585989</v>
      </c>
      <c r="AJ35" s="138">
        <f>'Income Support'!AJ38</f>
        <v>3.7424624487454778</v>
      </c>
      <c r="AK35" s="138">
        <f>'Income Support'!AK38</f>
        <v>4.7820353511747768</v>
      </c>
      <c r="AL35" s="138">
        <f>'Income Support'!AL38</f>
        <v>8.1086686389485365</v>
      </c>
      <c r="AM35" s="138">
        <f>'Income Support'!AM38</f>
        <v>21.623116370529431</v>
      </c>
      <c r="AN35" s="138">
        <f>'Income Support'!AN38</f>
        <v>41.582916097171989</v>
      </c>
      <c r="AO35" s="138">
        <f>'Income Support'!AO38</f>
        <v>72.35427400907929</v>
      </c>
      <c r="AP35" s="138">
        <f>'Income Support'!AP38</f>
        <v>103.95729024293001</v>
      </c>
      <c r="AQ35" s="138">
        <f>'Income Support'!AQ38</f>
        <v>139.51068350601201</v>
      </c>
      <c r="AR35" s="138">
        <f>'Income Support'!AR38</f>
        <v>182.54900166658501</v>
      </c>
      <c r="AS35" s="138">
        <f>'Income Support'!AS38</f>
        <v>229.74561143687527</v>
      </c>
      <c r="AT35" s="138">
        <f>'Income Support'!AT38</f>
        <v>251.9138825897187</v>
      </c>
      <c r="AU35" s="138">
        <f>'Income Support'!AU38</f>
        <v>322.46952062524298</v>
      </c>
      <c r="AV35" s="138">
        <f>'Income Support'!AV38</f>
        <v>389.73388162224228</v>
      </c>
      <c r="AW35" s="138">
        <f>'Income Support'!AW38</f>
        <v>462.72661970850959</v>
      </c>
      <c r="AX35" s="138">
        <f>'Income Support'!AX38</f>
        <v>478.80049192921024</v>
      </c>
      <c r="AY35" s="138">
        <f>'Income Support'!AY38</f>
        <v>480.76420050781519</v>
      </c>
      <c r="AZ35" s="138">
        <f>'Income Support'!AZ38</f>
        <v>487.18098724935635</v>
      </c>
      <c r="BA35" s="138">
        <f>'Income Support'!BA38</f>
        <v>493.93324999863</v>
      </c>
      <c r="BB35" s="138">
        <f>'Income Support'!BB38</f>
        <v>496.25659195105163</v>
      </c>
      <c r="BC35" s="138">
        <f>'Income Support'!BC38</f>
        <v>496.5127764741809</v>
      </c>
      <c r="BD35" s="138">
        <f>'Income Support'!BD38</f>
        <v>485.25471579187501</v>
      </c>
      <c r="BE35" s="138">
        <f>'Income Support'!BE38</f>
        <v>489.04849039406668</v>
      </c>
      <c r="BF35" s="138">
        <f>'Income Support'!BF38</f>
        <v>147.12428187369665</v>
      </c>
      <c r="BG35" s="138">
        <f>'Income Support'!BG38</f>
        <v>64.975747559198723</v>
      </c>
      <c r="BH35" s="225"/>
      <c r="BI35" s="138"/>
      <c r="BJ35" s="138"/>
      <c r="BK35" s="138"/>
      <c r="BL35" s="138"/>
      <c r="BM35" s="138"/>
      <c r="BN35" s="138"/>
      <c r="BO35" s="138"/>
      <c r="BP35" s="138"/>
      <c r="BQ35" s="138"/>
      <c r="BR35" s="138"/>
      <c r="BS35" s="138"/>
      <c r="BT35" s="138"/>
      <c r="BU35" s="138"/>
      <c r="BV35" s="138"/>
      <c r="BW35" s="138"/>
      <c r="BX35" s="138"/>
      <c r="BY35" s="138"/>
      <c r="BZ35" s="138"/>
      <c r="CA35" s="139"/>
    </row>
    <row r="36" spans="1:79" ht="39" customHeight="1" x14ac:dyDescent="0.4">
      <c r="A36" s="136"/>
      <c r="B36" s="59" t="s">
        <v>310</v>
      </c>
      <c r="C36" s="254"/>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225"/>
      <c r="BI36" s="138"/>
      <c r="BJ36" s="138"/>
      <c r="BK36" s="138"/>
      <c r="BL36" s="138"/>
      <c r="BM36" s="138"/>
      <c r="BN36" s="138"/>
      <c r="BO36" s="138"/>
      <c r="BP36" s="138"/>
      <c r="BQ36" s="138"/>
      <c r="BR36" s="138"/>
      <c r="BS36" s="138"/>
      <c r="BT36" s="138"/>
      <c r="BU36" s="138"/>
      <c r="BV36" s="138"/>
      <c r="BW36" s="138"/>
      <c r="BX36" s="138"/>
      <c r="BY36" s="138"/>
      <c r="BZ36" s="138"/>
      <c r="CA36" s="139"/>
    </row>
    <row r="37" spans="1:79" x14ac:dyDescent="0.4">
      <c r="A37" s="136"/>
      <c r="B37" s="64" t="s">
        <v>296</v>
      </c>
      <c r="C37" s="54"/>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138">
        <f>AH6-AH26-AH34</f>
        <v>558.19701834134617</v>
      </c>
      <c r="AI37" s="138">
        <f t="shared" ref="AI37:CA38" si="9">AI6-AI26-AI34</f>
        <v>612.96139080485864</v>
      </c>
      <c r="AJ37" s="138">
        <f t="shared" si="9"/>
        <v>710.32522475643782</v>
      </c>
      <c r="AK37" s="138">
        <f t="shared" si="9"/>
        <v>902.85950535117468</v>
      </c>
      <c r="AL37" s="138">
        <f t="shared" si="9"/>
        <v>904.9506756389485</v>
      </c>
      <c r="AM37" s="138">
        <f t="shared" si="9"/>
        <v>897.80233662052933</v>
      </c>
      <c r="AN37" s="138">
        <f t="shared" si="9"/>
        <v>1024.605697097172</v>
      </c>
      <c r="AO37" s="138">
        <f t="shared" si="9"/>
        <v>1089.3438834376507</v>
      </c>
      <c r="AP37" s="138">
        <f t="shared" si="9"/>
        <v>1055.7391735762633</v>
      </c>
      <c r="AQ37" s="138">
        <f t="shared" si="9"/>
        <v>1031.3259005060122</v>
      </c>
      <c r="AR37" s="138">
        <f t="shared" si="9"/>
        <v>1138.1505813332519</v>
      </c>
      <c r="AS37" s="138">
        <f t="shared" si="9"/>
        <v>1151.5800327702086</v>
      </c>
      <c r="AT37" s="138">
        <f t="shared" si="9"/>
        <v>1264.9928467443524</v>
      </c>
      <c r="AU37" s="138">
        <f t="shared" si="9"/>
        <v>1439.8939693975572</v>
      </c>
      <c r="AV37" s="138">
        <f t="shared" si="9"/>
        <v>2139.8142028615439</v>
      </c>
      <c r="AW37" s="138">
        <f t="shared" si="9"/>
        <v>2201.1896462719415</v>
      </c>
      <c r="AX37" s="138">
        <f t="shared" si="9"/>
        <v>2222.1157435008295</v>
      </c>
      <c r="AY37" s="138">
        <f t="shared" si="9"/>
        <v>2341.0075259373625</v>
      </c>
      <c r="AZ37" s="138">
        <f t="shared" si="9"/>
        <v>2342.7761689015279</v>
      </c>
      <c r="BA37" s="138">
        <f t="shared" si="9"/>
        <v>2421.4223544032684</v>
      </c>
      <c r="BB37" s="138">
        <f t="shared" si="9"/>
        <v>2384.0520537199159</v>
      </c>
      <c r="BC37" s="138">
        <f t="shared" si="9"/>
        <v>2613.2515559295671</v>
      </c>
      <c r="BD37" s="138">
        <f t="shared" si="9"/>
        <v>2954.0410477653381</v>
      </c>
      <c r="BE37" s="138">
        <f t="shared" si="9"/>
        <v>3359.0701222524431</v>
      </c>
      <c r="BF37" s="138">
        <f t="shared" si="9"/>
        <v>3797.17622488797</v>
      </c>
      <c r="BG37" s="138">
        <f t="shared" si="9"/>
        <v>4567.6617954197345</v>
      </c>
      <c r="BH37" s="225">
        <f t="shared" si="9"/>
        <v>5970.616</v>
      </c>
      <c r="BI37" s="138">
        <f t="shared" si="9"/>
        <v>6426.2752195999992</v>
      </c>
      <c r="BJ37" s="138">
        <f t="shared" si="9"/>
        <v>6868.5436595999981</v>
      </c>
      <c r="BK37" s="138">
        <f t="shared" si="9"/>
        <v>7367.1248207140325</v>
      </c>
      <c r="BL37" s="138">
        <f t="shared" si="9"/>
        <v>7703.3184822999983</v>
      </c>
      <c r="BM37" s="138">
        <f t="shared" si="9"/>
        <v>8128.8851483600001</v>
      </c>
      <c r="BN37" s="138">
        <f t="shared" si="9"/>
        <v>8242.1568431600008</v>
      </c>
      <c r="BO37" s="138">
        <f t="shared" si="9"/>
        <v>8052.1531093099993</v>
      </c>
      <c r="BP37" s="138">
        <f t="shared" si="9"/>
        <v>7510.8751163199995</v>
      </c>
      <c r="BQ37" s="138">
        <f t="shared" si="9"/>
        <v>7041.5234761999718</v>
      </c>
      <c r="BR37" s="138">
        <f t="shared" si="9"/>
        <v>6576.0799377400017</v>
      </c>
      <c r="BS37" s="138">
        <f t="shared" si="9"/>
        <v>6078.7060508699969</v>
      </c>
      <c r="BT37" s="138">
        <f t="shared" si="9"/>
        <v>5665.5855551100012</v>
      </c>
      <c r="BU37" s="138">
        <f t="shared" si="9"/>
        <v>5367.648018240001</v>
      </c>
      <c r="BV37" s="138">
        <f t="shared" si="9"/>
        <v>5059.1516466858347</v>
      </c>
      <c r="BW37" s="138">
        <f t="shared" si="9"/>
        <v>4951.1014240060513</v>
      </c>
      <c r="BX37" s="138">
        <f t="shared" si="9"/>
        <v>4806.4475651190041</v>
      </c>
      <c r="BY37" s="138">
        <f t="shared" si="9"/>
        <v>4647.6510313023509</v>
      </c>
      <c r="BZ37" s="138">
        <f t="shared" si="9"/>
        <v>4543.5825521712604</v>
      </c>
      <c r="CA37" s="139">
        <f t="shared" si="9"/>
        <v>4496.9572048842238</v>
      </c>
    </row>
    <row r="38" spans="1:79" x14ac:dyDescent="0.4">
      <c r="A38" s="136"/>
      <c r="B38" s="64" t="s">
        <v>297</v>
      </c>
      <c r="C38" s="54"/>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138">
        <f>AH7-AH27-AH35</f>
        <v>122.48885855444965</v>
      </c>
      <c r="AI38" s="138">
        <f t="shared" si="9"/>
        <v>135.50345032628894</v>
      </c>
      <c r="AJ38" s="138">
        <f t="shared" si="9"/>
        <v>158.77587496458787</v>
      </c>
      <c r="AK38" s="138">
        <f t="shared" si="9"/>
        <v>181.18301720587004</v>
      </c>
      <c r="AL38" s="138">
        <f t="shared" si="9"/>
        <v>237.14552497216258</v>
      </c>
      <c r="AM38" s="138">
        <f t="shared" si="9"/>
        <v>264.28618243071281</v>
      </c>
      <c r="AN38" s="138">
        <f t="shared" si="9"/>
        <v>290.40944935154596</v>
      </c>
      <c r="AO38" s="138">
        <f t="shared" si="9"/>
        <v>333.52657011534467</v>
      </c>
      <c r="AP38" s="138">
        <f t="shared" si="9"/>
        <v>402.43592056818107</v>
      </c>
      <c r="AQ38" s="138">
        <f t="shared" si="9"/>
        <v>408.95742538603349</v>
      </c>
      <c r="AR38" s="138">
        <f t="shared" si="9"/>
        <v>530.26624320652672</v>
      </c>
      <c r="AS38" s="138">
        <f t="shared" si="9"/>
        <v>583.9168228464581</v>
      </c>
      <c r="AT38" s="138">
        <f t="shared" si="9"/>
        <v>724.57480122926722</v>
      </c>
      <c r="AU38" s="138">
        <f t="shared" si="9"/>
        <v>900.23829633808691</v>
      </c>
      <c r="AV38" s="138">
        <f t="shared" si="9"/>
        <v>1253.9036907194984</v>
      </c>
      <c r="AW38" s="138">
        <f t="shared" si="9"/>
        <v>1569.0051014695946</v>
      </c>
      <c r="AX38" s="138">
        <f t="shared" si="9"/>
        <v>1978.0885080707899</v>
      </c>
      <c r="AY38" s="138">
        <f t="shared" si="9"/>
        <v>2391.6807994921851</v>
      </c>
      <c r="AZ38" s="138">
        <f t="shared" si="9"/>
        <v>2635.9840127506436</v>
      </c>
      <c r="BA38" s="138">
        <f t="shared" si="9"/>
        <v>2774.32275000137</v>
      </c>
      <c r="BB38" s="138">
        <f t="shared" si="9"/>
        <v>2920.9294080489485</v>
      </c>
      <c r="BC38" s="138">
        <f t="shared" si="9"/>
        <v>3049.8092235258191</v>
      </c>
      <c r="BD38" s="138">
        <f t="shared" si="9"/>
        <v>3269.2992842081248</v>
      </c>
      <c r="BE38" s="138">
        <f t="shared" si="9"/>
        <v>3517.4435096059333</v>
      </c>
      <c r="BF38" s="138">
        <f t="shared" si="9"/>
        <v>3757.8457181263038</v>
      </c>
      <c r="BG38" s="138">
        <f t="shared" si="9"/>
        <v>4017.4012524408013</v>
      </c>
      <c r="BH38" s="225">
        <f t="shared" si="9"/>
        <v>3953.7842532317363</v>
      </c>
      <c r="BI38" s="138">
        <f t="shared" si="9"/>
        <v>3950.3417630533431</v>
      </c>
      <c r="BJ38" s="138">
        <f t="shared" si="9"/>
        <v>4100.6338335056571</v>
      </c>
      <c r="BK38" s="138">
        <f t="shared" si="9"/>
        <v>4642.9075633741932</v>
      </c>
      <c r="BL38" s="138">
        <f t="shared" si="9"/>
        <v>4799.5690843548891</v>
      </c>
      <c r="BM38" s="138">
        <f t="shared" si="9"/>
        <v>5413.8919304595684</v>
      </c>
      <c r="BN38" s="138">
        <f t="shared" si="9"/>
        <v>5706.3128426790163</v>
      </c>
      <c r="BO38" s="138">
        <f>BO7-BO27-BO35</f>
        <v>6042.9685290972529</v>
      </c>
      <c r="BP38" s="138">
        <f t="shared" si="9"/>
        <v>6888.0399773750541</v>
      </c>
      <c r="BQ38" s="138">
        <f t="shared" si="9"/>
        <v>7868.9157778272302</v>
      </c>
      <c r="BR38" s="138">
        <f t="shared" si="9"/>
        <v>9180.1627341628191</v>
      </c>
      <c r="BS38" s="138">
        <f t="shared" si="9"/>
        <v>10045.405494827355</v>
      </c>
      <c r="BT38" s="138">
        <f t="shared" si="9"/>
        <v>10233.921140428829</v>
      </c>
      <c r="BU38" s="138">
        <f t="shared" si="9"/>
        <v>10661.305173641755</v>
      </c>
      <c r="BV38" s="138">
        <f t="shared" si="9"/>
        <v>10715.192841973696</v>
      </c>
      <c r="BW38" s="138">
        <f t="shared" si="9"/>
        <v>11306.523813386459</v>
      </c>
      <c r="BX38" s="138">
        <f t="shared" si="9"/>
        <v>11025.039388698289</v>
      </c>
      <c r="BY38" s="138">
        <f t="shared" si="9"/>
        <v>11143.799177340183</v>
      </c>
      <c r="BZ38" s="138">
        <f t="shared" si="9"/>
        <v>11296.646318316902</v>
      </c>
      <c r="CA38" s="139">
        <f t="shared" si="9"/>
        <v>11531.930308955125</v>
      </c>
    </row>
    <row r="39" spans="1:79" x14ac:dyDescent="0.4">
      <c r="A39" s="136"/>
      <c r="B39" s="64" t="s">
        <v>298</v>
      </c>
      <c r="C39" s="54"/>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138">
        <f>AH8-AH28</f>
        <v>151.84914468732393</v>
      </c>
      <c r="AI39" s="138">
        <f t="shared" ref="AI39:CA41" si="10">AI8-AI28</f>
        <v>161.396546</v>
      </c>
      <c r="AJ39" s="138">
        <f t="shared" si="10"/>
        <v>189.91550753846153</v>
      </c>
      <c r="AK39" s="138">
        <f t="shared" si="10"/>
        <v>266.61219299999999</v>
      </c>
      <c r="AL39" s="138">
        <f t="shared" si="10"/>
        <v>407.03757974999996</v>
      </c>
      <c r="AM39" s="138">
        <f t="shared" si="10"/>
        <v>537.33116100000007</v>
      </c>
      <c r="AN39" s="138">
        <f t="shared" si="10"/>
        <v>613.02091249999989</v>
      </c>
      <c r="AO39" s="138">
        <f t="shared" si="10"/>
        <v>753.53722142857146</v>
      </c>
      <c r="AP39" s="138">
        <f t="shared" si="10"/>
        <v>863.89682319999997</v>
      </c>
      <c r="AQ39" s="138">
        <f t="shared" si="10"/>
        <v>908.76331000000005</v>
      </c>
      <c r="AR39" s="138">
        <f t="shared" si="10"/>
        <v>975.37345499999992</v>
      </c>
      <c r="AS39" s="138">
        <f t="shared" si="10"/>
        <v>1015.1541500000002</v>
      </c>
      <c r="AT39" s="138">
        <f t="shared" si="10"/>
        <v>1254.7130353333334</v>
      </c>
      <c r="AU39" s="138">
        <f t="shared" si="10"/>
        <v>1621.8660026666669</v>
      </c>
      <c r="AV39" s="138">
        <f t="shared" si="10"/>
        <v>1951.8019856666667</v>
      </c>
      <c r="AW39" s="138">
        <f t="shared" si="10"/>
        <v>2094.2903453333338</v>
      </c>
      <c r="AX39" s="138">
        <f t="shared" si="10"/>
        <v>2485.806</v>
      </c>
      <c r="AY39" s="138">
        <f t="shared" si="10"/>
        <v>2644.2919999999999</v>
      </c>
      <c r="AZ39" s="138">
        <f t="shared" si="10"/>
        <v>2657.2889999999998</v>
      </c>
      <c r="BA39" s="138">
        <f t="shared" si="10"/>
        <v>2485.8690000000001</v>
      </c>
      <c r="BB39" s="138">
        <f t="shared" si="10"/>
        <v>2337.3530000000001</v>
      </c>
      <c r="BC39" s="138">
        <f t="shared" si="10"/>
        <v>2195.8409999999999</v>
      </c>
      <c r="BD39" s="138">
        <f t="shared" si="10"/>
        <v>2168.2460000000001</v>
      </c>
      <c r="BE39" s="138">
        <f t="shared" si="10"/>
        <v>2109.9670000000001</v>
      </c>
      <c r="BF39" s="138">
        <f t="shared" si="10"/>
        <v>2011.06</v>
      </c>
      <c r="BG39" s="138">
        <f t="shared" si="10"/>
        <v>2161.7719999999999</v>
      </c>
      <c r="BH39" s="225">
        <f t="shared" si="10"/>
        <v>2217.1601861909335</v>
      </c>
      <c r="BI39" s="138">
        <f t="shared" si="10"/>
        <v>2105.6454449380922</v>
      </c>
      <c r="BJ39" s="138">
        <f t="shared" si="10"/>
        <v>2116.3850352606423</v>
      </c>
      <c r="BK39" s="138">
        <f t="shared" si="10"/>
        <v>2145.6769502982315</v>
      </c>
      <c r="BL39" s="138">
        <f t="shared" si="10"/>
        <v>2042.0937964678544</v>
      </c>
      <c r="BM39" s="138">
        <f t="shared" si="10"/>
        <v>2268.9005564261188</v>
      </c>
      <c r="BN39" s="138">
        <f t="shared" si="10"/>
        <v>2200.6879547325525</v>
      </c>
      <c r="BO39" s="138">
        <f t="shared" si="10"/>
        <v>2046.557400271515</v>
      </c>
      <c r="BP39" s="138">
        <f t="shared" si="10"/>
        <v>1928.7480865398493</v>
      </c>
      <c r="BQ39" s="138">
        <f t="shared" si="10"/>
        <v>1730.1651089447923</v>
      </c>
      <c r="BR39" s="138">
        <f t="shared" si="10"/>
        <v>1605.1906213365639</v>
      </c>
      <c r="BS39" s="138">
        <f t="shared" si="10"/>
        <v>1495.8858468172295</v>
      </c>
      <c r="BT39" s="138">
        <f t="shared" si="10"/>
        <v>1356.7776062313653</v>
      </c>
      <c r="BU39" s="138">
        <f t="shared" si="10"/>
        <v>1316.9888144282747</v>
      </c>
      <c r="BV39" s="138">
        <f t="shared" si="10"/>
        <v>1098.7941933910731</v>
      </c>
      <c r="BW39" s="138">
        <f t="shared" si="10"/>
        <v>1258.5680444570219</v>
      </c>
      <c r="BX39" s="138">
        <f t="shared" si="10"/>
        <v>1202.987821912076</v>
      </c>
      <c r="BY39" s="138">
        <f t="shared" si="10"/>
        <v>1165.8126951041709</v>
      </c>
      <c r="BZ39" s="138">
        <f t="shared" si="10"/>
        <v>1175.2027184204946</v>
      </c>
      <c r="CA39" s="139">
        <f t="shared" si="10"/>
        <v>1193.6156974942166</v>
      </c>
    </row>
    <row r="40" spans="1:79" x14ac:dyDescent="0.4">
      <c r="A40" s="136"/>
      <c r="B40" s="64" t="s">
        <v>299</v>
      </c>
      <c r="C40" s="54"/>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138">
        <f>AH9-AH29</f>
        <v>421.52873383365204</v>
      </c>
      <c r="AI40" s="138">
        <f t="shared" si="10"/>
        <v>428.076753</v>
      </c>
      <c r="AJ40" s="138">
        <f t="shared" si="10"/>
        <v>660.61226599999998</v>
      </c>
      <c r="AK40" s="138">
        <f t="shared" si="10"/>
        <v>1264.965091</v>
      </c>
      <c r="AL40" s="138">
        <f t="shared" si="10"/>
        <v>2209.4104600000001</v>
      </c>
      <c r="AM40" s="138">
        <f t="shared" si="10"/>
        <v>2825.5711942500002</v>
      </c>
      <c r="AN40" s="138">
        <f t="shared" si="10"/>
        <v>3220.5594852500003</v>
      </c>
      <c r="AO40" s="138">
        <f t="shared" si="10"/>
        <v>3645.8768322857145</v>
      </c>
      <c r="AP40" s="138">
        <f t="shared" si="10"/>
        <v>3761.7295313333334</v>
      </c>
      <c r="AQ40" s="138">
        <f t="shared" si="10"/>
        <v>3448.8278886666667</v>
      </c>
      <c r="AR40" s="138">
        <f t="shared" si="10"/>
        <v>2611.4259440000001</v>
      </c>
      <c r="AS40" s="138">
        <f t="shared" si="10"/>
        <v>2276.3142769999999</v>
      </c>
      <c r="AT40" s="138">
        <f t="shared" si="10"/>
        <v>2563.941902</v>
      </c>
      <c r="AU40" s="138">
        <f t="shared" si="10"/>
        <v>3636.3055476666668</v>
      </c>
      <c r="AV40" s="138">
        <f t="shared" si="10"/>
        <v>4663.306947</v>
      </c>
      <c r="AW40" s="138">
        <f t="shared" si="10"/>
        <v>4967.275426666667</v>
      </c>
      <c r="AX40" s="138">
        <f t="shared" si="10"/>
        <v>4363</v>
      </c>
      <c r="AY40" s="138">
        <f t="shared" si="10"/>
        <v>4163</v>
      </c>
      <c r="AZ40" s="138">
        <f t="shared" si="10"/>
        <v>3702.2150000000001</v>
      </c>
      <c r="BA40" s="138">
        <f t="shared" si="10"/>
        <v>3088.4580000000001</v>
      </c>
      <c r="BB40" s="138">
        <f t="shared" si="10"/>
        <v>2778.4490000000001</v>
      </c>
      <c r="BC40" s="138">
        <f t="shared" si="10"/>
        <v>2511.067</v>
      </c>
      <c r="BD40" s="138">
        <f t="shared" si="10"/>
        <v>2130.2660000000001</v>
      </c>
      <c r="BE40" s="138">
        <f t="shared" si="10"/>
        <v>1851.8090000000002</v>
      </c>
      <c r="BF40" s="138">
        <f t="shared" si="10"/>
        <v>1815.6551379400003</v>
      </c>
      <c r="BG40" s="138">
        <f t="shared" si="10"/>
        <v>1796.0921970551724</v>
      </c>
      <c r="BH40" s="225">
        <f t="shared" si="10"/>
        <v>1616.366</v>
      </c>
      <c r="BI40" s="138">
        <f t="shared" si="10"/>
        <v>1800.8370419799328</v>
      </c>
      <c r="BJ40" s="138">
        <f t="shared" si="10"/>
        <v>1949.6482782981043</v>
      </c>
      <c r="BK40" s="138">
        <f t="shared" si="10"/>
        <v>1817.4577446102965</v>
      </c>
      <c r="BL40" s="138">
        <f t="shared" si="10"/>
        <v>2129.1275195499998</v>
      </c>
      <c r="BM40" s="138">
        <f t="shared" si="10"/>
        <v>3595.32545321</v>
      </c>
      <c r="BN40" s="138">
        <f t="shared" si="10"/>
        <v>3672.3248568335066</v>
      </c>
      <c r="BO40" s="138">
        <f t="shared" si="10"/>
        <v>4184.1081413699985</v>
      </c>
      <c r="BP40" s="138">
        <f t="shared" si="10"/>
        <v>4507.4715771600004</v>
      </c>
      <c r="BQ40" s="138">
        <f t="shared" si="10"/>
        <v>3811.3202527161902</v>
      </c>
      <c r="BR40" s="138">
        <f t="shared" si="10"/>
        <v>2695.8303489699992</v>
      </c>
      <c r="BS40" s="138">
        <f t="shared" si="10"/>
        <v>2003.6174202700001</v>
      </c>
      <c r="BT40" s="138">
        <f t="shared" si="10"/>
        <v>1611.2098276999998</v>
      </c>
      <c r="BU40" s="138">
        <f t="shared" si="10"/>
        <v>1442.7194395999989</v>
      </c>
      <c r="BV40" s="138">
        <f t="shared" si="10"/>
        <v>1126.3565947333475</v>
      </c>
      <c r="BW40" s="138">
        <f t="shared" si="10"/>
        <v>2092.2623802171111</v>
      </c>
      <c r="BX40" s="138">
        <f t="shared" si="10"/>
        <v>2179.6949818864682</v>
      </c>
      <c r="BY40" s="138">
        <f t="shared" si="10"/>
        <v>2239.6950010948322</v>
      </c>
      <c r="BZ40" s="138">
        <f t="shared" si="10"/>
        <v>2278.2294904380697</v>
      </c>
      <c r="CA40" s="139">
        <f t="shared" si="10"/>
        <v>2315.6569673903787</v>
      </c>
    </row>
    <row r="41" spans="1:79" x14ac:dyDescent="0.4">
      <c r="A41" s="136"/>
      <c r="B41" s="64" t="s">
        <v>300</v>
      </c>
      <c r="C41" s="54"/>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138">
        <f>AH10-AH30</f>
        <v>19.429980786885245</v>
      </c>
      <c r="AI41" s="138">
        <f t="shared" si="10"/>
        <v>24.98140386885246</v>
      </c>
      <c r="AJ41" s="138">
        <f t="shared" si="10"/>
        <v>31.485480586666668</v>
      </c>
      <c r="AK41" s="138">
        <f t="shared" si="10"/>
        <v>42.065662942955178</v>
      </c>
      <c r="AL41" s="138">
        <f t="shared" si="10"/>
        <v>58.989153888888886</v>
      </c>
      <c r="AM41" s="138">
        <f t="shared" si="10"/>
        <v>80.04656019875776</v>
      </c>
      <c r="AN41" s="138">
        <f t="shared" si="10"/>
        <v>100.63385805128205</v>
      </c>
      <c r="AO41" s="138">
        <f t="shared" si="10"/>
        <v>103.59578001843317</v>
      </c>
      <c r="AP41" s="138">
        <f t="shared" si="10"/>
        <v>135.62299025555555</v>
      </c>
      <c r="AQ41" s="138">
        <f t="shared" si="10"/>
        <v>195.83484244128789</v>
      </c>
      <c r="AR41" s="138">
        <f t="shared" si="10"/>
        <v>126.39782312688821</v>
      </c>
      <c r="AS41" s="138">
        <f t="shared" si="10"/>
        <v>125.84043405</v>
      </c>
      <c r="AT41" s="138">
        <f t="shared" si="10"/>
        <v>220.96582318101412</v>
      </c>
      <c r="AU41" s="138">
        <f t="shared" si="10"/>
        <v>356.26081221506735</v>
      </c>
      <c r="AV41" s="138">
        <f t="shared" si="10"/>
        <v>253.07357532492722</v>
      </c>
      <c r="AW41" s="138">
        <f t="shared" si="10"/>
        <v>248.79294115522868</v>
      </c>
      <c r="AX41" s="138">
        <f t="shared" si="10"/>
        <v>369.89999999999884</v>
      </c>
      <c r="AY41" s="138">
        <f t="shared" si="10"/>
        <v>427.30699999999945</v>
      </c>
      <c r="AZ41" s="138">
        <f t="shared" si="10"/>
        <v>378.41800000000001</v>
      </c>
      <c r="BA41" s="138">
        <f t="shared" si="10"/>
        <v>335.34300000000093</v>
      </c>
      <c r="BB41" s="138">
        <f t="shared" si="10"/>
        <v>309.75799999999867</v>
      </c>
      <c r="BC41" s="138">
        <f t="shared" si="10"/>
        <v>230.18900000000011</v>
      </c>
      <c r="BD41" s="138">
        <f t="shared" si="10"/>
        <v>222.10499999999894</v>
      </c>
      <c r="BE41" s="138">
        <f t="shared" si="10"/>
        <v>243.31711941217159</v>
      </c>
      <c r="BF41" s="138">
        <f t="shared" si="10"/>
        <v>261.18071095259984</v>
      </c>
      <c r="BG41" s="138">
        <f t="shared" si="10"/>
        <v>391.25825241992959</v>
      </c>
      <c r="BH41" s="225">
        <f t="shared" si="10"/>
        <v>579.968560577331</v>
      </c>
      <c r="BI41" s="138">
        <f t="shared" si="10"/>
        <v>568.00879661356441</v>
      </c>
      <c r="BJ41" s="138">
        <f t="shared" si="10"/>
        <v>571.75198014370062</v>
      </c>
      <c r="BK41" s="138">
        <f t="shared" si="10"/>
        <v>501.8893751028902</v>
      </c>
      <c r="BL41" s="138">
        <f t="shared" si="10"/>
        <v>450.18861358952347</v>
      </c>
      <c r="BM41" s="138">
        <f t="shared" si="10"/>
        <v>500.43241755851398</v>
      </c>
      <c r="BN41" s="138">
        <f t="shared" si="10"/>
        <v>593.08102332709927</v>
      </c>
      <c r="BO41" s="138">
        <f t="shared" si="10"/>
        <v>612.21709897413382</v>
      </c>
      <c r="BP41" s="138">
        <f t="shared" si="10"/>
        <v>674.75149356755662</v>
      </c>
      <c r="BQ41" s="138">
        <f t="shared" si="10"/>
        <v>709.39838687550969</v>
      </c>
      <c r="BR41" s="138">
        <f t="shared" si="10"/>
        <v>715.09465586803412</v>
      </c>
      <c r="BS41" s="138">
        <f t="shared" si="10"/>
        <v>732.479437913119</v>
      </c>
      <c r="BT41" s="138">
        <f t="shared" si="10"/>
        <v>725.43939769665621</v>
      </c>
      <c r="BU41" s="138">
        <f t="shared" si="10"/>
        <v>759.36548297067338</v>
      </c>
      <c r="BV41" s="138">
        <f t="shared" si="10"/>
        <v>713.99669805145538</v>
      </c>
      <c r="BW41" s="138">
        <f t="shared" si="10"/>
        <v>902.63131557648455</v>
      </c>
      <c r="BX41" s="138">
        <f t="shared" si="10"/>
        <v>962.1606031563897</v>
      </c>
      <c r="BY41" s="138">
        <f t="shared" si="10"/>
        <v>1023.407069407925</v>
      </c>
      <c r="BZ41" s="138">
        <f t="shared" si="10"/>
        <v>1096.1528247149206</v>
      </c>
      <c r="CA41" s="139">
        <f t="shared" si="10"/>
        <v>1116.7563578408731</v>
      </c>
    </row>
    <row r="42" spans="1:79" ht="26.25" customHeight="1" x14ac:dyDescent="0.4">
      <c r="A42" s="136"/>
      <c r="B42" s="143" t="s">
        <v>301</v>
      </c>
      <c r="C42" s="54"/>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138">
        <f>SUM(AH38:AH41)</f>
        <v>715.29671786231086</v>
      </c>
      <c r="AI42" s="138">
        <f t="shared" ref="AI42:CA42" si="11">SUM(AI38:AI41)</f>
        <v>749.95815319514134</v>
      </c>
      <c r="AJ42" s="138">
        <f t="shared" si="11"/>
        <v>1040.789129089716</v>
      </c>
      <c r="AK42" s="138">
        <f t="shared" si="11"/>
        <v>1754.8259641488253</v>
      </c>
      <c r="AL42" s="138">
        <f t="shared" si="11"/>
        <v>2912.5827186110514</v>
      </c>
      <c r="AM42" s="138">
        <f t="shared" si="11"/>
        <v>3707.2350978794707</v>
      </c>
      <c r="AN42" s="138">
        <f t="shared" si="11"/>
        <v>4224.6237051528278</v>
      </c>
      <c r="AO42" s="138">
        <f t="shared" si="11"/>
        <v>4836.5364038480639</v>
      </c>
      <c r="AP42" s="138">
        <f t="shared" si="11"/>
        <v>5163.6852653570695</v>
      </c>
      <c r="AQ42" s="138">
        <f t="shared" si="11"/>
        <v>4962.3834664939886</v>
      </c>
      <c r="AR42" s="138">
        <f t="shared" si="11"/>
        <v>4243.4634653334151</v>
      </c>
      <c r="AS42" s="138">
        <f t="shared" si="11"/>
        <v>4001.2256838964586</v>
      </c>
      <c r="AT42" s="138">
        <f t="shared" si="11"/>
        <v>4764.1955617436151</v>
      </c>
      <c r="AU42" s="138">
        <f t="shared" si="11"/>
        <v>6514.6706588864881</v>
      </c>
      <c r="AV42" s="138">
        <f t="shared" si="11"/>
        <v>8122.086198711092</v>
      </c>
      <c r="AW42" s="138">
        <f t="shared" si="11"/>
        <v>8879.3638146248231</v>
      </c>
      <c r="AX42" s="138">
        <f t="shared" si="11"/>
        <v>9196.7945080707887</v>
      </c>
      <c r="AY42" s="138">
        <f t="shared" si="11"/>
        <v>9626.2797994921839</v>
      </c>
      <c r="AZ42" s="138">
        <f t="shared" si="11"/>
        <v>9373.9060127506436</v>
      </c>
      <c r="BA42" s="138">
        <f t="shared" si="11"/>
        <v>8683.992750001371</v>
      </c>
      <c r="BB42" s="138">
        <f t="shared" si="11"/>
        <v>8346.4894080489466</v>
      </c>
      <c r="BC42" s="138">
        <f t="shared" si="11"/>
        <v>7986.9062235258198</v>
      </c>
      <c r="BD42" s="138">
        <f t="shared" si="11"/>
        <v>7789.9162842081232</v>
      </c>
      <c r="BE42" s="138">
        <f t="shared" si="11"/>
        <v>7722.5366290181055</v>
      </c>
      <c r="BF42" s="138">
        <f t="shared" si="11"/>
        <v>7845.7415670189039</v>
      </c>
      <c r="BG42" s="138">
        <f t="shared" si="11"/>
        <v>8366.5237019159031</v>
      </c>
      <c r="BH42" s="225">
        <f t="shared" si="11"/>
        <v>8367.2790000000005</v>
      </c>
      <c r="BI42" s="138">
        <f t="shared" si="11"/>
        <v>8424.8330465849322</v>
      </c>
      <c r="BJ42" s="138">
        <f t="shared" si="11"/>
        <v>8738.4191272081043</v>
      </c>
      <c r="BK42" s="138">
        <f t="shared" si="11"/>
        <v>9107.9316333856113</v>
      </c>
      <c r="BL42" s="138">
        <f t="shared" si="11"/>
        <v>9420.9790139622673</v>
      </c>
      <c r="BM42" s="138">
        <f t="shared" si="11"/>
        <v>11778.5503576542</v>
      </c>
      <c r="BN42" s="138">
        <f t="shared" si="11"/>
        <v>12172.406677572175</v>
      </c>
      <c r="BO42" s="138">
        <f t="shared" si="11"/>
        <v>12885.8511697129</v>
      </c>
      <c r="BP42" s="138">
        <f t="shared" si="11"/>
        <v>13999.011134642462</v>
      </c>
      <c r="BQ42" s="138">
        <f t="shared" si="11"/>
        <v>14119.799526363722</v>
      </c>
      <c r="BR42" s="138">
        <f t="shared" si="11"/>
        <v>14196.278360337416</v>
      </c>
      <c r="BS42" s="138">
        <f t="shared" si="11"/>
        <v>14277.388199827703</v>
      </c>
      <c r="BT42" s="138">
        <f t="shared" si="11"/>
        <v>13927.347972056852</v>
      </c>
      <c r="BU42" s="138">
        <f t="shared" si="11"/>
        <v>14180.378910640702</v>
      </c>
      <c r="BV42" s="138">
        <f t="shared" si="11"/>
        <v>13654.340328149572</v>
      </c>
      <c r="BW42" s="138">
        <f t="shared" si="11"/>
        <v>15559.985553637076</v>
      </c>
      <c r="BX42" s="138">
        <f t="shared" si="11"/>
        <v>15369.882795653224</v>
      </c>
      <c r="BY42" s="138">
        <f t="shared" si="11"/>
        <v>15572.713942947112</v>
      </c>
      <c r="BZ42" s="138">
        <f t="shared" si="11"/>
        <v>15846.231351890385</v>
      </c>
      <c r="CA42" s="139">
        <f t="shared" si="11"/>
        <v>16157.959331680595</v>
      </c>
    </row>
    <row r="43" spans="1:79" x14ac:dyDescent="0.4">
      <c r="A43" s="136"/>
      <c r="B43" s="143" t="s">
        <v>302</v>
      </c>
      <c r="C43" s="54"/>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138">
        <f>AH42+AH37</f>
        <v>1273.4937362036571</v>
      </c>
      <c r="AI43" s="138">
        <f t="shared" ref="AI43:CA43" si="12">AI42+AI37</f>
        <v>1362.9195439999999</v>
      </c>
      <c r="AJ43" s="138">
        <f t="shared" si="12"/>
        <v>1751.1143538461538</v>
      </c>
      <c r="AK43" s="138">
        <f t="shared" si="12"/>
        <v>2657.6854695000002</v>
      </c>
      <c r="AL43" s="138">
        <f t="shared" si="12"/>
        <v>3817.5333942500001</v>
      </c>
      <c r="AM43" s="138">
        <f t="shared" si="12"/>
        <v>4605.0374345</v>
      </c>
      <c r="AN43" s="138">
        <f t="shared" si="12"/>
        <v>5249.22940225</v>
      </c>
      <c r="AO43" s="138">
        <f t="shared" si="12"/>
        <v>5925.8802872857141</v>
      </c>
      <c r="AP43" s="138">
        <f t="shared" si="12"/>
        <v>6219.4244389333326</v>
      </c>
      <c r="AQ43" s="138">
        <f t="shared" si="12"/>
        <v>5993.7093670000013</v>
      </c>
      <c r="AR43" s="138">
        <f t="shared" si="12"/>
        <v>5381.6140466666675</v>
      </c>
      <c r="AS43" s="138">
        <f t="shared" si="12"/>
        <v>5152.8057166666676</v>
      </c>
      <c r="AT43" s="138">
        <f t="shared" si="12"/>
        <v>6029.1884084879675</v>
      </c>
      <c r="AU43" s="138">
        <f t="shared" si="12"/>
        <v>7954.5646282840453</v>
      </c>
      <c r="AV43" s="138">
        <f t="shared" si="12"/>
        <v>10261.900401572635</v>
      </c>
      <c r="AW43" s="138">
        <f t="shared" si="12"/>
        <v>11080.553460896765</v>
      </c>
      <c r="AX43" s="138">
        <f t="shared" si="12"/>
        <v>11418.910251571619</v>
      </c>
      <c r="AY43" s="138">
        <f t="shared" si="12"/>
        <v>11967.287325429546</v>
      </c>
      <c r="AZ43" s="138">
        <f t="shared" si="12"/>
        <v>11716.682181652171</v>
      </c>
      <c r="BA43" s="138">
        <f t="shared" si="12"/>
        <v>11105.415104404639</v>
      </c>
      <c r="BB43" s="138">
        <f t="shared" si="12"/>
        <v>10730.541461768862</v>
      </c>
      <c r="BC43" s="138">
        <f t="shared" si="12"/>
        <v>10600.157779455387</v>
      </c>
      <c r="BD43" s="138">
        <f t="shared" si="12"/>
        <v>10743.957331973461</v>
      </c>
      <c r="BE43" s="138">
        <f t="shared" si="12"/>
        <v>11081.606751270549</v>
      </c>
      <c r="BF43" s="138">
        <f t="shared" si="12"/>
        <v>11642.917791906873</v>
      </c>
      <c r="BG43" s="138">
        <f t="shared" si="12"/>
        <v>12934.185497335639</v>
      </c>
      <c r="BH43" s="225">
        <f t="shared" si="12"/>
        <v>14337.895</v>
      </c>
      <c r="BI43" s="138">
        <f t="shared" si="12"/>
        <v>14851.108266184932</v>
      </c>
      <c r="BJ43" s="138">
        <f t="shared" si="12"/>
        <v>15606.962786808102</v>
      </c>
      <c r="BK43" s="138">
        <f t="shared" si="12"/>
        <v>16475.056454099642</v>
      </c>
      <c r="BL43" s="138">
        <f t="shared" si="12"/>
        <v>17124.297496262265</v>
      </c>
      <c r="BM43" s="138">
        <f t="shared" si="12"/>
        <v>19907.435506014201</v>
      </c>
      <c r="BN43" s="138">
        <f t="shared" si="12"/>
        <v>20414.563520732176</v>
      </c>
      <c r="BO43" s="138">
        <f t="shared" si="12"/>
        <v>20938.004279022898</v>
      </c>
      <c r="BP43" s="138">
        <f t="shared" si="12"/>
        <v>21509.88625096246</v>
      </c>
      <c r="BQ43" s="138">
        <f t="shared" si="12"/>
        <v>21161.323002563695</v>
      </c>
      <c r="BR43" s="138">
        <f t="shared" si="12"/>
        <v>20772.358298077415</v>
      </c>
      <c r="BS43" s="138">
        <f t="shared" si="12"/>
        <v>20356.094250697701</v>
      </c>
      <c r="BT43" s="138">
        <f t="shared" si="12"/>
        <v>19592.933527166853</v>
      </c>
      <c r="BU43" s="138">
        <f t="shared" si="12"/>
        <v>19548.026928880703</v>
      </c>
      <c r="BV43" s="138">
        <f t="shared" si="12"/>
        <v>18713.491974835408</v>
      </c>
      <c r="BW43" s="138">
        <f t="shared" si="12"/>
        <v>20511.086977643128</v>
      </c>
      <c r="BX43" s="138">
        <f t="shared" si="12"/>
        <v>20176.330360772226</v>
      </c>
      <c r="BY43" s="138">
        <f t="shared" si="12"/>
        <v>20220.364974249464</v>
      </c>
      <c r="BZ43" s="138">
        <f t="shared" si="12"/>
        <v>20389.813904061644</v>
      </c>
      <c r="CA43" s="139">
        <f t="shared" si="12"/>
        <v>20654.916536564819</v>
      </c>
    </row>
    <row r="44" spans="1:79" ht="26.25" customHeight="1" x14ac:dyDescent="0.4">
      <c r="A44" s="136"/>
      <c r="B44" s="224" t="s">
        <v>311</v>
      </c>
      <c r="C44" s="54"/>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9"/>
    </row>
    <row r="45" spans="1:79" x14ac:dyDescent="0.4">
      <c r="A45" s="136"/>
      <c r="B45" s="64" t="s">
        <v>312</v>
      </c>
      <c r="C45" s="54"/>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138">
        <v>24</v>
      </c>
      <c r="AI45" s="138">
        <v>27</v>
      </c>
      <c r="AJ45" s="138">
        <v>42</v>
      </c>
      <c r="AK45" s="138">
        <v>66</v>
      </c>
      <c r="AL45" s="138">
        <v>94</v>
      </c>
      <c r="AM45" s="138">
        <v>123</v>
      </c>
      <c r="AN45" s="138">
        <v>126</v>
      </c>
      <c r="AO45" s="138">
        <v>130</v>
      </c>
      <c r="AP45" s="138">
        <v>161</v>
      </c>
      <c r="AQ45" s="138">
        <v>179.708</v>
      </c>
      <c r="AR45" s="138">
        <v>394.245</v>
      </c>
      <c r="AS45" s="138">
        <v>425.16500000000002</v>
      </c>
      <c r="AT45" s="138">
        <v>494.35300000000001</v>
      </c>
      <c r="AU45" s="138">
        <v>626.245</v>
      </c>
      <c r="AV45" s="138">
        <v>928.67899999999997</v>
      </c>
      <c r="AW45" s="138">
        <v>1207.7750000000001</v>
      </c>
      <c r="AX45" s="138">
        <v>1440.797</v>
      </c>
      <c r="AY45" s="138">
        <v>1739.5630000000001</v>
      </c>
      <c r="AZ45" s="138">
        <v>2083.6799999999998</v>
      </c>
      <c r="BA45" s="138">
        <v>2326.3319999999999</v>
      </c>
      <c r="BB45" s="138">
        <v>2428.9789999999998</v>
      </c>
      <c r="BC45" s="138">
        <v>1895.7190000000001</v>
      </c>
      <c r="BD45" s="138">
        <v>1.71</v>
      </c>
      <c r="BE45" s="138">
        <v>-0.81900222</v>
      </c>
      <c r="BF45" s="138">
        <v>-0.73990369000000011</v>
      </c>
      <c r="BG45" s="138">
        <v>8.5208560000000017E-2</v>
      </c>
      <c r="BH45" s="138">
        <v>-2.9000000000000001E-2</v>
      </c>
      <c r="BI45" s="138">
        <v>0</v>
      </c>
      <c r="BJ45" s="138">
        <v>0</v>
      </c>
      <c r="BK45" s="138">
        <v>0</v>
      </c>
      <c r="BL45" s="138">
        <v>0</v>
      </c>
      <c r="BM45" s="138">
        <v>0</v>
      </c>
      <c r="BN45" s="138">
        <v>0</v>
      </c>
      <c r="BO45" s="138">
        <v>0</v>
      </c>
      <c r="BP45" s="138">
        <v>0</v>
      </c>
      <c r="BQ45" s="138">
        <v>0</v>
      </c>
      <c r="BR45" s="138">
        <v>0</v>
      </c>
      <c r="BS45" s="138">
        <v>0</v>
      </c>
      <c r="BT45" s="138">
        <v>0</v>
      </c>
      <c r="BU45" s="138">
        <v>0</v>
      </c>
      <c r="BV45" s="138">
        <v>0</v>
      </c>
      <c r="BW45" s="138">
        <v>0</v>
      </c>
      <c r="BX45" s="138">
        <v>0</v>
      </c>
      <c r="BY45" s="138">
        <v>0</v>
      </c>
      <c r="BZ45" s="138">
        <v>0</v>
      </c>
      <c r="CA45" s="139">
        <v>0</v>
      </c>
    </row>
    <row r="46" spans="1:79" x14ac:dyDescent="0.4">
      <c r="A46" s="136"/>
      <c r="B46" s="101" t="s">
        <v>313</v>
      </c>
      <c r="C46" s="54"/>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138">
        <v>14.511966970103668</v>
      </c>
      <c r="AI46" s="138">
        <v>16.133326530612248</v>
      </c>
      <c r="AJ46" s="138">
        <v>24.717428571428567</v>
      </c>
      <c r="AK46" s="138">
        <v>38.256555984555987</v>
      </c>
      <c r="AL46" s="138">
        <v>53.688094574692514</v>
      </c>
      <c r="AM46" s="138">
        <v>69.433802484230412</v>
      </c>
      <c r="AN46" s="138">
        <v>70.79400989192159</v>
      </c>
      <c r="AO46" s="138">
        <v>72.922577563434828</v>
      </c>
      <c r="AP46" s="138">
        <v>90.311245126833001</v>
      </c>
      <c r="AQ46" s="138">
        <v>101.14080485724621</v>
      </c>
      <c r="AR46" s="138">
        <v>214.69849528659114</v>
      </c>
      <c r="AS46" s="138">
        <v>246.22674990624449</v>
      </c>
      <c r="AT46" s="138">
        <v>290.78532291356805</v>
      </c>
      <c r="AU46" s="138">
        <v>374.87953670196288</v>
      </c>
      <c r="AV46" s="138">
        <v>515.91282807874779</v>
      </c>
      <c r="AW46" s="138">
        <v>639.46872373484587</v>
      </c>
      <c r="AX46" s="138">
        <v>746.17943712198155</v>
      </c>
      <c r="AY46" s="138">
        <v>868.26822643117271</v>
      </c>
      <c r="AZ46" s="138">
        <v>1014.3606606667142</v>
      </c>
      <c r="BA46" s="138">
        <v>1119.2241017635679</v>
      </c>
      <c r="BB46" s="138">
        <v>1161.318333432162</v>
      </c>
      <c r="BC46" s="138">
        <v>952.99214417084886</v>
      </c>
      <c r="BD46" s="138">
        <v>0.85962981144998363</v>
      </c>
      <c r="BE46" s="138">
        <v>-0.41171855202088775</v>
      </c>
      <c r="BF46" s="138">
        <v>-0.37195512837768846</v>
      </c>
      <c r="BG46" s="138">
        <v>4.2834981501008555E-2</v>
      </c>
      <c r="BH46" s="138">
        <v>-1.4578517270204401E-2</v>
      </c>
      <c r="BI46" s="138">
        <v>0</v>
      </c>
      <c r="BJ46" s="138">
        <v>0</v>
      </c>
      <c r="BK46" s="138">
        <v>0</v>
      </c>
      <c r="BL46" s="138">
        <v>0</v>
      </c>
      <c r="BM46" s="138">
        <v>0</v>
      </c>
      <c r="BN46" s="138">
        <v>0</v>
      </c>
      <c r="BO46" s="138">
        <v>0</v>
      </c>
      <c r="BP46" s="138">
        <v>0</v>
      </c>
      <c r="BQ46" s="138">
        <v>0</v>
      </c>
      <c r="BR46" s="138">
        <v>0</v>
      </c>
      <c r="BS46" s="138">
        <v>0</v>
      </c>
      <c r="BT46" s="138">
        <v>0</v>
      </c>
      <c r="BU46" s="138">
        <v>0</v>
      </c>
      <c r="BV46" s="138">
        <v>0</v>
      </c>
      <c r="BW46" s="138">
        <v>0</v>
      </c>
      <c r="BX46" s="138">
        <v>0</v>
      </c>
      <c r="BY46" s="138">
        <v>0</v>
      </c>
      <c r="BZ46" s="138">
        <v>0</v>
      </c>
      <c r="CA46" s="139">
        <v>0</v>
      </c>
    </row>
    <row r="47" spans="1:79" x14ac:dyDescent="0.4">
      <c r="A47" s="136"/>
      <c r="B47" s="101" t="s">
        <v>314</v>
      </c>
      <c r="C47" s="54"/>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138">
        <v>9.4880330298963322</v>
      </c>
      <c r="AI47" s="138">
        <v>10.866673469387752</v>
      </c>
      <c r="AJ47" s="138">
        <v>17.282571428571433</v>
      </c>
      <c r="AK47" s="138">
        <v>27.743444015444013</v>
      </c>
      <c r="AL47" s="138">
        <v>40.311905425307486</v>
      </c>
      <c r="AM47" s="138">
        <v>53.566197515769588</v>
      </c>
      <c r="AN47" s="138">
        <v>55.20599010807841</v>
      </c>
      <c r="AO47" s="138">
        <v>57.077422436565172</v>
      </c>
      <c r="AP47" s="138">
        <v>70.688754873166999</v>
      </c>
      <c r="AQ47" s="138">
        <v>78.567195142753789</v>
      </c>
      <c r="AR47" s="138">
        <v>179.54650471340884</v>
      </c>
      <c r="AS47" s="138">
        <v>178.93825009375556</v>
      </c>
      <c r="AT47" s="138">
        <v>203.56767708643196</v>
      </c>
      <c r="AU47" s="138">
        <v>251.36546329803713</v>
      </c>
      <c r="AV47" s="138">
        <v>412.76617192125207</v>
      </c>
      <c r="AW47" s="138">
        <v>568.30627626515411</v>
      </c>
      <c r="AX47" s="138">
        <v>694.61756287801848</v>
      </c>
      <c r="AY47" s="138">
        <v>871.2947735688274</v>
      </c>
      <c r="AZ47" s="138">
        <v>1069.3193393332856</v>
      </c>
      <c r="BA47" s="138">
        <v>1207.107898236432</v>
      </c>
      <c r="BB47" s="138">
        <v>1267.660666567838</v>
      </c>
      <c r="BC47" s="138">
        <v>942.7268558291513</v>
      </c>
      <c r="BD47" s="138">
        <v>0.85037018855001634</v>
      </c>
      <c r="BE47" s="138">
        <v>-0.40728366797911225</v>
      </c>
      <c r="BF47" s="138">
        <v>-0.36794856162231165</v>
      </c>
      <c r="BG47" s="138">
        <v>4.2373578498991461E-2</v>
      </c>
      <c r="BH47" s="138">
        <v>-1.44214827297956E-2</v>
      </c>
      <c r="BI47" s="138">
        <v>0</v>
      </c>
      <c r="BJ47" s="138">
        <v>0</v>
      </c>
      <c r="BK47" s="138">
        <v>0</v>
      </c>
      <c r="BL47" s="138">
        <v>0</v>
      </c>
      <c r="BM47" s="138">
        <v>0</v>
      </c>
      <c r="BN47" s="138">
        <v>0</v>
      </c>
      <c r="BO47" s="138">
        <v>0</v>
      </c>
      <c r="BP47" s="138">
        <v>0</v>
      </c>
      <c r="BQ47" s="138">
        <v>0</v>
      </c>
      <c r="BR47" s="138">
        <v>0</v>
      </c>
      <c r="BS47" s="138">
        <v>0</v>
      </c>
      <c r="BT47" s="138">
        <v>0</v>
      </c>
      <c r="BU47" s="138">
        <v>0</v>
      </c>
      <c r="BV47" s="138">
        <v>0</v>
      </c>
      <c r="BW47" s="138">
        <v>0</v>
      </c>
      <c r="BX47" s="138">
        <v>0</v>
      </c>
      <c r="BY47" s="138">
        <v>0</v>
      </c>
      <c r="BZ47" s="138">
        <v>0</v>
      </c>
      <c r="CA47" s="139">
        <v>0</v>
      </c>
    </row>
    <row r="48" spans="1:79" x14ac:dyDescent="0.4">
      <c r="A48" s="136"/>
      <c r="B48" s="101" t="s">
        <v>315</v>
      </c>
      <c r="C48" s="54"/>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138">
        <v>13.756276951258759</v>
      </c>
      <c r="AI48" s="138">
        <v>14.721428571428573</v>
      </c>
      <c r="AJ48" s="138">
        <v>22.033333333333331</v>
      </c>
      <c r="AK48" s="138">
        <v>32.202197802197801</v>
      </c>
      <c r="AL48" s="138">
        <v>41.401985111662533</v>
      </c>
      <c r="AM48" s="138">
        <v>50.329731447640235</v>
      </c>
      <c r="AN48" s="138">
        <v>51.097730029457637</v>
      </c>
      <c r="AO48" s="138">
        <v>53.433919597989942</v>
      </c>
      <c r="AP48" s="138">
        <v>66.668636363636352</v>
      </c>
      <c r="AQ48" s="138">
        <v>77.651036790439605</v>
      </c>
      <c r="AR48" s="138">
        <v>134.98114050144258</v>
      </c>
      <c r="AS48" s="138">
        <v>173.14325355946306</v>
      </c>
      <c r="AT48" s="138">
        <v>199.74592724262308</v>
      </c>
      <c r="AU48" s="138">
        <v>245.91611603384013</v>
      </c>
      <c r="AV48" s="138">
        <v>404.6508545365192</v>
      </c>
      <c r="AW48" s="138">
        <v>552.73875902745692</v>
      </c>
      <c r="AX48" s="138">
        <v>656.20748239800935</v>
      </c>
      <c r="AY48" s="138">
        <v>792.96442475354183</v>
      </c>
      <c r="AZ48" s="138">
        <v>949.43287308560286</v>
      </c>
      <c r="BA48" s="138">
        <v>1104.2454763063374</v>
      </c>
      <c r="BB48" s="138">
        <v>1220.2878674290116</v>
      </c>
      <c r="BC48" s="138">
        <v>970.71840220705849</v>
      </c>
      <c r="BD48" s="138">
        <v>0.8756194709100189</v>
      </c>
      <c r="BE48" s="138">
        <v>-0.41937677809972562</v>
      </c>
      <c r="BF48" s="138">
        <v>-0.37887372956852083</v>
      </c>
      <c r="BG48" s="138">
        <v>4.3631739312400351E-2</v>
      </c>
      <c r="BH48" s="138">
        <v>-1.4849686933561724E-2</v>
      </c>
      <c r="BI48" s="138">
        <v>0</v>
      </c>
      <c r="BJ48" s="138">
        <v>0</v>
      </c>
      <c r="BK48" s="138">
        <v>0</v>
      </c>
      <c r="BL48" s="138">
        <v>0</v>
      </c>
      <c r="BM48" s="138">
        <v>0</v>
      </c>
      <c r="BN48" s="138">
        <v>0</v>
      </c>
      <c r="BO48" s="138">
        <v>0</v>
      </c>
      <c r="BP48" s="138">
        <v>0</v>
      </c>
      <c r="BQ48" s="138">
        <v>0</v>
      </c>
      <c r="BR48" s="138">
        <v>0</v>
      </c>
      <c r="BS48" s="138">
        <v>0</v>
      </c>
      <c r="BT48" s="138">
        <v>0</v>
      </c>
      <c r="BU48" s="138">
        <v>0</v>
      </c>
      <c r="BV48" s="138">
        <v>0</v>
      </c>
      <c r="BW48" s="138">
        <v>0</v>
      </c>
      <c r="BX48" s="138">
        <v>0</v>
      </c>
      <c r="BY48" s="138">
        <v>0</v>
      </c>
      <c r="BZ48" s="138">
        <v>0</v>
      </c>
      <c r="CA48" s="139">
        <v>0</v>
      </c>
    </row>
    <row r="49" spans="1:79" x14ac:dyDescent="0.4">
      <c r="A49" s="136"/>
      <c r="B49" s="101" t="s">
        <v>316</v>
      </c>
      <c r="C49" s="54"/>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138">
        <v>10.243723048741241</v>
      </c>
      <c r="AI49" s="138">
        <v>12.278571428571427</v>
      </c>
      <c r="AJ49" s="138">
        <v>19.966666666666669</v>
      </c>
      <c r="AK49" s="138">
        <v>33.797802197802199</v>
      </c>
      <c r="AL49" s="138">
        <v>52.598014888337467</v>
      </c>
      <c r="AM49" s="138">
        <v>72.670268552359772</v>
      </c>
      <c r="AN49" s="138">
        <v>74.902269970542363</v>
      </c>
      <c r="AO49" s="138">
        <v>76.566080402010058</v>
      </c>
      <c r="AP49" s="138">
        <v>94.331363636363648</v>
      </c>
      <c r="AQ49" s="138">
        <v>102.05696320956039</v>
      </c>
      <c r="AR49" s="138">
        <v>259.26385949855739</v>
      </c>
      <c r="AS49" s="138">
        <v>252.02174644053699</v>
      </c>
      <c r="AT49" s="138">
        <v>294.60707275737695</v>
      </c>
      <c r="AU49" s="138">
        <v>380.32888396615988</v>
      </c>
      <c r="AV49" s="138">
        <v>524.02814546348088</v>
      </c>
      <c r="AW49" s="138">
        <v>655.03624097254328</v>
      </c>
      <c r="AX49" s="138">
        <v>784.58951760199068</v>
      </c>
      <c r="AY49" s="138">
        <v>946.59857524645815</v>
      </c>
      <c r="AZ49" s="138">
        <v>1134.2471269143971</v>
      </c>
      <c r="BA49" s="138">
        <v>1222.0865236936625</v>
      </c>
      <c r="BB49" s="138">
        <v>1208.691132570988</v>
      </c>
      <c r="BC49" s="138">
        <v>925.00059779294145</v>
      </c>
      <c r="BD49" s="138">
        <v>0.83438052908998106</v>
      </c>
      <c r="BE49" s="138">
        <v>-0.39962544190027438</v>
      </c>
      <c r="BF49" s="138">
        <v>-0.36102996043147928</v>
      </c>
      <c r="BG49" s="138">
        <v>4.1576820687599665E-2</v>
      </c>
      <c r="BH49" s="138">
        <v>-1.4150313066438278E-2</v>
      </c>
      <c r="BI49" s="138">
        <v>0</v>
      </c>
      <c r="BJ49" s="138">
        <v>0</v>
      </c>
      <c r="BK49" s="138">
        <v>0</v>
      </c>
      <c r="BL49" s="138">
        <v>0</v>
      </c>
      <c r="BM49" s="138">
        <v>0</v>
      </c>
      <c r="BN49" s="138">
        <v>0</v>
      </c>
      <c r="BO49" s="138">
        <v>0</v>
      </c>
      <c r="BP49" s="138">
        <v>0</v>
      </c>
      <c r="BQ49" s="138">
        <v>0</v>
      </c>
      <c r="BR49" s="138">
        <v>0</v>
      </c>
      <c r="BS49" s="138">
        <v>0</v>
      </c>
      <c r="BT49" s="138">
        <v>0</v>
      </c>
      <c r="BU49" s="138">
        <v>0</v>
      </c>
      <c r="BV49" s="138">
        <v>0</v>
      </c>
      <c r="BW49" s="138">
        <v>0</v>
      </c>
      <c r="BX49" s="138">
        <v>0</v>
      </c>
      <c r="BY49" s="138">
        <v>0</v>
      </c>
      <c r="BZ49" s="138">
        <v>0</v>
      </c>
      <c r="CA49" s="139">
        <v>0</v>
      </c>
    </row>
    <row r="50" spans="1:79" ht="26.25" customHeight="1" x14ac:dyDescent="0.4">
      <c r="A50" s="136"/>
      <c r="B50" s="64" t="s">
        <v>147</v>
      </c>
      <c r="C50" s="54"/>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138">
        <v>0</v>
      </c>
      <c r="AI50" s="138">
        <v>0</v>
      </c>
      <c r="AJ50" s="138">
        <v>0</v>
      </c>
      <c r="AK50" s="138">
        <v>0</v>
      </c>
      <c r="AL50" s="138">
        <v>0</v>
      </c>
      <c r="AM50" s="138">
        <v>0</v>
      </c>
      <c r="AN50" s="138">
        <v>0</v>
      </c>
      <c r="AO50" s="138">
        <v>0</v>
      </c>
      <c r="AP50" s="138">
        <v>0</v>
      </c>
      <c r="AQ50" s="138">
        <v>0</v>
      </c>
      <c r="AR50" s="138">
        <v>0</v>
      </c>
      <c r="AS50" s="138">
        <v>0</v>
      </c>
      <c r="AT50" s="138">
        <v>0</v>
      </c>
      <c r="AU50" s="138">
        <v>0</v>
      </c>
      <c r="AV50" s="138">
        <v>2.8769999999999998</v>
      </c>
      <c r="AW50" s="138">
        <v>7.2039999999999997</v>
      </c>
      <c r="AX50" s="138">
        <v>11.369</v>
      </c>
      <c r="AY50" s="138">
        <v>19.163</v>
      </c>
      <c r="AZ50" s="138">
        <v>34.027000000000001</v>
      </c>
      <c r="BA50" s="138">
        <v>42.026000000000003</v>
      </c>
      <c r="BB50" s="138">
        <v>48.832000000000001</v>
      </c>
      <c r="BC50" s="138">
        <v>39.287999999999997</v>
      </c>
      <c r="BD50" s="138">
        <v>-6.0999999999999999E-2</v>
      </c>
      <c r="BE50" s="138">
        <v>-8.6436562195121955E-2</v>
      </c>
      <c r="BF50" s="138">
        <v>-0.14737339999999999</v>
      </c>
      <c r="BG50" s="138">
        <v>8.5208560000000017E-2</v>
      </c>
      <c r="BH50" s="138">
        <v>-2.9000000000000001E-2</v>
      </c>
      <c r="BI50" s="138">
        <v>0</v>
      </c>
      <c r="BJ50" s="138">
        <v>0</v>
      </c>
      <c r="BK50" s="138">
        <v>0</v>
      </c>
      <c r="BL50" s="138">
        <v>0</v>
      </c>
      <c r="BM50" s="138">
        <v>0</v>
      </c>
      <c r="BN50" s="138">
        <v>0</v>
      </c>
      <c r="BO50" s="138">
        <v>0</v>
      </c>
      <c r="BP50" s="138">
        <v>0</v>
      </c>
      <c r="BQ50" s="138">
        <v>0</v>
      </c>
      <c r="BR50" s="138">
        <v>0</v>
      </c>
      <c r="BS50" s="138">
        <v>0</v>
      </c>
      <c r="BT50" s="138">
        <v>0</v>
      </c>
      <c r="BU50" s="138">
        <v>0</v>
      </c>
      <c r="BV50" s="138">
        <v>0</v>
      </c>
      <c r="BW50" s="138">
        <v>0</v>
      </c>
      <c r="BX50" s="138">
        <v>0</v>
      </c>
      <c r="BY50" s="138">
        <v>0</v>
      </c>
      <c r="BZ50" s="138">
        <v>0</v>
      </c>
      <c r="CA50" s="139">
        <v>0</v>
      </c>
    </row>
    <row r="51" spans="1:79" x14ac:dyDescent="0.4">
      <c r="A51" s="136"/>
      <c r="B51" s="101" t="s">
        <v>313</v>
      </c>
      <c r="C51" s="54"/>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138">
        <v>0</v>
      </c>
      <c r="AI51" s="138">
        <v>0</v>
      </c>
      <c r="AJ51" s="138">
        <v>0</v>
      </c>
      <c r="AK51" s="138">
        <v>0</v>
      </c>
      <c r="AL51" s="138">
        <v>0</v>
      </c>
      <c r="AM51" s="138">
        <v>0</v>
      </c>
      <c r="AN51" s="138">
        <v>0</v>
      </c>
      <c r="AO51" s="138">
        <v>0</v>
      </c>
      <c r="AP51" s="138">
        <v>0</v>
      </c>
      <c r="AQ51" s="138">
        <v>0</v>
      </c>
      <c r="AR51" s="138">
        <v>0</v>
      </c>
      <c r="AS51" s="138">
        <v>0</v>
      </c>
      <c r="AT51" s="138">
        <v>0</v>
      </c>
      <c r="AU51" s="138">
        <v>0</v>
      </c>
      <c r="AV51" s="138">
        <v>0.65355075911120464</v>
      </c>
      <c r="AW51" s="138">
        <v>1.6217743773994191</v>
      </c>
      <c r="AX51" s="138">
        <v>2.5752797853609004</v>
      </c>
      <c r="AY51" s="138">
        <v>4.0695107580942906</v>
      </c>
      <c r="AZ51" s="138">
        <v>7.3852964480226744</v>
      </c>
      <c r="BA51" s="138">
        <v>9.2967079417926204</v>
      </c>
      <c r="BB51" s="138">
        <v>10.80366474213008</v>
      </c>
      <c r="BC51" s="138">
        <v>9.355921533335783</v>
      </c>
      <c r="BD51" s="138">
        <v>0</v>
      </c>
      <c r="BE51" s="138">
        <v>0</v>
      </c>
      <c r="BF51" s="138">
        <v>0</v>
      </c>
      <c r="BG51" s="138">
        <v>0</v>
      </c>
      <c r="BH51" s="138">
        <v>0</v>
      </c>
      <c r="BI51" s="138">
        <v>0</v>
      </c>
      <c r="BJ51" s="138">
        <v>0</v>
      </c>
      <c r="BK51" s="138">
        <v>0</v>
      </c>
      <c r="BL51" s="138">
        <v>0</v>
      </c>
      <c r="BM51" s="138">
        <v>0</v>
      </c>
      <c r="BN51" s="138">
        <v>0</v>
      </c>
      <c r="BO51" s="138">
        <v>0</v>
      </c>
      <c r="BP51" s="138">
        <v>0</v>
      </c>
      <c r="BQ51" s="138">
        <v>0</v>
      </c>
      <c r="BR51" s="138">
        <v>0</v>
      </c>
      <c r="BS51" s="138">
        <v>0</v>
      </c>
      <c r="BT51" s="138">
        <v>0</v>
      </c>
      <c r="BU51" s="138">
        <v>0</v>
      </c>
      <c r="BV51" s="138">
        <v>0</v>
      </c>
      <c r="BW51" s="138">
        <v>0</v>
      </c>
      <c r="BX51" s="138">
        <v>0</v>
      </c>
      <c r="BY51" s="138">
        <v>0</v>
      </c>
      <c r="BZ51" s="138">
        <v>0</v>
      </c>
      <c r="CA51" s="139">
        <v>0</v>
      </c>
    </row>
    <row r="52" spans="1:79" x14ac:dyDescent="0.4">
      <c r="A52" s="136"/>
      <c r="B52" s="101" t="s">
        <v>314</v>
      </c>
      <c r="C52" s="54"/>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138">
        <v>0</v>
      </c>
      <c r="AI52" s="138">
        <v>0</v>
      </c>
      <c r="AJ52" s="138">
        <v>0</v>
      </c>
      <c r="AK52" s="138">
        <v>0</v>
      </c>
      <c r="AL52" s="138">
        <v>0</v>
      </c>
      <c r="AM52" s="138">
        <v>0</v>
      </c>
      <c r="AN52" s="138">
        <v>0</v>
      </c>
      <c r="AO52" s="138">
        <v>0</v>
      </c>
      <c r="AP52" s="138">
        <v>0</v>
      </c>
      <c r="AQ52" s="138">
        <v>0</v>
      </c>
      <c r="AR52" s="138">
        <v>0</v>
      </c>
      <c r="AS52" s="138">
        <v>0</v>
      </c>
      <c r="AT52" s="138">
        <v>0</v>
      </c>
      <c r="AU52" s="138">
        <v>0</v>
      </c>
      <c r="AV52" s="138">
        <v>2.2234492408887951</v>
      </c>
      <c r="AW52" s="138">
        <v>5.5822256226005811</v>
      </c>
      <c r="AX52" s="138">
        <v>8.7937202146390998</v>
      </c>
      <c r="AY52" s="138">
        <v>15.09348924190571</v>
      </c>
      <c r="AZ52" s="138">
        <v>26.641703551977329</v>
      </c>
      <c r="BA52" s="138">
        <v>32.729292058207385</v>
      </c>
      <c r="BB52" s="138">
        <v>38.028335257869927</v>
      </c>
      <c r="BC52" s="138">
        <v>29.932078466664212</v>
      </c>
      <c r="BD52" s="138">
        <v>-6.0999999999999999E-2</v>
      </c>
      <c r="BE52" s="138">
        <v>-8.6436562195121955E-2</v>
      </c>
      <c r="BF52" s="138">
        <v>-0.14737339999999999</v>
      </c>
      <c r="BG52" s="138">
        <v>8.5208560000000017E-2</v>
      </c>
      <c r="BH52" s="138">
        <v>-2.9000000000000001E-2</v>
      </c>
      <c r="BI52" s="138">
        <v>0</v>
      </c>
      <c r="BJ52" s="138">
        <v>0</v>
      </c>
      <c r="BK52" s="138">
        <v>0</v>
      </c>
      <c r="BL52" s="138">
        <v>0</v>
      </c>
      <c r="BM52" s="138">
        <v>0</v>
      </c>
      <c r="BN52" s="138">
        <v>0</v>
      </c>
      <c r="BO52" s="138">
        <v>0</v>
      </c>
      <c r="BP52" s="138">
        <v>0</v>
      </c>
      <c r="BQ52" s="138">
        <v>0</v>
      </c>
      <c r="BR52" s="138">
        <v>0</v>
      </c>
      <c r="BS52" s="138">
        <v>0</v>
      </c>
      <c r="BT52" s="138">
        <v>0</v>
      </c>
      <c r="BU52" s="138">
        <v>0</v>
      </c>
      <c r="BV52" s="138">
        <v>0</v>
      </c>
      <c r="BW52" s="138">
        <v>0</v>
      </c>
      <c r="BX52" s="138">
        <v>0</v>
      </c>
      <c r="BY52" s="138">
        <v>0</v>
      </c>
      <c r="BZ52" s="138">
        <v>0</v>
      </c>
      <c r="CA52" s="139">
        <v>0</v>
      </c>
    </row>
    <row r="53" spans="1:79" x14ac:dyDescent="0.4">
      <c r="A53" s="136"/>
      <c r="B53" s="64" t="s">
        <v>252</v>
      </c>
      <c r="C53" s="54"/>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138">
        <v>0</v>
      </c>
      <c r="AI53" s="138">
        <v>0</v>
      </c>
      <c r="AJ53" s="138">
        <v>0</v>
      </c>
      <c r="AK53" s="138">
        <v>0</v>
      </c>
      <c r="AL53" s="138">
        <v>0</v>
      </c>
      <c r="AM53" s="138">
        <v>0</v>
      </c>
      <c r="AN53" s="138">
        <v>0</v>
      </c>
      <c r="AO53" s="138">
        <v>0</v>
      </c>
      <c r="AP53" s="138">
        <v>0</v>
      </c>
      <c r="AQ53" s="138">
        <v>0</v>
      </c>
      <c r="AR53" s="138">
        <v>0</v>
      </c>
      <c r="AS53" s="138">
        <v>0</v>
      </c>
      <c r="AT53" s="138">
        <v>0</v>
      </c>
      <c r="AU53" s="138">
        <v>0</v>
      </c>
      <c r="AV53" s="138">
        <v>0</v>
      </c>
      <c r="AW53" s="138">
        <v>0</v>
      </c>
      <c r="AX53" s="138">
        <v>0</v>
      </c>
      <c r="AY53" s="138">
        <v>0</v>
      </c>
      <c r="AZ53" s="138">
        <v>3.1930000000000001</v>
      </c>
      <c r="BA53" s="138">
        <v>23.582999999999998</v>
      </c>
      <c r="BB53" s="138">
        <v>32.392000000000003</v>
      </c>
      <c r="BC53" s="138">
        <v>27.45</v>
      </c>
      <c r="BD53" s="138">
        <v>4.1689999999999996</v>
      </c>
      <c r="BE53" s="138">
        <v>6.0000000000000001E-3</v>
      </c>
      <c r="BF53" s="138">
        <v>4.2999999999999997E-2</v>
      </c>
      <c r="BG53" s="138">
        <v>0</v>
      </c>
      <c r="BH53" s="138">
        <v>0</v>
      </c>
      <c r="BI53" s="138">
        <v>0</v>
      </c>
      <c r="BJ53" s="138">
        <v>0</v>
      </c>
      <c r="BK53" s="138">
        <v>0</v>
      </c>
      <c r="BL53" s="138">
        <v>0</v>
      </c>
      <c r="BM53" s="138">
        <v>0</v>
      </c>
      <c r="BN53" s="138">
        <v>0</v>
      </c>
      <c r="BO53" s="138">
        <v>0</v>
      </c>
      <c r="BP53" s="138">
        <v>0</v>
      </c>
      <c r="BQ53" s="138">
        <v>0</v>
      </c>
      <c r="BR53" s="138">
        <v>0</v>
      </c>
      <c r="BS53" s="138">
        <v>0</v>
      </c>
      <c r="BT53" s="138">
        <v>0</v>
      </c>
      <c r="BU53" s="138">
        <v>0</v>
      </c>
      <c r="BV53" s="138">
        <v>0</v>
      </c>
      <c r="BW53" s="138">
        <v>0</v>
      </c>
      <c r="BX53" s="138">
        <v>0</v>
      </c>
      <c r="BY53" s="138">
        <v>0</v>
      </c>
      <c r="BZ53" s="138">
        <v>0</v>
      </c>
      <c r="CA53" s="139">
        <v>0</v>
      </c>
    </row>
    <row r="54" spans="1:79" x14ac:dyDescent="0.4">
      <c r="A54" s="136"/>
      <c r="B54" s="64" t="s">
        <v>317</v>
      </c>
      <c r="C54" s="54"/>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138">
        <f>'Table 1a'!AH36</f>
        <v>0</v>
      </c>
      <c r="AI54" s="138">
        <f>'Table 1a'!AI36</f>
        <v>0</v>
      </c>
      <c r="AJ54" s="138">
        <f>'Table 1a'!AJ36</f>
        <v>0</v>
      </c>
      <c r="AK54" s="138">
        <f>'Table 1a'!AK36</f>
        <v>0</v>
      </c>
      <c r="AL54" s="138">
        <f>'Table 1a'!AL36</f>
        <v>0</v>
      </c>
      <c r="AM54" s="138">
        <f>'Table 1a'!AM36</f>
        <v>0</v>
      </c>
      <c r="AN54" s="138">
        <f>'Table 1a'!AN36</f>
        <v>0</v>
      </c>
      <c r="AO54" s="138">
        <f>'Table 1a'!AO36</f>
        <v>0</v>
      </c>
      <c r="AP54" s="138">
        <f>'Table 1a'!AP36</f>
        <v>0</v>
      </c>
      <c r="AQ54" s="138">
        <f>'Table 1a'!AQ36</f>
        <v>0</v>
      </c>
      <c r="AR54" s="138">
        <f>'Table 1a'!AR36</f>
        <v>0</v>
      </c>
      <c r="AS54" s="138">
        <f>'Table 1a'!AS36</f>
        <v>0</v>
      </c>
      <c r="AT54" s="138">
        <f>'Table 1a'!AT36</f>
        <v>0</v>
      </c>
      <c r="AU54" s="138">
        <f>'Table 1a'!AU36</f>
        <v>0</v>
      </c>
      <c r="AV54" s="138">
        <f>'Table 1a'!AV36</f>
        <v>0</v>
      </c>
      <c r="AW54" s="138">
        <f>'Table 1a'!AW36</f>
        <v>0</v>
      </c>
      <c r="AX54" s="138">
        <f>'Table 1a'!AX36</f>
        <v>0</v>
      </c>
      <c r="AY54" s="138">
        <f>'Table 1a'!AY36</f>
        <v>0</v>
      </c>
      <c r="AZ54" s="138">
        <f>'Table 1a'!AZ36</f>
        <v>0</v>
      </c>
      <c r="BA54" s="138">
        <f>'Table 1a'!BA36</f>
        <v>0</v>
      </c>
      <c r="BB54" s="138">
        <f>'Table 1a'!BB36</f>
        <v>0</v>
      </c>
      <c r="BC54" s="138">
        <f>'Table 1a'!BC36</f>
        <v>0</v>
      </c>
      <c r="BD54" s="138">
        <f>'Table 1a'!BD36</f>
        <v>0</v>
      </c>
      <c r="BE54" s="138">
        <f>'Table 1a'!BE36</f>
        <v>0</v>
      </c>
      <c r="BF54" s="138">
        <f>'Table 1a'!BF36</f>
        <v>0</v>
      </c>
      <c r="BG54" s="138">
        <f>'Table 1a'!BG36</f>
        <v>0</v>
      </c>
      <c r="BH54" s="138">
        <f>'Table 1a'!BH36</f>
        <v>0</v>
      </c>
      <c r="BI54" s="138">
        <f>'Table 1a'!BI36</f>
        <v>0</v>
      </c>
      <c r="BJ54" s="138">
        <f>'Table 1a'!BJ36</f>
        <v>0</v>
      </c>
      <c r="BK54" s="138">
        <f>'Table 1a'!BK36</f>
        <v>0</v>
      </c>
      <c r="BL54" s="138">
        <f>'Table 1a'!BL36</f>
        <v>90.849720650000009</v>
      </c>
      <c r="BM54" s="138">
        <f>'Table 1a'!BM36</f>
        <v>106.96880001999999</v>
      </c>
      <c r="BN54" s="138">
        <f>'Table 1a'!BN36</f>
        <v>109.92031101000002</v>
      </c>
      <c r="BO54" s="138">
        <f>'Table 1a'!BO36</f>
        <v>115.96021940000001</v>
      </c>
      <c r="BP54" s="138">
        <f>'Table 1a'!BP36</f>
        <v>110.02752643000001</v>
      </c>
      <c r="BQ54" s="138">
        <f>'Table 1a'!BQ36</f>
        <v>101.38309716000001</v>
      </c>
      <c r="BR54" s="138">
        <f>'Table 1a'!BR36</f>
        <v>15.698963300000001</v>
      </c>
      <c r="BS54" s="138">
        <f>'Table 1a'!BS36</f>
        <v>0</v>
      </c>
      <c r="BT54" s="138">
        <f>'Table 1a'!BT36</f>
        <v>0</v>
      </c>
      <c r="BU54" s="138">
        <f>'Table 1a'!BU36</f>
        <v>0</v>
      </c>
      <c r="BV54" s="138">
        <f>'Table 1a'!BV36</f>
        <v>0</v>
      </c>
      <c r="BW54" s="138">
        <f>'Table 1a'!BW36</f>
        <v>0</v>
      </c>
      <c r="BX54" s="138">
        <f>'Table 1a'!BX36</f>
        <v>0</v>
      </c>
      <c r="BY54" s="138">
        <f>'Table 1a'!BY36</f>
        <v>0</v>
      </c>
      <c r="BZ54" s="138">
        <f>'Table 1a'!BZ36</f>
        <v>0</v>
      </c>
      <c r="CA54" s="139">
        <f>'Table 1a'!CA36</f>
        <v>0</v>
      </c>
    </row>
    <row r="55" spans="1:79" ht="26.25" customHeight="1" x14ac:dyDescent="0.4">
      <c r="A55" s="136"/>
      <c r="B55" s="224" t="s">
        <v>318</v>
      </c>
      <c r="C55" s="54"/>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252" t="s">
        <v>295</v>
      </c>
      <c r="BM55" s="138"/>
      <c r="BN55" s="138"/>
      <c r="BO55" s="138"/>
      <c r="BP55" s="138"/>
      <c r="BQ55" s="138"/>
      <c r="BR55" s="138"/>
      <c r="BS55" s="138"/>
      <c r="BT55" s="138"/>
      <c r="BU55" s="138"/>
      <c r="BV55" s="138"/>
      <c r="BW55" s="138"/>
      <c r="BX55" s="138"/>
      <c r="BY55" s="138"/>
      <c r="BZ55" s="138"/>
      <c r="CA55" s="139"/>
    </row>
    <row r="56" spans="1:79" x14ac:dyDescent="0.4">
      <c r="A56" s="136"/>
      <c r="B56" s="64" t="s">
        <v>319</v>
      </c>
      <c r="C56" s="54"/>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138">
        <f>'Council Tax Benefit'!AH19</f>
        <v>189.0604099893182</v>
      </c>
      <c r="AI56" s="138">
        <f>'Council Tax Benefit'!AI19</f>
        <v>217.24186395918002</v>
      </c>
      <c r="AJ56" s="138">
        <f>'Council Tax Benefit'!AJ19</f>
        <v>291.64676658977385</v>
      </c>
      <c r="AK56" s="138">
        <f>'Council Tax Benefit'!AK19</f>
        <v>435.79447132057123</v>
      </c>
      <c r="AL56" s="138">
        <f>'Council Tax Benefit'!AL19</f>
        <v>531.64070822038082</v>
      </c>
      <c r="AM56" s="138">
        <f>'Council Tax Benefit'!AM19</f>
        <v>599.91337522552976</v>
      </c>
      <c r="AN56" s="138">
        <f>'Council Tax Benefit'!AN19</f>
        <v>667.59777746960162</v>
      </c>
      <c r="AO56" s="138">
        <f>'Council Tax Benefit'!AO19</f>
        <v>730.54411349699535</v>
      </c>
      <c r="AP56" s="138">
        <f>'Council Tax Benefit'!AP19</f>
        <v>805.60849456809274</v>
      </c>
      <c r="AQ56" s="138">
        <f>'Council Tax Benefit'!AQ19</f>
        <v>838.18835992187337</v>
      </c>
      <c r="AR56" s="138">
        <f>'Council Tax Benefit'!AR19</f>
        <v>760.26900000000001</v>
      </c>
      <c r="AS56" s="138">
        <f>'Council Tax Benefit'!AS19</f>
        <v>936.29321192193368</v>
      </c>
      <c r="AT56" s="138">
        <f>'Council Tax Benefit'!AT19</f>
        <v>1162.117</v>
      </c>
      <c r="AU56" s="138">
        <f>'Council Tax Benefit'!AU19</f>
        <v>670.327</v>
      </c>
      <c r="AV56" s="138">
        <f>'Council Tax Benefit'!AV19</f>
        <v>724.20100000000002</v>
      </c>
      <c r="AW56" s="138">
        <f>'Council Tax Benefit'!AW19</f>
        <v>941.47799999999995</v>
      </c>
      <c r="AX56" s="138">
        <f>'Council Tax Benefit'!AX19</f>
        <v>973.24916299999973</v>
      </c>
      <c r="AY56" s="138">
        <f>'Council Tax Benefit'!AY19</f>
        <v>991.50290500000006</v>
      </c>
      <c r="AZ56" s="138">
        <f>'Council Tax Benefit'!AZ19</f>
        <v>1035.1050220000002</v>
      </c>
      <c r="BA56" s="138">
        <f>'Council Tax Benefit'!BA19</f>
        <v>1079.5440269999999</v>
      </c>
      <c r="BB56" s="138">
        <f>'Council Tax Benefit'!BB19</f>
        <v>1124.7226409999994</v>
      </c>
      <c r="BC56" s="138">
        <f>'Council Tax Benefit'!BC19</f>
        <v>1163.735510948489</v>
      </c>
      <c r="BD56" s="138">
        <f>'Council Tax Benefit'!BD19</f>
        <v>1229.3620240181656</v>
      </c>
      <c r="BE56" s="138">
        <f>'Council Tax Benefit'!BE19</f>
        <v>1349.4457237699216</v>
      </c>
      <c r="BF56" s="138">
        <f>'Council Tax Benefit'!BF19</f>
        <v>1430.8457317625675</v>
      </c>
      <c r="BG56" s="138">
        <f>'Council Tax Benefit'!BG19</f>
        <v>1612.517104499429</v>
      </c>
      <c r="BH56" s="138">
        <f>'Council Tax Benefit'!BH19</f>
        <v>1828.5273484448542</v>
      </c>
      <c r="BI56" s="138">
        <f>'Council Tax Benefit'!BI19</f>
        <v>1843.2959341159444</v>
      </c>
      <c r="BJ56" s="138">
        <f>'Council Tax Benefit'!BJ19</f>
        <v>2003.9939900362206</v>
      </c>
      <c r="BK56" s="138">
        <f>'Council Tax Benefit'!BK19</f>
        <v>2046.6136160962108</v>
      </c>
      <c r="BL56" s="225">
        <f>'Council Tax Benefit'!BL11+'Council Tax Benefit'!BL14</f>
        <v>1951.6371495119893</v>
      </c>
      <c r="BM56" s="138">
        <f>'Council Tax Benefit'!BM11+'Council Tax Benefit'!BM14</f>
        <v>2006.7896813621428</v>
      </c>
      <c r="BN56" s="138">
        <f>'Council Tax Benefit'!BN11+'Council Tax Benefit'!BN14</f>
        <v>2033.5200871314812</v>
      </c>
      <c r="BO56" s="138">
        <f>'Council Tax Benefit'!BO11+'Council Tax Benefit'!BO14</f>
        <v>1982.7831259442928</v>
      </c>
      <c r="BP56" s="138">
        <f>'Council Tax Benefit'!BP11+'Council Tax Benefit'!BP14</f>
        <v>1921.059573258301</v>
      </c>
      <c r="BQ56" s="138">
        <f>'Council Tax Benefit'!BQ11+'Council Tax Benefit'!BQ14</f>
        <v>0</v>
      </c>
      <c r="BR56" s="138">
        <f>'Council Tax Benefit'!BR11+'Council Tax Benefit'!BR14</f>
        <v>0</v>
      </c>
      <c r="BS56" s="138">
        <f>'Council Tax Benefit'!BS11+'Council Tax Benefit'!BS14</f>
        <v>0</v>
      </c>
      <c r="BT56" s="138">
        <f>'Council Tax Benefit'!BT11+'Council Tax Benefit'!BT14</f>
        <v>0</v>
      </c>
      <c r="BU56" s="138">
        <f>'Council Tax Benefit'!BU11+'Council Tax Benefit'!BU14</f>
        <v>0</v>
      </c>
      <c r="BV56" s="138">
        <f>'Council Tax Benefit'!BV11+'Council Tax Benefit'!BV14</f>
        <v>0</v>
      </c>
      <c r="BW56" s="138">
        <f>'Council Tax Benefit'!BW11+'Council Tax Benefit'!BW14</f>
        <v>0</v>
      </c>
      <c r="BX56" s="138">
        <f>'Council Tax Benefit'!BX11+'Council Tax Benefit'!BX14</f>
        <v>0</v>
      </c>
      <c r="BY56" s="138">
        <f>'Council Tax Benefit'!BY11+'Council Tax Benefit'!BY14</f>
        <v>0</v>
      </c>
      <c r="BZ56" s="138">
        <f>'Council Tax Benefit'!BZ11+'Council Tax Benefit'!BZ14</f>
        <v>0</v>
      </c>
      <c r="CA56" s="139">
        <f>'Council Tax Benefit'!CA11+'Council Tax Benefit'!CA14</f>
        <v>0</v>
      </c>
    </row>
    <row r="57" spans="1:79" x14ac:dyDescent="0.4">
      <c r="A57" s="136"/>
      <c r="B57" s="64" t="s">
        <v>320</v>
      </c>
      <c r="C57" s="54"/>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138">
        <f>'Council Tax Benefit'!AH20</f>
        <v>27.502827272667155</v>
      </c>
      <c r="AI57" s="138">
        <f>'Council Tax Benefit'!AI20</f>
        <v>31.585852043726426</v>
      </c>
      <c r="AJ57" s="138">
        <f>'Council Tax Benefit'!AJ20</f>
        <v>42.384582121077884</v>
      </c>
      <c r="AK57" s="138">
        <f>'Council Tax Benefit'!AK20</f>
        <v>63.213077234706887</v>
      </c>
      <c r="AL57" s="138">
        <f>'Council Tax Benefit'!AL20</f>
        <v>76.776376134597115</v>
      </c>
      <c r="AM57" s="138">
        <f>'Council Tax Benefit'!AM20</f>
        <v>86.294927523123278</v>
      </c>
      <c r="AN57" s="138">
        <f>'Council Tax Benefit'!AN20</f>
        <v>96.19980924653629</v>
      </c>
      <c r="AO57" s="138">
        <f>'Council Tax Benefit'!AO20</f>
        <v>104.64116166965778</v>
      </c>
      <c r="AP57" s="138">
        <f>'Council Tax Benefit'!AP20</f>
        <v>116.03413200590694</v>
      </c>
      <c r="AQ57" s="138">
        <f>'Council Tax Benefit'!AQ20</f>
        <v>120.6229520803748</v>
      </c>
      <c r="AR57" s="138">
        <f>'Council Tax Benefit'!AR20</f>
        <v>83.058999999999997</v>
      </c>
      <c r="AS57" s="138">
        <f>'Council Tax Benefit'!AS20</f>
        <v>114.8284154022263</v>
      </c>
      <c r="AT57" s="138">
        <f>'Council Tax Benefit'!AT20</f>
        <v>166.71700000000001</v>
      </c>
      <c r="AU57" s="138">
        <f>'Council Tax Benefit'!AU20</f>
        <v>112.279</v>
      </c>
      <c r="AV57" s="138">
        <f>'Council Tax Benefit'!AV20</f>
        <v>146.14699999999999</v>
      </c>
      <c r="AW57" s="138">
        <f>'Council Tax Benefit'!AW20</f>
        <v>188.857</v>
      </c>
      <c r="AX57" s="138">
        <f>'Council Tax Benefit'!AX20</f>
        <v>237.89668399999994</v>
      </c>
      <c r="AY57" s="138">
        <f>'Council Tax Benefit'!AY20</f>
        <v>279.43384600000002</v>
      </c>
      <c r="AZ57" s="138">
        <f>'Council Tax Benefit'!AZ20</f>
        <v>318.77796300000006</v>
      </c>
      <c r="BA57" s="138">
        <f>'Council Tax Benefit'!BA20</f>
        <v>366.771837</v>
      </c>
      <c r="BB57" s="138">
        <f>'Council Tax Benefit'!BB20</f>
        <v>408.74446599999976</v>
      </c>
      <c r="BC57" s="138">
        <f>'Council Tax Benefit'!BC20</f>
        <v>444.9005951357899</v>
      </c>
      <c r="BD57" s="138">
        <f>'Council Tax Benefit'!BD20</f>
        <v>486.32011499999982</v>
      </c>
      <c r="BE57" s="138">
        <f>'Council Tax Benefit'!BE20</f>
        <v>528.76477520781191</v>
      </c>
      <c r="BF57" s="138">
        <f>'Council Tax Benefit'!BF20</f>
        <v>593.43878223860281</v>
      </c>
      <c r="BG57" s="138">
        <f>'Council Tax Benefit'!BG20</f>
        <v>700.71103272999665</v>
      </c>
      <c r="BH57" s="138">
        <f>'Council Tax Benefit'!BH20</f>
        <v>750.02694315173312</v>
      </c>
      <c r="BI57" s="138">
        <f>'Council Tax Benefit'!BI20</f>
        <v>839.96132516636135</v>
      </c>
      <c r="BJ57" s="138">
        <f>'Council Tax Benefit'!BJ20</f>
        <v>805.30950638016247</v>
      </c>
      <c r="BK57" s="138">
        <f>'Council Tax Benefit'!BK20</f>
        <v>828.09404862651547</v>
      </c>
      <c r="BL57" s="225">
        <f>'Council Tax Benefit'!BL7</f>
        <v>944.21315574012146</v>
      </c>
      <c r="BM57" s="138">
        <f>'Council Tax Benefit'!BM7</f>
        <v>1026.3094368543275</v>
      </c>
      <c r="BN57" s="138">
        <f>'Council Tax Benefit'!BN7</f>
        <v>1083.9569208671562</v>
      </c>
      <c r="BO57" s="138">
        <f>'Council Tax Benefit'!BO7</f>
        <v>1097.3255047744601</v>
      </c>
      <c r="BP57" s="138">
        <f>'Council Tax Benefit'!BP7</f>
        <v>1110.9613710199749</v>
      </c>
      <c r="BQ57" s="138">
        <f>'Council Tax Benefit'!BQ7</f>
        <v>0</v>
      </c>
      <c r="BR57" s="138">
        <f>'Council Tax Benefit'!BR7</f>
        <v>0</v>
      </c>
      <c r="BS57" s="138">
        <f>'Council Tax Benefit'!BS7</f>
        <v>0</v>
      </c>
      <c r="BT57" s="138">
        <f>'Council Tax Benefit'!BT7</f>
        <v>0</v>
      </c>
      <c r="BU57" s="138">
        <f>'Council Tax Benefit'!BU7</f>
        <v>0</v>
      </c>
      <c r="BV57" s="138">
        <f>'Council Tax Benefit'!BV7</f>
        <v>0</v>
      </c>
      <c r="BW57" s="138">
        <f>'Council Tax Benefit'!BW7</f>
        <v>0</v>
      </c>
      <c r="BX57" s="138">
        <f>'Council Tax Benefit'!BX7</f>
        <v>0</v>
      </c>
      <c r="BY57" s="138">
        <f>'Council Tax Benefit'!BY7</f>
        <v>0</v>
      </c>
      <c r="BZ57" s="138">
        <f>'Council Tax Benefit'!BZ7</f>
        <v>0</v>
      </c>
      <c r="CA57" s="139">
        <f>'Council Tax Benefit'!CA7</f>
        <v>0</v>
      </c>
    </row>
    <row r="58" spans="1:79" x14ac:dyDescent="0.4">
      <c r="A58" s="136"/>
      <c r="B58" s="64" t="s">
        <v>321</v>
      </c>
      <c r="C58" s="54"/>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138">
        <f>'Council Tax Benefit'!AH21</f>
        <v>88.945632781705058</v>
      </c>
      <c r="AI58" s="138">
        <f>'Council Tax Benefit'!AI21</f>
        <v>102.63989716099778</v>
      </c>
      <c r="AJ58" s="138">
        <f>'Council Tax Benefit'!AJ21</f>
        <v>138.3856917255178</v>
      </c>
      <c r="AK58" s="138">
        <f>'Council Tax Benefit'!AK21</f>
        <v>205.51754927689734</v>
      </c>
      <c r="AL58" s="138">
        <f>'Council Tax Benefit'!AL21</f>
        <v>249.99250242525952</v>
      </c>
      <c r="AM58" s="138">
        <f>'Council Tax Benefit'!AM21</f>
        <v>281.05739095461479</v>
      </c>
      <c r="AN58" s="138">
        <f>'Council Tax Benefit'!AN21</f>
        <v>312.24655644943772</v>
      </c>
      <c r="AO58" s="138">
        <f>'Council Tax Benefit'!AO21</f>
        <v>341.18609501439198</v>
      </c>
      <c r="AP58" s="138">
        <f>'Council Tax Benefit'!AP21</f>
        <v>377.30402508543466</v>
      </c>
      <c r="AQ58" s="138">
        <f>'Council Tax Benefit'!AQ21</f>
        <v>392.27715570427546</v>
      </c>
      <c r="AR58" s="138">
        <f>'Council Tax Benefit'!AR21</f>
        <v>216.39</v>
      </c>
      <c r="AS58" s="138">
        <f>'Council Tax Benefit'!AS21</f>
        <v>243.14730758287362</v>
      </c>
      <c r="AT58" s="138">
        <f>'Council Tax Benefit'!AT21</f>
        <v>222.857</v>
      </c>
      <c r="AU58" s="138">
        <f>'Council Tax Benefit'!AU21</f>
        <v>185.916</v>
      </c>
      <c r="AV58" s="138">
        <f>'Council Tax Benefit'!AV21</f>
        <v>219.042</v>
      </c>
      <c r="AW58" s="138">
        <f>'Council Tax Benefit'!AW21</f>
        <v>306.87099999999998</v>
      </c>
      <c r="AX58" s="138">
        <f>'Council Tax Benefit'!AX21</f>
        <v>345.70058699999993</v>
      </c>
      <c r="AY58" s="138">
        <f>'Council Tax Benefit'!AY21</f>
        <v>383.72152899999998</v>
      </c>
      <c r="AZ58" s="138">
        <f>'Council Tax Benefit'!AZ21</f>
        <v>408.69452700000005</v>
      </c>
      <c r="BA58" s="138">
        <f>'Council Tax Benefit'!BA21</f>
        <v>423.69869799999998</v>
      </c>
      <c r="BB58" s="138">
        <f>'Council Tax Benefit'!BB21</f>
        <v>442.26725699999969</v>
      </c>
      <c r="BC58" s="138">
        <f>'Council Tax Benefit'!BC21</f>
        <v>458.38614234181148</v>
      </c>
      <c r="BD58" s="138">
        <f>'Council Tax Benefit'!BD21</f>
        <v>449.61359899999985</v>
      </c>
      <c r="BE58" s="138">
        <f>'Council Tax Benefit'!BE21</f>
        <v>447.65738801479245</v>
      </c>
      <c r="BF58" s="138">
        <f>'Council Tax Benefit'!BF21</f>
        <v>456.77495423193301</v>
      </c>
      <c r="BG58" s="138">
        <f>'Council Tax Benefit'!BG21</f>
        <v>524.55682653580504</v>
      </c>
      <c r="BH58" s="138">
        <f>'Council Tax Benefit'!BH21</f>
        <v>571.40950903414523</v>
      </c>
      <c r="BI58" s="138">
        <f>'Council Tax Benefit'!BI21</f>
        <v>632.58899092529441</v>
      </c>
      <c r="BJ58" s="138">
        <f>'Council Tax Benefit'!BJ21</f>
        <v>623.4840715467576</v>
      </c>
      <c r="BK58" s="138">
        <f>'Council Tax Benefit'!BK21</f>
        <v>618.93076704709995</v>
      </c>
      <c r="BL58" s="225">
        <f>'Council Tax Benefit'!BL8</f>
        <v>548.72375959129954</v>
      </c>
      <c r="BM58" s="138">
        <f>'Council Tax Benefit'!BM8</f>
        <v>539.7901437571029</v>
      </c>
      <c r="BN58" s="138">
        <f>'Council Tax Benefit'!BN8</f>
        <v>504.78300198133326</v>
      </c>
      <c r="BO58" s="138">
        <f>'Council Tax Benefit'!BO8</f>
        <v>443.73935361736528</v>
      </c>
      <c r="BP58" s="138">
        <f>'Council Tax Benefit'!BP8</f>
        <v>399.82414747873798</v>
      </c>
      <c r="BQ58" s="138">
        <f>'Council Tax Benefit'!BQ8</f>
        <v>0</v>
      </c>
      <c r="BR58" s="138">
        <f>'Council Tax Benefit'!BR8</f>
        <v>0</v>
      </c>
      <c r="BS58" s="138">
        <f>'Council Tax Benefit'!BS8</f>
        <v>0</v>
      </c>
      <c r="BT58" s="138">
        <f>'Council Tax Benefit'!BT8</f>
        <v>0</v>
      </c>
      <c r="BU58" s="138">
        <f>'Council Tax Benefit'!BU8</f>
        <v>0</v>
      </c>
      <c r="BV58" s="138">
        <f>'Council Tax Benefit'!BV8</f>
        <v>0</v>
      </c>
      <c r="BW58" s="138">
        <f>'Council Tax Benefit'!BW8</f>
        <v>0</v>
      </c>
      <c r="BX58" s="138">
        <f>'Council Tax Benefit'!BX8</f>
        <v>0</v>
      </c>
      <c r="BY58" s="138">
        <f>'Council Tax Benefit'!BY8</f>
        <v>0</v>
      </c>
      <c r="BZ58" s="138">
        <f>'Council Tax Benefit'!BZ8</f>
        <v>0</v>
      </c>
      <c r="CA58" s="139">
        <f>'Council Tax Benefit'!CA8</f>
        <v>0</v>
      </c>
    </row>
    <row r="59" spans="1:79" x14ac:dyDescent="0.4">
      <c r="A59" s="136"/>
      <c r="B59" s="64" t="s">
        <v>322</v>
      </c>
      <c r="C59" s="54"/>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138">
        <f>'Council Tax Benefit'!AH22</f>
        <v>73.242794596669199</v>
      </c>
      <c r="AI59" s="138">
        <f>'Council Tax Benefit'!AI22</f>
        <v>85.168081893459714</v>
      </c>
      <c r="AJ59" s="138">
        <f>'Council Tax Benefit'!AJ22</f>
        <v>115.30566723086193</v>
      </c>
      <c r="AK59" s="138">
        <f>'Council Tax Benefit'!AK22</f>
        <v>169.32691721496712</v>
      </c>
      <c r="AL59" s="138">
        <f>'Council Tax Benefit'!AL22</f>
        <v>204.21808645897408</v>
      </c>
      <c r="AM59" s="138">
        <f>'Council Tax Benefit'!AM22</f>
        <v>227.83044737490729</v>
      </c>
      <c r="AN59" s="138">
        <f>'Council Tax Benefit'!AN22</f>
        <v>252.51033820403745</v>
      </c>
      <c r="AO59" s="138">
        <f>'Council Tax Benefit'!AO22</f>
        <v>274.82477751762963</v>
      </c>
      <c r="AP59" s="138">
        <f>'Council Tax Benefit'!AP22</f>
        <v>305.30618267506998</v>
      </c>
      <c r="AQ59" s="138">
        <f>'Council Tax Benefit'!AQ22</f>
        <v>317.94417999582299</v>
      </c>
      <c r="AR59" s="138">
        <f>'Council Tax Benefit'!AR22</f>
        <v>223.36600000000001</v>
      </c>
      <c r="AS59" s="138">
        <f>'Council Tax Benefit'!AS22</f>
        <v>286.63975529133552</v>
      </c>
      <c r="AT59" s="138">
        <f>'Council Tax Benefit'!AT22</f>
        <v>372.90100000000001</v>
      </c>
      <c r="AU59" s="138">
        <f>'Council Tax Benefit'!AU22</f>
        <v>327.95400000000001</v>
      </c>
      <c r="AV59" s="138">
        <f>'Council Tax Benefit'!AV22</f>
        <v>480.35</v>
      </c>
      <c r="AW59" s="138">
        <f>'Council Tax Benefit'!AW22</f>
        <v>380.02</v>
      </c>
      <c r="AX59" s="138">
        <f>'Council Tax Benefit'!AX22</f>
        <v>382.28165999999993</v>
      </c>
      <c r="AY59" s="138">
        <f>'Council Tax Benefit'!AY22</f>
        <v>366.89570099999997</v>
      </c>
      <c r="AZ59" s="138">
        <f>'Council Tax Benefit'!AZ22</f>
        <v>361.93527000000006</v>
      </c>
      <c r="BA59" s="138">
        <f>'Council Tax Benefit'!BA22</f>
        <v>314.93220000000008</v>
      </c>
      <c r="BB59" s="138">
        <f>'Council Tax Benefit'!BB22</f>
        <v>270.82839699999982</v>
      </c>
      <c r="BC59" s="138">
        <f>'Council Tax Benefit'!BC22</f>
        <v>249.93090682948699</v>
      </c>
      <c r="BD59" s="138">
        <f>'Council Tax Benefit'!BD22</f>
        <v>226.13233899999992</v>
      </c>
      <c r="BE59" s="138">
        <f>'Council Tax Benefit'!BE22</f>
        <v>192.60883676756498</v>
      </c>
      <c r="BF59" s="138">
        <f>'Council Tax Benefit'!BF22</f>
        <v>192.05057165464862</v>
      </c>
      <c r="BG59" s="138">
        <f>'Council Tax Benefit'!BG22</f>
        <v>171.31617186991193</v>
      </c>
      <c r="BH59" s="138">
        <f>'Council Tax Benefit'!BH22</f>
        <v>217.85321717670377</v>
      </c>
      <c r="BI59" s="138">
        <f>'Council Tax Benefit'!BI22</f>
        <v>241.13550347906477</v>
      </c>
      <c r="BJ59" s="138">
        <f>'Council Tax Benefit'!BJ22</f>
        <v>243.50566881771863</v>
      </c>
      <c r="BK59" s="138">
        <f>'Council Tax Benefit'!BK22</f>
        <v>242.59360966221021</v>
      </c>
      <c r="BL59" s="225">
        <f>'Council Tax Benefit'!BL6</f>
        <v>308.02755006718922</v>
      </c>
      <c r="BM59" s="138">
        <f>'Council Tax Benefit'!BM6</f>
        <v>515.48243622450877</v>
      </c>
      <c r="BN59" s="138">
        <f>'Council Tax Benefit'!BN6</f>
        <v>559.64886740375289</v>
      </c>
      <c r="BO59" s="138">
        <f>'Council Tax Benefit'!BO6</f>
        <v>588.23789220306298</v>
      </c>
      <c r="BP59" s="138">
        <f>'Council Tax Benefit'!BP6</f>
        <v>620.96731151552888</v>
      </c>
      <c r="BQ59" s="138">
        <f>'Council Tax Benefit'!BQ6</f>
        <v>0</v>
      </c>
      <c r="BR59" s="138">
        <f>'Council Tax Benefit'!BR6</f>
        <v>0</v>
      </c>
      <c r="BS59" s="138">
        <f>'Council Tax Benefit'!BS6</f>
        <v>0</v>
      </c>
      <c r="BT59" s="138">
        <f>'Council Tax Benefit'!BT6</f>
        <v>0</v>
      </c>
      <c r="BU59" s="138">
        <f>'Council Tax Benefit'!BU6</f>
        <v>0</v>
      </c>
      <c r="BV59" s="138">
        <f>'Council Tax Benefit'!BV6</f>
        <v>0</v>
      </c>
      <c r="BW59" s="138">
        <f>'Council Tax Benefit'!BW6</f>
        <v>0</v>
      </c>
      <c r="BX59" s="138">
        <f>'Council Tax Benefit'!BX6</f>
        <v>0</v>
      </c>
      <c r="BY59" s="138">
        <f>'Council Tax Benefit'!BY6</f>
        <v>0</v>
      </c>
      <c r="BZ59" s="138">
        <f>'Council Tax Benefit'!BZ6</f>
        <v>0</v>
      </c>
      <c r="CA59" s="139">
        <f>'Council Tax Benefit'!CA6</f>
        <v>0</v>
      </c>
    </row>
    <row r="60" spans="1:79" x14ac:dyDescent="0.4">
      <c r="A60" s="136"/>
      <c r="B60" s="64" t="s">
        <v>323</v>
      </c>
      <c r="C60" s="54"/>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138">
        <f>'Council Tax Benefit'!AH23</f>
        <v>7.2483353596404072</v>
      </c>
      <c r="AI60" s="138">
        <f>'Council Tax Benefit'!AI23</f>
        <v>8.3643049426361529</v>
      </c>
      <c r="AJ60" s="138">
        <f>'Council Tax Benefit'!AJ23</f>
        <v>11.277292332768525</v>
      </c>
      <c r="AK60" s="138">
        <f>'Council Tax Benefit'!AK23</f>
        <v>16.747984952857394</v>
      </c>
      <c r="AL60" s="138">
        <f>'Council Tax Benefit'!AL23</f>
        <v>20.372326760788525</v>
      </c>
      <c r="AM60" s="138">
        <f>'Council Tax Benefit'!AM23</f>
        <v>22.903858921824849</v>
      </c>
      <c r="AN60" s="138">
        <f>'Council Tax Benefit'!AN23</f>
        <v>25.445518630386744</v>
      </c>
      <c r="AO60" s="138">
        <f>'Council Tax Benefit'!AO23</f>
        <v>27.803852301325378</v>
      </c>
      <c r="AP60" s="138">
        <f>'Council Tax Benefit'!AP23</f>
        <v>30.747165665495459</v>
      </c>
      <c r="AQ60" s="138">
        <f>'Council Tax Benefit'!AQ23</f>
        <v>31.967352297653349</v>
      </c>
      <c r="AR60" s="138">
        <f>'Council Tax Benefit'!AR23</f>
        <v>82.050000000000196</v>
      </c>
      <c r="AS60" s="138">
        <f>'Council Tax Benefit'!AS23</f>
        <v>118.75330980163085</v>
      </c>
      <c r="AT60" s="138">
        <f>'Council Tax Benefit'!AT23</f>
        <v>198.21799999999985</v>
      </c>
      <c r="AU60" s="138">
        <f>'Council Tax Benefit'!AU23</f>
        <v>107.69100000000003</v>
      </c>
      <c r="AV60" s="138">
        <f>'Council Tax Benefit'!AV23</f>
        <v>122.83600000000021</v>
      </c>
      <c r="AW60" s="138">
        <f>'Council Tax Benefit'!AW23</f>
        <v>122.67399999999998</v>
      </c>
      <c r="AX60" s="138">
        <f>'Council Tax Benefit'!AX23</f>
        <v>138.08320000000001</v>
      </c>
      <c r="AY60" s="138">
        <f>'Council Tax Benefit'!AY23</f>
        <v>167.11695100000003</v>
      </c>
      <c r="AZ60" s="138">
        <f>'Council Tax Benefit'!AZ23</f>
        <v>186.09901000000005</v>
      </c>
      <c r="BA60" s="138">
        <f>'Council Tax Benefit'!BA23</f>
        <v>209.73186299999998</v>
      </c>
      <c r="BB60" s="138">
        <f>'Council Tax Benefit'!BB23</f>
        <v>205.84185399999987</v>
      </c>
      <c r="BC60" s="138">
        <f>'Council Tax Benefit'!BC23</f>
        <v>193.93417053751386</v>
      </c>
      <c r="BD60" s="138">
        <f>'Council Tax Benefit'!BD23</f>
        <v>183.09040199999998</v>
      </c>
      <c r="BE60" s="138">
        <f>'Council Tax Benefit'!BE23</f>
        <v>167.34613042003627</v>
      </c>
      <c r="BF60" s="138">
        <f>'Council Tax Benefit'!BF23</f>
        <v>160.82925848722746</v>
      </c>
      <c r="BG60" s="138">
        <f>'Council Tax Benefit'!BG23</f>
        <v>217.02985962485695</v>
      </c>
      <c r="BH60" s="138">
        <f>'Council Tax Benefit'!BH23</f>
        <v>189.16794511091098</v>
      </c>
      <c r="BI60" s="138">
        <f>'Council Tax Benefit'!BI23</f>
        <v>217.10782131333502</v>
      </c>
      <c r="BJ60" s="138">
        <f>'Council Tax Benefit'!BJ23</f>
        <v>264.73346821914066</v>
      </c>
      <c r="BK60" s="138">
        <f>'Council Tax Benefit'!BK23</f>
        <v>290.45553756796437</v>
      </c>
      <c r="BL60" s="225">
        <f>SUM('Council Tax Benefit'!BL9:BL10,'Council Tax Benefit'!BL12:BL13,'Council Tax Benefit'!BL15)</f>
        <v>481.84204708940024</v>
      </c>
      <c r="BM60" s="138">
        <f>SUM('Council Tax Benefit'!BM9:BM10,'Council Tax Benefit'!BM12:BM13,'Council Tax Benefit'!BM15)</f>
        <v>609.30652680191724</v>
      </c>
      <c r="BN60" s="138">
        <f>SUM('Council Tax Benefit'!BN9:BN10,'Council Tax Benefit'!BN12:BN13,'Council Tax Benefit'!BN15)</f>
        <v>742.86444761627672</v>
      </c>
      <c r="BO60" s="138">
        <f>SUM('Council Tax Benefit'!BO9:BO10,'Council Tax Benefit'!BO12:BO13,'Council Tax Benefit'!BO15)</f>
        <v>806.2930184608191</v>
      </c>
      <c r="BP60" s="138">
        <f>SUM('Council Tax Benefit'!BP9:BP10,'Council Tax Benefit'!BP12:BP13,'Council Tax Benefit'!BP15)</f>
        <v>859.13568672745646</v>
      </c>
      <c r="BQ60" s="138">
        <f>SUM('Council Tax Benefit'!BQ9:BQ10,'Council Tax Benefit'!BQ12:BQ13,'Council Tax Benefit'!BQ15)</f>
        <v>0</v>
      </c>
      <c r="BR60" s="138">
        <f>SUM('Council Tax Benefit'!BR9:BR10,'Council Tax Benefit'!BR12:BR13,'Council Tax Benefit'!BR15)</f>
        <v>0</v>
      </c>
      <c r="BS60" s="138">
        <f>SUM('Council Tax Benefit'!BS9:BS10,'Council Tax Benefit'!BS12:BS13,'Council Tax Benefit'!BS15)</f>
        <v>0</v>
      </c>
      <c r="BT60" s="138">
        <f>SUM('Council Tax Benefit'!BT9:BT10,'Council Tax Benefit'!BT12:BT13,'Council Tax Benefit'!BT15)</f>
        <v>0</v>
      </c>
      <c r="BU60" s="138">
        <f>SUM('Council Tax Benefit'!BU9:BU10,'Council Tax Benefit'!BU12:BU13,'Council Tax Benefit'!BU15)</f>
        <v>0</v>
      </c>
      <c r="BV60" s="138">
        <f>SUM('Council Tax Benefit'!BV9:BV10,'Council Tax Benefit'!BV12:BV13,'Council Tax Benefit'!BV15)</f>
        <v>0</v>
      </c>
      <c r="BW60" s="138">
        <f>SUM('Council Tax Benefit'!BW9:BW10,'Council Tax Benefit'!BW12:BW13,'Council Tax Benefit'!BW15)</f>
        <v>0</v>
      </c>
      <c r="BX60" s="138">
        <f>SUM('Council Tax Benefit'!BX9:BX10,'Council Tax Benefit'!BX12:BX13,'Council Tax Benefit'!BX15)</f>
        <v>0</v>
      </c>
      <c r="BY60" s="138">
        <f>SUM('Council Tax Benefit'!BY9:BY10,'Council Tax Benefit'!BY12:BY13,'Council Tax Benefit'!BY15)</f>
        <v>0</v>
      </c>
      <c r="BZ60" s="138">
        <f>SUM('Council Tax Benefit'!BZ9:BZ10,'Council Tax Benefit'!BZ12:BZ13,'Council Tax Benefit'!BZ15)</f>
        <v>0</v>
      </c>
      <c r="CA60" s="139">
        <f>SUM('Council Tax Benefit'!CA9:CA10,'Council Tax Benefit'!CA12:CA13,'Council Tax Benefit'!CA15)</f>
        <v>0</v>
      </c>
    </row>
    <row r="61" spans="1:79" ht="26.25" customHeight="1" x14ac:dyDescent="0.4">
      <c r="A61" s="136"/>
      <c r="B61" s="143" t="s">
        <v>324</v>
      </c>
      <c r="C61" s="54"/>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138">
        <f>'Council Tax Benefit'!AH16</f>
        <v>189.0604099893182</v>
      </c>
      <c r="AI61" s="138">
        <f>'Council Tax Benefit'!AI16</f>
        <v>217.24186395918002</v>
      </c>
      <c r="AJ61" s="138">
        <f>'Council Tax Benefit'!AJ16</f>
        <v>291.64676658977385</v>
      </c>
      <c r="AK61" s="138">
        <f>'Council Tax Benefit'!AK16</f>
        <v>435.79447132057123</v>
      </c>
      <c r="AL61" s="138">
        <f>'Council Tax Benefit'!AL16</f>
        <v>531.64070822038082</v>
      </c>
      <c r="AM61" s="138">
        <f>'Council Tax Benefit'!AM16</f>
        <v>599.91337522552976</v>
      </c>
      <c r="AN61" s="138">
        <f>'Council Tax Benefit'!AN16</f>
        <v>667.59777746960162</v>
      </c>
      <c r="AO61" s="138">
        <f>'Council Tax Benefit'!AO16</f>
        <v>730.54411349699535</v>
      </c>
      <c r="AP61" s="138">
        <f>'Council Tax Benefit'!AP16</f>
        <v>805.60849456809274</v>
      </c>
      <c r="AQ61" s="138">
        <f>'Council Tax Benefit'!AQ16</f>
        <v>838.18835992187337</v>
      </c>
      <c r="AR61" s="138">
        <f>'Council Tax Benefit'!AR16</f>
        <v>760.26900000000001</v>
      </c>
      <c r="AS61" s="138">
        <f>'Council Tax Benefit'!AS16</f>
        <v>936.29321192193368</v>
      </c>
      <c r="AT61" s="138">
        <f>'Council Tax Benefit'!AT16</f>
        <v>1162.117</v>
      </c>
      <c r="AU61" s="138">
        <f>'Council Tax Benefit'!AU16</f>
        <v>670.327</v>
      </c>
      <c r="AV61" s="138">
        <f>'Council Tax Benefit'!AV16</f>
        <v>724.20100000000002</v>
      </c>
      <c r="AW61" s="138">
        <f>'Council Tax Benefit'!AW16</f>
        <v>941.47799999999995</v>
      </c>
      <c r="AX61" s="138">
        <f>'Council Tax Benefit'!AX16</f>
        <v>973.24916299999973</v>
      </c>
      <c r="AY61" s="138">
        <f>'Council Tax Benefit'!AY16</f>
        <v>991.50290500000006</v>
      </c>
      <c r="AZ61" s="138">
        <f>'Council Tax Benefit'!AZ16</f>
        <v>1035.1050220000002</v>
      </c>
      <c r="BA61" s="138">
        <f>'Council Tax Benefit'!BA16</f>
        <v>1079.5440269999999</v>
      </c>
      <c r="BB61" s="138">
        <f>'Council Tax Benefit'!BB16</f>
        <v>1124.7226409999994</v>
      </c>
      <c r="BC61" s="138">
        <f>'Council Tax Benefit'!BC16</f>
        <v>1163.735510948489</v>
      </c>
      <c r="BD61" s="138">
        <f>'Council Tax Benefit'!BD16</f>
        <v>1229.3620240181656</v>
      </c>
      <c r="BE61" s="138">
        <f>'Council Tax Benefit'!BE16</f>
        <v>1349.4457237699216</v>
      </c>
      <c r="BF61" s="138">
        <f>'Council Tax Benefit'!BF16</f>
        <v>1430.8457317625675</v>
      </c>
      <c r="BG61" s="138">
        <f>'Council Tax Benefit'!BG16</f>
        <v>1612.517104499429</v>
      </c>
      <c r="BH61" s="138">
        <f>'Council Tax Benefit'!BH16</f>
        <v>1828.5273484448542</v>
      </c>
      <c r="BI61" s="138">
        <f>'Council Tax Benefit'!BI16</f>
        <v>1843.2959341159444</v>
      </c>
      <c r="BJ61" s="138">
        <f>'Council Tax Benefit'!BJ16</f>
        <v>2003.9939900362206</v>
      </c>
      <c r="BK61" s="138">
        <f>'Council Tax Benefit'!BK16</f>
        <v>2046.6136160962108</v>
      </c>
      <c r="BL61" s="138">
        <f>'Council Tax Benefit'!BL16</f>
        <v>2162.8252108384918</v>
      </c>
      <c r="BM61" s="138">
        <f>'Council Tax Benefit'!BM16</f>
        <v>2239.7459853678515</v>
      </c>
      <c r="BN61" s="138">
        <f>'Council Tax Benefit'!BN16</f>
        <v>2273.0145576027198</v>
      </c>
      <c r="BO61" s="138">
        <f>'Council Tax Benefit'!BO16</f>
        <v>2227.1295013956719</v>
      </c>
      <c r="BP61" s="138">
        <f>'Council Tax Benefit'!BP16</f>
        <v>2136.5856605519407</v>
      </c>
      <c r="BQ61" s="138">
        <f>'Council Tax Benefit'!BQ16</f>
        <v>0</v>
      </c>
      <c r="BR61" s="138">
        <f>'Council Tax Benefit'!BR16</f>
        <v>0</v>
      </c>
      <c r="BS61" s="138">
        <f>'Council Tax Benefit'!BS16</f>
        <v>0</v>
      </c>
      <c r="BT61" s="138">
        <f>'Council Tax Benefit'!BT16</f>
        <v>0</v>
      </c>
      <c r="BU61" s="138">
        <f>'Council Tax Benefit'!BU16</f>
        <v>0</v>
      </c>
      <c r="BV61" s="138">
        <f>'Council Tax Benefit'!BV16</f>
        <v>0</v>
      </c>
      <c r="BW61" s="138">
        <f>'Council Tax Benefit'!BW16</f>
        <v>0</v>
      </c>
      <c r="BX61" s="138">
        <f>'Council Tax Benefit'!BX16</f>
        <v>0</v>
      </c>
      <c r="BY61" s="138">
        <f>'Council Tax Benefit'!BY16</f>
        <v>0</v>
      </c>
      <c r="BZ61" s="138">
        <f>'Council Tax Benefit'!BZ16</f>
        <v>0</v>
      </c>
      <c r="CA61" s="139">
        <f>'Council Tax Benefit'!CA16</f>
        <v>0</v>
      </c>
    </row>
    <row r="62" spans="1:79" x14ac:dyDescent="0.4">
      <c r="A62" s="136"/>
      <c r="B62" s="143" t="s">
        <v>301</v>
      </c>
      <c r="C62" s="54"/>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138">
        <f>'Council Tax Benefit'!AH17</f>
        <v>196.93959001068183</v>
      </c>
      <c r="AI62" s="138">
        <f>'Council Tax Benefit'!AI17</f>
        <v>227.75813604082006</v>
      </c>
      <c r="AJ62" s="138">
        <f>'Council Tax Benefit'!AJ17</f>
        <v>307.35323341022615</v>
      </c>
      <c r="AK62" s="138">
        <f>'Council Tax Benefit'!AK17</f>
        <v>454.80552867942873</v>
      </c>
      <c r="AL62" s="138">
        <f>'Council Tax Benefit'!AL17</f>
        <v>551.35929177961918</v>
      </c>
      <c r="AM62" s="138">
        <f>'Council Tax Benefit'!AM17</f>
        <v>618.08662477447024</v>
      </c>
      <c r="AN62" s="138">
        <f>'Council Tax Benefit'!AN17</f>
        <v>686.40222253039815</v>
      </c>
      <c r="AO62" s="138">
        <f>'Council Tax Benefit'!AO17</f>
        <v>748.45588650300476</v>
      </c>
      <c r="AP62" s="138">
        <f>'Council Tax Benefit'!AP17</f>
        <v>829.39150543190704</v>
      </c>
      <c r="AQ62" s="138">
        <f>'Council Tax Benefit'!AQ17</f>
        <v>862.81164007812663</v>
      </c>
      <c r="AR62" s="138">
        <f>'Council Tax Benefit'!AR17</f>
        <v>604.86500000000012</v>
      </c>
      <c r="AS62" s="138">
        <f>'Council Tax Benefit'!AS17</f>
        <v>763.36878807806625</v>
      </c>
      <c r="AT62" s="138">
        <f>'Council Tax Benefit'!AT17</f>
        <v>960.69299999999987</v>
      </c>
      <c r="AU62" s="138">
        <f>'Council Tax Benefit'!AU17</f>
        <v>733.84</v>
      </c>
      <c r="AV62" s="138">
        <f>'Council Tax Benefit'!AV17</f>
        <v>968.37500000000023</v>
      </c>
      <c r="AW62" s="138">
        <f>'Council Tax Benefit'!AW17</f>
        <v>998.42199999999991</v>
      </c>
      <c r="AX62" s="138">
        <f>'Council Tax Benefit'!AX17</f>
        <v>1103.9621309999998</v>
      </c>
      <c r="AY62" s="138">
        <f>'Council Tax Benefit'!AY17</f>
        <v>1197.1680269999999</v>
      </c>
      <c r="AZ62" s="138">
        <f>'Council Tax Benefit'!AZ17</f>
        <v>1275.5067700000002</v>
      </c>
      <c r="BA62" s="138">
        <f>'Council Tax Benefit'!BA17</f>
        <v>1315.1345980000001</v>
      </c>
      <c r="BB62" s="138">
        <f>'Council Tax Benefit'!BB17</f>
        <v>1327.6819739999989</v>
      </c>
      <c r="BC62" s="138">
        <f>'Council Tax Benefit'!BC17</f>
        <v>1347.1518148446023</v>
      </c>
      <c r="BD62" s="138">
        <f>'Council Tax Benefit'!BD17</f>
        <v>1345.1564549999996</v>
      </c>
      <c r="BE62" s="138">
        <f>'Council Tax Benefit'!BE17</f>
        <v>1336.3771304102056</v>
      </c>
      <c r="BF62" s="138">
        <f>'Council Tax Benefit'!BF17</f>
        <v>1403.0935666124119</v>
      </c>
      <c r="BG62" s="138">
        <f>'Council Tax Benefit'!BG17</f>
        <v>1613.6138907605705</v>
      </c>
      <c r="BH62" s="138">
        <f>'Council Tax Benefit'!BH17</f>
        <v>1728.4576144734931</v>
      </c>
      <c r="BI62" s="138">
        <f>'Council Tax Benefit'!BI17</f>
        <v>1930.7936408840555</v>
      </c>
      <c r="BJ62" s="138">
        <f>'Council Tax Benefit'!BJ17</f>
        <v>1937.0327149637794</v>
      </c>
      <c r="BK62" s="138">
        <f>'Council Tax Benefit'!BK17</f>
        <v>1980.0739629037898</v>
      </c>
      <c r="BL62" s="138">
        <f>'Council Tax Benefit'!BL17</f>
        <v>2071.6184511615079</v>
      </c>
      <c r="BM62" s="138">
        <f>'Council Tax Benefit'!BM17</f>
        <v>2457.9322396321481</v>
      </c>
      <c r="BN62" s="138">
        <f>'Council Tax Benefit'!BN17</f>
        <v>2651.7587673972803</v>
      </c>
      <c r="BO62" s="138">
        <f>'Council Tax Benefit'!BO17</f>
        <v>2691.2493936043288</v>
      </c>
      <c r="BP62" s="138">
        <f>'Council Tax Benefit'!BP17</f>
        <v>2775.3624294480583</v>
      </c>
      <c r="BQ62" s="138">
        <f>'Council Tax Benefit'!BQ17</f>
        <v>0</v>
      </c>
      <c r="BR62" s="138">
        <f>'Council Tax Benefit'!BR17</f>
        <v>0</v>
      </c>
      <c r="BS62" s="138">
        <f>'Council Tax Benefit'!BS17</f>
        <v>0</v>
      </c>
      <c r="BT62" s="138">
        <f>'Council Tax Benefit'!BT17</f>
        <v>0</v>
      </c>
      <c r="BU62" s="138">
        <f>'Council Tax Benefit'!BU17</f>
        <v>0</v>
      </c>
      <c r="BV62" s="138">
        <f>'Council Tax Benefit'!BV17</f>
        <v>0</v>
      </c>
      <c r="BW62" s="138">
        <f>'Council Tax Benefit'!BW17</f>
        <v>0</v>
      </c>
      <c r="BX62" s="138">
        <f>'Council Tax Benefit'!BX17</f>
        <v>0</v>
      </c>
      <c r="BY62" s="138">
        <f>'Council Tax Benefit'!BY17</f>
        <v>0</v>
      </c>
      <c r="BZ62" s="138">
        <f>'Council Tax Benefit'!BZ17</f>
        <v>0</v>
      </c>
      <c r="CA62" s="139">
        <f>'Council Tax Benefit'!CA17</f>
        <v>0</v>
      </c>
    </row>
    <row r="63" spans="1:79" s="60" customFormat="1" x14ac:dyDescent="0.4">
      <c r="A63" s="150"/>
      <c r="B63" s="224" t="s">
        <v>100</v>
      </c>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50">
        <f>AH62+AH56</f>
        <v>386</v>
      </c>
      <c r="AI63" s="50">
        <f t="shared" ref="AI63:BK63" si="13">AI62+AI56</f>
        <v>445.00000000000011</v>
      </c>
      <c r="AJ63" s="50">
        <f t="shared" si="13"/>
        <v>599</v>
      </c>
      <c r="AK63" s="50">
        <f t="shared" si="13"/>
        <v>890.59999999999991</v>
      </c>
      <c r="AL63" s="50">
        <f t="shared" si="13"/>
        <v>1083</v>
      </c>
      <c r="AM63" s="50">
        <f t="shared" si="13"/>
        <v>1218</v>
      </c>
      <c r="AN63" s="50">
        <f t="shared" si="13"/>
        <v>1353.9999999999998</v>
      </c>
      <c r="AO63" s="50">
        <f t="shared" si="13"/>
        <v>1479</v>
      </c>
      <c r="AP63" s="50">
        <f t="shared" si="13"/>
        <v>1634.9999999999998</v>
      </c>
      <c r="AQ63" s="50">
        <f t="shared" si="13"/>
        <v>1701</v>
      </c>
      <c r="AR63" s="50">
        <f t="shared" si="13"/>
        <v>1365.134</v>
      </c>
      <c r="AS63" s="50">
        <f t="shared" si="13"/>
        <v>1699.6619999999998</v>
      </c>
      <c r="AT63" s="50">
        <f t="shared" si="13"/>
        <v>2122.81</v>
      </c>
      <c r="AU63" s="50">
        <f t="shared" si="13"/>
        <v>1404.1669999999999</v>
      </c>
      <c r="AV63" s="50">
        <f t="shared" si="13"/>
        <v>1692.5760000000002</v>
      </c>
      <c r="AW63" s="50">
        <f t="shared" si="13"/>
        <v>1939.8999999999999</v>
      </c>
      <c r="AX63" s="50">
        <f t="shared" si="13"/>
        <v>2077.2112939999997</v>
      </c>
      <c r="AY63" s="50">
        <f t="shared" si="13"/>
        <v>2188.670932</v>
      </c>
      <c r="AZ63" s="50">
        <f t="shared" si="13"/>
        <v>2310.6117920000006</v>
      </c>
      <c r="BA63" s="50">
        <f t="shared" si="13"/>
        <v>2394.678625</v>
      </c>
      <c r="BB63" s="50">
        <f t="shared" si="13"/>
        <v>2452.4046149999986</v>
      </c>
      <c r="BC63" s="50">
        <f t="shared" si="13"/>
        <v>2510.8873257930913</v>
      </c>
      <c r="BD63" s="50">
        <f t="shared" si="13"/>
        <v>2574.5184790181652</v>
      </c>
      <c r="BE63" s="50">
        <f t="shared" si="13"/>
        <v>2685.8228541801273</v>
      </c>
      <c r="BF63" s="50">
        <f t="shared" si="13"/>
        <v>2833.9392983749794</v>
      </c>
      <c r="BG63" s="50">
        <f t="shared" si="13"/>
        <v>3226.1309952599995</v>
      </c>
      <c r="BH63" s="50">
        <f t="shared" si="13"/>
        <v>3556.9849629183473</v>
      </c>
      <c r="BI63" s="50">
        <f t="shared" si="13"/>
        <v>3774.089575</v>
      </c>
      <c r="BJ63" s="50">
        <f t="shared" si="13"/>
        <v>3941.0267050000002</v>
      </c>
      <c r="BK63" s="50">
        <f t="shared" si="13"/>
        <v>4026.6875790000004</v>
      </c>
      <c r="BL63" s="50">
        <f t="shared" ref="BL63:CA63" si="14">BL62+BL61</f>
        <v>4234.4436619999997</v>
      </c>
      <c r="BM63" s="50">
        <f t="shared" si="14"/>
        <v>4697.6782249999997</v>
      </c>
      <c r="BN63" s="50">
        <f t="shared" si="14"/>
        <v>4924.7733250000001</v>
      </c>
      <c r="BO63" s="50">
        <f t="shared" si="14"/>
        <v>4918.3788950000007</v>
      </c>
      <c r="BP63" s="50">
        <f t="shared" si="14"/>
        <v>4911.948089999999</v>
      </c>
      <c r="BQ63" s="50">
        <f t="shared" si="14"/>
        <v>0</v>
      </c>
      <c r="BR63" s="50">
        <f t="shared" si="14"/>
        <v>0</v>
      </c>
      <c r="BS63" s="50">
        <f t="shared" si="14"/>
        <v>0</v>
      </c>
      <c r="BT63" s="50">
        <f t="shared" si="14"/>
        <v>0</v>
      </c>
      <c r="BU63" s="50">
        <f t="shared" si="14"/>
        <v>0</v>
      </c>
      <c r="BV63" s="50">
        <f t="shared" si="14"/>
        <v>0</v>
      </c>
      <c r="BW63" s="50">
        <f t="shared" si="14"/>
        <v>0</v>
      </c>
      <c r="BX63" s="50">
        <f t="shared" si="14"/>
        <v>0</v>
      </c>
      <c r="BY63" s="50">
        <f t="shared" si="14"/>
        <v>0</v>
      </c>
      <c r="BZ63" s="50">
        <f t="shared" si="14"/>
        <v>0</v>
      </c>
      <c r="CA63" s="51">
        <f t="shared" si="14"/>
        <v>0</v>
      </c>
    </row>
    <row r="64" spans="1:79" ht="26.25" customHeight="1" x14ac:dyDescent="0.4">
      <c r="A64" s="136"/>
      <c r="B64" s="224" t="s">
        <v>156</v>
      </c>
      <c r="C64" s="54"/>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252" t="s">
        <v>295</v>
      </c>
      <c r="BM64" s="138"/>
      <c r="BN64" s="138"/>
      <c r="BO64" s="138"/>
      <c r="BP64" s="138"/>
      <c r="BQ64" s="138"/>
      <c r="BR64" s="138"/>
      <c r="BS64" s="138"/>
      <c r="BT64" s="138"/>
      <c r="BU64" s="138"/>
      <c r="BV64" s="138"/>
      <c r="BW64" s="138"/>
      <c r="BX64" s="138"/>
      <c r="BY64" s="138"/>
      <c r="BZ64" s="138"/>
      <c r="CA64" s="139"/>
    </row>
    <row r="65" spans="1:79" x14ac:dyDescent="0.4">
      <c r="A65" s="136"/>
      <c r="B65" s="64" t="s">
        <v>319</v>
      </c>
      <c r="C65" s="54"/>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138">
        <f>'Housing benefits'!AH29</f>
        <v>320.9395900106818</v>
      </c>
      <c r="AI65" s="138">
        <f>'Housing benefits'!AI29</f>
        <v>352.75813604081998</v>
      </c>
      <c r="AJ65" s="138">
        <f>'Housing benefits'!AJ29</f>
        <v>455.35323341022615</v>
      </c>
      <c r="AK65" s="138">
        <f>'Housing benefits'!AK29</f>
        <v>736.40552867942881</v>
      </c>
      <c r="AL65" s="138">
        <f>'Housing benefits'!AL29</f>
        <v>946.35929177961918</v>
      </c>
      <c r="AM65" s="138">
        <f>'Housing benefits'!AM29</f>
        <v>1119.0866247744702</v>
      </c>
      <c r="AN65" s="138">
        <f>'Housing benefits'!AN29</f>
        <v>1260.4022225303984</v>
      </c>
      <c r="AO65" s="138">
        <f>'Housing benefits'!AO29</f>
        <v>1413.4558865030046</v>
      </c>
      <c r="AP65" s="138">
        <f>'Housing benefits'!AP29</f>
        <v>1518.3915054319073</v>
      </c>
      <c r="AQ65" s="138">
        <f>'Housing benefits'!AQ29</f>
        <v>1572.8116400781266</v>
      </c>
      <c r="AR65" s="138">
        <f>'Housing benefits'!AR29</f>
        <v>1819.8820000000001</v>
      </c>
      <c r="AS65" s="138">
        <f>'Housing benefits'!AS29</f>
        <v>2044.9829999999999</v>
      </c>
      <c r="AT65" s="138">
        <f>'Housing benefits'!AT29</f>
        <v>2323.52</v>
      </c>
      <c r="AU65" s="138">
        <f>'Housing benefits'!AU29</f>
        <v>2573.1280000000002</v>
      </c>
      <c r="AV65" s="138">
        <f>'Housing benefits'!AV29</f>
        <v>2807.8249999999998</v>
      </c>
      <c r="AW65" s="138">
        <f>'Housing benefits'!AW29</f>
        <v>3189.0050000000001</v>
      </c>
      <c r="AX65" s="138">
        <f>'Housing benefits'!AX29</f>
        <v>3402.2148963971672</v>
      </c>
      <c r="AY65" s="138">
        <f>'Housing benefits'!AY29</f>
        <v>3614.8473488867526</v>
      </c>
      <c r="AZ65" s="138">
        <f>'Housing benefits'!AZ29</f>
        <v>3751.9206727282358</v>
      </c>
      <c r="BA65" s="138">
        <f>'Housing benefits'!BA29</f>
        <v>3788.0146137757624</v>
      </c>
      <c r="BB65" s="138">
        <f>'Housing benefits'!BB29</f>
        <v>3851.7417929521921</v>
      </c>
      <c r="BC65" s="138">
        <f>'Housing benefits'!BC29</f>
        <v>3997.2728888889624</v>
      </c>
      <c r="BD65" s="138">
        <f>'Housing benefits'!BD29</f>
        <v>4207.3417317175063</v>
      </c>
      <c r="BE65" s="138">
        <f>'Housing benefits'!BE29</f>
        <v>4458.6120397296809</v>
      </c>
      <c r="BF65" s="138">
        <f>'Housing benefits'!BF29</f>
        <v>4782.8062827579006</v>
      </c>
      <c r="BG65" s="138">
        <f>'Housing benefits'!BG29</f>
        <v>4439.9426964228405</v>
      </c>
      <c r="BH65" s="138">
        <f>'Housing benefits'!BH29</f>
        <v>4548.4601171225586</v>
      </c>
      <c r="BI65" s="138">
        <f>'Housing benefits'!BI29</f>
        <v>4563.9384927414358</v>
      </c>
      <c r="BJ65" s="138">
        <f>'Housing benefits'!BJ29</f>
        <v>4861.4789099542368</v>
      </c>
      <c r="BK65" s="138">
        <f>'Housing benefits'!BK29</f>
        <v>4923.6027084858815</v>
      </c>
      <c r="BL65" s="225">
        <f>'Housing benefits'!BL21+'Housing benefits'!BL24</f>
        <v>4882.1578166048466</v>
      </c>
      <c r="BM65" s="138">
        <f>'Housing benefits'!BM21+'Housing benefits'!BM24</f>
        <v>5125.0099036320935</v>
      </c>
      <c r="BN65" s="138">
        <f>'Housing benefits'!BN21+'Housing benefits'!BN24</f>
        <v>5232.2329732898997</v>
      </c>
      <c r="BO65" s="138">
        <f>'Housing benefits'!BO21+'Housing benefits'!BO24</f>
        <v>5468.3170610229809</v>
      </c>
      <c r="BP65" s="138">
        <f>'Housing benefits'!BP21+'Housing benefits'!BP24</f>
        <v>5700.6891313261458</v>
      </c>
      <c r="BQ65" s="138">
        <f>'Housing benefits'!BQ21+'Housing benefits'!BQ24</f>
        <v>5896.2725098941992</v>
      </c>
      <c r="BR65" s="138">
        <f>'Housing benefits'!BR21+'Housing benefits'!BR24</f>
        <v>6004.6254088499054</v>
      </c>
      <c r="BS65" s="138">
        <f>'Housing benefits'!BS21+'Housing benefits'!BS24</f>
        <v>6044.6823176369771</v>
      </c>
      <c r="BT65" s="138">
        <f>'Housing benefits'!BT21+'Housing benefits'!BT24</f>
        <v>5964.4625042826092</v>
      </c>
      <c r="BU65" s="138">
        <f>'Housing benefits'!BU21+'Housing benefits'!BU24</f>
        <v>5863.0338190235789</v>
      </c>
      <c r="BV65" s="138">
        <f>'Housing benefits'!BV21+'Housing benefits'!BV24</f>
        <v>5741.8223598439527</v>
      </c>
      <c r="BW65" s="138">
        <f>'Housing benefits'!BW21+'Housing benefits'!BW24</f>
        <v>5646.914935298204</v>
      </c>
      <c r="BX65" s="138">
        <f>'Housing benefits'!BX21+'Housing benefits'!BX24</f>
        <v>5613.0124271643681</v>
      </c>
      <c r="BY65" s="138">
        <f>'Housing benefits'!BY21+'Housing benefits'!BY24</f>
        <v>5697.3277886681708</v>
      </c>
      <c r="BZ65" s="138">
        <f>'Housing benefits'!BZ21+'Housing benefits'!BZ24</f>
        <v>5855.4275906959247</v>
      </c>
      <c r="CA65" s="139">
        <f>'Housing benefits'!CA21+'Housing benefits'!CA24</f>
        <v>6013.640605509192</v>
      </c>
    </row>
    <row r="66" spans="1:79" x14ac:dyDescent="0.4">
      <c r="A66" s="136"/>
      <c r="B66" s="64" t="s">
        <v>320</v>
      </c>
      <c r="C66" s="54"/>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138">
        <f>'Housing benefits'!AH30</f>
        <v>51.497172727332845</v>
      </c>
      <c r="AI66" s="138">
        <f>'Housing benefits'!AI30</f>
        <v>56.414147956273574</v>
      </c>
      <c r="AJ66" s="138">
        <f>'Housing benefits'!AJ30</f>
        <v>72.615417878922116</v>
      </c>
      <c r="AK66" s="138">
        <f>'Housing benefits'!AK30</f>
        <v>117.78692276529311</v>
      </c>
      <c r="AL66" s="138">
        <f>'Housing benefits'!AL30</f>
        <v>151.22362386540289</v>
      </c>
      <c r="AM66" s="138">
        <f>'Housing benefits'!AM30</f>
        <v>178.70507247687672</v>
      </c>
      <c r="AN66" s="138">
        <f>'Housing benefits'!AN30</f>
        <v>201.80019075346371</v>
      </c>
      <c r="AO66" s="138">
        <f>'Housing benefits'!AO30</f>
        <v>225.35883833034222</v>
      </c>
      <c r="AP66" s="138">
        <f>'Housing benefits'!AP30</f>
        <v>242.96586799409306</v>
      </c>
      <c r="AQ66" s="138">
        <f>'Housing benefits'!AQ30</f>
        <v>251.3770479196252</v>
      </c>
      <c r="AR66" s="138">
        <f>'Housing benefits'!AR30</f>
        <v>219.61099999999999</v>
      </c>
      <c r="AS66" s="138">
        <f>'Housing benefits'!AS30</f>
        <v>302.30599999999998</v>
      </c>
      <c r="AT66" s="138">
        <f>'Housing benefits'!AT30</f>
        <v>415.50300000000004</v>
      </c>
      <c r="AU66" s="138">
        <f>'Housing benefits'!AU30</f>
        <v>549.82100000000003</v>
      </c>
      <c r="AV66" s="138">
        <f>'Housing benefits'!AV30</f>
        <v>722.96500000000003</v>
      </c>
      <c r="AW66" s="138">
        <f>'Housing benefits'!AW30</f>
        <v>963.53300000000002</v>
      </c>
      <c r="AX66" s="138">
        <f>'Housing benefits'!AX30</f>
        <v>1237.7020586775143</v>
      </c>
      <c r="AY66" s="138">
        <f>'Housing benefits'!AY30</f>
        <v>1440.7675679371928</v>
      </c>
      <c r="AZ66" s="138">
        <f>'Housing benefits'!AZ30</f>
        <v>1632.1173192887268</v>
      </c>
      <c r="BA66" s="138">
        <f>'Housing benefits'!BA30</f>
        <v>1783.2014949487759</v>
      </c>
      <c r="BB66" s="138">
        <f>'Housing benefits'!BB30</f>
        <v>1966.2753495570933</v>
      </c>
      <c r="BC66" s="138">
        <f>'Housing benefits'!BC30</f>
        <v>2143.4684371455282</v>
      </c>
      <c r="BD66" s="138">
        <f>'Housing benefits'!BD30</f>
        <v>2303.1767229957381</v>
      </c>
      <c r="BE66" s="138">
        <f>'Housing benefits'!BE30</f>
        <v>2531.7035246192022</v>
      </c>
      <c r="BF66" s="138">
        <f>'Housing benefits'!BF30</f>
        <v>2999.4614887041653</v>
      </c>
      <c r="BG66" s="138">
        <f>'Housing benefits'!BG30</f>
        <v>2966.6712049912694</v>
      </c>
      <c r="BH66" s="138">
        <f>'Housing benefits'!BH30</f>
        <v>3201.5130041258617</v>
      </c>
      <c r="BI66" s="138">
        <f>'Housing benefits'!BI30</f>
        <v>3472.5465205192463</v>
      </c>
      <c r="BJ66" s="138">
        <f>'Housing benefits'!BJ30</f>
        <v>3760.9241738617989</v>
      </c>
      <c r="BK66" s="138">
        <f>'Housing benefits'!BK30</f>
        <v>3996.4280011900032</v>
      </c>
      <c r="BL66" s="225">
        <f>'Housing benefits'!BL17</f>
        <v>4476.9210732179572</v>
      </c>
      <c r="BM66" s="138">
        <f>'Housing benefits'!BM17</f>
        <v>5069.1288261388017</v>
      </c>
      <c r="BN66" s="138">
        <f>'Housing benefits'!BN17</f>
        <v>5380.0316400709962</v>
      </c>
      <c r="BO66" s="138">
        <f>'Housing benefits'!BO17</f>
        <v>5751.430097558853</v>
      </c>
      <c r="BP66" s="138">
        <f>'Housing benefits'!BP17</f>
        <v>6054.4950272257229</v>
      </c>
      <c r="BQ66" s="138">
        <f>'Housing benefits'!BQ17</f>
        <v>6194.2714010260988</v>
      </c>
      <c r="BR66" s="138">
        <f>'Housing benefits'!BR17</f>
        <v>6678.1472903271933</v>
      </c>
      <c r="BS66" s="138">
        <f>'Housing benefits'!BS17</f>
        <v>6946.5151764190032</v>
      </c>
      <c r="BT66" s="138">
        <f>'Housing benefits'!BT17</f>
        <v>6870.0617211736808</v>
      </c>
      <c r="BU66" s="138">
        <f>'Housing benefits'!BU17</f>
        <v>6679.3883075615377</v>
      </c>
      <c r="BV66" s="138">
        <f>'Housing benefits'!BV17</f>
        <v>6334.2761058901779</v>
      </c>
      <c r="BW66" s="138">
        <f>'Housing benefits'!BW17</f>
        <v>7033.4484341008292</v>
      </c>
      <c r="BX66" s="138">
        <f>'Housing benefits'!BX17</f>
        <v>7147.0704523190707</v>
      </c>
      <c r="BY66" s="138">
        <f>'Housing benefits'!BY17</f>
        <v>7266.3542506520171</v>
      </c>
      <c r="BZ66" s="138">
        <f>'Housing benefits'!BZ17</f>
        <v>7423.2872663461412</v>
      </c>
      <c r="CA66" s="139">
        <f>'Housing benefits'!CA17</f>
        <v>7585.2711266742917</v>
      </c>
    </row>
    <row r="67" spans="1:79" x14ac:dyDescent="0.4">
      <c r="A67" s="136"/>
      <c r="B67" s="64" t="s">
        <v>321</v>
      </c>
      <c r="C67" s="54"/>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138">
        <f>'Housing benefits'!AH31</f>
        <v>168.08730332909167</v>
      </c>
      <c r="AI67" s="138">
        <f>'Housing benefits'!AI31</f>
        <v>184.99751749637238</v>
      </c>
      <c r="AJ67" s="138">
        <f>'Housing benefits'!AJ31</f>
        <v>239.23474572028033</v>
      </c>
      <c r="AK67" s="138">
        <f>'Housing benefits'!AK31</f>
        <v>386.48978982576017</v>
      </c>
      <c r="AL67" s="138">
        <f>'Housing benefits'!AL31</f>
        <v>497.02647197775968</v>
      </c>
      <c r="AM67" s="138">
        <f>'Housing benefits'!AM31</f>
        <v>587.578235170884</v>
      </c>
      <c r="AN67" s="138">
        <f>'Housing benefits'!AN31</f>
        <v>661.2712513369687</v>
      </c>
      <c r="AO67" s="138">
        <f>'Housing benefits'!AO31</f>
        <v>741.87435234499264</v>
      </c>
      <c r="AP67" s="138">
        <f>'Housing benefits'!AP31</f>
        <v>797.59674087542669</v>
      </c>
      <c r="AQ67" s="138">
        <f>'Housing benefits'!AQ31</f>
        <v>825.30668435995631</v>
      </c>
      <c r="AR67" s="138">
        <f>'Housing benefits'!AR31</f>
        <v>605.18799999999999</v>
      </c>
      <c r="AS67" s="138">
        <f>'Housing benefits'!AS31</f>
        <v>725.47699999999998</v>
      </c>
      <c r="AT67" s="138">
        <f>'Housing benefits'!AT31</f>
        <v>943.97500000000002</v>
      </c>
      <c r="AU67" s="138">
        <f>'Housing benefits'!AU31</f>
        <v>1292.8490000000002</v>
      </c>
      <c r="AV67" s="138">
        <f>'Housing benefits'!AV31</f>
        <v>1634.97</v>
      </c>
      <c r="AW67" s="138">
        <f>'Housing benefits'!AW31</f>
        <v>1949.7149999999999</v>
      </c>
      <c r="AX67" s="138">
        <f>'Housing benefits'!AX31</f>
        <v>2178.8338293619486</v>
      </c>
      <c r="AY67" s="138">
        <f>'Housing benefits'!AY31</f>
        <v>2410.3410278276319</v>
      </c>
      <c r="AZ67" s="138">
        <f>'Housing benefits'!AZ31</f>
        <v>2602.0677779938896</v>
      </c>
      <c r="BA67" s="138">
        <f>'Housing benefits'!BA31</f>
        <v>2613.3758641330728</v>
      </c>
      <c r="BB67" s="138">
        <f>'Housing benefits'!BB31</f>
        <v>2654.0090183747411</v>
      </c>
      <c r="BC67" s="138">
        <f>'Housing benefits'!BC31</f>
        <v>2717.25314288246</v>
      </c>
      <c r="BD67" s="138">
        <f>'Housing benefits'!BD31</f>
        <v>2631.7231073019957</v>
      </c>
      <c r="BE67" s="138">
        <f>'Housing benefits'!BE31</f>
        <v>2676.4827117072482</v>
      </c>
      <c r="BF67" s="138">
        <f>'Housing benefits'!BF31</f>
        <v>2863.2198953002007</v>
      </c>
      <c r="BG67" s="138">
        <f>'Housing benefits'!BG31</f>
        <v>3002.8396047330152</v>
      </c>
      <c r="BH67" s="138">
        <f>'Housing benefits'!BH31</f>
        <v>3231.1334929200289</v>
      </c>
      <c r="BI67" s="138">
        <f>'Housing benefits'!BI31</f>
        <v>3522.8486328112713</v>
      </c>
      <c r="BJ67" s="138">
        <f>'Housing benefits'!BJ31</f>
        <v>3676.4928151004046</v>
      </c>
      <c r="BK67" s="138">
        <f>'Housing benefits'!BK31</f>
        <v>3930.1189148811586</v>
      </c>
      <c r="BL67" s="225">
        <f>'Housing benefits'!BL18</f>
        <v>3278.6721206416673</v>
      </c>
      <c r="BM67" s="138">
        <f>'Housing benefits'!BM18</f>
        <v>3414.699558166159</v>
      </c>
      <c r="BN67" s="138">
        <f>'Housing benefits'!BN18</f>
        <v>3246.9003947534702</v>
      </c>
      <c r="BO67" s="138">
        <f>'Housing benefits'!BO18</f>
        <v>3003.0285087410157</v>
      </c>
      <c r="BP67" s="138">
        <f>'Housing benefits'!BP18</f>
        <v>2754.4785976389271</v>
      </c>
      <c r="BQ67" s="138">
        <f>'Housing benefits'!BQ18</f>
        <v>2504.5623245995998</v>
      </c>
      <c r="BR67" s="138">
        <f>'Housing benefits'!BR18</f>
        <v>2378.8444446022886</v>
      </c>
      <c r="BS67" s="138">
        <f>'Housing benefits'!BS18</f>
        <v>2256.0112500659761</v>
      </c>
      <c r="BT67" s="138">
        <f>'Housing benefits'!BT18</f>
        <v>2088.7413831652643</v>
      </c>
      <c r="BU67" s="138">
        <f>'Housing benefits'!BU18</f>
        <v>1868.0857479177519</v>
      </c>
      <c r="BV67" s="138">
        <f>'Housing benefits'!BV18</f>
        <v>1645.4833382482343</v>
      </c>
      <c r="BW67" s="138">
        <f>'Housing benefits'!BW18</f>
        <v>1872.3682360611128</v>
      </c>
      <c r="BX67" s="138">
        <f>'Housing benefits'!BX18</f>
        <v>1818.3350043575156</v>
      </c>
      <c r="BY67" s="138">
        <f>'Housing benefits'!BY18</f>
        <v>1792.8667226893901</v>
      </c>
      <c r="BZ67" s="138">
        <f>'Housing benefits'!BZ18</f>
        <v>1818.1896884622847</v>
      </c>
      <c r="CA67" s="139">
        <f>'Housing benefits'!CA18</f>
        <v>1862.4437418312768</v>
      </c>
    </row>
    <row r="68" spans="1:79" x14ac:dyDescent="0.4">
      <c r="A68" s="136"/>
      <c r="B68" s="64" t="s">
        <v>322</v>
      </c>
      <c r="C68" s="54"/>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138">
        <f>'Housing benefits'!AH32</f>
        <v>167.7572054033308</v>
      </c>
      <c r="AI68" s="138">
        <f>'Housing benefits'!AI32</f>
        <v>184.83191810654029</v>
      </c>
      <c r="AJ68" s="138">
        <f>'Housing benefits'!AJ32</f>
        <v>238.69433276913807</v>
      </c>
      <c r="AK68" s="138">
        <f>'Housing benefits'!AK32</f>
        <v>385.67308278503288</v>
      </c>
      <c r="AL68" s="138">
        <f>'Housing benefits'!AL32</f>
        <v>495.78191354102592</v>
      </c>
      <c r="AM68" s="138">
        <f>'Housing benefits'!AM32</f>
        <v>586.16955262509271</v>
      </c>
      <c r="AN68" s="138">
        <f>'Housing benefits'!AN32</f>
        <v>659.48966179596255</v>
      </c>
      <c r="AO68" s="138">
        <f>'Housing benefits'!AO32</f>
        <v>740.17522248237037</v>
      </c>
      <c r="AP68" s="138">
        <f>'Housing benefits'!AP32</f>
        <v>795.69381732493002</v>
      </c>
      <c r="AQ68" s="138">
        <f>'Housing benefits'!AQ32</f>
        <v>824.05582000417701</v>
      </c>
      <c r="AR68" s="138">
        <f>'Housing benefits'!AR32</f>
        <v>827.64699999999993</v>
      </c>
      <c r="AS68" s="138">
        <f>'Housing benefits'!AS32</f>
        <v>856.07600000000002</v>
      </c>
      <c r="AT68" s="138">
        <f>'Housing benefits'!AT32</f>
        <v>998.779</v>
      </c>
      <c r="AU68" s="138">
        <f>'Housing benefits'!AU32</f>
        <v>1447.0230000000001</v>
      </c>
      <c r="AV68" s="138">
        <f>'Housing benefits'!AV32</f>
        <v>2057.3580000000002</v>
      </c>
      <c r="AW68" s="138">
        <f>'Housing benefits'!AW32</f>
        <v>2331.1950000000002</v>
      </c>
      <c r="AX68" s="138">
        <f>'Housing benefits'!AX32</f>
        <v>2407.7275243945537</v>
      </c>
      <c r="AY68" s="138">
        <f>'Housing benefits'!AY32</f>
        <v>2329.3000610574099</v>
      </c>
      <c r="AZ68" s="138">
        <f>'Housing benefits'!AZ32</f>
        <v>2177.215384967817</v>
      </c>
      <c r="BA68" s="138">
        <f>'Housing benefits'!BA32</f>
        <v>1713.8246039972835</v>
      </c>
      <c r="BB68" s="138">
        <f>'Housing benefits'!BB32</f>
        <v>1410.9078789879757</v>
      </c>
      <c r="BC68" s="138">
        <f>'Housing benefits'!BC32</f>
        <v>1214.0820612666143</v>
      </c>
      <c r="BD68" s="138">
        <f>'Housing benefits'!BD32</f>
        <v>1085.7342355085079</v>
      </c>
      <c r="BE68" s="138">
        <f>'Housing benefits'!BE32</f>
        <v>1001.1096309288404</v>
      </c>
      <c r="BF68" s="138">
        <f>'Housing benefits'!BF32</f>
        <v>1053.6159987005542</v>
      </c>
      <c r="BG68" s="138">
        <f>'Housing benefits'!BG32</f>
        <v>956.77120862113122</v>
      </c>
      <c r="BH68" s="138">
        <f>'Housing benefits'!BH32</f>
        <v>1087.8137888204469</v>
      </c>
      <c r="BI68" s="138">
        <f>'Housing benefits'!BI32</f>
        <v>1160.1935787766724</v>
      </c>
      <c r="BJ68" s="138">
        <f>'Housing benefits'!BJ32</f>
        <v>1245.1512127626136</v>
      </c>
      <c r="BK68" s="138">
        <f>'Housing benefits'!BK32</f>
        <v>1315.7849954177275</v>
      </c>
      <c r="BL68" s="225">
        <f>'Housing benefits'!BL16</f>
        <v>1646.9585583274306</v>
      </c>
      <c r="BM68" s="138">
        <f>'Housing benefits'!BM16</f>
        <v>2732.7185734874533</v>
      </c>
      <c r="BN68" s="138">
        <f>'Housing benefits'!BN16</f>
        <v>3068.8441160952298</v>
      </c>
      <c r="BO68" s="138">
        <f>'Housing benefits'!BO16</f>
        <v>3399.1006602323869</v>
      </c>
      <c r="BP68" s="138">
        <f>'Housing benefits'!BP16</f>
        <v>3644.1718667287919</v>
      </c>
      <c r="BQ68" s="138">
        <f>'Housing benefits'!BQ16</f>
        <v>3241.9422918321306</v>
      </c>
      <c r="BR68" s="138">
        <f>'Housing benefits'!BR16</f>
        <v>2411.6856133845986</v>
      </c>
      <c r="BS68" s="138">
        <f>'Housing benefits'!BS16</f>
        <v>1916.7666369866961</v>
      </c>
      <c r="BT68" s="138">
        <f>'Housing benefits'!BT16</f>
        <v>1636.6315206723273</v>
      </c>
      <c r="BU68" s="138">
        <f>'Housing benefits'!BU16</f>
        <v>1451.7127921035253</v>
      </c>
      <c r="BV68" s="138">
        <f>'Housing benefits'!BV16</f>
        <v>1107.2801457889818</v>
      </c>
      <c r="BW68" s="138">
        <f>'Housing benefits'!BW16</f>
        <v>2136.7623649850607</v>
      </c>
      <c r="BX68" s="138">
        <f>'Housing benefits'!BX16</f>
        <v>2263.5425764691031</v>
      </c>
      <c r="BY68" s="138">
        <f>'Housing benefits'!BY16</f>
        <v>2354.8245428013856</v>
      </c>
      <c r="BZ68" s="138">
        <f>'Housing benefits'!BZ16</f>
        <v>2437.0269729783299</v>
      </c>
      <c r="CA68" s="139">
        <f>'Housing benefits'!CA16</f>
        <v>2520.1230126330552</v>
      </c>
    </row>
    <row r="69" spans="1:79" x14ac:dyDescent="0.4">
      <c r="A69" s="136"/>
      <c r="B69" s="64" t="s">
        <v>323</v>
      </c>
      <c r="C69" s="54"/>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138">
        <f>'Housing benefits'!AH33</f>
        <v>12.718728529562867</v>
      </c>
      <c r="AI69" s="138">
        <f>'Housing benefits'!AI33</f>
        <v>13.998280399993689</v>
      </c>
      <c r="AJ69" s="138">
        <f>'Housing benefits'!AJ33</f>
        <v>18.102270221433344</v>
      </c>
      <c r="AK69" s="138">
        <f>'Housing benefits'!AK33</f>
        <v>29.244675944485095</v>
      </c>
      <c r="AL69" s="138">
        <f>'Housing benefits'!AL33</f>
        <v>37.608698836192275</v>
      </c>
      <c r="AM69" s="138">
        <f>'Housing benefits'!AM33</f>
        <v>44.460514952676363</v>
      </c>
      <c r="AN69" s="138">
        <f>'Housing benefits'!AN33</f>
        <v>50.036673583206834</v>
      </c>
      <c r="AO69" s="138">
        <f>'Housing benefits'!AO33</f>
        <v>56.135700339289997</v>
      </c>
      <c r="AP69" s="138">
        <f>'Housing benefits'!AP33</f>
        <v>60.352068373643192</v>
      </c>
      <c r="AQ69" s="138">
        <f>'Housing benefits'!AQ33</f>
        <v>62.448807638114886</v>
      </c>
      <c r="AR69" s="138">
        <f>'Housing benefits'!AR33</f>
        <v>251.12099999999964</v>
      </c>
      <c r="AS69" s="138">
        <f>'Housing benefits'!AS33</f>
        <v>303.69499999999999</v>
      </c>
      <c r="AT69" s="138">
        <f>'Housing benefits'!AT33</f>
        <v>413.56399999999968</v>
      </c>
      <c r="AU69" s="138">
        <f>'Housing benefits'!AU33</f>
        <v>495.83100000000047</v>
      </c>
      <c r="AV69" s="138">
        <f>'Housing benefits'!AV33</f>
        <v>588.97799999999972</v>
      </c>
      <c r="AW69" s="138">
        <f>'Housing benefits'!AW33</f>
        <v>783.39700000000119</v>
      </c>
      <c r="AX69" s="138">
        <f>'Housing benefits'!AX33</f>
        <v>876.75761116881586</v>
      </c>
      <c r="AY69" s="138">
        <f>'Housing benefits'!AY33</f>
        <v>1079.4106882910114</v>
      </c>
      <c r="AZ69" s="138">
        <f>'Housing benefits'!AZ33</f>
        <v>1216.4408100213277</v>
      </c>
      <c r="BA69" s="138">
        <f>'Housing benefits'!BA33</f>
        <v>1277.9795461451065</v>
      </c>
      <c r="BB69" s="138">
        <f>'Housing benefits'!BB33</f>
        <v>1181.8701801279974</v>
      </c>
      <c r="BC69" s="138">
        <f>'Housing benefits'!BC33</f>
        <v>992.02728649103301</v>
      </c>
      <c r="BD69" s="138">
        <f>'Housing benefits'!BD33</f>
        <v>934.39317727625121</v>
      </c>
      <c r="BE69" s="138">
        <f>'Housing benefits'!BE33</f>
        <v>920.78722401502739</v>
      </c>
      <c r="BF69" s="138">
        <f>'Housing benefits'!BF33</f>
        <v>937.11675053717931</v>
      </c>
      <c r="BG69" s="138">
        <f>'Housing benefits'!BG33</f>
        <v>981.1484059417445</v>
      </c>
      <c r="BH69" s="138">
        <f>'Housing benefits'!BH33</f>
        <v>1088.6496584511015</v>
      </c>
      <c r="BI69" s="138">
        <f>'Housing benefits'!BI33</f>
        <v>1208.6779101513739</v>
      </c>
      <c r="BJ69" s="138">
        <f>'Housing benefits'!BJ33</f>
        <v>1296.5004743209502</v>
      </c>
      <c r="BK69" s="138">
        <f>'Housing benefits'!BK33</f>
        <v>1565.8659750252277</v>
      </c>
      <c r="BL69" s="225">
        <f>SUM('Housing benefits'!BL19:BL20,'Housing benefits'!BL22:BL23,'Housing benefits'!BL25)</f>
        <v>2818.731593208101</v>
      </c>
      <c r="BM69" s="138">
        <f>SUM('Housing benefits'!BM19:BM20,'Housing benefits'!BM22:BM23,'Housing benefits'!BM25)</f>
        <v>3647.6743165754906</v>
      </c>
      <c r="BN69" s="138">
        <f>SUM('Housing benefits'!BN19:BN20,'Housing benefits'!BN22:BN23,'Housing benefits'!BN25)</f>
        <v>4498.9811767903993</v>
      </c>
      <c r="BO69" s="138">
        <f>SUM('Housing benefits'!BO19:BO20,'Housing benefits'!BO22:BO23,'Housing benefits'!BO25)</f>
        <v>5198.4137954447706</v>
      </c>
      <c r="BP69" s="138">
        <f>SUM('Housing benefits'!BP19:BP20,'Housing benefits'!BP22:BP23,'Housing benefits'!BP25)</f>
        <v>5745.7969890804134</v>
      </c>
      <c r="BQ69" s="138">
        <f>SUM('Housing benefits'!BQ19:BQ20,'Housing benefits'!BQ22:BQ23,'Housing benefits'!BQ25)</f>
        <v>6332.7591456479722</v>
      </c>
      <c r="BR69" s="138">
        <f>SUM('Housing benefits'!BR19:BR20,'Housing benefits'!BR22:BR23,'Housing benefits'!BR25)</f>
        <v>6843.2627978360115</v>
      </c>
      <c r="BS69" s="138">
        <f>SUM('Housing benefits'!BS19:BS20,'Housing benefits'!BS22:BS23,'Housing benefits'!BS25)</f>
        <v>7079.7382658913511</v>
      </c>
      <c r="BT69" s="138">
        <f>SUM('Housing benefits'!BT19:BT20,'Housing benefits'!BT22:BT23,'Housing benefits'!BT25)</f>
        <v>6880.7027897061271</v>
      </c>
      <c r="BU69" s="138">
        <f>SUM('Housing benefits'!BU19:BU20,'Housing benefits'!BU22:BU23,'Housing benefits'!BU25)</f>
        <v>6438.9995473936051</v>
      </c>
      <c r="BV69" s="138">
        <f>SUM('Housing benefits'!BV19:BV20,'Housing benefits'!BV22:BV23,'Housing benefits'!BV25)</f>
        <v>5946.2680136345807</v>
      </c>
      <c r="BW69" s="138">
        <f>SUM('Housing benefits'!BW19:BW20,'Housing benefits'!BW22:BW23,'Housing benefits'!BW25)</f>
        <v>6722.4405305490263</v>
      </c>
      <c r="BX69" s="138">
        <f>SUM('Housing benefits'!BX19:BX20,'Housing benefits'!BX22:BX23,'Housing benefits'!BX25)</f>
        <v>6926.8375517795448</v>
      </c>
      <c r="BY69" s="138">
        <f>SUM('Housing benefits'!BY19:BY20,'Housing benefits'!BY22:BY23,'Housing benefits'!BY25)</f>
        <v>7258.2043215265976</v>
      </c>
      <c r="BZ69" s="138">
        <f>SUM('Housing benefits'!BZ19:BZ20,'Housing benefits'!BZ22:BZ23,'Housing benefits'!BZ25)</f>
        <v>7609.945989235157</v>
      </c>
      <c r="CA69" s="139">
        <f>SUM('Housing benefits'!CA19:CA20,'Housing benefits'!CA22:CA23,'Housing benefits'!CA25)</f>
        <v>7943.8657630499738</v>
      </c>
    </row>
    <row r="70" spans="1:79" ht="26.25" customHeight="1" x14ac:dyDescent="0.4">
      <c r="A70" s="136"/>
      <c r="B70" s="143" t="s">
        <v>324</v>
      </c>
      <c r="C70" s="54"/>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138">
        <f>'Housing benefits'!AH26</f>
        <v>320.9395900106818</v>
      </c>
      <c r="AI70" s="138">
        <f>'Housing benefits'!AI26</f>
        <v>352.75813604081998</v>
      </c>
      <c r="AJ70" s="138">
        <f>'Housing benefits'!AJ26</f>
        <v>455.35323341022615</v>
      </c>
      <c r="AK70" s="138">
        <f>'Housing benefits'!AK26</f>
        <v>736.40552867942881</v>
      </c>
      <c r="AL70" s="138">
        <f>'Housing benefits'!AL26</f>
        <v>946.35929177961918</v>
      </c>
      <c r="AM70" s="138">
        <f>'Housing benefits'!AM26</f>
        <v>1119.0866247744702</v>
      </c>
      <c r="AN70" s="138">
        <f>'Housing benefits'!AN26</f>
        <v>1260.4022225303984</v>
      </c>
      <c r="AO70" s="138">
        <f>'Housing benefits'!AO26</f>
        <v>1413.4558865030046</v>
      </c>
      <c r="AP70" s="138">
        <f>'Housing benefits'!AP26</f>
        <v>1518.3915054319073</v>
      </c>
      <c r="AQ70" s="138">
        <f>'Housing benefits'!AQ26</f>
        <v>1572.8116400781266</v>
      </c>
      <c r="AR70" s="138">
        <f>'Housing benefits'!AR26</f>
        <v>1819.8820000000001</v>
      </c>
      <c r="AS70" s="138">
        <f>'Housing benefits'!AS26</f>
        <v>2044.9829999999999</v>
      </c>
      <c r="AT70" s="138">
        <f>'Housing benefits'!AT26</f>
        <v>2323.52</v>
      </c>
      <c r="AU70" s="138">
        <f>'Housing benefits'!AU26</f>
        <v>2573.1280000000002</v>
      </c>
      <c r="AV70" s="138">
        <f>'Housing benefits'!AV26</f>
        <v>2807.8249999999998</v>
      </c>
      <c r="AW70" s="138">
        <f>'Housing benefits'!AW26</f>
        <v>3189.0050000000001</v>
      </c>
      <c r="AX70" s="138">
        <f>'Housing benefits'!AX26</f>
        <v>3402.2148963971672</v>
      </c>
      <c r="AY70" s="138">
        <f>'Housing benefits'!AY26</f>
        <v>3614.8473488867526</v>
      </c>
      <c r="AZ70" s="138">
        <f>'Housing benefits'!AZ26</f>
        <v>3751.9206727282358</v>
      </c>
      <c r="BA70" s="138">
        <f>'Housing benefits'!BA26</f>
        <v>3788.0146137757624</v>
      </c>
      <c r="BB70" s="138">
        <f>'Housing benefits'!BB26</f>
        <v>3851.7417929521921</v>
      </c>
      <c r="BC70" s="138">
        <f>'Housing benefits'!BC26</f>
        <v>3997.2728888889624</v>
      </c>
      <c r="BD70" s="138">
        <f>'Housing benefits'!BD26</f>
        <v>4207.3417317175063</v>
      </c>
      <c r="BE70" s="138">
        <f>'Housing benefits'!BE26</f>
        <v>4458.6120397296809</v>
      </c>
      <c r="BF70" s="138">
        <f>'Housing benefits'!BF26</f>
        <v>4782.8062827579006</v>
      </c>
      <c r="BG70" s="138">
        <f>'Housing benefits'!BG26</f>
        <v>4439.9426964228405</v>
      </c>
      <c r="BH70" s="138">
        <f>'Housing benefits'!BH26</f>
        <v>4548.4601171225586</v>
      </c>
      <c r="BI70" s="138">
        <f>'Housing benefits'!BI26</f>
        <v>4563.9384927414358</v>
      </c>
      <c r="BJ70" s="138">
        <f>'Housing benefits'!BJ26</f>
        <v>4861.4789099542368</v>
      </c>
      <c r="BK70" s="138">
        <f>'Housing benefits'!BK26</f>
        <v>4923.6027084858815</v>
      </c>
      <c r="BL70" s="138">
        <f>'Housing benefits'!BL26</f>
        <v>5503.9442212258709</v>
      </c>
      <c r="BM70" s="138">
        <f>'Housing benefits'!BM26</f>
        <v>5762.4397376097304</v>
      </c>
      <c r="BN70" s="138">
        <f>'Housing benefits'!BN26</f>
        <v>5948.9797621593234</v>
      </c>
      <c r="BO70" s="138">
        <f>'Housing benefits'!BO26</f>
        <v>6241.622946717006</v>
      </c>
      <c r="BP70" s="138">
        <f>'Housing benefits'!BP26</f>
        <v>6427.139962759471</v>
      </c>
      <c r="BQ70" s="138">
        <f>'Housing benefits'!BQ26</f>
        <v>6544.0581409153201</v>
      </c>
      <c r="BR70" s="138">
        <f>'Housing benefits'!BR26</f>
        <v>6578.0549409279665</v>
      </c>
      <c r="BS70" s="138">
        <f>'Housing benefits'!BS26</f>
        <v>6527.4880116677159</v>
      </c>
      <c r="BT70" s="138">
        <f>'Housing benefits'!BT26</f>
        <v>6329.2889150000001</v>
      </c>
      <c r="BU70" s="138">
        <f>'Housing benefits'!BU26</f>
        <v>6088.1434402404884</v>
      </c>
      <c r="BV70" s="138">
        <f>'Housing benefits'!BV26</f>
        <v>5800.9194546992385</v>
      </c>
      <c r="BW70" s="138">
        <f>'Housing benefits'!BW26</f>
        <v>5646.9149352982095</v>
      </c>
      <c r="BX70" s="138">
        <f>'Housing benefits'!BX26</f>
        <v>5613.0124271643735</v>
      </c>
      <c r="BY70" s="138">
        <f>'Housing benefits'!BY26</f>
        <v>5697.3277886681781</v>
      </c>
      <c r="BZ70" s="138">
        <f>'Housing benefits'!BZ26</f>
        <v>5855.4275906959319</v>
      </c>
      <c r="CA70" s="139">
        <f>'Housing benefits'!CA26</f>
        <v>6013.6406055091984</v>
      </c>
    </row>
    <row r="71" spans="1:79" x14ac:dyDescent="0.4">
      <c r="A71" s="136"/>
      <c r="B71" s="143" t="s">
        <v>301</v>
      </c>
      <c r="C71" s="54"/>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138">
        <f>'Housing benefits'!AH27</f>
        <v>400.06040998931815</v>
      </c>
      <c r="AI71" s="138">
        <f>'Housing benefits'!AI27</f>
        <v>440.24186395917997</v>
      </c>
      <c r="AJ71" s="138">
        <f>'Housing benefits'!AJ27</f>
        <v>568.64676658977396</v>
      </c>
      <c r="AK71" s="138">
        <f>'Housing benefits'!AK27</f>
        <v>919.19447132057121</v>
      </c>
      <c r="AL71" s="138">
        <f>'Housing benefits'!AL27</f>
        <v>1181.6407082203809</v>
      </c>
      <c r="AM71" s="138">
        <f>'Housing benefits'!AM27</f>
        <v>1396.9133752255298</v>
      </c>
      <c r="AN71" s="138">
        <f>'Housing benefits'!AN27</f>
        <v>1572.5977774696016</v>
      </c>
      <c r="AO71" s="138">
        <f>'Housing benefits'!AO27</f>
        <v>1763.5441134969951</v>
      </c>
      <c r="AP71" s="138">
        <f>'Housing benefits'!AP27</f>
        <v>1896.6084945680932</v>
      </c>
      <c r="AQ71" s="138">
        <f>'Housing benefits'!AQ27</f>
        <v>1963.1883599218736</v>
      </c>
      <c r="AR71" s="138">
        <f>'Housing benefits'!AR27</f>
        <v>1903.5669999999996</v>
      </c>
      <c r="AS71" s="138">
        <f>'Housing benefits'!AS27</f>
        <v>2187.5540000000001</v>
      </c>
      <c r="AT71" s="138">
        <f>'Housing benefits'!AT27</f>
        <v>2771.8209999999999</v>
      </c>
      <c r="AU71" s="138">
        <f>'Housing benefits'!AU27</f>
        <v>3785.5240000000008</v>
      </c>
      <c r="AV71" s="138">
        <f>'Housing benefits'!AV27</f>
        <v>5004.2709999999997</v>
      </c>
      <c r="AW71" s="138">
        <f>'Housing benefits'!AW27</f>
        <v>6027.8400000000011</v>
      </c>
      <c r="AX71" s="138">
        <f>'Housing benefits'!AX27</f>
        <v>6701.0210236028324</v>
      </c>
      <c r="AY71" s="138">
        <f>'Housing benefits'!AY27</f>
        <v>7259.8193451132465</v>
      </c>
      <c r="AZ71" s="138">
        <f>'Housing benefits'!AZ27</f>
        <v>7627.8412922717607</v>
      </c>
      <c r="BA71" s="138">
        <f>'Housing benefits'!BA27</f>
        <v>7388.3815092242394</v>
      </c>
      <c r="BB71" s="138">
        <f>'Housing benefits'!BB27</f>
        <v>7213.0624270478074</v>
      </c>
      <c r="BC71" s="138">
        <f>'Housing benefits'!BC27</f>
        <v>7066.8309277856351</v>
      </c>
      <c r="BD71" s="138">
        <f>'Housing benefits'!BD27</f>
        <v>6955.0272430824934</v>
      </c>
      <c r="BE71" s="138">
        <f>'Housing benefits'!BE27</f>
        <v>7130.0830912703177</v>
      </c>
      <c r="BF71" s="138">
        <f>'Housing benefits'!BF27</f>
        <v>7853.4141332420995</v>
      </c>
      <c r="BG71" s="138">
        <f>'Housing benefits'!BG27</f>
        <v>7907.4304242871603</v>
      </c>
      <c r="BH71" s="138">
        <f>'Housing benefits'!BH27</f>
        <v>8609.1099443174389</v>
      </c>
      <c r="BI71" s="138">
        <f>'Housing benefits'!BI27</f>
        <v>9364.2666422585644</v>
      </c>
      <c r="BJ71" s="138">
        <f>'Housing benefits'!BJ27</f>
        <v>9979.0686760457666</v>
      </c>
      <c r="BK71" s="138">
        <f>'Housing benefits'!BK27</f>
        <v>10808.197886514117</v>
      </c>
      <c r="BL71" s="138">
        <f>'Housing benefits'!BL27</f>
        <v>11599.496940774132</v>
      </c>
      <c r="BM71" s="138">
        <f>'Housing benefits'!BM27</f>
        <v>14226.791440390265</v>
      </c>
      <c r="BN71" s="138">
        <f>'Housing benefits'!BN27</f>
        <v>15478.01053884067</v>
      </c>
      <c r="BO71" s="138">
        <f>'Housing benefits'!BO27</f>
        <v>16578.667176283001</v>
      </c>
      <c r="BP71" s="138">
        <f>'Housing benefits'!BP27</f>
        <v>17472.491649240532</v>
      </c>
      <c r="BQ71" s="138">
        <f>'Housing benefits'!BQ27</f>
        <v>17625.749532084679</v>
      </c>
      <c r="BR71" s="138">
        <f>'Housing benefits'!BR27</f>
        <v>17738.510614072031</v>
      </c>
      <c r="BS71" s="138">
        <f>'Housing benefits'!BS27</f>
        <v>17716.225635332288</v>
      </c>
      <c r="BT71" s="138">
        <f>'Housing benefits'!BT27</f>
        <v>17111.31100400001</v>
      </c>
      <c r="BU71" s="138">
        <f>'Housing benefits'!BU27</f>
        <v>16213.076773759509</v>
      </c>
      <c r="BV71" s="138">
        <f>'Housing benefits'!BV27</f>
        <v>14974.21050870669</v>
      </c>
      <c r="BW71" s="138">
        <f>'Housing benefits'!BW27</f>
        <v>17765.019565696024</v>
      </c>
      <c r="BX71" s="138">
        <f>'Housing benefits'!BX27</f>
        <v>18155.785584925234</v>
      </c>
      <c r="BY71" s="138">
        <f>'Housing benefits'!BY27</f>
        <v>18672.249837669387</v>
      </c>
      <c r="BZ71" s="138">
        <f>'Housing benefits'!BZ27</f>
        <v>19288.44991702191</v>
      </c>
      <c r="CA71" s="139">
        <f>'Housing benefits'!CA27</f>
        <v>19911.70364418859</v>
      </c>
    </row>
    <row r="72" spans="1:79" s="60" customFormat="1" x14ac:dyDescent="0.4">
      <c r="A72" s="150"/>
      <c r="B72" s="224" t="s">
        <v>100</v>
      </c>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50">
        <f>SUM(AH70:AH71)</f>
        <v>721</v>
      </c>
      <c r="AI72" s="50">
        <f t="shared" ref="AI72:BL72" si="15">SUM(AI70:AI71)</f>
        <v>793</v>
      </c>
      <c r="AJ72" s="50">
        <f t="shared" si="15"/>
        <v>1024</v>
      </c>
      <c r="AK72" s="50">
        <f t="shared" si="15"/>
        <v>1655.6</v>
      </c>
      <c r="AL72" s="50">
        <f t="shared" si="15"/>
        <v>2128</v>
      </c>
      <c r="AM72" s="50">
        <f t="shared" si="15"/>
        <v>2516</v>
      </c>
      <c r="AN72" s="50">
        <f t="shared" si="15"/>
        <v>2833</v>
      </c>
      <c r="AO72" s="50">
        <f t="shared" si="15"/>
        <v>3177</v>
      </c>
      <c r="AP72" s="50">
        <f t="shared" si="15"/>
        <v>3415.0000000000005</v>
      </c>
      <c r="AQ72" s="50">
        <f t="shared" si="15"/>
        <v>3536</v>
      </c>
      <c r="AR72" s="50">
        <f t="shared" si="15"/>
        <v>3723.4489999999996</v>
      </c>
      <c r="AS72" s="50">
        <f t="shared" si="15"/>
        <v>4232.5370000000003</v>
      </c>
      <c r="AT72" s="50">
        <f t="shared" si="15"/>
        <v>5095.3410000000003</v>
      </c>
      <c r="AU72" s="50">
        <f t="shared" si="15"/>
        <v>6358.652000000001</v>
      </c>
      <c r="AV72" s="50">
        <f t="shared" si="15"/>
        <v>7812.0959999999995</v>
      </c>
      <c r="AW72" s="50">
        <f t="shared" si="15"/>
        <v>9216.8450000000012</v>
      </c>
      <c r="AX72" s="50">
        <f t="shared" si="15"/>
        <v>10103.235919999999</v>
      </c>
      <c r="AY72" s="50">
        <f t="shared" si="15"/>
        <v>10874.666694</v>
      </c>
      <c r="AZ72" s="50">
        <f t="shared" si="15"/>
        <v>11379.761964999996</v>
      </c>
      <c r="BA72" s="50">
        <f t="shared" si="15"/>
        <v>11176.396123000002</v>
      </c>
      <c r="BB72" s="50">
        <f t="shared" si="15"/>
        <v>11064.80422</v>
      </c>
      <c r="BC72" s="50">
        <f t="shared" si="15"/>
        <v>11064.103816674597</v>
      </c>
      <c r="BD72" s="50">
        <f t="shared" si="15"/>
        <v>11162.3689748</v>
      </c>
      <c r="BE72" s="50">
        <f t="shared" si="15"/>
        <v>11588.695130999999</v>
      </c>
      <c r="BF72" s="50">
        <f t="shared" si="15"/>
        <v>12636.220416</v>
      </c>
      <c r="BG72" s="50">
        <f t="shared" si="15"/>
        <v>12347.373120710001</v>
      </c>
      <c r="BH72" s="50">
        <f t="shared" si="15"/>
        <v>13157.570061439998</v>
      </c>
      <c r="BI72" s="50">
        <f t="shared" si="15"/>
        <v>13928.205135</v>
      </c>
      <c r="BJ72" s="50">
        <f t="shared" si="15"/>
        <v>14840.547586000004</v>
      </c>
      <c r="BK72" s="50">
        <f t="shared" si="15"/>
        <v>15731.800594999999</v>
      </c>
      <c r="BL72" s="50">
        <f t="shared" si="15"/>
        <v>17103.441162000003</v>
      </c>
      <c r="BM72" s="50">
        <f t="shared" ref="BM72:CA72" si="16">BM71+BM70</f>
        <v>19989.231177999995</v>
      </c>
      <c r="BN72" s="50">
        <f t="shared" si="16"/>
        <v>21426.990300999994</v>
      </c>
      <c r="BO72" s="50">
        <f t="shared" si="16"/>
        <v>22820.290123000006</v>
      </c>
      <c r="BP72" s="50">
        <f t="shared" si="16"/>
        <v>23899.631612000005</v>
      </c>
      <c r="BQ72" s="50">
        <f t="shared" si="16"/>
        <v>24169.807672999999</v>
      </c>
      <c r="BR72" s="50">
        <f t="shared" si="16"/>
        <v>24316.565554999997</v>
      </c>
      <c r="BS72" s="50">
        <f t="shared" si="16"/>
        <v>24243.713647000004</v>
      </c>
      <c r="BT72" s="50">
        <f t="shared" si="16"/>
        <v>23440.599919000011</v>
      </c>
      <c r="BU72" s="50">
        <f t="shared" si="16"/>
        <v>22301.220213999997</v>
      </c>
      <c r="BV72" s="50">
        <f t="shared" si="16"/>
        <v>20775.129963405929</v>
      </c>
      <c r="BW72" s="50">
        <f t="shared" si="16"/>
        <v>23411.934500994234</v>
      </c>
      <c r="BX72" s="50">
        <f t="shared" si="16"/>
        <v>23768.798012089606</v>
      </c>
      <c r="BY72" s="50">
        <f t="shared" si="16"/>
        <v>24369.577626337566</v>
      </c>
      <c r="BZ72" s="50">
        <f t="shared" si="16"/>
        <v>25143.877507717843</v>
      </c>
      <c r="CA72" s="51">
        <f t="shared" si="16"/>
        <v>25925.344249697788</v>
      </c>
    </row>
    <row r="73" spans="1:79" ht="26.25" customHeight="1" x14ac:dyDescent="0.4">
      <c r="A73" s="136"/>
      <c r="B73" s="224" t="s">
        <v>263</v>
      </c>
      <c r="C73" s="54"/>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9"/>
    </row>
    <row r="74" spans="1:79" x14ac:dyDescent="0.4">
      <c r="A74" s="136"/>
      <c r="B74" s="64" t="s">
        <v>143</v>
      </c>
      <c r="C74" s="54"/>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138">
        <f t="shared" ref="AH74:BX74" si="17">SUM(AH75:AH76)</f>
        <v>0</v>
      </c>
      <c r="AI74" s="138">
        <f t="shared" si="17"/>
        <v>0</v>
      </c>
      <c r="AJ74" s="138">
        <f t="shared" si="17"/>
        <v>0</v>
      </c>
      <c r="AK74" s="138">
        <f t="shared" si="17"/>
        <v>0</v>
      </c>
      <c r="AL74" s="138">
        <f t="shared" si="17"/>
        <v>0</v>
      </c>
      <c r="AM74" s="138">
        <f t="shared" si="17"/>
        <v>0</v>
      </c>
      <c r="AN74" s="138">
        <f t="shared" si="17"/>
        <v>0</v>
      </c>
      <c r="AO74" s="138">
        <f t="shared" si="17"/>
        <v>0</v>
      </c>
      <c r="AP74" s="138">
        <f t="shared" si="17"/>
        <v>0</v>
      </c>
      <c r="AQ74" s="138">
        <f t="shared" si="17"/>
        <v>0</v>
      </c>
      <c r="AR74" s="138">
        <f t="shared" si="17"/>
        <v>0</v>
      </c>
      <c r="AS74" s="138">
        <f t="shared" si="17"/>
        <v>0</v>
      </c>
      <c r="AT74" s="138">
        <f t="shared" si="17"/>
        <v>0</v>
      </c>
      <c r="AU74" s="138">
        <f t="shared" si="17"/>
        <v>0</v>
      </c>
      <c r="AV74" s="138">
        <f t="shared" si="17"/>
        <v>0</v>
      </c>
      <c r="AW74" s="138">
        <f t="shared" si="17"/>
        <v>0</v>
      </c>
      <c r="AX74" s="138">
        <f t="shared" si="17"/>
        <v>0</v>
      </c>
      <c r="AY74" s="138">
        <f t="shared" si="17"/>
        <v>0</v>
      </c>
      <c r="AZ74" s="138">
        <f t="shared" si="17"/>
        <v>0</v>
      </c>
      <c r="BA74" s="138">
        <f t="shared" si="17"/>
        <v>0</v>
      </c>
      <c r="BB74" s="138">
        <f t="shared" si="17"/>
        <v>0</v>
      </c>
      <c r="BC74" s="138">
        <f t="shared" si="17"/>
        <v>0</v>
      </c>
      <c r="BD74" s="138">
        <f t="shared" si="17"/>
        <v>0</v>
      </c>
      <c r="BE74" s="138">
        <f t="shared" si="17"/>
        <v>0</v>
      </c>
      <c r="BF74" s="138">
        <f t="shared" si="17"/>
        <v>0</v>
      </c>
      <c r="BG74" s="138">
        <f t="shared" si="17"/>
        <v>0</v>
      </c>
      <c r="BH74" s="138">
        <f t="shared" si="17"/>
        <v>0</v>
      </c>
      <c r="BI74" s="138">
        <f t="shared" si="17"/>
        <v>0</v>
      </c>
      <c r="BJ74" s="138">
        <f t="shared" si="17"/>
        <v>3.4359999999999999</v>
      </c>
      <c r="BK74" s="138">
        <f t="shared" si="17"/>
        <v>3.99</v>
      </c>
      <c r="BL74" s="138">
        <f t="shared" si="17"/>
        <v>211.09399999999999</v>
      </c>
      <c r="BM74" s="138">
        <f t="shared" si="17"/>
        <v>298.26100000000002</v>
      </c>
      <c r="BN74" s="138">
        <f t="shared" si="17"/>
        <v>435.41003044000001</v>
      </c>
      <c r="BO74" s="138">
        <f t="shared" si="17"/>
        <v>128.72999999999999</v>
      </c>
      <c r="BP74" s="138">
        <f t="shared" si="17"/>
        <v>141.73699999999999</v>
      </c>
      <c r="BQ74" s="138">
        <f t="shared" si="17"/>
        <v>8.4069999999999965</v>
      </c>
      <c r="BR74" s="138">
        <f t="shared" si="17"/>
        <v>11.036000000000001</v>
      </c>
      <c r="BS74" s="138">
        <f t="shared" si="17"/>
        <v>3.9260000000000019</v>
      </c>
      <c r="BT74" s="138">
        <f t="shared" si="17"/>
        <v>3.2965944199999972</v>
      </c>
      <c r="BU74" s="138">
        <f t="shared" si="17"/>
        <v>114.2644971</v>
      </c>
      <c r="BV74" s="138">
        <f t="shared" si="17"/>
        <v>39.555123647758286</v>
      </c>
      <c r="BW74" s="138">
        <f t="shared" si="17"/>
        <v>140.25985896262662</v>
      </c>
      <c r="BX74" s="138">
        <f t="shared" si="17"/>
        <v>142.82334349702455</v>
      </c>
      <c r="BY74" s="138">
        <f>SUM(BY75:BY76)</f>
        <v>144.95212621716556</v>
      </c>
      <c r="BZ74" s="138">
        <f>SUM(BZ75:BZ76)</f>
        <v>147.6085719672636</v>
      </c>
      <c r="CA74" s="139">
        <f>SUM(CA75:CA76)</f>
        <v>150.34591250874871</v>
      </c>
    </row>
    <row r="75" spans="1:79" x14ac:dyDescent="0.4">
      <c r="A75" s="136"/>
      <c r="B75" s="101" t="s">
        <v>325</v>
      </c>
      <c r="C75" s="54"/>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138">
        <f>'Table 2a'!AH88</f>
        <v>0</v>
      </c>
      <c r="AI75" s="138">
        <f>'Table 2a'!AI88</f>
        <v>0</v>
      </c>
      <c r="AJ75" s="138">
        <f>'Table 2a'!AJ88</f>
        <v>0</v>
      </c>
      <c r="AK75" s="138">
        <f>'Table 2a'!AK88</f>
        <v>0</v>
      </c>
      <c r="AL75" s="138">
        <f>'Table 2a'!AL88</f>
        <v>0</v>
      </c>
      <c r="AM75" s="138">
        <f>'Table 2a'!AM88</f>
        <v>0</v>
      </c>
      <c r="AN75" s="138">
        <f>'Table 2a'!AN88</f>
        <v>0</v>
      </c>
      <c r="AO75" s="138">
        <f>'Table 2a'!AO88</f>
        <v>0</v>
      </c>
      <c r="AP75" s="138">
        <f>'Table 2a'!AP88</f>
        <v>0</v>
      </c>
      <c r="AQ75" s="138">
        <f>'Table 2a'!AQ88</f>
        <v>0</v>
      </c>
      <c r="AR75" s="138">
        <f>'Table 2a'!AR88</f>
        <v>0</v>
      </c>
      <c r="AS75" s="138">
        <f>'Table 2a'!AS88</f>
        <v>0</v>
      </c>
      <c r="AT75" s="138">
        <f>'Table 2a'!AT88</f>
        <v>0</v>
      </c>
      <c r="AU75" s="138">
        <f>'Table 2a'!AU88</f>
        <v>0</v>
      </c>
      <c r="AV75" s="138">
        <f>'Table 2a'!AV88</f>
        <v>0</v>
      </c>
      <c r="AW75" s="138">
        <f>'Table 2a'!AW88</f>
        <v>0</v>
      </c>
      <c r="AX75" s="138">
        <f>'Table 2a'!AX88</f>
        <v>0</v>
      </c>
      <c r="AY75" s="138">
        <f>'Table 2a'!AY88</f>
        <v>0</v>
      </c>
      <c r="AZ75" s="138">
        <f>'Table 2a'!AZ88</f>
        <v>0</v>
      </c>
      <c r="BA75" s="138">
        <f>'Table 2a'!BA88</f>
        <v>0</v>
      </c>
      <c r="BB75" s="138">
        <f>'Table 2a'!BB88</f>
        <v>0</v>
      </c>
      <c r="BC75" s="138">
        <f>'Table 2a'!BC88</f>
        <v>0</v>
      </c>
      <c r="BD75" s="138">
        <f>'Table 2a'!BD88</f>
        <v>0</v>
      </c>
      <c r="BE75" s="138">
        <f>'Table 2a'!BE88</f>
        <v>0</v>
      </c>
      <c r="BF75" s="138">
        <f>'Table 2a'!BF88</f>
        <v>0</v>
      </c>
      <c r="BG75" s="138">
        <f>'Table 2a'!BG88</f>
        <v>0</v>
      </c>
      <c r="BH75" s="138">
        <f>'Table 2a'!BH88</f>
        <v>0</v>
      </c>
      <c r="BI75" s="138">
        <f>'Table 2a'!BI88</f>
        <v>0</v>
      </c>
      <c r="BJ75" s="138">
        <f>'Table 2a'!BJ88</f>
        <v>2.3854757613040265</v>
      </c>
      <c r="BK75" s="138">
        <f>'Table 2a'!BK88</f>
        <v>2.7799798323037712</v>
      </c>
      <c r="BL75" s="138">
        <f>'Table 2a'!BL88</f>
        <v>145.43650100833483</v>
      </c>
      <c r="BM75" s="138">
        <f>'Table 2a'!BM88</f>
        <v>193.92315446943357</v>
      </c>
      <c r="BN75" s="138">
        <f>'Table 2a'!BN88</f>
        <v>266.81067065860327</v>
      </c>
      <c r="BO75" s="138">
        <f>'Table 2a'!BO88</f>
        <v>77.89376230618096</v>
      </c>
      <c r="BP75" s="138">
        <f>'Table 2a'!BP88</f>
        <v>83.761185046642368</v>
      </c>
      <c r="BQ75" s="138">
        <f>'Table 2a'!BQ88</f>
        <v>4.8547000187328013</v>
      </c>
      <c r="BR75" s="138">
        <f>'Table 2a'!BR88</f>
        <v>6.144183842691306</v>
      </c>
      <c r="BS75" s="138">
        <f>'Table 2a'!BS88</f>
        <v>1.9437355560062652</v>
      </c>
      <c r="BT75" s="138">
        <f>'Table 2a'!BT88</f>
        <v>1.6169761388612867</v>
      </c>
      <c r="BU75" s="138">
        <f>'Table 2a'!BU88</f>
        <v>54.094519769972067</v>
      </c>
      <c r="BV75" s="138">
        <f>'Table 2a'!BV88</f>
        <v>25.203716358877166</v>
      </c>
      <c r="BW75" s="138">
        <f>'Table 2a'!BW88</f>
        <v>79.184677964560507</v>
      </c>
      <c r="BX75" s="138">
        <f>'Table 2a'!BX88</f>
        <v>80.923247507705099</v>
      </c>
      <c r="BY75" s="138">
        <f>'Table 2a'!BY88</f>
        <v>81.751145014760183</v>
      </c>
      <c r="BZ75" s="138">
        <f>'Table 2a'!BZ88</f>
        <v>82.861482496059637</v>
      </c>
      <c r="CA75" s="139">
        <f>'Table 2a'!CA88</f>
        <v>84.300142618303681</v>
      </c>
    </row>
    <row r="76" spans="1:79" x14ac:dyDescent="0.4">
      <c r="A76" s="136"/>
      <c r="B76" s="101" t="s">
        <v>326</v>
      </c>
      <c r="C76" s="54"/>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138">
        <f>'Table 2a'!AH28</f>
        <v>0</v>
      </c>
      <c r="AI76" s="138">
        <f>'Table 2a'!AI28</f>
        <v>0</v>
      </c>
      <c r="AJ76" s="138">
        <f>'Table 2a'!AJ28</f>
        <v>0</v>
      </c>
      <c r="AK76" s="138">
        <f>'Table 2a'!AK28</f>
        <v>0</v>
      </c>
      <c r="AL76" s="138">
        <f>'Table 2a'!AL28</f>
        <v>0</v>
      </c>
      <c r="AM76" s="138">
        <f>'Table 2a'!AM28</f>
        <v>0</v>
      </c>
      <c r="AN76" s="138">
        <f>'Table 2a'!AN28</f>
        <v>0</v>
      </c>
      <c r="AO76" s="138">
        <f>'Table 2a'!AO28</f>
        <v>0</v>
      </c>
      <c r="AP76" s="138">
        <f>'Table 2a'!AP28</f>
        <v>0</v>
      </c>
      <c r="AQ76" s="138">
        <f>'Table 2a'!AQ28</f>
        <v>0</v>
      </c>
      <c r="AR76" s="138">
        <f>'Table 2a'!AR28</f>
        <v>0</v>
      </c>
      <c r="AS76" s="138">
        <f>'Table 2a'!AS28</f>
        <v>0</v>
      </c>
      <c r="AT76" s="138">
        <f>'Table 2a'!AT28</f>
        <v>0</v>
      </c>
      <c r="AU76" s="138">
        <f>'Table 2a'!AU28</f>
        <v>0</v>
      </c>
      <c r="AV76" s="138">
        <f>'Table 2a'!AV28</f>
        <v>0</v>
      </c>
      <c r="AW76" s="138">
        <f>'Table 2a'!AW28</f>
        <v>0</v>
      </c>
      <c r="AX76" s="138">
        <f>'Table 2a'!AX28</f>
        <v>0</v>
      </c>
      <c r="AY76" s="138">
        <f>'Table 2a'!AY28</f>
        <v>0</v>
      </c>
      <c r="AZ76" s="138">
        <f>'Table 2a'!AZ28</f>
        <v>0</v>
      </c>
      <c r="BA76" s="138">
        <f>'Table 2a'!BA28</f>
        <v>0</v>
      </c>
      <c r="BB76" s="138">
        <f>'Table 2a'!BB28</f>
        <v>0</v>
      </c>
      <c r="BC76" s="138">
        <f>'Table 2a'!BC28</f>
        <v>0</v>
      </c>
      <c r="BD76" s="138">
        <f>'Table 2a'!BD28</f>
        <v>0</v>
      </c>
      <c r="BE76" s="138">
        <f>'Table 2a'!BE28</f>
        <v>0</v>
      </c>
      <c r="BF76" s="138">
        <f>'Table 2a'!BF28</f>
        <v>0</v>
      </c>
      <c r="BG76" s="138">
        <f>'Table 2a'!BG28</f>
        <v>0</v>
      </c>
      <c r="BH76" s="138">
        <f>'Table 2a'!BH28</f>
        <v>0</v>
      </c>
      <c r="BI76" s="138">
        <f>'Table 2a'!BI28</f>
        <v>0</v>
      </c>
      <c r="BJ76" s="138">
        <f>'Table 2a'!BJ28</f>
        <v>1.0505242386959734</v>
      </c>
      <c r="BK76" s="138">
        <f>'Table 2a'!BK28</f>
        <v>1.210020167696229</v>
      </c>
      <c r="BL76" s="138">
        <f>'Table 2a'!BL28</f>
        <v>65.657498991665165</v>
      </c>
      <c r="BM76" s="138">
        <f>'Table 2a'!BM28</f>
        <v>104.33784553056645</v>
      </c>
      <c r="BN76" s="138">
        <f>'Table 2a'!BN28</f>
        <v>168.59935978139674</v>
      </c>
      <c r="BO76" s="138">
        <f>'Table 2a'!BO28</f>
        <v>50.836237693819029</v>
      </c>
      <c r="BP76" s="138">
        <f>'Table 2a'!BP28</f>
        <v>57.975814953357627</v>
      </c>
      <c r="BQ76" s="138">
        <f>'Table 2a'!BQ28</f>
        <v>3.5522999812671952</v>
      </c>
      <c r="BR76" s="138">
        <f>'Table 2a'!BR28</f>
        <v>4.8918161573086953</v>
      </c>
      <c r="BS76" s="138">
        <f>'Table 2a'!BS28</f>
        <v>1.9822644439937367</v>
      </c>
      <c r="BT76" s="138">
        <f>'Table 2a'!BT28</f>
        <v>1.6796182811387106</v>
      </c>
      <c r="BU76" s="138">
        <f>'Table 2a'!BU28</f>
        <v>60.169977330027926</v>
      </c>
      <c r="BV76" s="138">
        <f>'Table 2a'!BV28</f>
        <v>14.351407288881122</v>
      </c>
      <c r="BW76" s="138">
        <f>'Table 2a'!BW28</f>
        <v>61.075180998066109</v>
      </c>
      <c r="BX76" s="138">
        <f>'Table 2a'!BX28</f>
        <v>61.900095989319439</v>
      </c>
      <c r="BY76" s="138">
        <f>'Table 2a'!BY28</f>
        <v>63.200981202405373</v>
      </c>
      <c r="BZ76" s="138">
        <f>'Table 2a'!BZ28</f>
        <v>64.747089471203964</v>
      </c>
      <c r="CA76" s="139">
        <f>'Table 2a'!CA28</f>
        <v>66.04576989044503</v>
      </c>
    </row>
    <row r="77" spans="1:79" x14ac:dyDescent="0.4">
      <c r="A77" s="136"/>
      <c r="B77" s="64" t="s">
        <v>148</v>
      </c>
      <c r="C77" s="54"/>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138">
        <f>'Table 1a'!AH18</f>
        <v>0</v>
      </c>
      <c r="AI77" s="138">
        <f>'Table 1a'!AI18</f>
        <v>0</v>
      </c>
      <c r="AJ77" s="138">
        <f>'Table 1a'!AJ18</f>
        <v>0</v>
      </c>
      <c r="AK77" s="138">
        <f>'Table 1a'!AK18</f>
        <v>0</v>
      </c>
      <c r="AL77" s="138">
        <f>'Table 1a'!AL18</f>
        <v>0</v>
      </c>
      <c r="AM77" s="138">
        <f>'Table 1a'!AM18</f>
        <v>0</v>
      </c>
      <c r="AN77" s="138">
        <f>'Table 1a'!AN18</f>
        <v>0</v>
      </c>
      <c r="AO77" s="138">
        <f>'Table 1a'!AO18</f>
        <v>0</v>
      </c>
      <c r="AP77" s="138">
        <f>'Table 1a'!AP18</f>
        <v>0</v>
      </c>
      <c r="AQ77" s="138">
        <f>'Table 1a'!AQ18</f>
        <v>0</v>
      </c>
      <c r="AR77" s="138">
        <f>'Table 1a'!AR18</f>
        <v>0</v>
      </c>
      <c r="AS77" s="138">
        <f>'Table 1a'!AS18</f>
        <v>0</v>
      </c>
      <c r="AT77" s="138">
        <f>'Table 1a'!AT18</f>
        <v>0</v>
      </c>
      <c r="AU77" s="138">
        <f>'Table 1a'!AU18</f>
        <v>0</v>
      </c>
      <c r="AV77" s="138">
        <f>'Table 1a'!AV18</f>
        <v>0</v>
      </c>
      <c r="AW77" s="138">
        <f>'Table 1a'!AW18</f>
        <v>0</v>
      </c>
      <c r="AX77" s="138">
        <f>'Table 1a'!AX18</f>
        <v>0</v>
      </c>
      <c r="AY77" s="138">
        <f>'Table 1a'!AY18</f>
        <v>0</v>
      </c>
      <c r="AZ77" s="138">
        <f>'Table 1a'!AZ18</f>
        <v>0</v>
      </c>
      <c r="BA77" s="138">
        <f>'Table 1a'!BA18</f>
        <v>0</v>
      </c>
      <c r="BB77" s="138">
        <f>'Table 1a'!BB18</f>
        <v>0</v>
      </c>
      <c r="BC77" s="138">
        <f>'Table 1a'!BC18</f>
        <v>0</v>
      </c>
      <c r="BD77" s="138">
        <f>'Table 1a'!BD18</f>
        <v>0</v>
      </c>
      <c r="BE77" s="138">
        <f>'Table 1a'!BE18</f>
        <v>6.8540000000000001</v>
      </c>
      <c r="BF77" s="138">
        <f>'Table 1a'!BF18</f>
        <v>13.107519600000002</v>
      </c>
      <c r="BG77" s="138">
        <f>'Table 1a'!BG18</f>
        <v>14.986460219999998</v>
      </c>
      <c r="BH77" s="138">
        <f>'Table 1a'!BH18</f>
        <v>16.622024122071426</v>
      </c>
      <c r="BI77" s="138">
        <f>'Table 1a'!BI18</f>
        <v>17.693564299999998</v>
      </c>
      <c r="BJ77" s="138">
        <f>'Table 1a'!BJ18</f>
        <v>19.498030839999998</v>
      </c>
      <c r="BK77" s="138">
        <f>'Table 1a'!BK18</f>
        <v>20.507303</v>
      </c>
      <c r="BL77" s="138">
        <f>'Table 1a'!BL18</f>
        <v>21.180479929999997</v>
      </c>
      <c r="BM77" s="138">
        <f>'Table 1a'!BM18</f>
        <v>21.798681950000002</v>
      </c>
      <c r="BN77" s="138">
        <f>'Table 1a'!BN18</f>
        <v>21.362664119999998</v>
      </c>
      <c r="BO77" s="138">
        <f>'Table 1a'!BO18</f>
        <v>22.339751259999996</v>
      </c>
      <c r="BP77" s="138">
        <f>'Table 1a'!BP18</f>
        <v>56.572572000000001</v>
      </c>
      <c r="BQ77" s="138">
        <f>'Table 1a'!BQ18</f>
        <v>176.393889</v>
      </c>
      <c r="BR77" s="138">
        <f>'Table 1a'!BR18</f>
        <v>199.78361200000001</v>
      </c>
      <c r="BS77" s="138">
        <f>'Table 1a'!BS18</f>
        <v>163.36812400000002</v>
      </c>
      <c r="BT77" s="138">
        <f>'Table 1a'!BT18</f>
        <v>183.73239999999998</v>
      </c>
      <c r="BU77" s="138">
        <f>'Table 1a'!BU18</f>
        <v>223.48097613000002</v>
      </c>
      <c r="BV77" s="138">
        <f>'Table 1a'!BV18</f>
        <v>153</v>
      </c>
      <c r="BW77" s="138">
        <f>'Table 1a'!BW18</f>
        <v>139.5</v>
      </c>
      <c r="BX77" s="138">
        <f>'Table 1a'!BX18</f>
        <v>126</v>
      </c>
      <c r="BY77" s="138">
        <f>'Table 1a'!BY18</f>
        <v>126</v>
      </c>
      <c r="BZ77" s="138">
        <f>'Table 1a'!BZ18</f>
        <v>126</v>
      </c>
      <c r="CA77" s="139">
        <f>'Table 1a'!CA18</f>
        <v>126</v>
      </c>
    </row>
    <row r="78" spans="1:79" x14ac:dyDescent="0.4">
      <c r="A78" s="136"/>
      <c r="B78" s="64" t="s">
        <v>154</v>
      </c>
      <c r="C78" s="54"/>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138">
        <f t="shared" ref="AH78:BX78" si="18">SUM(AH79:AH80)</f>
        <v>0</v>
      </c>
      <c r="AI78" s="138">
        <f t="shared" si="18"/>
        <v>0</v>
      </c>
      <c r="AJ78" s="138">
        <f t="shared" si="18"/>
        <v>0</v>
      </c>
      <c r="AK78" s="138">
        <f t="shared" si="18"/>
        <v>0</v>
      </c>
      <c r="AL78" s="138">
        <f t="shared" si="18"/>
        <v>0</v>
      </c>
      <c r="AM78" s="138">
        <f t="shared" si="18"/>
        <v>0</v>
      </c>
      <c r="AN78" s="138">
        <f t="shared" si="18"/>
        <v>0</v>
      </c>
      <c r="AO78" s="138">
        <f t="shared" si="18"/>
        <v>0</v>
      </c>
      <c r="AP78" s="138">
        <f t="shared" si="18"/>
        <v>0</v>
      </c>
      <c r="AQ78" s="138">
        <f t="shared" si="18"/>
        <v>0</v>
      </c>
      <c r="AR78" s="138">
        <f t="shared" si="18"/>
        <v>0</v>
      </c>
      <c r="AS78" s="138">
        <f t="shared" si="18"/>
        <v>0</v>
      </c>
      <c r="AT78" s="138">
        <f t="shared" si="18"/>
        <v>0</v>
      </c>
      <c r="AU78" s="138">
        <f t="shared" si="18"/>
        <v>0</v>
      </c>
      <c r="AV78" s="138">
        <f t="shared" si="18"/>
        <v>0</v>
      </c>
      <c r="AW78" s="138">
        <f t="shared" si="18"/>
        <v>0</v>
      </c>
      <c r="AX78" s="138">
        <f t="shared" si="18"/>
        <v>0</v>
      </c>
      <c r="AY78" s="138">
        <f t="shared" si="18"/>
        <v>0</v>
      </c>
      <c r="AZ78" s="138">
        <f t="shared" si="18"/>
        <v>0</v>
      </c>
      <c r="BA78" s="138">
        <f t="shared" si="18"/>
        <v>0</v>
      </c>
      <c r="BB78" s="138">
        <f t="shared" si="18"/>
        <v>0</v>
      </c>
      <c r="BC78" s="138">
        <f t="shared" si="18"/>
        <v>0</v>
      </c>
      <c r="BD78" s="138">
        <f t="shared" si="18"/>
        <v>0</v>
      </c>
      <c r="BE78" s="138">
        <f t="shared" si="18"/>
        <v>0</v>
      </c>
      <c r="BF78" s="138">
        <f t="shared" si="18"/>
        <v>0</v>
      </c>
      <c r="BG78" s="138">
        <f t="shared" si="18"/>
        <v>0</v>
      </c>
      <c r="BH78" s="138">
        <f t="shared" si="18"/>
        <v>0</v>
      </c>
      <c r="BI78" s="138">
        <f t="shared" si="18"/>
        <v>0</v>
      </c>
      <c r="BJ78" s="138">
        <f t="shared" si="18"/>
        <v>46.637999999999998</v>
      </c>
      <c r="BK78" s="138">
        <f t="shared" si="18"/>
        <v>46.658999999999999</v>
      </c>
      <c r="BL78" s="138">
        <f t="shared" si="18"/>
        <v>50.039000000000001</v>
      </c>
      <c r="BM78" s="138">
        <f t="shared" si="18"/>
        <v>47.561</v>
      </c>
      <c r="BN78" s="138">
        <f t="shared" si="18"/>
        <v>44.601999999999997</v>
      </c>
      <c r="BO78" s="138">
        <f t="shared" si="18"/>
        <v>46.558457389804701</v>
      </c>
      <c r="BP78" s="138">
        <f t="shared" si="18"/>
        <v>43.945999999999998</v>
      </c>
      <c r="BQ78" s="138">
        <f t="shared" si="18"/>
        <v>44.098999999999997</v>
      </c>
      <c r="BR78" s="138">
        <f t="shared" si="18"/>
        <v>44.164999999999999</v>
      </c>
      <c r="BS78" s="138">
        <f t="shared" si="18"/>
        <v>39.841999999999999</v>
      </c>
      <c r="BT78" s="138">
        <f t="shared" si="18"/>
        <v>38.341528220000001</v>
      </c>
      <c r="BU78" s="138">
        <f t="shared" si="18"/>
        <v>36.994</v>
      </c>
      <c r="BV78" s="138">
        <f t="shared" si="18"/>
        <v>42.778347122362838</v>
      </c>
      <c r="BW78" s="138">
        <f t="shared" si="18"/>
        <v>41.908551374158115</v>
      </c>
      <c r="BX78" s="138">
        <f t="shared" si="18"/>
        <v>43.237375857809134</v>
      </c>
      <c r="BY78" s="138">
        <f>SUM(BY79:BY80)</f>
        <v>44.538606694497332</v>
      </c>
      <c r="BZ78" s="138">
        <f>SUM(BZ79:BZ80)</f>
        <v>46.181485941363633</v>
      </c>
      <c r="CA78" s="139">
        <f>SUM(CA79:CA80)</f>
        <v>47.97955287523456</v>
      </c>
    </row>
    <row r="79" spans="1:79" x14ac:dyDescent="0.4">
      <c r="A79" s="136"/>
      <c r="B79" s="101" t="s">
        <v>325</v>
      </c>
      <c r="C79" s="54"/>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138">
        <f>'Table 2a'!AH93</f>
        <v>0</v>
      </c>
      <c r="AI79" s="138">
        <f>'Table 2a'!AI93</f>
        <v>0</v>
      </c>
      <c r="AJ79" s="138">
        <f>'Table 2a'!AJ93</f>
        <v>0</v>
      </c>
      <c r="AK79" s="138">
        <f>'Table 2a'!AK93</f>
        <v>0</v>
      </c>
      <c r="AL79" s="138">
        <f>'Table 2a'!AL93</f>
        <v>0</v>
      </c>
      <c r="AM79" s="138">
        <f>'Table 2a'!AM93</f>
        <v>0</v>
      </c>
      <c r="AN79" s="138">
        <f>'Table 2a'!AN93</f>
        <v>0</v>
      </c>
      <c r="AO79" s="138">
        <f>'Table 2a'!AO93</f>
        <v>0</v>
      </c>
      <c r="AP79" s="138">
        <f>'Table 2a'!AP93</f>
        <v>0</v>
      </c>
      <c r="AQ79" s="138">
        <f>'Table 2a'!AQ93</f>
        <v>0</v>
      </c>
      <c r="AR79" s="138">
        <f>'Table 2a'!AR93</f>
        <v>0</v>
      </c>
      <c r="AS79" s="138">
        <f>'Table 2a'!AS93</f>
        <v>0</v>
      </c>
      <c r="AT79" s="138">
        <f>'Table 2a'!AT93</f>
        <v>0</v>
      </c>
      <c r="AU79" s="138">
        <f>'Table 2a'!AU93</f>
        <v>0</v>
      </c>
      <c r="AV79" s="138">
        <f>'Table 2a'!AV93</f>
        <v>0</v>
      </c>
      <c r="AW79" s="138">
        <f>'Table 2a'!AW93</f>
        <v>0</v>
      </c>
      <c r="AX79" s="138">
        <f>'Table 2a'!AX93</f>
        <v>0</v>
      </c>
      <c r="AY79" s="138">
        <f>'Table 2a'!AY93</f>
        <v>0</v>
      </c>
      <c r="AZ79" s="138">
        <f>'Table 2a'!AZ93</f>
        <v>0</v>
      </c>
      <c r="BA79" s="138">
        <f>'Table 2a'!BA93</f>
        <v>0</v>
      </c>
      <c r="BB79" s="138">
        <f>'Table 2a'!BB93</f>
        <v>0</v>
      </c>
      <c r="BC79" s="138">
        <f>'Table 2a'!BC93</f>
        <v>0</v>
      </c>
      <c r="BD79" s="138">
        <f>'Table 2a'!BD93</f>
        <v>0</v>
      </c>
      <c r="BE79" s="138">
        <f>'Table 2a'!BE93</f>
        <v>0</v>
      </c>
      <c r="BF79" s="138">
        <f>'Table 2a'!BF93</f>
        <v>0</v>
      </c>
      <c r="BG79" s="138">
        <f>'Table 2a'!BG93</f>
        <v>0</v>
      </c>
      <c r="BH79" s="138">
        <f>'Table 2a'!BH93</f>
        <v>0</v>
      </c>
      <c r="BI79" s="138">
        <f>'Table 2a'!BI93</f>
        <v>0</v>
      </c>
      <c r="BJ79" s="138">
        <f>'Table 2a'!BJ93</f>
        <v>22.992533999999999</v>
      </c>
      <c r="BK79" s="138">
        <f>'Table 2a'!BK93</f>
        <v>22.396319999999999</v>
      </c>
      <c r="BL79" s="138">
        <f>'Table 2a'!BL93</f>
        <v>23.618407999999999</v>
      </c>
      <c r="BM79" s="138">
        <f>'Table 2a'!BM93</f>
        <v>22.115864999999999</v>
      </c>
      <c r="BN79" s="138">
        <f>'Table 2a'!BN93</f>
        <v>20.338511999999998</v>
      </c>
      <c r="BO79" s="138">
        <f>'Table 2a'!BO93</f>
        <v>21.323773484530555</v>
      </c>
      <c r="BP79" s="138">
        <f>'Table 2a'!BP93</f>
        <v>18.545211999999999</v>
      </c>
      <c r="BQ79" s="138">
        <f>'Table 2a'!BQ93</f>
        <v>17.904194</v>
      </c>
      <c r="BR79" s="138">
        <f>'Table 2a'!BR93</f>
        <v>16.738534999999999</v>
      </c>
      <c r="BS79" s="138">
        <f>'Table 2a'!BS93</f>
        <v>14.297962929999997</v>
      </c>
      <c r="BT79" s="138">
        <f>'Table 2a'!BT93</f>
        <v>13.080097299999998</v>
      </c>
      <c r="BU79" s="138">
        <f>'Table 2a'!BU93</f>
        <v>11.470037099999999</v>
      </c>
      <c r="BV79" s="138">
        <f>'Table 2a'!BV93</f>
        <v>13.140929552853596</v>
      </c>
      <c r="BW79" s="138">
        <f>'Table 2a'!BW93</f>
        <v>12.873740065147683</v>
      </c>
      <c r="BX79" s="138">
        <f>'Table 2a'!BX93</f>
        <v>13.28193697088172</v>
      </c>
      <c r="BY79" s="138">
        <f>'Table 2a'!BY93</f>
        <v>13.681657481541222</v>
      </c>
      <c r="BZ79" s="138">
        <f>'Table 2a'!BZ93</f>
        <v>14.186327762166194</v>
      </c>
      <c r="CA79" s="139">
        <f>'Table 2a'!CA93</f>
        <v>14.738669600941009</v>
      </c>
    </row>
    <row r="80" spans="1:79" x14ac:dyDescent="0.4">
      <c r="A80" s="136"/>
      <c r="B80" s="101" t="s">
        <v>326</v>
      </c>
      <c r="C80" s="54"/>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138">
        <f>'Table 2a'!AH38</f>
        <v>0</v>
      </c>
      <c r="AI80" s="138">
        <f>'Table 2a'!AI38</f>
        <v>0</v>
      </c>
      <c r="AJ80" s="138">
        <f>'Table 2a'!AJ38</f>
        <v>0</v>
      </c>
      <c r="AK80" s="138">
        <f>'Table 2a'!AK38</f>
        <v>0</v>
      </c>
      <c r="AL80" s="138">
        <f>'Table 2a'!AL38</f>
        <v>0</v>
      </c>
      <c r="AM80" s="138">
        <f>'Table 2a'!AM38</f>
        <v>0</v>
      </c>
      <c r="AN80" s="138">
        <f>'Table 2a'!AN38</f>
        <v>0</v>
      </c>
      <c r="AO80" s="138">
        <f>'Table 2a'!AO38</f>
        <v>0</v>
      </c>
      <c r="AP80" s="138">
        <f>'Table 2a'!AP38</f>
        <v>0</v>
      </c>
      <c r="AQ80" s="138">
        <f>'Table 2a'!AQ38</f>
        <v>0</v>
      </c>
      <c r="AR80" s="138">
        <f>'Table 2a'!AR38</f>
        <v>0</v>
      </c>
      <c r="AS80" s="138">
        <f>'Table 2a'!AS38</f>
        <v>0</v>
      </c>
      <c r="AT80" s="138">
        <f>'Table 2a'!AT38</f>
        <v>0</v>
      </c>
      <c r="AU80" s="138">
        <f>'Table 2a'!AU38</f>
        <v>0</v>
      </c>
      <c r="AV80" s="138">
        <f>'Table 2a'!AV38</f>
        <v>0</v>
      </c>
      <c r="AW80" s="138">
        <f>'Table 2a'!AW38</f>
        <v>0</v>
      </c>
      <c r="AX80" s="138">
        <f>'Table 2a'!AX38</f>
        <v>0</v>
      </c>
      <c r="AY80" s="138">
        <f>'Table 2a'!AY38</f>
        <v>0</v>
      </c>
      <c r="AZ80" s="138">
        <f>'Table 2a'!AZ38</f>
        <v>0</v>
      </c>
      <c r="BA80" s="138">
        <f>'Table 2a'!BA38</f>
        <v>0</v>
      </c>
      <c r="BB80" s="138">
        <f>'Table 2a'!BB38</f>
        <v>0</v>
      </c>
      <c r="BC80" s="138">
        <f>'Table 2a'!BC38</f>
        <v>0</v>
      </c>
      <c r="BD80" s="138">
        <f>'Table 2a'!BD38</f>
        <v>0</v>
      </c>
      <c r="BE80" s="138">
        <f>'Table 2a'!BE38</f>
        <v>0</v>
      </c>
      <c r="BF80" s="138">
        <f>'Table 2a'!BF38</f>
        <v>0</v>
      </c>
      <c r="BG80" s="138">
        <f>'Table 2a'!BG38</f>
        <v>0</v>
      </c>
      <c r="BH80" s="138">
        <f>'Table 2a'!BH38</f>
        <v>0</v>
      </c>
      <c r="BI80" s="138">
        <f>'Table 2a'!BI38</f>
        <v>0</v>
      </c>
      <c r="BJ80" s="138">
        <f>'Table 2a'!BJ38</f>
        <v>23.645465999999999</v>
      </c>
      <c r="BK80" s="138">
        <f>'Table 2a'!BK38</f>
        <v>24.26268</v>
      </c>
      <c r="BL80" s="138">
        <f>'Table 2a'!BL38</f>
        <v>26.420592000000003</v>
      </c>
      <c r="BM80" s="138">
        <f>'Table 2a'!BM38</f>
        <v>25.445135000000001</v>
      </c>
      <c r="BN80" s="138">
        <f>'Table 2a'!BN38</f>
        <v>24.263487999999999</v>
      </c>
      <c r="BO80" s="138">
        <f>'Table 2a'!BO38</f>
        <v>25.234683905274146</v>
      </c>
      <c r="BP80" s="138">
        <f>'Table 2a'!BP38</f>
        <v>25.400787999999999</v>
      </c>
      <c r="BQ80" s="138">
        <f>'Table 2a'!BQ38</f>
        <v>26.194805999999996</v>
      </c>
      <c r="BR80" s="138">
        <f>'Table 2a'!BR38</f>
        <v>27.426465</v>
      </c>
      <c r="BS80" s="138">
        <f>'Table 2a'!BS38</f>
        <v>25.544037070000002</v>
      </c>
      <c r="BT80" s="138">
        <f>'Table 2a'!BT38</f>
        <v>25.261430920000002</v>
      </c>
      <c r="BU80" s="138">
        <f>'Table 2a'!BU38</f>
        <v>25.523962900000001</v>
      </c>
      <c r="BV80" s="138">
        <f>'Table 2a'!BV38</f>
        <v>29.637417569509243</v>
      </c>
      <c r="BW80" s="138">
        <f>'Table 2a'!BW38</f>
        <v>29.034811309010433</v>
      </c>
      <c r="BX80" s="138">
        <f>'Table 2a'!BX38</f>
        <v>29.955438886927414</v>
      </c>
      <c r="BY80" s="138">
        <f>'Table 2a'!BY38</f>
        <v>30.85694921295611</v>
      </c>
      <c r="BZ80" s="138">
        <f>'Table 2a'!BZ38</f>
        <v>31.995158179197439</v>
      </c>
      <c r="CA80" s="139">
        <f>'Table 2a'!CA38</f>
        <v>33.240883274293552</v>
      </c>
    </row>
    <row r="81" spans="1:79" x14ac:dyDescent="0.4">
      <c r="A81" s="136"/>
      <c r="B81" s="64" t="s">
        <v>161</v>
      </c>
      <c r="C81" s="54"/>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138">
        <f>'Table 1a'!AH33</f>
        <v>0</v>
      </c>
      <c r="AI81" s="138">
        <f>'Table 1a'!AI33</f>
        <v>0</v>
      </c>
      <c r="AJ81" s="138">
        <f>'Table 1a'!AJ33</f>
        <v>0</v>
      </c>
      <c r="AK81" s="138">
        <f>'Table 1a'!AK33</f>
        <v>0</v>
      </c>
      <c r="AL81" s="138">
        <f>'Table 1a'!AL33</f>
        <v>0</v>
      </c>
      <c r="AM81" s="138">
        <f>'Table 1a'!AM33</f>
        <v>0</v>
      </c>
      <c r="AN81" s="138">
        <f>'Table 1a'!AN33</f>
        <v>0</v>
      </c>
      <c r="AO81" s="138">
        <f>'Table 1a'!AO33</f>
        <v>0</v>
      </c>
      <c r="AP81" s="138">
        <f>'Table 1a'!AP33</f>
        <v>0</v>
      </c>
      <c r="AQ81" s="138">
        <f>'Table 1a'!AQ33</f>
        <v>0</v>
      </c>
      <c r="AR81" s="138">
        <f>'Table 1a'!AR33</f>
        <v>1.2749999999999999</v>
      </c>
      <c r="AS81" s="138">
        <f>'Table 1a'!AS33</f>
        <v>10.731</v>
      </c>
      <c r="AT81" s="138">
        <f>'Table 1a'!AT33</f>
        <v>24.417000000000002</v>
      </c>
      <c r="AU81" s="138">
        <f>'Table 1a'!AU33</f>
        <v>45.9</v>
      </c>
      <c r="AV81" s="138">
        <f>'Table 1a'!AV33</f>
        <v>86.460999999999999</v>
      </c>
      <c r="AW81" s="138">
        <f>'Table 1a'!AW33</f>
        <v>112.84399999999999</v>
      </c>
      <c r="AX81" s="138">
        <f>'Table 1a'!AX33</f>
        <v>101.313</v>
      </c>
      <c r="AY81" s="138">
        <f>'Table 1a'!AY33</f>
        <v>104.523</v>
      </c>
      <c r="AZ81" s="138">
        <f>'Table 1a'!AZ33</f>
        <v>109.417</v>
      </c>
      <c r="BA81" s="138">
        <f>'Table 1a'!BA33</f>
        <v>107.491</v>
      </c>
      <c r="BB81" s="138">
        <f>'Table 1a'!BB33</f>
        <v>112.054</v>
      </c>
      <c r="BC81" s="138">
        <f>'Table 1a'!BC33</f>
        <v>125.285</v>
      </c>
      <c r="BD81" s="138">
        <f>'Table 1a'!BD33</f>
        <v>132.35599999999999</v>
      </c>
      <c r="BE81" s="138">
        <f>'Table 1a'!BE33</f>
        <v>148.73699999999999</v>
      </c>
      <c r="BF81" s="138">
        <f>'Table 1a'!BF33</f>
        <v>168.34100000000001</v>
      </c>
      <c r="BG81" s="138">
        <f>'Table 1a'!BG33</f>
        <v>189.08099999999999</v>
      </c>
      <c r="BH81" s="138">
        <f>'Table 1a'!BH33</f>
        <v>209.41499999999999</v>
      </c>
      <c r="BI81" s="138">
        <f>'Table 1a'!BI33</f>
        <v>231.1134238570055</v>
      </c>
      <c r="BJ81" s="138">
        <f>'Table 1a'!BJ33</f>
        <v>259.31581324546704</v>
      </c>
      <c r="BK81" s="138">
        <f>'Table 1a'!BK33</f>
        <v>296.238</v>
      </c>
      <c r="BL81" s="138">
        <f>'Table 1a'!BL33</f>
        <v>324.96100000000001</v>
      </c>
      <c r="BM81" s="138">
        <f>'Table 1a'!BM33</f>
        <v>341.1</v>
      </c>
      <c r="BN81" s="138">
        <f>'Table 1a'!BN33</f>
        <v>349.83600000000001</v>
      </c>
      <c r="BO81" s="138">
        <f>'Table 1a'!BO33</f>
        <v>325.97800000000001</v>
      </c>
      <c r="BP81" s="138">
        <f>'Table 1a'!BP33</f>
        <v>304.01600000000002</v>
      </c>
      <c r="BQ81" s="138">
        <f>'Table 1a'!BQ33</f>
        <v>285.58</v>
      </c>
      <c r="BR81" s="138">
        <f>'Table 1a'!BR33</f>
        <v>271.61900000000003</v>
      </c>
      <c r="BS81" s="138">
        <f>'Table 1a'!BS33</f>
        <v>0</v>
      </c>
      <c r="BT81" s="138">
        <f>'Table 1a'!BT33</f>
        <v>0</v>
      </c>
      <c r="BU81" s="138">
        <f>'Table 1a'!BU33</f>
        <v>0</v>
      </c>
      <c r="BV81" s="138">
        <f>'Table 1a'!BV33</f>
        <v>0</v>
      </c>
      <c r="BW81" s="138">
        <f>'Table 1a'!BW33</f>
        <v>0</v>
      </c>
      <c r="BX81" s="138">
        <f>'Table 1a'!BX33</f>
        <v>0</v>
      </c>
      <c r="BY81" s="138">
        <f>'Table 1a'!BY33</f>
        <v>0</v>
      </c>
      <c r="BZ81" s="138">
        <f>'Table 1a'!BZ33</f>
        <v>0</v>
      </c>
      <c r="CA81" s="139">
        <f>'Table 1a'!CA33</f>
        <v>0</v>
      </c>
    </row>
    <row r="82" spans="1:79" x14ac:dyDescent="0.4">
      <c r="A82" s="136"/>
      <c r="B82" s="64" t="s">
        <v>31</v>
      </c>
      <c r="C82" s="54"/>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138">
        <f>'Table 1a'!AH58</f>
        <v>0</v>
      </c>
      <c r="AI82" s="138">
        <f>'Table 1a'!AI58</f>
        <v>0</v>
      </c>
      <c r="AJ82" s="138">
        <f>'Table 1a'!AJ58</f>
        <v>0</v>
      </c>
      <c r="AK82" s="138">
        <f>'Table 1a'!AK58</f>
        <v>0</v>
      </c>
      <c r="AL82" s="138">
        <f>'Table 1a'!AL58</f>
        <v>0</v>
      </c>
      <c r="AM82" s="138">
        <f>'Table 1a'!AM58</f>
        <v>0</v>
      </c>
      <c r="AN82" s="138">
        <f>'Table 1a'!AN58</f>
        <v>0</v>
      </c>
      <c r="AO82" s="138">
        <f>'Table 1a'!AO58</f>
        <v>0</v>
      </c>
      <c r="AP82" s="138">
        <f>'Table 1a'!AP58</f>
        <v>0</v>
      </c>
      <c r="AQ82" s="138">
        <f>'Table 1a'!AQ58</f>
        <v>0</v>
      </c>
      <c r="AR82" s="138">
        <f>'Table 1a'!AR58</f>
        <v>118</v>
      </c>
      <c r="AS82" s="138">
        <f>'Table 1a'!AS58</f>
        <v>93</v>
      </c>
      <c r="AT82" s="138">
        <f>'Table 1a'!AT58</f>
        <v>98.4</v>
      </c>
      <c r="AU82" s="138">
        <f>'Table 1a'!AU58</f>
        <v>126.66799999999999</v>
      </c>
      <c r="AV82" s="138">
        <f>'Table 1a'!AV58</f>
        <v>127.428</v>
      </c>
      <c r="AW82" s="138">
        <f>'Table 1a'!AW58</f>
        <v>139.703</v>
      </c>
      <c r="AX82" s="138">
        <f>'Table 1a'!AX58</f>
        <v>134.45699999999999</v>
      </c>
      <c r="AY82" s="138">
        <f>'Table 1a'!AY58</f>
        <v>137.58500000000001</v>
      </c>
      <c r="AZ82" s="138">
        <f>'Table 1a'!AZ58</f>
        <v>134.505</v>
      </c>
      <c r="BA82" s="138">
        <f>'Table 1a'!BA58</f>
        <v>128.536</v>
      </c>
      <c r="BB82" s="138">
        <f>'Table 1a'!BB58</f>
        <v>142.53099999999998</v>
      </c>
      <c r="BC82" s="138">
        <f>'Table 1a'!BC58</f>
        <v>129.44200000000001</v>
      </c>
      <c r="BD82" s="138">
        <f>'Table 1a'!BD58</f>
        <v>126.22099999999999</v>
      </c>
      <c r="BE82" s="138">
        <f>'Table 1a'!BE58</f>
        <v>136</v>
      </c>
      <c r="BF82" s="138">
        <f>'Table 1a'!BF58</f>
        <v>135.53100000000001</v>
      </c>
      <c r="BG82" s="138">
        <f>'Table 1a'!BG58</f>
        <v>154.86799999999999</v>
      </c>
      <c r="BH82" s="138">
        <f>'Table 1a'!BH58</f>
        <v>160.81200000000001</v>
      </c>
      <c r="BI82" s="138">
        <f>'Table 1a'!BI58</f>
        <v>190.72200000000001</v>
      </c>
      <c r="BJ82" s="138">
        <f>'Table 1a'!BJ58</f>
        <v>272.476</v>
      </c>
      <c r="BK82" s="138">
        <f>'Table 1a'!BK58</f>
        <v>234.56</v>
      </c>
      <c r="BL82" s="138">
        <f>'Table 1a'!BL58</f>
        <v>217.55500000000001</v>
      </c>
      <c r="BM82" s="138">
        <f>'Table 1a'!BM58</f>
        <v>270.00200000000001</v>
      </c>
      <c r="BN82" s="138">
        <f>'Table 1a'!BN58</f>
        <v>273.28648482000006</v>
      </c>
      <c r="BO82" s="138">
        <f>'Table 1a'!BO58</f>
        <v>126.68199999999999</v>
      </c>
      <c r="BP82" s="138">
        <f>'Table 1a'!BP58</f>
        <v>96.879000000000005</v>
      </c>
      <c r="BQ82" s="138">
        <f>'Table 1a'!BQ58</f>
        <v>8.7829999999999995</v>
      </c>
      <c r="BR82" s="138">
        <f>'Table 1a'!BR58</f>
        <v>0</v>
      </c>
      <c r="BS82" s="138">
        <f>'Table 1a'!BS58</f>
        <v>0</v>
      </c>
      <c r="BT82" s="138">
        <f>'Table 1a'!BT58</f>
        <v>0</v>
      </c>
      <c r="BU82" s="138">
        <f>'Table 1a'!BU58</f>
        <v>0</v>
      </c>
      <c r="BV82" s="138">
        <f>'Table 1a'!BV58</f>
        <v>0</v>
      </c>
      <c r="BW82" s="138">
        <f>'Table 1a'!BW58</f>
        <v>0</v>
      </c>
      <c r="BX82" s="138">
        <f>'Table 1a'!BX58</f>
        <v>0</v>
      </c>
      <c r="BY82" s="138">
        <f>'Table 1a'!BY58</f>
        <v>0</v>
      </c>
      <c r="BZ82" s="138">
        <f>'Table 1a'!BZ58</f>
        <v>0</v>
      </c>
      <c r="CA82" s="139">
        <f>'Table 1a'!CA58</f>
        <v>0</v>
      </c>
    </row>
    <row r="83" spans="1:79" x14ac:dyDescent="0.4">
      <c r="A83" s="136"/>
      <c r="B83" s="101" t="s">
        <v>325</v>
      </c>
      <c r="C83" s="54"/>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138">
        <f>'Table 2a'!AH113</f>
        <v>0</v>
      </c>
      <c r="AI83" s="138">
        <f>'Table 2a'!AI113</f>
        <v>0</v>
      </c>
      <c r="AJ83" s="138">
        <f>'Table 2a'!AJ113</f>
        <v>0</v>
      </c>
      <c r="AK83" s="138">
        <f>'Table 2a'!AK113</f>
        <v>0</v>
      </c>
      <c r="AL83" s="138">
        <f>'Table 2a'!AL113</f>
        <v>0</v>
      </c>
      <c r="AM83" s="138">
        <f>'Table 2a'!AM113</f>
        <v>0</v>
      </c>
      <c r="AN83" s="138">
        <f>'Table 2a'!AN113</f>
        <v>0</v>
      </c>
      <c r="AO83" s="138">
        <f>'Table 2a'!AO113</f>
        <v>0</v>
      </c>
      <c r="AP83" s="138">
        <f>'Table 2a'!AP113</f>
        <v>0</v>
      </c>
      <c r="AQ83" s="138">
        <f>'Table 2a'!AQ113</f>
        <v>0</v>
      </c>
      <c r="AR83" s="138">
        <f>'Table 2a'!AR113</f>
        <v>0</v>
      </c>
      <c r="AS83" s="138">
        <f>'Table 2a'!AS113</f>
        <v>0</v>
      </c>
      <c r="AT83" s="138">
        <f>'Table 2a'!AT113</f>
        <v>0</v>
      </c>
      <c r="AU83" s="138">
        <f>'Table 2a'!AU113</f>
        <v>0</v>
      </c>
      <c r="AV83" s="138">
        <f>'Table 2a'!AV113</f>
        <v>0</v>
      </c>
      <c r="AW83" s="138">
        <f>'Table 2a'!AW113</f>
        <v>0</v>
      </c>
      <c r="AX83" s="138">
        <f>'Table 2a'!AX113</f>
        <v>0</v>
      </c>
      <c r="AY83" s="138">
        <f>'Table 2a'!AY113</f>
        <v>0</v>
      </c>
      <c r="AZ83" s="138">
        <f>'Table 2a'!AZ113</f>
        <v>0</v>
      </c>
      <c r="BA83" s="138">
        <f>'Table 2a'!BA113</f>
        <v>0</v>
      </c>
      <c r="BB83" s="138">
        <f>'Table 2a'!BB113</f>
        <v>0</v>
      </c>
      <c r="BC83" s="138">
        <f>'Table 2a'!BC113</f>
        <v>0</v>
      </c>
      <c r="BD83" s="138">
        <f>'Table 2a'!BD113</f>
        <v>0</v>
      </c>
      <c r="BE83" s="138">
        <f>'Table 2a'!BE113</f>
        <v>0</v>
      </c>
      <c r="BF83" s="138">
        <f>'Table 2a'!BF113</f>
        <v>0</v>
      </c>
      <c r="BG83" s="138">
        <f>'Table 2a'!BG113</f>
        <v>0</v>
      </c>
      <c r="BH83" s="138">
        <f>'Table 2a'!BH113</f>
        <v>0</v>
      </c>
      <c r="BI83" s="138">
        <f>'Table 2a'!BI113</f>
        <v>0</v>
      </c>
      <c r="BJ83" s="138">
        <f>'Table 2a'!BJ113</f>
        <v>19.951376999999997</v>
      </c>
      <c r="BK83" s="138">
        <f>'Table 2a'!BK113</f>
        <v>17.527673000000004</v>
      </c>
      <c r="BL83" s="138">
        <f>'Table 2a'!BL113</f>
        <v>14.842842999999998</v>
      </c>
      <c r="BM83" s="138">
        <f>'Table 2a'!BM113</f>
        <v>15.344812999999997</v>
      </c>
      <c r="BN83" s="138">
        <f>'Table 2a'!BN113</f>
        <v>15.454585269990007</v>
      </c>
      <c r="BO83" s="138">
        <f>'Table 2a'!BO113</f>
        <v>9.8689252387300055</v>
      </c>
      <c r="BP83" s="138">
        <f>'Table 2a'!BP113</f>
        <v>8.0439209999999992</v>
      </c>
      <c r="BQ83" s="138">
        <f>'Table 2a'!BQ113</f>
        <v>0.56211199999999995</v>
      </c>
      <c r="BR83" s="138">
        <f>'Table 2a'!BR113</f>
        <v>0</v>
      </c>
      <c r="BS83" s="138">
        <f>'Table 2a'!BS113</f>
        <v>0</v>
      </c>
      <c r="BT83" s="138">
        <f>'Table 2a'!BT113</f>
        <v>0</v>
      </c>
      <c r="BU83" s="138">
        <f>'Table 2a'!BU113</f>
        <v>0</v>
      </c>
      <c r="BV83" s="138">
        <f>'Table 2a'!BV113</f>
        <v>0</v>
      </c>
      <c r="BW83" s="138">
        <f>'Table 2a'!BW113</f>
        <v>0</v>
      </c>
      <c r="BX83" s="138">
        <f>'Table 2a'!BX113</f>
        <v>0</v>
      </c>
      <c r="BY83" s="138">
        <f>'Table 2a'!BY113</f>
        <v>0</v>
      </c>
      <c r="BZ83" s="138">
        <f>'Table 2a'!BZ113</f>
        <v>0</v>
      </c>
      <c r="CA83" s="139">
        <f>'Table 2a'!CA113</f>
        <v>0</v>
      </c>
    </row>
    <row r="84" spans="1:79" x14ac:dyDescent="0.4">
      <c r="A84" s="136"/>
      <c r="B84" s="101" t="s">
        <v>326</v>
      </c>
      <c r="C84" s="54"/>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138">
        <f>'Table 2a'!AH62</f>
        <v>0</v>
      </c>
      <c r="AI84" s="138">
        <f>'Table 2a'!AI62</f>
        <v>0</v>
      </c>
      <c r="AJ84" s="138">
        <f>'Table 2a'!AJ62</f>
        <v>0</v>
      </c>
      <c r="AK84" s="138">
        <f>'Table 2a'!AK62</f>
        <v>0</v>
      </c>
      <c r="AL84" s="138">
        <f>'Table 2a'!AL62</f>
        <v>0</v>
      </c>
      <c r="AM84" s="138">
        <f>'Table 2a'!AM62</f>
        <v>0</v>
      </c>
      <c r="AN84" s="138">
        <f>'Table 2a'!AN62</f>
        <v>0</v>
      </c>
      <c r="AO84" s="138">
        <f>'Table 2a'!AO62</f>
        <v>0</v>
      </c>
      <c r="AP84" s="138">
        <f>'Table 2a'!AP62</f>
        <v>0</v>
      </c>
      <c r="AQ84" s="138">
        <f>'Table 2a'!AQ62</f>
        <v>0</v>
      </c>
      <c r="AR84" s="138">
        <f>'Table 2a'!AR62</f>
        <v>0</v>
      </c>
      <c r="AS84" s="138">
        <f>'Table 2a'!AS62</f>
        <v>0</v>
      </c>
      <c r="AT84" s="138">
        <f>'Table 2a'!AT62</f>
        <v>0</v>
      </c>
      <c r="AU84" s="138">
        <f>'Table 2a'!AU62</f>
        <v>0</v>
      </c>
      <c r="AV84" s="138">
        <f>'Table 2a'!AV62</f>
        <v>0</v>
      </c>
      <c r="AW84" s="138">
        <f>'Table 2a'!AW62</f>
        <v>0</v>
      </c>
      <c r="AX84" s="138">
        <f>'Table 2a'!AX62</f>
        <v>0</v>
      </c>
      <c r="AY84" s="138">
        <f>'Table 2a'!AY62</f>
        <v>0</v>
      </c>
      <c r="AZ84" s="138">
        <f>'Table 2a'!AZ62</f>
        <v>0</v>
      </c>
      <c r="BA84" s="138">
        <f>'Table 2a'!BA62</f>
        <v>0</v>
      </c>
      <c r="BB84" s="138">
        <f>'Table 2a'!BB62</f>
        <v>0</v>
      </c>
      <c r="BC84" s="138">
        <f>'Table 2a'!BC62</f>
        <v>0</v>
      </c>
      <c r="BD84" s="138">
        <f>'Table 2a'!BD62</f>
        <v>0</v>
      </c>
      <c r="BE84" s="138">
        <f>'Table 2a'!BE62</f>
        <v>0</v>
      </c>
      <c r="BF84" s="138">
        <f>'Table 2a'!BF62</f>
        <v>0</v>
      </c>
      <c r="BG84" s="138">
        <f>'Table 2a'!BG62</f>
        <v>0</v>
      </c>
      <c r="BH84" s="138">
        <f>'Table 2a'!BH62</f>
        <v>0</v>
      </c>
      <c r="BI84" s="138">
        <f>'Table 2a'!BI62</f>
        <v>0</v>
      </c>
      <c r="BJ84" s="138">
        <f>'Table 2a'!BJ62</f>
        <v>252.52462299999999</v>
      </c>
      <c r="BK84" s="138">
        <f>'Table 2a'!BK62</f>
        <v>217.03232700000001</v>
      </c>
      <c r="BL84" s="138">
        <f>'Table 2a'!BL62</f>
        <v>202.71215699999999</v>
      </c>
      <c r="BM84" s="138">
        <f>'Table 2a'!BM62</f>
        <v>254.65718699999999</v>
      </c>
      <c r="BN84" s="138">
        <f>'Table 2a'!BN62</f>
        <v>257.83189955001012</v>
      </c>
      <c r="BO84" s="138">
        <f>'Table 2a'!BO62</f>
        <v>116.81307476126997</v>
      </c>
      <c r="BP84" s="138">
        <f>'Table 2a'!BP62</f>
        <v>88.835079000000007</v>
      </c>
      <c r="BQ84" s="138">
        <f>'Table 2a'!BQ62</f>
        <v>8.2208879999999986</v>
      </c>
      <c r="BR84" s="138">
        <f>'Table 2a'!BR62</f>
        <v>0</v>
      </c>
      <c r="BS84" s="138">
        <f>'Table 2a'!BS62</f>
        <v>0</v>
      </c>
      <c r="BT84" s="138">
        <f>'Table 2a'!BT62</f>
        <v>0</v>
      </c>
      <c r="BU84" s="138">
        <f>'Table 2a'!BU62</f>
        <v>0</v>
      </c>
      <c r="BV84" s="138">
        <f>'Table 2a'!BV62</f>
        <v>0</v>
      </c>
      <c r="BW84" s="138">
        <f>'Table 2a'!BW62</f>
        <v>0</v>
      </c>
      <c r="BX84" s="138">
        <f>'Table 2a'!BX62</f>
        <v>0</v>
      </c>
      <c r="BY84" s="138">
        <f>'Table 2a'!BY62</f>
        <v>0</v>
      </c>
      <c r="BZ84" s="138">
        <f>'Table 2a'!BZ62</f>
        <v>0</v>
      </c>
      <c r="CA84" s="139">
        <f>'Table 2a'!CA62</f>
        <v>0</v>
      </c>
    </row>
    <row r="85" spans="1:79" x14ac:dyDescent="0.4">
      <c r="A85" s="136"/>
      <c r="B85" s="64" t="s">
        <v>187</v>
      </c>
      <c r="C85" s="54"/>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v>0</v>
      </c>
      <c r="BT85" s="138">
        <v>0</v>
      </c>
      <c r="BU85" s="138">
        <v>0</v>
      </c>
      <c r="BV85" s="138">
        <v>0.14702372672758784</v>
      </c>
      <c r="BW85" s="138">
        <v>0.47326640697370631</v>
      </c>
      <c r="BX85" s="138">
        <v>0.81603734217341284</v>
      </c>
      <c r="BY85" s="138">
        <v>1.1584411912482986</v>
      </c>
      <c r="BZ85" s="138">
        <v>1.4881158697385135</v>
      </c>
      <c r="CA85" s="139">
        <v>1.8140604655117563</v>
      </c>
    </row>
    <row r="86" spans="1:79" x14ac:dyDescent="0.4">
      <c r="A86" s="136"/>
      <c r="B86" s="64" t="s">
        <v>188</v>
      </c>
      <c r="C86" s="54"/>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138">
        <f t="shared" ref="AH86:BY86" si="19">SUM(AH87:AH88)</f>
        <v>0</v>
      </c>
      <c r="AI86" s="138">
        <f t="shared" si="19"/>
        <v>0</v>
      </c>
      <c r="AJ86" s="138">
        <f t="shared" si="19"/>
        <v>0</v>
      </c>
      <c r="AK86" s="138">
        <f t="shared" si="19"/>
        <v>0</v>
      </c>
      <c r="AL86" s="138">
        <f t="shared" si="19"/>
        <v>0</v>
      </c>
      <c r="AM86" s="138">
        <f t="shared" si="19"/>
        <v>0</v>
      </c>
      <c r="AN86" s="138">
        <f t="shared" si="19"/>
        <v>0</v>
      </c>
      <c r="AO86" s="138">
        <f t="shared" si="19"/>
        <v>0</v>
      </c>
      <c r="AP86" s="138">
        <f t="shared" si="19"/>
        <v>0</v>
      </c>
      <c r="AQ86" s="138">
        <f t="shared" si="19"/>
        <v>0</v>
      </c>
      <c r="AR86" s="138">
        <f t="shared" si="19"/>
        <v>0</v>
      </c>
      <c r="AS86" s="138">
        <f t="shared" si="19"/>
        <v>0</v>
      </c>
      <c r="AT86" s="138">
        <f t="shared" si="19"/>
        <v>0</v>
      </c>
      <c r="AU86" s="138">
        <f t="shared" si="19"/>
        <v>0</v>
      </c>
      <c r="AV86" s="138">
        <f t="shared" si="19"/>
        <v>0</v>
      </c>
      <c r="AW86" s="138">
        <f t="shared" si="19"/>
        <v>0</v>
      </c>
      <c r="AX86" s="138">
        <f t="shared" si="19"/>
        <v>0</v>
      </c>
      <c r="AY86" s="138">
        <f t="shared" si="19"/>
        <v>0</v>
      </c>
      <c r="AZ86" s="138">
        <f t="shared" si="19"/>
        <v>0</v>
      </c>
      <c r="BA86" s="138">
        <f t="shared" si="19"/>
        <v>0</v>
      </c>
      <c r="BB86" s="138">
        <f t="shared" si="19"/>
        <v>0</v>
      </c>
      <c r="BC86" s="138">
        <f t="shared" si="19"/>
        <v>0</v>
      </c>
      <c r="BD86" s="138">
        <f t="shared" si="19"/>
        <v>0</v>
      </c>
      <c r="BE86" s="138">
        <f t="shared" si="19"/>
        <v>0</v>
      </c>
      <c r="BF86" s="138">
        <f t="shared" si="19"/>
        <v>0</v>
      </c>
      <c r="BG86" s="138">
        <f t="shared" si="19"/>
        <v>0</v>
      </c>
      <c r="BH86" s="138">
        <f t="shared" si="19"/>
        <v>0</v>
      </c>
      <c r="BI86" s="138">
        <f t="shared" si="19"/>
        <v>0</v>
      </c>
      <c r="BJ86" s="138">
        <f t="shared" si="19"/>
        <v>120.111</v>
      </c>
      <c r="BK86" s="138">
        <f t="shared" si="19"/>
        <v>123.071</v>
      </c>
      <c r="BL86" s="138">
        <f t="shared" si="19"/>
        <v>133.291</v>
      </c>
      <c r="BM86" s="138">
        <f t="shared" si="19"/>
        <v>138.81399999999999</v>
      </c>
      <c r="BN86" s="138">
        <f t="shared" si="19"/>
        <v>130.89869660000002</v>
      </c>
      <c r="BO86" s="138">
        <f t="shared" si="19"/>
        <v>46.04</v>
      </c>
      <c r="BP86" s="138">
        <f t="shared" si="19"/>
        <v>39.037999999999997</v>
      </c>
      <c r="BQ86" s="138">
        <f t="shared" si="19"/>
        <v>37.116999999999997</v>
      </c>
      <c r="BR86" s="138">
        <f t="shared" si="19"/>
        <v>33.851999999999997</v>
      </c>
      <c r="BS86" s="138">
        <f t="shared" si="19"/>
        <v>30.114000000000001</v>
      </c>
      <c r="BT86" s="138">
        <f t="shared" si="19"/>
        <v>27.888000000000002</v>
      </c>
      <c r="BU86" s="138">
        <f t="shared" si="19"/>
        <v>25.614000000000001</v>
      </c>
      <c r="BV86" s="138">
        <f t="shared" si="19"/>
        <v>24.142415923518968</v>
      </c>
      <c r="BW86" s="138">
        <f t="shared" si="19"/>
        <v>23.038951030765105</v>
      </c>
      <c r="BX86" s="138">
        <f t="shared" si="19"/>
        <v>23.14998132418302</v>
      </c>
      <c r="BY86" s="138">
        <f t="shared" si="19"/>
        <v>23.216738749060404</v>
      </c>
      <c r="BZ86" s="138">
        <f>SUM(BZ87:BZ88)</f>
        <v>23.420200473059637</v>
      </c>
      <c r="CA86" s="139">
        <f>SUM(CA87:CA88)</f>
        <v>23.638111204766332</v>
      </c>
    </row>
    <row r="87" spans="1:79" x14ac:dyDescent="0.4">
      <c r="A87" s="136"/>
      <c r="B87" s="101" t="s">
        <v>325</v>
      </c>
      <c r="C87" s="54"/>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138">
        <f>'Table 2a'!AH125</f>
        <v>0</v>
      </c>
      <c r="AI87" s="138">
        <f>'Table 2a'!AI125</f>
        <v>0</v>
      </c>
      <c r="AJ87" s="138">
        <f>'Table 2a'!AJ125</f>
        <v>0</v>
      </c>
      <c r="AK87" s="138">
        <f>'Table 2a'!AK125</f>
        <v>0</v>
      </c>
      <c r="AL87" s="138">
        <f>'Table 2a'!AL125</f>
        <v>0</v>
      </c>
      <c r="AM87" s="138">
        <f>'Table 2a'!AM125</f>
        <v>0</v>
      </c>
      <c r="AN87" s="138">
        <f>'Table 2a'!AN125</f>
        <v>0</v>
      </c>
      <c r="AO87" s="138">
        <f>'Table 2a'!AO125</f>
        <v>0</v>
      </c>
      <c r="AP87" s="138">
        <f>'Table 2a'!AP125</f>
        <v>0</v>
      </c>
      <c r="AQ87" s="138">
        <f>'Table 2a'!AQ125</f>
        <v>0</v>
      </c>
      <c r="AR87" s="138">
        <f>'Table 2a'!AR125</f>
        <v>0</v>
      </c>
      <c r="AS87" s="138">
        <f>'Table 2a'!AS125</f>
        <v>0</v>
      </c>
      <c r="AT87" s="138">
        <f>'Table 2a'!AT125</f>
        <v>0</v>
      </c>
      <c r="AU87" s="138">
        <f>'Table 2a'!AU125</f>
        <v>0</v>
      </c>
      <c r="AV87" s="138">
        <f>'Table 2a'!AV125</f>
        <v>0</v>
      </c>
      <c r="AW87" s="138">
        <f>'Table 2a'!AW125</f>
        <v>0</v>
      </c>
      <c r="AX87" s="138">
        <f>'Table 2a'!AX125</f>
        <v>0</v>
      </c>
      <c r="AY87" s="138">
        <f>'Table 2a'!AY125</f>
        <v>0</v>
      </c>
      <c r="AZ87" s="138">
        <f>'Table 2a'!AZ125</f>
        <v>0</v>
      </c>
      <c r="BA87" s="138">
        <f>'Table 2a'!BA125</f>
        <v>0</v>
      </c>
      <c r="BB87" s="138">
        <f>'Table 2a'!BB125</f>
        <v>0</v>
      </c>
      <c r="BC87" s="138">
        <f>'Table 2a'!BC125</f>
        <v>0</v>
      </c>
      <c r="BD87" s="138">
        <f>'Table 2a'!BD125</f>
        <v>0</v>
      </c>
      <c r="BE87" s="138">
        <f>'Table 2a'!BE125</f>
        <v>0</v>
      </c>
      <c r="BF87" s="138">
        <f>'Table 2a'!BF125</f>
        <v>0</v>
      </c>
      <c r="BG87" s="138">
        <f>'Table 2a'!BG125</f>
        <v>0</v>
      </c>
      <c r="BH87" s="138">
        <f>'Table 2a'!BH125</f>
        <v>0</v>
      </c>
      <c r="BI87" s="138">
        <f>'Table 2a'!BI125</f>
        <v>0</v>
      </c>
      <c r="BJ87" s="138">
        <f>'Table 2a'!BJ125</f>
        <v>0.24022200000000002</v>
      </c>
      <c r="BK87" s="138">
        <f>'Table 2a'!BK125</f>
        <v>0</v>
      </c>
      <c r="BL87" s="138">
        <f>'Table 2a'!BL125</f>
        <v>0</v>
      </c>
      <c r="BM87" s="138">
        <f>'Table 2a'!BM125</f>
        <v>0</v>
      </c>
      <c r="BN87" s="138">
        <f>'Table 2a'!BN125</f>
        <v>0</v>
      </c>
      <c r="BO87" s="138">
        <f>'Table 2a'!BO125</f>
        <v>0</v>
      </c>
      <c r="BP87" s="138">
        <f>'Table 2a'!BP125</f>
        <v>0</v>
      </c>
      <c r="BQ87" s="138">
        <f>'Table 2a'!BQ125</f>
        <v>0</v>
      </c>
      <c r="BR87" s="138">
        <f>'Table 2a'!BR125</f>
        <v>0</v>
      </c>
      <c r="BS87" s="138">
        <f>'Table 2a'!BS125</f>
        <v>4.9999999999990052E-3</v>
      </c>
      <c r="BT87" s="138">
        <f>'Table 2a'!BT125</f>
        <v>7.5000000000002842E-3</v>
      </c>
      <c r="BU87" s="138">
        <f>'Table 2a'!BU125</f>
        <v>3.4999999999989484E-3</v>
      </c>
      <c r="BV87" s="138">
        <f>'Table 2a'!BV125</f>
        <v>3.3496573270568319E-3</v>
      </c>
      <c r="BW87" s="138">
        <f>'Table 2a'!BW125</f>
        <v>3.1965562755758015E-3</v>
      </c>
      <c r="BX87" s="138">
        <f>'Table 2a'!BX125</f>
        <v>3.2119612556371635E-3</v>
      </c>
      <c r="BY87" s="138">
        <f>'Table 2a'!BY125</f>
        <v>3.2212235638517939E-3</v>
      </c>
      <c r="BZ87" s="138">
        <f>'Table 2a'!BZ125</f>
        <v>3.2494530110085407E-3</v>
      </c>
      <c r="CA87" s="139">
        <f>'Table 2a'!CA125</f>
        <v>3.2796871964144714E-3</v>
      </c>
    </row>
    <row r="88" spans="1:79" x14ac:dyDescent="0.4">
      <c r="A88" s="136"/>
      <c r="B88" s="101" t="s">
        <v>326</v>
      </c>
      <c r="C88" s="54"/>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138">
        <f>'Table 2a'!AH66</f>
        <v>0</v>
      </c>
      <c r="AI88" s="138">
        <f>'Table 2a'!AI66</f>
        <v>0</v>
      </c>
      <c r="AJ88" s="138">
        <f>'Table 2a'!AJ66</f>
        <v>0</v>
      </c>
      <c r="AK88" s="138">
        <f>'Table 2a'!AK66</f>
        <v>0</v>
      </c>
      <c r="AL88" s="138">
        <f>'Table 2a'!AL66</f>
        <v>0</v>
      </c>
      <c r="AM88" s="138">
        <f>'Table 2a'!AM66</f>
        <v>0</v>
      </c>
      <c r="AN88" s="138">
        <f>'Table 2a'!AN66</f>
        <v>0</v>
      </c>
      <c r="AO88" s="138">
        <f>'Table 2a'!AO66</f>
        <v>0</v>
      </c>
      <c r="AP88" s="138">
        <f>'Table 2a'!AP66</f>
        <v>0</v>
      </c>
      <c r="AQ88" s="138">
        <f>'Table 2a'!AQ66</f>
        <v>0</v>
      </c>
      <c r="AR88" s="138">
        <f>'Table 2a'!AR66</f>
        <v>0</v>
      </c>
      <c r="AS88" s="138">
        <f>'Table 2a'!AS66</f>
        <v>0</v>
      </c>
      <c r="AT88" s="138">
        <f>'Table 2a'!AT66</f>
        <v>0</v>
      </c>
      <c r="AU88" s="138">
        <f>'Table 2a'!AU66</f>
        <v>0</v>
      </c>
      <c r="AV88" s="138">
        <f>'Table 2a'!AV66</f>
        <v>0</v>
      </c>
      <c r="AW88" s="138">
        <f>'Table 2a'!AW66</f>
        <v>0</v>
      </c>
      <c r="AX88" s="138">
        <f>'Table 2a'!AX66</f>
        <v>0</v>
      </c>
      <c r="AY88" s="138">
        <f>'Table 2a'!AY66</f>
        <v>0</v>
      </c>
      <c r="AZ88" s="138">
        <f>'Table 2a'!AZ66</f>
        <v>0</v>
      </c>
      <c r="BA88" s="138">
        <f>'Table 2a'!BA66</f>
        <v>0</v>
      </c>
      <c r="BB88" s="138">
        <f>'Table 2a'!BB66</f>
        <v>0</v>
      </c>
      <c r="BC88" s="138">
        <f>'Table 2a'!BC66</f>
        <v>0</v>
      </c>
      <c r="BD88" s="138">
        <f>'Table 2a'!BD66</f>
        <v>0</v>
      </c>
      <c r="BE88" s="138">
        <f>'Table 2a'!BE66</f>
        <v>0</v>
      </c>
      <c r="BF88" s="138">
        <f>'Table 2a'!BF66</f>
        <v>0</v>
      </c>
      <c r="BG88" s="138">
        <f>'Table 2a'!BG66</f>
        <v>0</v>
      </c>
      <c r="BH88" s="138">
        <f>'Table 2a'!BH66</f>
        <v>0</v>
      </c>
      <c r="BI88" s="138">
        <f>'Table 2a'!BI66</f>
        <v>0</v>
      </c>
      <c r="BJ88" s="138">
        <f>'Table 2a'!BJ66</f>
        <v>119.870778</v>
      </c>
      <c r="BK88" s="138">
        <f>'Table 2a'!BK66</f>
        <v>123.071</v>
      </c>
      <c r="BL88" s="138">
        <f>'Table 2a'!BL66</f>
        <v>133.291</v>
      </c>
      <c r="BM88" s="138">
        <f>'Table 2a'!BM66</f>
        <v>138.81399999999999</v>
      </c>
      <c r="BN88" s="138">
        <f>'Table 2a'!BN66</f>
        <v>130.89869660000002</v>
      </c>
      <c r="BO88" s="138">
        <f>'Table 2a'!BO66</f>
        <v>46.04</v>
      </c>
      <c r="BP88" s="138">
        <f>'Table 2a'!BP66</f>
        <v>39.037999999999997</v>
      </c>
      <c r="BQ88" s="138">
        <f>'Table 2a'!BQ66</f>
        <v>37.116999999999997</v>
      </c>
      <c r="BR88" s="138">
        <f>'Table 2a'!BR66</f>
        <v>33.851999999999997</v>
      </c>
      <c r="BS88" s="138">
        <f>'Table 2a'!BS66</f>
        <v>30.109000000000002</v>
      </c>
      <c r="BT88" s="138">
        <f>'Table 2a'!BT66</f>
        <v>27.880500000000001</v>
      </c>
      <c r="BU88" s="138">
        <f>'Table 2a'!BU66</f>
        <v>25.610500000000002</v>
      </c>
      <c r="BV88" s="138">
        <f>'Table 2a'!BV66</f>
        <v>24.139066266191911</v>
      </c>
      <c r="BW88" s="138">
        <f>'Table 2a'!BW66</f>
        <v>23.035754474489529</v>
      </c>
      <c r="BX88" s="138">
        <f>'Table 2a'!BX66</f>
        <v>23.146769362927383</v>
      </c>
      <c r="BY88" s="138">
        <f>'Table 2a'!BY66</f>
        <v>23.213517525496552</v>
      </c>
      <c r="BZ88" s="138">
        <f>'Table 2a'!BZ66</f>
        <v>23.416951020048629</v>
      </c>
      <c r="CA88" s="139">
        <f>'Table 2a'!CA66</f>
        <v>23.634831517569918</v>
      </c>
    </row>
    <row r="89" spans="1:79" ht="26.25" customHeight="1" x14ac:dyDescent="0.4">
      <c r="A89" s="136"/>
      <c r="B89" s="64" t="s">
        <v>327</v>
      </c>
      <c r="C89" s="54"/>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f>'Table 2a'!BQ69</f>
        <v>5.8574696600000031</v>
      </c>
      <c r="BR89" s="138">
        <f>'Table 2a'!BR69</f>
        <v>56.150329630000009</v>
      </c>
      <c r="BS89" s="138">
        <f>'Table 2a'!BS69</f>
        <v>490.79643462000007</v>
      </c>
      <c r="BT89" s="138">
        <f>'Table 2a'!BT69</f>
        <v>1585.2890467599996</v>
      </c>
      <c r="BU89" s="138">
        <f>'Table 2a'!BU69</f>
        <v>3321.8002079199987</v>
      </c>
      <c r="BV89" s="138">
        <f>'Table 2a'!BV69</f>
        <v>8116.2928980635752</v>
      </c>
      <c r="BW89" s="138">
        <f>'Table 2a'!BW69</f>
        <v>0</v>
      </c>
      <c r="BX89" s="138">
        <f>'Table 2a'!BX69</f>
        <v>0</v>
      </c>
      <c r="BY89" s="138">
        <f>'Table 2a'!BY69</f>
        <v>0</v>
      </c>
      <c r="BZ89" s="138">
        <f>'Table 2a'!BZ69</f>
        <v>0</v>
      </c>
      <c r="CA89" s="139">
        <f>'Table 2a'!CA69</f>
        <v>0</v>
      </c>
    </row>
    <row r="90" spans="1:79" x14ac:dyDescent="0.4">
      <c r="A90" s="136"/>
      <c r="B90" s="64" t="s">
        <v>328</v>
      </c>
      <c r="C90" s="54"/>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138">
        <f>'Table 2a'!BL69</f>
        <v>0</v>
      </c>
      <c r="BM90" s="138">
        <f>'Table 2a'!BM69</f>
        <v>0</v>
      </c>
      <c r="BN90" s="138">
        <f>'Table 2a'!BN69</f>
        <v>0</v>
      </c>
      <c r="BO90" s="138">
        <f>'Table 2a'!BO69</f>
        <v>0</v>
      </c>
      <c r="BP90" s="138">
        <f>'Table 2a'!BP69</f>
        <v>0</v>
      </c>
      <c r="BQ90" s="138">
        <f>'Table 2a'!BQ72</f>
        <v>0</v>
      </c>
      <c r="BR90" s="138">
        <f>'Table 2a'!BR72</f>
        <v>0</v>
      </c>
      <c r="BS90" s="138">
        <f>'Table 2a'!BS72</f>
        <v>0</v>
      </c>
      <c r="BT90" s="138">
        <f>'Table 2a'!BT72</f>
        <v>0</v>
      </c>
      <c r="BU90" s="138">
        <f>'Table 2a'!BU72</f>
        <v>0</v>
      </c>
      <c r="BV90" s="138">
        <f>'Table 2a'!BV72</f>
        <v>0</v>
      </c>
      <c r="BW90" s="138">
        <f>'Table 2a'!BW72</f>
        <v>917.95323525449317</v>
      </c>
      <c r="BX90" s="138">
        <f>'Table 2a'!BX72</f>
        <v>1020.6983942849384</v>
      </c>
      <c r="BY90" s="138">
        <f>'Table 2a'!BY72</f>
        <v>1085.2706420903758</v>
      </c>
      <c r="BZ90" s="138">
        <f>'Table 2a'!BZ72</f>
        <v>1083.7707724472975</v>
      </c>
      <c r="CA90" s="139">
        <f>'Table 2a'!CA72</f>
        <v>1647.9584470282628</v>
      </c>
    </row>
    <row r="91" spans="1:79" x14ac:dyDescent="0.4">
      <c r="A91" s="136"/>
      <c r="B91" s="64" t="s">
        <v>197</v>
      </c>
      <c r="C91" s="54"/>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138">
        <f>'Table 1a'!AH79</f>
        <v>0</v>
      </c>
      <c r="AI91" s="138">
        <f>'Table 1a'!AI79</f>
        <v>0</v>
      </c>
      <c r="AJ91" s="138">
        <f>'Table 1a'!AJ79</f>
        <v>0</v>
      </c>
      <c r="AK91" s="138">
        <f>'Table 1a'!AK79</f>
        <v>0</v>
      </c>
      <c r="AL91" s="138">
        <f>'Table 1a'!AL79</f>
        <v>0</v>
      </c>
      <c r="AM91" s="138">
        <f>'Table 1a'!AM79</f>
        <v>0</v>
      </c>
      <c r="AN91" s="138">
        <f>'Table 1a'!AN79</f>
        <v>0</v>
      </c>
      <c r="AO91" s="138">
        <f>'Table 1a'!AO79</f>
        <v>0</v>
      </c>
      <c r="AP91" s="138">
        <f>'Table 1a'!AP79</f>
        <v>0</v>
      </c>
      <c r="AQ91" s="138">
        <f>'Table 1a'!AQ79</f>
        <v>0</v>
      </c>
      <c r="AR91" s="138">
        <f>'Table 1a'!AR79</f>
        <v>33.869999999999997</v>
      </c>
      <c r="AS91" s="138">
        <f>'Table 1a'!AS79</f>
        <v>25.613</v>
      </c>
      <c r="AT91" s="138">
        <f>'Table 1a'!AT79</f>
        <v>10.731</v>
      </c>
      <c r="AU91" s="138">
        <f>'Table 1a'!AU79</f>
        <v>4.2610000000000001</v>
      </c>
      <c r="AV91" s="138">
        <f>'Table 1a'!AV79</f>
        <v>2.2210000000000001</v>
      </c>
      <c r="AW91" s="138">
        <f>'Table 1a'!AW79</f>
        <v>1.3009999999999999</v>
      </c>
      <c r="AX91" s="138">
        <f>'Table 1a'!AX79</f>
        <v>0.84199999999999997</v>
      </c>
      <c r="AY91" s="138">
        <f>'Table 1a'!AY79</f>
        <v>1.5860000000000001</v>
      </c>
      <c r="AZ91" s="138">
        <f>'Table 1a'!AZ79</f>
        <v>0</v>
      </c>
      <c r="BA91" s="138">
        <f>'Table 1a'!BA79</f>
        <v>0.22500000000000001</v>
      </c>
      <c r="BB91" s="138">
        <f>'Table 1a'!BB79</f>
        <v>0.53600000000000003</v>
      </c>
      <c r="BC91" s="138">
        <f>'Table 1a'!BC79</f>
        <v>0.21700000000000003</v>
      </c>
      <c r="BD91" s="138">
        <f>'Table 1a'!BD79</f>
        <v>4.3999999999999997E-2</v>
      </c>
      <c r="BE91" s="138">
        <f>'Table 1a'!BE79</f>
        <v>0.34199999999999997</v>
      </c>
      <c r="BF91" s="138">
        <f>'Table 1a'!BF79</f>
        <v>0.34199999999999997</v>
      </c>
      <c r="BG91" s="138">
        <f>'Table 1a'!BG79</f>
        <v>0.127</v>
      </c>
      <c r="BH91" s="138">
        <f>'Table 1a'!BH79</f>
        <v>8.6999999999999994E-2</v>
      </c>
      <c r="BI91" s="138">
        <f>'Table 1a'!BI79</f>
        <v>0</v>
      </c>
      <c r="BJ91" s="138">
        <f>'Table 1a'!BJ79</f>
        <v>0</v>
      </c>
      <c r="BK91" s="138">
        <f>'Table 1a'!BK79</f>
        <v>0</v>
      </c>
      <c r="BL91" s="138">
        <f>'Table 1a'!BL79</f>
        <v>0</v>
      </c>
      <c r="BM91" s="138">
        <f>'Table 1a'!BM79</f>
        <v>0</v>
      </c>
      <c r="BN91" s="138">
        <f>'Table 1a'!BN79</f>
        <v>0</v>
      </c>
      <c r="BO91" s="138">
        <f>'Table 1a'!BO79</f>
        <v>0</v>
      </c>
      <c r="BP91" s="138">
        <f>'Table 1a'!BP79</f>
        <v>0</v>
      </c>
      <c r="BQ91" s="138">
        <f>'Table 1a'!BQ79</f>
        <v>0</v>
      </c>
      <c r="BR91" s="138">
        <f>'Table 1a'!BR79</f>
        <v>0</v>
      </c>
      <c r="BS91" s="138">
        <f>'Table 1a'!BS79</f>
        <v>0</v>
      </c>
      <c r="BT91" s="138">
        <f>'Table 1a'!BT79</f>
        <v>0</v>
      </c>
      <c r="BU91" s="138">
        <f>'Table 1a'!BU79</f>
        <v>0</v>
      </c>
      <c r="BV91" s="138">
        <f>'Table 1a'!BV79</f>
        <v>0</v>
      </c>
      <c r="BW91" s="138">
        <f>'Table 1a'!BW79</f>
        <v>0</v>
      </c>
      <c r="BX91" s="138">
        <f>'Table 1a'!BX79</f>
        <v>0</v>
      </c>
      <c r="BY91" s="138">
        <f>'Table 1a'!BY79</f>
        <v>0</v>
      </c>
      <c r="BZ91" s="138">
        <f>'Table 1a'!BZ79</f>
        <v>0</v>
      </c>
      <c r="CA91" s="139">
        <f>'Table 1a'!CA79</f>
        <v>0</v>
      </c>
    </row>
    <row r="92" spans="1:79" ht="26.25" customHeight="1" x14ac:dyDescent="0.4">
      <c r="A92" s="136"/>
      <c r="B92" s="60" t="s">
        <v>329</v>
      </c>
      <c r="C92" s="54"/>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252" t="s">
        <v>295</v>
      </c>
      <c r="BI92" s="138"/>
      <c r="BJ92" s="138"/>
      <c r="BK92" s="138"/>
      <c r="BL92" s="252" t="s">
        <v>295</v>
      </c>
      <c r="BM92" s="138"/>
      <c r="BN92" s="138"/>
      <c r="BO92" s="138"/>
      <c r="BP92" s="138"/>
      <c r="BQ92" s="138"/>
      <c r="BR92" s="138"/>
      <c r="BS92" s="138"/>
      <c r="BT92" s="138"/>
      <c r="BU92" s="138"/>
      <c r="BV92" s="138"/>
      <c r="BW92" s="138"/>
      <c r="BX92" s="138"/>
      <c r="BY92" s="138"/>
      <c r="BZ92" s="138"/>
      <c r="CA92" s="139"/>
    </row>
    <row r="93" spans="1:79" x14ac:dyDescent="0.4">
      <c r="A93" s="136"/>
      <c r="B93" s="64" t="s">
        <v>330</v>
      </c>
      <c r="C93" s="54"/>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138">
        <f t="shared" ref="AH93:BK93" si="20">AH6+AH56+AH65+AH83</f>
        <v>1071</v>
      </c>
      <c r="AI93" s="138">
        <f t="shared" si="20"/>
        <v>1194</v>
      </c>
      <c r="AJ93" s="138">
        <f t="shared" si="20"/>
        <v>1476</v>
      </c>
      <c r="AK93" s="138">
        <f t="shared" si="20"/>
        <v>2096.33</v>
      </c>
      <c r="AL93" s="138">
        <f t="shared" si="20"/>
        <v>2419</v>
      </c>
      <c r="AM93" s="138">
        <f t="shared" si="20"/>
        <v>2704</v>
      </c>
      <c r="AN93" s="138">
        <f t="shared" si="20"/>
        <v>3117</v>
      </c>
      <c r="AO93" s="138">
        <f t="shared" si="20"/>
        <v>3515</v>
      </c>
      <c r="AP93" s="138">
        <f t="shared" si="20"/>
        <v>3782</v>
      </c>
      <c r="AQ93" s="138">
        <f t="shared" si="20"/>
        <v>3985</v>
      </c>
      <c r="AR93" s="138">
        <f t="shared" si="20"/>
        <v>4434.1280000000006</v>
      </c>
      <c r="AS93" s="138">
        <f t="shared" si="20"/>
        <v>5031.3342119219333</v>
      </c>
      <c r="AT93" s="138">
        <f t="shared" si="20"/>
        <v>5790.8220000000001</v>
      </c>
      <c r="AU93" s="138">
        <f t="shared" si="20"/>
        <v>6001.4549999999999</v>
      </c>
      <c r="AV93" s="138">
        <f t="shared" si="20"/>
        <v>7260.0259999999998</v>
      </c>
      <c r="AW93" s="138">
        <f t="shared" si="20"/>
        <v>8069.4830000000002</v>
      </c>
      <c r="AX93" s="138">
        <f t="shared" si="20"/>
        <v>8344.4640593971671</v>
      </c>
      <c r="AY93" s="138">
        <f t="shared" si="20"/>
        <v>8494.3502538867524</v>
      </c>
      <c r="AZ93" s="138">
        <f t="shared" si="20"/>
        <v>8602.025694728236</v>
      </c>
      <c r="BA93" s="138">
        <f t="shared" si="20"/>
        <v>8640.5586407757619</v>
      </c>
      <c r="BB93" s="138">
        <f t="shared" si="20"/>
        <v>8595.464433952191</v>
      </c>
      <c r="BC93" s="138">
        <f t="shared" si="20"/>
        <v>8942.0083998374503</v>
      </c>
      <c r="BD93" s="138">
        <f t="shared" si="20"/>
        <v>9531.7037557356707</v>
      </c>
      <c r="BE93" s="138">
        <f t="shared" si="20"/>
        <v>10294.057763499603</v>
      </c>
      <c r="BF93" s="138">
        <f t="shared" si="20"/>
        <v>10697.652014520467</v>
      </c>
      <c r="BG93" s="138">
        <f t="shared" si="20"/>
        <v>10903.644924357332</v>
      </c>
      <c r="BH93" s="225">
        <f t="shared" si="20"/>
        <v>12347.603465567412</v>
      </c>
      <c r="BI93" s="138">
        <f t="shared" si="20"/>
        <v>12833.50964645738</v>
      </c>
      <c r="BJ93" s="138">
        <f t="shared" si="20"/>
        <v>13753.967936590454</v>
      </c>
      <c r="BK93" s="138">
        <f t="shared" si="20"/>
        <v>14354.868818296125</v>
      </c>
      <c r="BL93" s="138">
        <f t="shared" ref="BL93:BT93" si="21">BL6+BL56+BL65+BL75+BL79+BL83+BL87</f>
        <v>14721.011200425168</v>
      </c>
      <c r="BM93" s="138">
        <f t="shared" si="21"/>
        <v>15492.068565823669</v>
      </c>
      <c r="BN93" s="138">
        <f t="shared" si="21"/>
        <v>15810.513671509976</v>
      </c>
      <c r="BO93" s="138">
        <f t="shared" si="21"/>
        <v>15612.339757306714</v>
      </c>
      <c r="BP93" s="138">
        <f t="shared" si="21"/>
        <v>15242.974138951089</v>
      </c>
      <c r="BQ93" s="138">
        <f t="shared" si="21"/>
        <v>12961.116992112904</v>
      </c>
      <c r="BR93" s="138">
        <f t="shared" si="21"/>
        <v>12603.588065432599</v>
      </c>
      <c r="BS93" s="138">
        <f t="shared" si="21"/>
        <v>12139.63506699298</v>
      </c>
      <c r="BT93" s="138">
        <f t="shared" si="21"/>
        <v>11644.752632831473</v>
      </c>
      <c r="BU93" s="138">
        <f>BU6+BU56+BU65+BU75+BU79+BU83+BU87</f>
        <v>11296.249894133553</v>
      </c>
      <c r="BV93" s="138">
        <f t="shared" ref="BV93:CA93" si="22">BV6+BV56+BV65+BV75+BV79+BV83+BV87</f>
        <v>10839.322002098846</v>
      </c>
      <c r="BW93" s="138">
        <f t="shared" si="22"/>
        <v>10690.07797389024</v>
      </c>
      <c r="BX93" s="138">
        <f t="shared" si="22"/>
        <v>10513.668388723214</v>
      </c>
      <c r="BY93" s="138">
        <f t="shared" si="22"/>
        <v>10440.414843690387</v>
      </c>
      <c r="BZ93" s="138">
        <f t="shared" si="22"/>
        <v>10496.061202578423</v>
      </c>
      <c r="CA93" s="139">
        <f t="shared" si="22"/>
        <v>10609.639902299858</v>
      </c>
    </row>
    <row r="94" spans="1:79" x14ac:dyDescent="0.4">
      <c r="A94" s="136"/>
      <c r="B94" s="64" t="s">
        <v>320</v>
      </c>
      <c r="C94" s="54"/>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138">
        <f t="shared" ref="AH94:BT94" si="23">AH7+AH57+AH66+AH50+AH81</f>
        <v>209</v>
      </c>
      <c r="AI94" s="138">
        <f t="shared" si="23"/>
        <v>234</v>
      </c>
      <c r="AJ94" s="138">
        <f t="shared" si="23"/>
        <v>287</v>
      </c>
      <c r="AK94" s="138">
        <f t="shared" si="23"/>
        <v>379</v>
      </c>
      <c r="AL94" s="138">
        <f t="shared" si="23"/>
        <v>487</v>
      </c>
      <c r="AM94" s="138">
        <f t="shared" si="23"/>
        <v>570</v>
      </c>
      <c r="AN94" s="138">
        <f t="shared" si="23"/>
        <v>651</v>
      </c>
      <c r="AO94" s="138">
        <f t="shared" si="23"/>
        <v>762</v>
      </c>
      <c r="AP94" s="138">
        <f t="shared" si="23"/>
        <v>898</v>
      </c>
      <c r="AQ94" s="138">
        <f t="shared" si="23"/>
        <v>959</v>
      </c>
      <c r="AR94" s="138">
        <f t="shared" si="23"/>
        <v>1075.9450000000002</v>
      </c>
      <c r="AS94" s="138">
        <f t="shared" si="23"/>
        <v>1329.8654154022263</v>
      </c>
      <c r="AT94" s="138">
        <f t="shared" si="23"/>
        <v>1688.6289999999999</v>
      </c>
      <c r="AU94" s="138">
        <f t="shared" si="23"/>
        <v>2107</v>
      </c>
      <c r="AV94" s="138">
        <f t="shared" si="23"/>
        <v>2857.45</v>
      </c>
      <c r="AW94" s="138">
        <f t="shared" si="23"/>
        <v>3630.4380000000001</v>
      </c>
      <c r="AX94" s="138">
        <f t="shared" si="23"/>
        <v>4346.2807426775134</v>
      </c>
      <c r="AY94" s="138">
        <f t="shared" si="23"/>
        <v>5065.8874139371928</v>
      </c>
      <c r="AZ94" s="138">
        <f t="shared" si="23"/>
        <v>5601.3392822887272</v>
      </c>
      <c r="BA94" s="138">
        <f t="shared" si="23"/>
        <v>5978.4903319487757</v>
      </c>
      <c r="BB94" s="138">
        <f t="shared" si="23"/>
        <v>6383.9058155570938</v>
      </c>
      <c r="BC94" s="138">
        <f t="shared" si="23"/>
        <v>6803.9420322813176</v>
      </c>
      <c r="BD94" s="138">
        <f t="shared" si="23"/>
        <v>7321.7918379957373</v>
      </c>
      <c r="BE94" s="138">
        <f t="shared" si="23"/>
        <v>7978.1188632648191</v>
      </c>
      <c r="BF94" s="138">
        <f t="shared" si="23"/>
        <v>8534.0938975427689</v>
      </c>
      <c r="BG94" s="138">
        <f t="shared" si="23"/>
        <v>8861.5484462812674</v>
      </c>
      <c r="BH94" s="225">
        <f t="shared" si="23"/>
        <v>8877.5650148769746</v>
      </c>
      <c r="BI94" s="138">
        <f t="shared" si="23"/>
        <v>9075.8113139076904</v>
      </c>
      <c r="BJ94" s="138">
        <f t="shared" si="23"/>
        <v>9399.8005565574513</v>
      </c>
      <c r="BK94" s="138">
        <f t="shared" si="23"/>
        <v>10177.618454791738</v>
      </c>
      <c r="BL94" s="138">
        <f t="shared" si="23"/>
        <v>10907.655073310243</v>
      </c>
      <c r="BM94" s="138">
        <f t="shared" si="23"/>
        <v>12107.895681998447</v>
      </c>
      <c r="BN94" s="138">
        <f t="shared" si="23"/>
        <v>12725.741947067476</v>
      </c>
      <c r="BO94" s="138">
        <f t="shared" si="23"/>
        <v>13372.605140368021</v>
      </c>
      <c r="BP94" s="138">
        <f t="shared" si="23"/>
        <v>14433.780228520354</v>
      </c>
      <c r="BQ94" s="138">
        <f t="shared" si="23"/>
        <v>14369.329112285412</v>
      </c>
      <c r="BR94" s="138">
        <f t="shared" si="23"/>
        <v>16136.072598192797</v>
      </c>
      <c r="BS94" s="138">
        <f t="shared" si="23"/>
        <v>16993.975324114261</v>
      </c>
      <c r="BT94" s="138">
        <f t="shared" si="23"/>
        <v>17104.506645745038</v>
      </c>
      <c r="BU94" s="138">
        <f>BU7+BU57+BU66+BU50+BU81</f>
        <v>17340.693481203292</v>
      </c>
      <c r="BV94" s="138">
        <f t="shared" ref="BV94:CA94" si="24">BV7+BV57+BV66+BV50+BV81</f>
        <v>17049.468947863876</v>
      </c>
      <c r="BW94" s="138">
        <f t="shared" si="24"/>
        <v>18339.972247487287</v>
      </c>
      <c r="BX94" s="138">
        <f t="shared" si="24"/>
        <v>18172.109841017358</v>
      </c>
      <c r="BY94" s="138">
        <f t="shared" si="24"/>
        <v>18410.153427992198</v>
      </c>
      <c r="BZ94" s="138">
        <f t="shared" si="24"/>
        <v>18719.933584663042</v>
      </c>
      <c r="CA94" s="139">
        <f t="shared" si="24"/>
        <v>19117.201435629417</v>
      </c>
    </row>
    <row r="95" spans="1:79" x14ac:dyDescent="0.4">
      <c r="A95" s="136"/>
      <c r="B95" s="64" t="s">
        <v>321</v>
      </c>
      <c r="C95" s="54"/>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138">
        <f>AH8+AH58+AH67+AH48+AH54</f>
        <v>604.78921306205552</v>
      </c>
      <c r="AI95" s="138">
        <f t="shared" ref="AI95:BT95" si="25">AI8+AI58+AI67+AI48+AI54</f>
        <v>657.35884322879861</v>
      </c>
      <c r="AJ95" s="138">
        <f t="shared" si="25"/>
        <v>835.65377077913138</v>
      </c>
      <c r="AK95" s="138">
        <f t="shared" si="25"/>
        <v>1188.8295369048553</v>
      </c>
      <c r="AL95" s="138">
        <f t="shared" si="25"/>
        <v>1568.4209595146817</v>
      </c>
      <c r="AM95" s="138">
        <f t="shared" si="25"/>
        <v>1874.9653575731388</v>
      </c>
      <c r="AN95" s="138">
        <f t="shared" si="25"/>
        <v>2110.6155378158642</v>
      </c>
      <c r="AO95" s="138">
        <f t="shared" si="25"/>
        <v>2449.4943669573745</v>
      </c>
      <c r="AP95" s="138">
        <f t="shared" si="25"/>
        <v>2724.5694023244978</v>
      </c>
      <c r="AQ95" s="138">
        <f t="shared" si="25"/>
        <v>2891.2348768546713</v>
      </c>
      <c r="AR95" s="138">
        <f t="shared" si="25"/>
        <v>2718.5591405014425</v>
      </c>
      <c r="AS95" s="138">
        <f t="shared" si="25"/>
        <v>3071.7675611423365</v>
      </c>
      <c r="AT95" s="138">
        <f t="shared" si="25"/>
        <v>3653.0339272426231</v>
      </c>
      <c r="AU95" s="138">
        <f t="shared" si="25"/>
        <v>4584.6811160338402</v>
      </c>
      <c r="AV95" s="138">
        <f t="shared" si="25"/>
        <v>5706.6628545365193</v>
      </c>
      <c r="AW95" s="138">
        <f t="shared" si="25"/>
        <v>6544.3247590274568</v>
      </c>
      <c r="AX95" s="138">
        <f t="shared" si="25"/>
        <v>7231.7418987599576</v>
      </c>
      <c r="AY95" s="138">
        <f t="shared" si="25"/>
        <v>7852.0269815811735</v>
      </c>
      <c r="AZ95" s="138">
        <f t="shared" si="25"/>
        <v>8273.1951780794916</v>
      </c>
      <c r="BA95" s="138">
        <f t="shared" si="25"/>
        <v>8247.3200384394113</v>
      </c>
      <c r="BB95" s="138">
        <f t="shared" si="25"/>
        <v>8257.5641428037525</v>
      </c>
      <c r="BC95" s="138">
        <f t="shared" si="25"/>
        <v>8109.3576874313303</v>
      </c>
      <c r="BD95" s="138">
        <f t="shared" si="25"/>
        <v>7416.2123257729063</v>
      </c>
      <c r="BE95" s="138">
        <f t="shared" si="25"/>
        <v>7643.7207229439409</v>
      </c>
      <c r="BF95" s="138">
        <f t="shared" si="25"/>
        <v>7945.615975802566</v>
      </c>
      <c r="BG95" s="138">
        <f t="shared" si="25"/>
        <v>8381.4400630081327</v>
      </c>
      <c r="BH95" s="225">
        <f t="shared" si="25"/>
        <v>8399.2808527956331</v>
      </c>
      <c r="BI95" s="138">
        <f t="shared" si="25"/>
        <v>8098.4461662645435</v>
      </c>
      <c r="BJ95" s="138">
        <f t="shared" si="25"/>
        <v>7904.4431749670312</v>
      </c>
      <c r="BK95" s="138">
        <f t="shared" si="25"/>
        <v>7934.8015649484423</v>
      </c>
      <c r="BL95" s="138">
        <f t="shared" si="25"/>
        <v>6979.5691337471253</v>
      </c>
      <c r="BM95" s="138">
        <f t="shared" si="25"/>
        <v>6903.7837099420121</v>
      </c>
      <c r="BN95" s="138">
        <f t="shared" si="25"/>
        <v>6447.8765347053477</v>
      </c>
      <c r="BO95" s="138">
        <f t="shared" si="25"/>
        <v>5867.1154917241129</v>
      </c>
      <c r="BP95" s="138">
        <f t="shared" si="25"/>
        <v>5374.8245307749994</v>
      </c>
      <c r="BQ95" s="138">
        <f t="shared" si="25"/>
        <v>4462.4761587829598</v>
      </c>
      <c r="BR95" s="138">
        <f t="shared" si="25"/>
        <v>4093.3920430081221</v>
      </c>
      <c r="BS95" s="138">
        <f t="shared" si="25"/>
        <v>3814.7350832390403</v>
      </c>
      <c r="BT95" s="138">
        <f t="shared" si="25"/>
        <v>3491.8328892124327</v>
      </c>
      <c r="BU95" s="138">
        <f>BU8+BU58+BU67+BU48+BU54</f>
        <v>3218.301894182373</v>
      </c>
      <c r="BV95" s="138">
        <f t="shared" ref="BV95:CA95" si="26">BV8+BV58+BV67+BV48+BV54</f>
        <v>2769.5219337133967</v>
      </c>
      <c r="BW95" s="138">
        <f t="shared" si="26"/>
        <v>3150.9343460875607</v>
      </c>
      <c r="BX95" s="138">
        <f t="shared" si="26"/>
        <v>3036.9805112532995</v>
      </c>
      <c r="BY95" s="138">
        <f t="shared" si="26"/>
        <v>2971.4433883473339</v>
      </c>
      <c r="BZ95" s="138">
        <f t="shared" si="26"/>
        <v>3003.5445149949992</v>
      </c>
      <c r="CA95" s="139">
        <f t="shared" si="26"/>
        <v>3056.0594393254933</v>
      </c>
    </row>
    <row r="96" spans="1:79" x14ac:dyDescent="0.4">
      <c r="A96" s="136"/>
      <c r="B96" s="64" t="s">
        <v>322</v>
      </c>
      <c r="C96" s="54"/>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138">
        <f t="shared" ref="AH96:BT96" si="27">AH9+AH59+AH68</f>
        <v>756</v>
      </c>
      <c r="AI96" s="138">
        <f t="shared" si="27"/>
        <v>793</v>
      </c>
      <c r="AJ96" s="138">
        <f t="shared" si="27"/>
        <v>1148</v>
      </c>
      <c r="AK96" s="138">
        <f t="shared" si="27"/>
        <v>2067.04</v>
      </c>
      <c r="AL96" s="138">
        <f t="shared" si="27"/>
        <v>3267</v>
      </c>
      <c r="AM96" s="138">
        <f t="shared" si="27"/>
        <v>4071</v>
      </c>
      <c r="AN96" s="138">
        <f t="shared" si="27"/>
        <v>4642</v>
      </c>
      <c r="AO96" s="138">
        <f t="shared" si="27"/>
        <v>5229</v>
      </c>
      <c r="AP96" s="138">
        <f t="shared" si="27"/>
        <v>5437</v>
      </c>
      <c r="AQ96" s="138">
        <f t="shared" si="27"/>
        <v>5127</v>
      </c>
      <c r="AR96" s="138">
        <f t="shared" si="27"/>
        <v>4096.0129999999999</v>
      </c>
      <c r="AS96" s="138">
        <f t="shared" si="27"/>
        <v>3773.7157552913354</v>
      </c>
      <c r="AT96" s="138">
        <f t="shared" si="27"/>
        <v>4312.1579999999994</v>
      </c>
      <c r="AU96" s="138">
        <f t="shared" si="27"/>
        <v>5974.9769999999999</v>
      </c>
      <c r="AV96" s="138">
        <f t="shared" si="27"/>
        <v>7916.7080000000005</v>
      </c>
      <c r="AW96" s="138">
        <f t="shared" si="27"/>
        <v>8448.2150000000001</v>
      </c>
      <c r="AX96" s="138">
        <f t="shared" si="27"/>
        <v>7973.0091843945538</v>
      </c>
      <c r="AY96" s="138">
        <f t="shared" si="27"/>
        <v>7519.1957620574103</v>
      </c>
      <c r="AZ96" s="138">
        <f t="shared" si="27"/>
        <v>6731.3656549678171</v>
      </c>
      <c r="BA96" s="138">
        <f t="shared" si="27"/>
        <v>5447.2148039972835</v>
      </c>
      <c r="BB96" s="138">
        <f t="shared" si="27"/>
        <v>4765.1852759879757</v>
      </c>
      <c r="BC96" s="138">
        <f t="shared" si="27"/>
        <v>4260.0799680961009</v>
      </c>
      <c r="BD96" s="138">
        <f t="shared" si="27"/>
        <v>3747.1325745085078</v>
      </c>
      <c r="BE96" s="138">
        <f t="shared" si="27"/>
        <v>3329.5274676964054</v>
      </c>
      <c r="BF96" s="138">
        <f t="shared" si="27"/>
        <v>3351.1347082952034</v>
      </c>
      <c r="BG96" s="138">
        <f t="shared" si="27"/>
        <v>3180.0668678793036</v>
      </c>
      <c r="BH96" s="225">
        <f t="shared" si="27"/>
        <v>3064.9140059971505</v>
      </c>
      <c r="BI96" s="138">
        <f t="shared" si="27"/>
        <v>3226.2896895357376</v>
      </c>
      <c r="BJ96" s="138">
        <f t="shared" si="27"/>
        <v>3450.5297708403323</v>
      </c>
      <c r="BK96" s="138">
        <f t="shared" si="27"/>
        <v>3375.8363496902339</v>
      </c>
      <c r="BL96" s="138">
        <f t="shared" si="27"/>
        <v>4084.1136279446196</v>
      </c>
      <c r="BM96" s="138">
        <f t="shared" si="27"/>
        <v>6843.5264629219619</v>
      </c>
      <c r="BN96" s="138">
        <f t="shared" si="27"/>
        <v>7300.8178403324891</v>
      </c>
      <c r="BO96" s="138">
        <f t="shared" si="27"/>
        <v>8171.4466938054484</v>
      </c>
      <c r="BP96" s="138">
        <f t="shared" si="27"/>
        <v>8772.610755404321</v>
      </c>
      <c r="BQ96" s="138">
        <f t="shared" si="27"/>
        <v>7053.2625445483209</v>
      </c>
      <c r="BR96" s="138">
        <f t="shared" si="27"/>
        <v>5107.5159623545978</v>
      </c>
      <c r="BS96" s="138">
        <f t="shared" si="27"/>
        <v>3920.384057256696</v>
      </c>
      <c r="BT96" s="138">
        <f t="shared" si="27"/>
        <v>3247.841348372327</v>
      </c>
      <c r="BU96" s="138">
        <f>BU9+BU59+BU68</f>
        <v>2894.4322317035239</v>
      </c>
      <c r="BV96" s="138">
        <f t="shared" ref="BV96:CA96" si="28">BV9+BV59+BV68</f>
        <v>2233.6367405223291</v>
      </c>
      <c r="BW96" s="138">
        <f t="shared" si="28"/>
        <v>4229.0247452021722</v>
      </c>
      <c r="BX96" s="138">
        <f t="shared" si="28"/>
        <v>4443.2375583555713</v>
      </c>
      <c r="BY96" s="138">
        <f t="shared" si="28"/>
        <v>4594.5195438962182</v>
      </c>
      <c r="BZ96" s="138">
        <f t="shared" si="28"/>
        <v>4715.2564634163991</v>
      </c>
      <c r="CA96" s="139">
        <f t="shared" si="28"/>
        <v>4835.7799800234334</v>
      </c>
    </row>
    <row r="97" spans="1:79" x14ac:dyDescent="0.4">
      <c r="A97" s="136"/>
      <c r="B97" s="64" t="s">
        <v>323</v>
      </c>
      <c r="C97" s="54"/>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138">
        <f t="shared" ref="AH97:BK97" si="29">AH10+AH60+AH69+AH49+AH53+AH84+AH77+AH91</f>
        <v>51.210786937944519</v>
      </c>
      <c r="AI97" s="138">
        <f t="shared" si="29"/>
        <v>61.641156771201267</v>
      </c>
      <c r="AJ97" s="138">
        <f t="shared" si="29"/>
        <v>83.346229220868537</v>
      </c>
      <c r="AK97" s="138">
        <f t="shared" si="29"/>
        <v>126.05046309514468</v>
      </c>
      <c r="AL97" s="138">
        <f t="shared" si="29"/>
        <v>175.57904048531827</v>
      </c>
      <c r="AM97" s="138">
        <f t="shared" si="29"/>
        <v>229.03464242686098</v>
      </c>
      <c r="AN97" s="138">
        <f t="shared" si="29"/>
        <v>262.38446218413594</v>
      </c>
      <c r="AO97" s="138">
        <f t="shared" si="29"/>
        <v>276.50563304262545</v>
      </c>
      <c r="AP97" s="138">
        <f t="shared" si="29"/>
        <v>334.43059767550233</v>
      </c>
      <c r="AQ97" s="138">
        <f t="shared" si="29"/>
        <v>410.4731231453286</v>
      </c>
      <c r="AR97" s="138">
        <f t="shared" si="29"/>
        <v>775.30485949855722</v>
      </c>
      <c r="AS97" s="138">
        <f t="shared" si="29"/>
        <v>862.08305624216769</v>
      </c>
      <c r="AT97" s="138">
        <f t="shared" si="29"/>
        <v>1198.1940727573765</v>
      </c>
      <c r="AU97" s="138">
        <f t="shared" si="29"/>
        <v>1417.1347834778908</v>
      </c>
      <c r="AV97" s="138">
        <f t="shared" si="29"/>
        <v>1574.051145463482</v>
      </c>
      <c r="AW97" s="138">
        <f t="shared" si="29"/>
        <v>1903.0312409725441</v>
      </c>
      <c r="AX97" s="138">
        <f t="shared" si="29"/>
        <v>2226.3203287708056</v>
      </c>
      <c r="AY97" s="138">
        <f t="shared" si="29"/>
        <v>2689.2452145374687</v>
      </c>
      <c r="AZ97" s="138">
        <f t="shared" si="29"/>
        <v>2990.6749469357251</v>
      </c>
      <c r="BA97" s="138">
        <f t="shared" si="29"/>
        <v>3140.9229328387701</v>
      </c>
      <c r="BB97" s="138">
        <f t="shared" si="29"/>
        <v>3012.021166698984</v>
      </c>
      <c r="BC97" s="138">
        <f t="shared" si="29"/>
        <v>2425.9510548214885</v>
      </c>
      <c r="BD97" s="138">
        <f t="shared" si="29"/>
        <v>1414.7579598053403</v>
      </c>
      <c r="BE97" s="138">
        <f t="shared" si="29"/>
        <v>1420.8428484053352</v>
      </c>
      <c r="BF97" s="138">
        <f t="shared" si="29"/>
        <v>1465.392209616575</v>
      </c>
      <c r="BG97" s="138">
        <f t="shared" si="29"/>
        <v>1698.2695550272188</v>
      </c>
      <c r="BH97" s="225">
        <f t="shared" si="29"/>
        <v>2010.0337092432474</v>
      </c>
      <c r="BI97" s="138">
        <f t="shared" si="29"/>
        <v>2118.2767134766536</v>
      </c>
      <c r="BJ97" s="138">
        <f t="shared" si="29"/>
        <v>2493.3100939001984</v>
      </c>
      <c r="BK97" s="138">
        <f t="shared" si="29"/>
        <v>2679.2367238565553</v>
      </c>
      <c r="BL97" s="138">
        <f t="shared" ref="BL97:BT97" si="30">BL10+BL60+BL69+BL49+BL53+BL80+BL84+BL76+BL77+BL88+BL85+BL91</f>
        <v>4274.4935652628419</v>
      </c>
      <c r="BM97" s="138">
        <f t="shared" si="30"/>
        <v>5348.5484000439055</v>
      </c>
      <c r="BN97" s="138">
        <f t="shared" si="30"/>
        <v>6479.9130541664217</v>
      </c>
      <c r="BO97" s="138">
        <f t="shared" si="30"/>
        <v>6916.5123564755131</v>
      </c>
      <c r="BP97" s="138">
        <f t="shared" si="30"/>
        <v>7581.7676323992355</v>
      </c>
      <c r="BQ97" s="138">
        <f t="shared" si="30"/>
        <v>7318.8835472365681</v>
      </c>
      <c r="BR97" s="138">
        <f t="shared" si="30"/>
        <v>7844.0011761718833</v>
      </c>
      <c r="BS97" s="138">
        <f t="shared" si="30"/>
        <v>8048.5532932070209</v>
      </c>
      <c r="BT97" s="138">
        <f t="shared" si="30"/>
        <v>7857.0328217687447</v>
      </c>
      <c r="BU97" s="138">
        <f>BU10+BU60+BU69+BU49+BU53+BU80+BU84+BU76+BU77+BU88+BU85+BU91</f>
        <v>7542.5309169072571</v>
      </c>
      <c r="BV97" s="138">
        <f t="shared" ref="BV97:CA97" si="31">BV10+BV60+BV69+BV49+BV53+BV80+BV84+BV76+BV77+BV88+BV85+BV91</f>
        <v>6888.976610986686</v>
      </c>
      <c r="BW97" s="138">
        <f t="shared" si="31"/>
        <v>7883.6957000459106</v>
      </c>
      <c r="BX97" s="138">
        <f t="shared" si="31"/>
        <v>8135.0656273103368</v>
      </c>
      <c r="BY97" s="138">
        <f t="shared" si="31"/>
        <v>8529.3545160507729</v>
      </c>
      <c r="BZ97" s="138">
        <f t="shared" si="31"/>
        <v>8956.4025208845505</v>
      </c>
      <c r="CA97" s="139">
        <f t="shared" si="31"/>
        <v>9311.3576660386643</v>
      </c>
    </row>
    <row r="98" spans="1:79" ht="24.75" customHeight="1" x14ac:dyDescent="0.4">
      <c r="A98" s="136"/>
      <c r="B98" s="64" t="s">
        <v>331</v>
      </c>
      <c r="C98" s="54"/>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f t="shared" ref="BL98:CA99" si="32">BL89</f>
        <v>0</v>
      </c>
      <c r="BM98" s="138">
        <f t="shared" si="32"/>
        <v>0</v>
      </c>
      <c r="BN98" s="138">
        <f t="shared" si="32"/>
        <v>0</v>
      </c>
      <c r="BO98" s="138">
        <f t="shared" si="32"/>
        <v>0</v>
      </c>
      <c r="BP98" s="138">
        <f t="shared" si="32"/>
        <v>0</v>
      </c>
      <c r="BQ98" s="138">
        <f t="shared" si="32"/>
        <v>5.8574696600000031</v>
      </c>
      <c r="BR98" s="138">
        <f t="shared" si="32"/>
        <v>56.150329630000009</v>
      </c>
      <c r="BS98" s="138">
        <f t="shared" si="32"/>
        <v>490.79643462000007</v>
      </c>
      <c r="BT98" s="138">
        <f t="shared" si="32"/>
        <v>1585.2890467599996</v>
      </c>
      <c r="BU98" s="138">
        <f t="shared" si="32"/>
        <v>3321.8002079199987</v>
      </c>
      <c r="BV98" s="138">
        <f t="shared" si="32"/>
        <v>8116.2928980635752</v>
      </c>
      <c r="BW98" s="138">
        <f t="shared" si="32"/>
        <v>0</v>
      </c>
      <c r="BX98" s="138">
        <f t="shared" si="32"/>
        <v>0</v>
      </c>
      <c r="BY98" s="138">
        <f t="shared" si="32"/>
        <v>0</v>
      </c>
      <c r="BZ98" s="138">
        <f t="shared" si="32"/>
        <v>0</v>
      </c>
      <c r="CA98" s="139">
        <f t="shared" si="32"/>
        <v>0</v>
      </c>
    </row>
    <row r="99" spans="1:79" x14ac:dyDescent="0.4">
      <c r="A99" s="136"/>
      <c r="B99" s="64" t="s">
        <v>332</v>
      </c>
      <c r="C99" s="54"/>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138">
        <f t="shared" ref="AH99:BT99" si="33">AH90</f>
        <v>0</v>
      </c>
      <c r="AI99" s="138">
        <f t="shared" si="33"/>
        <v>0</v>
      </c>
      <c r="AJ99" s="138">
        <f t="shared" si="33"/>
        <v>0</v>
      </c>
      <c r="AK99" s="138">
        <f t="shared" si="33"/>
        <v>0</v>
      </c>
      <c r="AL99" s="138">
        <f t="shared" si="33"/>
        <v>0</v>
      </c>
      <c r="AM99" s="138">
        <f t="shared" si="33"/>
        <v>0</v>
      </c>
      <c r="AN99" s="138">
        <f t="shared" si="33"/>
        <v>0</v>
      </c>
      <c r="AO99" s="138">
        <f t="shared" si="33"/>
        <v>0</v>
      </c>
      <c r="AP99" s="138">
        <f t="shared" si="33"/>
        <v>0</v>
      </c>
      <c r="AQ99" s="138">
        <f t="shared" si="33"/>
        <v>0</v>
      </c>
      <c r="AR99" s="138">
        <f t="shared" si="33"/>
        <v>0</v>
      </c>
      <c r="AS99" s="138">
        <f t="shared" si="33"/>
        <v>0</v>
      </c>
      <c r="AT99" s="138">
        <f t="shared" si="33"/>
        <v>0</v>
      </c>
      <c r="AU99" s="138">
        <f t="shared" si="33"/>
        <v>0</v>
      </c>
      <c r="AV99" s="138">
        <f t="shared" si="33"/>
        <v>0</v>
      </c>
      <c r="AW99" s="138">
        <f t="shared" si="33"/>
        <v>0</v>
      </c>
      <c r="AX99" s="138">
        <f t="shared" si="33"/>
        <v>0</v>
      </c>
      <c r="AY99" s="138">
        <f t="shared" si="33"/>
        <v>0</v>
      </c>
      <c r="AZ99" s="138">
        <f t="shared" si="33"/>
        <v>0</v>
      </c>
      <c r="BA99" s="138">
        <f t="shared" si="33"/>
        <v>0</v>
      </c>
      <c r="BB99" s="138">
        <f t="shared" si="33"/>
        <v>0</v>
      </c>
      <c r="BC99" s="138">
        <f t="shared" si="33"/>
        <v>0</v>
      </c>
      <c r="BD99" s="138">
        <f t="shared" si="33"/>
        <v>0</v>
      </c>
      <c r="BE99" s="138">
        <f t="shared" si="33"/>
        <v>0</v>
      </c>
      <c r="BF99" s="138">
        <f t="shared" si="33"/>
        <v>0</v>
      </c>
      <c r="BG99" s="138">
        <f t="shared" si="33"/>
        <v>0</v>
      </c>
      <c r="BH99" s="138">
        <f t="shared" si="33"/>
        <v>0</v>
      </c>
      <c r="BI99" s="138">
        <f t="shared" si="33"/>
        <v>0</v>
      </c>
      <c r="BJ99" s="138">
        <f t="shared" si="33"/>
        <v>0</v>
      </c>
      <c r="BK99" s="138">
        <f t="shared" si="33"/>
        <v>0</v>
      </c>
      <c r="BL99" s="138">
        <f t="shared" si="33"/>
        <v>0</v>
      </c>
      <c r="BM99" s="138">
        <f t="shared" si="33"/>
        <v>0</v>
      </c>
      <c r="BN99" s="138">
        <f t="shared" si="33"/>
        <v>0</v>
      </c>
      <c r="BO99" s="138">
        <f t="shared" si="33"/>
        <v>0</v>
      </c>
      <c r="BP99" s="138">
        <f t="shared" si="33"/>
        <v>0</v>
      </c>
      <c r="BQ99" s="138">
        <f t="shared" si="33"/>
        <v>0</v>
      </c>
      <c r="BR99" s="138">
        <f t="shared" si="33"/>
        <v>0</v>
      </c>
      <c r="BS99" s="138">
        <f t="shared" si="33"/>
        <v>0</v>
      </c>
      <c r="BT99" s="138">
        <f t="shared" si="33"/>
        <v>0</v>
      </c>
      <c r="BU99" s="138">
        <f t="shared" si="32"/>
        <v>0</v>
      </c>
      <c r="BV99" s="138">
        <f t="shared" si="32"/>
        <v>0</v>
      </c>
      <c r="BW99" s="138">
        <f t="shared" si="32"/>
        <v>917.95323525449317</v>
      </c>
      <c r="BX99" s="138">
        <f t="shared" si="32"/>
        <v>1020.6983942849384</v>
      </c>
      <c r="BY99" s="138">
        <f t="shared" si="32"/>
        <v>1085.2706420903758</v>
      </c>
      <c r="BZ99" s="138">
        <f t="shared" si="32"/>
        <v>1083.7707724472975</v>
      </c>
      <c r="CA99" s="139">
        <f t="shared" si="32"/>
        <v>1647.9584470282628</v>
      </c>
    </row>
    <row r="100" spans="1:79" ht="26.25" customHeight="1" x14ac:dyDescent="0.4">
      <c r="A100" s="136"/>
      <c r="B100" s="143" t="s">
        <v>324</v>
      </c>
      <c r="C100" s="54"/>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138">
        <f t="shared" ref="AH100:BT100" si="34">AH6+AH61+AH70+AH75+AH79+AH83+AH85+AH87</f>
        <v>1071</v>
      </c>
      <c r="AI100" s="138">
        <f t="shared" si="34"/>
        <v>1194</v>
      </c>
      <c r="AJ100" s="138">
        <f t="shared" si="34"/>
        <v>1476</v>
      </c>
      <c r="AK100" s="138">
        <f t="shared" si="34"/>
        <v>2096.33</v>
      </c>
      <c r="AL100" s="138">
        <f t="shared" si="34"/>
        <v>2419</v>
      </c>
      <c r="AM100" s="138">
        <f t="shared" si="34"/>
        <v>2704</v>
      </c>
      <c r="AN100" s="138">
        <f t="shared" si="34"/>
        <v>3117</v>
      </c>
      <c r="AO100" s="138">
        <f t="shared" si="34"/>
        <v>3515</v>
      </c>
      <c r="AP100" s="138">
        <f t="shared" si="34"/>
        <v>3782</v>
      </c>
      <c r="AQ100" s="138">
        <f t="shared" si="34"/>
        <v>3985</v>
      </c>
      <c r="AR100" s="138">
        <f t="shared" si="34"/>
        <v>4434.1280000000006</v>
      </c>
      <c r="AS100" s="138">
        <f t="shared" si="34"/>
        <v>5031.3342119219333</v>
      </c>
      <c r="AT100" s="138">
        <f t="shared" si="34"/>
        <v>5790.8220000000001</v>
      </c>
      <c r="AU100" s="138">
        <f t="shared" si="34"/>
        <v>6001.4549999999999</v>
      </c>
      <c r="AV100" s="138">
        <f t="shared" si="34"/>
        <v>7260.0259999999998</v>
      </c>
      <c r="AW100" s="138">
        <f t="shared" si="34"/>
        <v>8069.4830000000002</v>
      </c>
      <c r="AX100" s="138">
        <f t="shared" si="34"/>
        <v>8344.4640593971671</v>
      </c>
      <c r="AY100" s="138">
        <f t="shared" si="34"/>
        <v>8494.3502538867524</v>
      </c>
      <c r="AZ100" s="138">
        <f t="shared" si="34"/>
        <v>8602.025694728236</v>
      </c>
      <c r="BA100" s="138">
        <f t="shared" si="34"/>
        <v>8640.5586407757619</v>
      </c>
      <c r="BB100" s="138">
        <f t="shared" si="34"/>
        <v>8595.464433952191</v>
      </c>
      <c r="BC100" s="138">
        <f t="shared" si="34"/>
        <v>8942.0083998374503</v>
      </c>
      <c r="BD100" s="138">
        <f t="shared" si="34"/>
        <v>9531.7037557356707</v>
      </c>
      <c r="BE100" s="138">
        <f t="shared" si="34"/>
        <v>10294.057763499603</v>
      </c>
      <c r="BF100" s="138">
        <f t="shared" si="34"/>
        <v>10697.652014520467</v>
      </c>
      <c r="BG100" s="138">
        <f t="shared" si="34"/>
        <v>10903.644924357332</v>
      </c>
      <c r="BH100" s="138">
        <f t="shared" si="34"/>
        <v>12347.603465567412</v>
      </c>
      <c r="BI100" s="138">
        <f t="shared" si="34"/>
        <v>12833.50964645738</v>
      </c>
      <c r="BJ100" s="138">
        <f t="shared" si="34"/>
        <v>13779.58616835176</v>
      </c>
      <c r="BK100" s="138">
        <f t="shared" si="34"/>
        <v>14380.045118128428</v>
      </c>
      <c r="BL100" s="138">
        <f t="shared" si="34"/>
        <v>15553.985666372697</v>
      </c>
      <c r="BM100" s="138">
        <f t="shared" si="34"/>
        <v>16362.454703807016</v>
      </c>
      <c r="BN100" s="138">
        <f t="shared" si="34"/>
        <v>16766.754930850635</v>
      </c>
      <c r="BO100" s="138">
        <f t="shared" si="34"/>
        <v>16629.992018452118</v>
      </c>
      <c r="BP100" s="138">
        <f t="shared" si="34"/>
        <v>16184.951057678054</v>
      </c>
      <c r="BQ100" s="138">
        <f t="shared" si="34"/>
        <v>13608.902623134025</v>
      </c>
      <c r="BR100" s="138">
        <f t="shared" si="34"/>
        <v>13177.017597510659</v>
      </c>
      <c r="BS100" s="138">
        <f t="shared" si="34"/>
        <v>12622.440761023719</v>
      </c>
      <c r="BT100" s="138">
        <f t="shared" si="34"/>
        <v>12009.579043548862</v>
      </c>
      <c r="BU100" s="138">
        <f>BU6+BU61+BU70+BU75+BU79+BU83+BU85+BU87</f>
        <v>11521.359515350463</v>
      </c>
      <c r="BV100" s="138">
        <f t="shared" ref="BV100:CA100" si="35">BV6+BV61+BV70+BV75+BV79+BV83+BV85+BV87</f>
        <v>10898.56612068086</v>
      </c>
      <c r="BW100" s="138">
        <f t="shared" si="35"/>
        <v>10690.551240297218</v>
      </c>
      <c r="BX100" s="138">
        <f t="shared" si="35"/>
        <v>10514.484426065392</v>
      </c>
      <c r="BY100" s="138">
        <f t="shared" si="35"/>
        <v>10441.573284881642</v>
      </c>
      <c r="BZ100" s="138">
        <f t="shared" si="35"/>
        <v>10497.549318448169</v>
      </c>
      <c r="CA100" s="139">
        <f t="shared" si="35"/>
        <v>10611.453962765374</v>
      </c>
    </row>
    <row r="101" spans="1:79" x14ac:dyDescent="0.4">
      <c r="A101" s="136"/>
      <c r="B101" s="143" t="s">
        <v>301</v>
      </c>
      <c r="C101" s="54"/>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138">
        <f t="shared" ref="AH101:BK101" si="36">AH11+AH62+AH71+AH76+AH45+AH50+AH53+AH54+AH77+AH80+AH81+AH84+SUM(AH88:AH91)</f>
        <v>1621</v>
      </c>
      <c r="AI101" s="138">
        <f t="shared" si="36"/>
        <v>1746</v>
      </c>
      <c r="AJ101" s="138">
        <f t="shared" si="36"/>
        <v>2354</v>
      </c>
      <c r="AK101" s="138">
        <f t="shared" si="36"/>
        <v>3760.92</v>
      </c>
      <c r="AL101" s="138">
        <f t="shared" si="36"/>
        <v>5498</v>
      </c>
      <c r="AM101" s="138">
        <f t="shared" si="36"/>
        <v>6745</v>
      </c>
      <c r="AN101" s="138">
        <f t="shared" si="36"/>
        <v>7666</v>
      </c>
      <c r="AO101" s="138">
        <f t="shared" si="36"/>
        <v>8717</v>
      </c>
      <c r="AP101" s="138">
        <f t="shared" si="36"/>
        <v>9394</v>
      </c>
      <c r="AQ101" s="138">
        <f t="shared" si="36"/>
        <v>9387.7080000000005</v>
      </c>
      <c r="AR101" s="138">
        <f t="shared" si="36"/>
        <v>8665.8220000000001</v>
      </c>
      <c r="AS101" s="138">
        <f t="shared" si="36"/>
        <v>9037.4317880780673</v>
      </c>
      <c r="AT101" s="138">
        <f t="shared" si="36"/>
        <v>10852.014999999998</v>
      </c>
      <c r="AU101" s="138">
        <f t="shared" si="36"/>
        <v>14083.792899511733</v>
      </c>
      <c r="AV101" s="138">
        <f t="shared" si="36"/>
        <v>18054.872000000003</v>
      </c>
      <c r="AW101" s="138">
        <f t="shared" si="36"/>
        <v>20526.009000000005</v>
      </c>
      <c r="AX101" s="138">
        <f t="shared" si="36"/>
        <v>21777.352154602828</v>
      </c>
      <c r="AY101" s="138">
        <f t="shared" si="36"/>
        <v>23126.355372113245</v>
      </c>
      <c r="AZ101" s="138">
        <f t="shared" si="36"/>
        <v>23596.575062271761</v>
      </c>
      <c r="BA101" s="138">
        <f t="shared" si="36"/>
        <v>22813.948107224242</v>
      </c>
      <c r="BB101" s="138">
        <f t="shared" si="36"/>
        <v>22418.676401047804</v>
      </c>
      <c r="BC101" s="138">
        <f t="shared" si="36"/>
        <v>21599.330742630242</v>
      </c>
      <c r="BD101" s="138">
        <f t="shared" si="36"/>
        <v>19899.894698082491</v>
      </c>
      <c r="BE101" s="138">
        <f t="shared" si="36"/>
        <v>20372.2099023105</v>
      </c>
      <c r="BF101" s="138">
        <f t="shared" si="36"/>
        <v>21296.236791257114</v>
      </c>
      <c r="BG101" s="138">
        <f t="shared" si="36"/>
        <v>22121.324932195923</v>
      </c>
      <c r="BH101" s="138">
        <f t="shared" si="36"/>
        <v>22351.793582913007</v>
      </c>
      <c r="BI101" s="138">
        <f t="shared" si="36"/>
        <v>22518.823883184625</v>
      </c>
      <c r="BJ101" s="138">
        <f t="shared" si="36"/>
        <v>23392.650364503712</v>
      </c>
      <c r="BK101" s="138">
        <f t="shared" si="36"/>
        <v>24316.036793454667</v>
      </c>
      <c r="BL101" s="138">
        <f t="shared" ref="BL101:BT101" si="37">BL11+BL62+BL71+BL76+BL45+BL50+BL53+BL54+BL77+BL80+BL81+BL84+SUM(BL88:BL91)</f>
        <v>25412.856934317304</v>
      </c>
      <c r="BM101" s="138">
        <f t="shared" si="37"/>
        <v>30333.368116922975</v>
      </c>
      <c r="BN101" s="138">
        <f t="shared" si="37"/>
        <v>31998.108116931067</v>
      </c>
      <c r="BO101" s="138">
        <f t="shared" si="37"/>
        <v>33310.027421227693</v>
      </c>
      <c r="BP101" s="138">
        <f t="shared" si="37"/>
        <v>35221.006228371945</v>
      </c>
      <c r="BQ101" s="138">
        <f t="shared" si="37"/>
        <v>32562.023201492138</v>
      </c>
      <c r="BR101" s="138">
        <f t="shared" si="37"/>
        <v>32663.702577279339</v>
      </c>
      <c r="BS101" s="138">
        <f t="shared" si="37"/>
        <v>32785.63849840629</v>
      </c>
      <c r="BT101" s="138">
        <f t="shared" si="37"/>
        <v>32921.676341141152</v>
      </c>
      <c r="BU101" s="138">
        <f>BU11+BU62+BU71+BU76+BU45+BU50+BU53+BU54+BU77+BU80+BU81+BU84+SUM(BU88:BU91)</f>
        <v>34092.649110699531</v>
      </c>
      <c r="BV101" s="138">
        <f t="shared" ref="BV101:CA101" si="38">BV11+BV62+BV71+BV76+BV45+BV50+BV53+BV54+BV77+BV80+BV81+BV84+SUM(BV88:BV91)</f>
        <v>36998.653012567855</v>
      </c>
      <c r="BW101" s="138">
        <f t="shared" si="38"/>
        <v>34521.107007670442</v>
      </c>
      <c r="BX101" s="138">
        <f t="shared" si="38"/>
        <v>34807.275894879327</v>
      </c>
      <c r="BY101" s="138">
        <f t="shared" si="38"/>
        <v>35589.583077185649</v>
      </c>
      <c r="BZ101" s="138">
        <f t="shared" si="38"/>
        <v>36477.419740536541</v>
      </c>
      <c r="CA101" s="139">
        <f t="shared" si="38"/>
        <v>37966.542907579758</v>
      </c>
    </row>
    <row r="102" spans="1:79" s="60" customFormat="1" x14ac:dyDescent="0.4">
      <c r="A102" s="150"/>
      <c r="B102" s="60" t="s">
        <v>100</v>
      </c>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50">
        <f>AH101+AH100</f>
        <v>2692</v>
      </c>
      <c r="AI102" s="50">
        <f t="shared" ref="AI102:CA102" si="39">AI101+AI100</f>
        <v>2940</v>
      </c>
      <c r="AJ102" s="50">
        <f t="shared" si="39"/>
        <v>3830</v>
      </c>
      <c r="AK102" s="50">
        <f t="shared" si="39"/>
        <v>5857.25</v>
      </c>
      <c r="AL102" s="50">
        <f t="shared" si="39"/>
        <v>7917</v>
      </c>
      <c r="AM102" s="50">
        <f t="shared" si="39"/>
        <v>9449</v>
      </c>
      <c r="AN102" s="50">
        <f t="shared" si="39"/>
        <v>10783</v>
      </c>
      <c r="AO102" s="50">
        <f t="shared" si="39"/>
        <v>12232</v>
      </c>
      <c r="AP102" s="50">
        <f t="shared" si="39"/>
        <v>13176</v>
      </c>
      <c r="AQ102" s="50">
        <f t="shared" si="39"/>
        <v>13372.708000000001</v>
      </c>
      <c r="AR102" s="50">
        <f t="shared" si="39"/>
        <v>13099.95</v>
      </c>
      <c r="AS102" s="50">
        <f t="shared" si="39"/>
        <v>14068.766</v>
      </c>
      <c r="AT102" s="50">
        <f t="shared" si="39"/>
        <v>16642.837</v>
      </c>
      <c r="AU102" s="50">
        <f t="shared" si="39"/>
        <v>20085.247899511734</v>
      </c>
      <c r="AV102" s="50">
        <f t="shared" si="39"/>
        <v>25314.898000000001</v>
      </c>
      <c r="AW102" s="50">
        <f t="shared" si="39"/>
        <v>28595.492000000006</v>
      </c>
      <c r="AX102" s="50">
        <f t="shared" si="39"/>
        <v>30121.816213999995</v>
      </c>
      <c r="AY102" s="50">
        <f t="shared" si="39"/>
        <v>31620.705625999995</v>
      </c>
      <c r="AZ102" s="50">
        <f t="shared" si="39"/>
        <v>32198.600756999997</v>
      </c>
      <c r="BA102" s="50">
        <f t="shared" si="39"/>
        <v>31454.506748000003</v>
      </c>
      <c r="BB102" s="50">
        <f t="shared" si="39"/>
        <v>31014.140834999995</v>
      </c>
      <c r="BC102" s="50">
        <f t="shared" si="39"/>
        <v>30541.339142467692</v>
      </c>
      <c r="BD102" s="50">
        <f t="shared" si="39"/>
        <v>29431.598453818162</v>
      </c>
      <c r="BE102" s="50">
        <f t="shared" si="39"/>
        <v>30666.267665810105</v>
      </c>
      <c r="BF102" s="50">
        <f t="shared" si="39"/>
        <v>31993.88880577758</v>
      </c>
      <c r="BG102" s="50">
        <f t="shared" si="39"/>
        <v>33024.969856553253</v>
      </c>
      <c r="BH102" s="50">
        <f t="shared" si="39"/>
        <v>34699.397048480416</v>
      </c>
      <c r="BI102" s="50">
        <f t="shared" si="39"/>
        <v>35352.333529642005</v>
      </c>
      <c r="BJ102" s="50">
        <f t="shared" si="39"/>
        <v>37172.236532855473</v>
      </c>
      <c r="BK102" s="50">
        <f t="shared" si="39"/>
        <v>38696.081911583096</v>
      </c>
      <c r="BL102" s="50">
        <f t="shared" si="39"/>
        <v>40966.842600689997</v>
      </c>
      <c r="BM102" s="50">
        <f t="shared" si="39"/>
        <v>46695.822820729991</v>
      </c>
      <c r="BN102" s="50">
        <f t="shared" si="39"/>
        <v>48764.863047781706</v>
      </c>
      <c r="BO102" s="50">
        <f t="shared" si="39"/>
        <v>49940.019439679811</v>
      </c>
      <c r="BP102" s="50">
        <f t="shared" si="39"/>
        <v>51405.957286049997</v>
      </c>
      <c r="BQ102" s="50">
        <f t="shared" si="39"/>
        <v>46170.92582462616</v>
      </c>
      <c r="BR102" s="50">
        <f t="shared" si="39"/>
        <v>45840.720174789996</v>
      </c>
      <c r="BS102" s="50">
        <f t="shared" si="39"/>
        <v>45408.079259430007</v>
      </c>
      <c r="BT102" s="50">
        <f t="shared" si="39"/>
        <v>44931.255384690012</v>
      </c>
      <c r="BU102" s="50">
        <f t="shared" si="39"/>
        <v>45614.008626049996</v>
      </c>
      <c r="BV102" s="50">
        <f t="shared" si="39"/>
        <v>47897.219133248713</v>
      </c>
      <c r="BW102" s="50">
        <f t="shared" si="39"/>
        <v>45211.658247967658</v>
      </c>
      <c r="BX102" s="50">
        <f t="shared" si="39"/>
        <v>45321.760320944719</v>
      </c>
      <c r="BY102" s="50">
        <f t="shared" si="39"/>
        <v>46031.15636206729</v>
      </c>
      <c r="BZ102" s="50">
        <f t="shared" si="39"/>
        <v>46974.969058984709</v>
      </c>
      <c r="CA102" s="51">
        <f t="shared" si="39"/>
        <v>48577.99687034513</v>
      </c>
    </row>
    <row r="103" spans="1:79" ht="26.25" customHeight="1" x14ac:dyDescent="0.4">
      <c r="A103" s="136"/>
      <c r="B103" s="60" t="s">
        <v>333</v>
      </c>
      <c r="C103" s="54"/>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252" t="s">
        <v>295</v>
      </c>
      <c r="BI103" s="138"/>
      <c r="BJ103" s="138"/>
      <c r="BK103" s="138"/>
      <c r="BL103" s="252" t="s">
        <v>295</v>
      </c>
      <c r="BM103" s="138"/>
      <c r="BN103" s="138"/>
      <c r="BO103" s="138"/>
      <c r="BP103" s="138"/>
      <c r="BQ103" s="138"/>
      <c r="BR103" s="138"/>
      <c r="BS103" s="138"/>
      <c r="BT103" s="138"/>
      <c r="BU103" s="138"/>
      <c r="BV103" s="138"/>
      <c r="BW103" s="138"/>
      <c r="BX103" s="138"/>
      <c r="BY103" s="138"/>
      <c r="BZ103" s="138"/>
      <c r="CA103" s="139"/>
    </row>
    <row r="104" spans="1:79" x14ac:dyDescent="0.4">
      <c r="A104" s="136"/>
      <c r="B104" s="64" t="s">
        <v>330</v>
      </c>
      <c r="C104" s="54"/>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138">
        <f t="shared" ref="AH104:BK104" si="40">AH37+AH65+AH83</f>
        <v>879.13660835202791</v>
      </c>
      <c r="AI104" s="138">
        <f t="shared" si="40"/>
        <v>965.71952684567862</v>
      </c>
      <c r="AJ104" s="138">
        <f t="shared" si="40"/>
        <v>1165.6784581666639</v>
      </c>
      <c r="AK104" s="138">
        <f t="shared" si="40"/>
        <v>1639.2650340306036</v>
      </c>
      <c r="AL104" s="138">
        <f t="shared" si="40"/>
        <v>1851.3099674185678</v>
      </c>
      <c r="AM104" s="138">
        <f t="shared" si="40"/>
        <v>2016.8889613949996</v>
      </c>
      <c r="AN104" s="138">
        <f t="shared" si="40"/>
        <v>2285.0079196275701</v>
      </c>
      <c r="AO104" s="138">
        <f t="shared" si="40"/>
        <v>2502.7997699406551</v>
      </c>
      <c r="AP104" s="138">
        <f t="shared" si="40"/>
        <v>2574.1306790081708</v>
      </c>
      <c r="AQ104" s="138">
        <f t="shared" si="40"/>
        <v>2604.1375405841391</v>
      </c>
      <c r="AR104" s="138">
        <f t="shared" si="40"/>
        <v>2958.032581333252</v>
      </c>
      <c r="AS104" s="138">
        <f t="shared" si="40"/>
        <v>3196.5630327702083</v>
      </c>
      <c r="AT104" s="138">
        <f t="shared" si="40"/>
        <v>3588.5128467443524</v>
      </c>
      <c r="AU104" s="138">
        <f t="shared" si="40"/>
        <v>4013.0219693975573</v>
      </c>
      <c r="AV104" s="138">
        <f t="shared" si="40"/>
        <v>4947.6392028615437</v>
      </c>
      <c r="AW104" s="138">
        <f t="shared" si="40"/>
        <v>5390.1946462719416</v>
      </c>
      <c r="AX104" s="138">
        <f t="shared" si="40"/>
        <v>5624.3306398979967</v>
      </c>
      <c r="AY104" s="138">
        <f t="shared" si="40"/>
        <v>5955.8548748241155</v>
      </c>
      <c r="AZ104" s="138">
        <f t="shared" si="40"/>
        <v>6094.6968416297641</v>
      </c>
      <c r="BA104" s="138">
        <f t="shared" si="40"/>
        <v>6209.4369681790304</v>
      </c>
      <c r="BB104" s="138">
        <f t="shared" si="40"/>
        <v>6235.793846672108</v>
      </c>
      <c r="BC104" s="138">
        <f t="shared" si="40"/>
        <v>6610.5244448185294</v>
      </c>
      <c r="BD104" s="138">
        <f t="shared" si="40"/>
        <v>7161.3827794828449</v>
      </c>
      <c r="BE104" s="138">
        <f t="shared" si="40"/>
        <v>7817.6821619821239</v>
      </c>
      <c r="BF104" s="138">
        <f t="shared" si="40"/>
        <v>8579.982507645871</v>
      </c>
      <c r="BG104" s="138">
        <f t="shared" si="40"/>
        <v>9007.604491842576</v>
      </c>
      <c r="BH104" s="225">
        <f t="shared" si="40"/>
        <v>10519.076117122559</v>
      </c>
      <c r="BI104" s="138">
        <f t="shared" si="40"/>
        <v>10990.213712341436</v>
      </c>
      <c r="BJ104" s="138">
        <f t="shared" si="40"/>
        <v>11749.973946554235</v>
      </c>
      <c r="BK104" s="138">
        <f t="shared" si="40"/>
        <v>12308.255202199914</v>
      </c>
      <c r="BL104" s="138">
        <f t="shared" ref="BL104:BU104" si="41">BL37+BL65+BL75+BL79+BL83+BL87</f>
        <v>12769.37405091318</v>
      </c>
      <c r="BM104" s="138">
        <f t="shared" si="41"/>
        <v>13485.278884461528</v>
      </c>
      <c r="BN104" s="138">
        <f t="shared" si="41"/>
        <v>13776.993584378495</v>
      </c>
      <c r="BO104" s="138">
        <f t="shared" si="41"/>
        <v>13629.556631362422</v>
      </c>
      <c r="BP104" s="138">
        <f t="shared" si="41"/>
        <v>13321.914565692789</v>
      </c>
      <c r="BQ104" s="138">
        <f t="shared" si="41"/>
        <v>12961.116992112904</v>
      </c>
      <c r="BR104" s="138">
        <f t="shared" si="41"/>
        <v>12603.588065432599</v>
      </c>
      <c r="BS104" s="138">
        <f t="shared" si="41"/>
        <v>12139.63506699298</v>
      </c>
      <c r="BT104" s="138">
        <f t="shared" si="41"/>
        <v>11644.752632831473</v>
      </c>
      <c r="BU104" s="138">
        <f t="shared" si="41"/>
        <v>11296.249894133553</v>
      </c>
      <c r="BV104" s="138">
        <f>BV37+BV65+BV75+BV79+BV83+BV87</f>
        <v>10839.322002098846</v>
      </c>
      <c r="BW104" s="138">
        <f t="shared" ref="BW104:CA104" si="42">BW37+BW65+BW75+BW79+BW83+BW87</f>
        <v>10690.07797389024</v>
      </c>
      <c r="BX104" s="138">
        <f t="shared" si="42"/>
        <v>10513.668388723214</v>
      </c>
      <c r="BY104" s="138">
        <f t="shared" si="42"/>
        <v>10440.414843690387</v>
      </c>
      <c r="BZ104" s="138">
        <f t="shared" si="42"/>
        <v>10496.061202578423</v>
      </c>
      <c r="CA104" s="139">
        <f t="shared" si="42"/>
        <v>10609.639902299858</v>
      </c>
    </row>
    <row r="105" spans="1:79" x14ac:dyDescent="0.4">
      <c r="A105" s="136"/>
      <c r="B105" s="64" t="s">
        <v>320</v>
      </c>
      <c r="C105" s="54"/>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138">
        <f t="shared" ref="AH105:BU105" si="43">AH38+AH66</f>
        <v>173.98603128178249</v>
      </c>
      <c r="AI105" s="138">
        <f t="shared" si="43"/>
        <v>191.91759828256252</v>
      </c>
      <c r="AJ105" s="138">
        <f t="shared" si="43"/>
        <v>231.39129284350997</v>
      </c>
      <c r="AK105" s="138">
        <f t="shared" si="43"/>
        <v>298.96993997116317</v>
      </c>
      <c r="AL105" s="138">
        <f t="shared" si="43"/>
        <v>388.36914883756549</v>
      </c>
      <c r="AM105" s="138">
        <f t="shared" si="43"/>
        <v>442.99125490758956</v>
      </c>
      <c r="AN105" s="138">
        <f t="shared" si="43"/>
        <v>492.20964010500967</v>
      </c>
      <c r="AO105" s="138">
        <f t="shared" si="43"/>
        <v>558.88540844568683</v>
      </c>
      <c r="AP105" s="138">
        <f t="shared" si="43"/>
        <v>645.40178856227408</v>
      </c>
      <c r="AQ105" s="138">
        <f t="shared" si="43"/>
        <v>660.33447330565866</v>
      </c>
      <c r="AR105" s="138">
        <f t="shared" si="43"/>
        <v>749.87724320652671</v>
      </c>
      <c r="AS105" s="138">
        <f t="shared" si="43"/>
        <v>886.22282284645803</v>
      </c>
      <c r="AT105" s="138">
        <f t="shared" si="43"/>
        <v>1140.0778012292672</v>
      </c>
      <c r="AU105" s="138">
        <f t="shared" si="43"/>
        <v>1450.0592963380868</v>
      </c>
      <c r="AV105" s="138">
        <f t="shared" si="43"/>
        <v>1976.8686907194983</v>
      </c>
      <c r="AW105" s="138">
        <f t="shared" si="43"/>
        <v>2532.5381014695945</v>
      </c>
      <c r="AX105" s="138">
        <f t="shared" si="43"/>
        <v>3215.7905667483042</v>
      </c>
      <c r="AY105" s="138">
        <f t="shared" si="43"/>
        <v>3832.4483674293779</v>
      </c>
      <c r="AZ105" s="138">
        <f t="shared" si="43"/>
        <v>4268.1013320393704</v>
      </c>
      <c r="BA105" s="138">
        <f t="shared" si="43"/>
        <v>4557.5242449501457</v>
      </c>
      <c r="BB105" s="138">
        <f t="shared" si="43"/>
        <v>4887.2047576060413</v>
      </c>
      <c r="BC105" s="138">
        <f t="shared" si="43"/>
        <v>5193.2776606713469</v>
      </c>
      <c r="BD105" s="138">
        <f t="shared" si="43"/>
        <v>5572.4760072038625</v>
      </c>
      <c r="BE105" s="138">
        <f t="shared" si="43"/>
        <v>6049.1470342251359</v>
      </c>
      <c r="BF105" s="138">
        <f t="shared" si="43"/>
        <v>6757.3072068304691</v>
      </c>
      <c r="BG105" s="138">
        <f t="shared" si="43"/>
        <v>6984.0724574320702</v>
      </c>
      <c r="BH105" s="225">
        <f t="shared" si="43"/>
        <v>7155.297257357598</v>
      </c>
      <c r="BI105" s="138">
        <f t="shared" si="43"/>
        <v>7422.888283572589</v>
      </c>
      <c r="BJ105" s="138">
        <f t="shared" si="43"/>
        <v>7861.5580073674555</v>
      </c>
      <c r="BK105" s="138">
        <f t="shared" si="43"/>
        <v>8639.3355645641968</v>
      </c>
      <c r="BL105" s="138">
        <f t="shared" si="43"/>
        <v>9276.4901575728472</v>
      </c>
      <c r="BM105" s="138">
        <f t="shared" si="43"/>
        <v>10483.020756598369</v>
      </c>
      <c r="BN105" s="138">
        <f t="shared" si="43"/>
        <v>11086.344482750013</v>
      </c>
      <c r="BO105" s="138">
        <f t="shared" si="43"/>
        <v>11794.398626656106</v>
      </c>
      <c r="BP105" s="138">
        <f t="shared" si="43"/>
        <v>12942.535004600777</v>
      </c>
      <c r="BQ105" s="138">
        <f t="shared" si="43"/>
        <v>14063.187178853328</v>
      </c>
      <c r="BR105" s="138">
        <f t="shared" si="43"/>
        <v>15858.310024490012</v>
      </c>
      <c r="BS105" s="138">
        <f t="shared" si="43"/>
        <v>16991.920671246357</v>
      </c>
      <c r="BT105" s="138">
        <f t="shared" si="43"/>
        <v>17103.982861602512</v>
      </c>
      <c r="BU105" s="138">
        <f t="shared" si="43"/>
        <v>17340.693481203292</v>
      </c>
      <c r="BV105" s="138">
        <f>BV38+BV66</f>
        <v>17049.468947863876</v>
      </c>
      <c r="BW105" s="138">
        <f t="shared" ref="BW105:BY105" si="44">BW38+BW66</f>
        <v>18339.972247487287</v>
      </c>
      <c r="BX105" s="138">
        <f t="shared" si="44"/>
        <v>18172.109841017358</v>
      </c>
      <c r="BY105" s="138">
        <f t="shared" si="44"/>
        <v>18410.153427992198</v>
      </c>
      <c r="BZ105" s="138">
        <f>BZ38+BZ66</f>
        <v>18719.933584663042</v>
      </c>
      <c r="CA105" s="139">
        <f>CA38+CA66</f>
        <v>19117.201435629417</v>
      </c>
    </row>
    <row r="106" spans="1:79" x14ac:dyDescent="0.4">
      <c r="A106" s="136"/>
      <c r="B106" s="64" t="s">
        <v>321</v>
      </c>
      <c r="C106" s="54"/>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138">
        <f t="shared" ref="AH106:BY106" si="45">AH39+AH67+AH54</f>
        <v>319.93644801641562</v>
      </c>
      <c r="AI106" s="138">
        <f t="shared" si="45"/>
        <v>346.39406349637238</v>
      </c>
      <c r="AJ106" s="138">
        <f t="shared" si="45"/>
        <v>429.15025325874183</v>
      </c>
      <c r="AK106" s="138">
        <f t="shared" si="45"/>
        <v>653.10198282576016</v>
      </c>
      <c r="AL106" s="138">
        <f t="shared" si="45"/>
        <v>904.06405172775965</v>
      </c>
      <c r="AM106" s="138">
        <f t="shared" si="45"/>
        <v>1124.9093961708841</v>
      </c>
      <c r="AN106" s="138">
        <f t="shared" si="45"/>
        <v>1274.2921638369685</v>
      </c>
      <c r="AO106" s="138">
        <f t="shared" si="45"/>
        <v>1495.4115737735642</v>
      </c>
      <c r="AP106" s="138">
        <f t="shared" si="45"/>
        <v>1661.4935640754265</v>
      </c>
      <c r="AQ106" s="138">
        <f t="shared" si="45"/>
        <v>1734.0699943599564</v>
      </c>
      <c r="AR106" s="138">
        <f t="shared" si="45"/>
        <v>1580.561455</v>
      </c>
      <c r="AS106" s="138">
        <f t="shared" si="45"/>
        <v>1740.6311500000002</v>
      </c>
      <c r="AT106" s="138">
        <f t="shared" si="45"/>
        <v>2198.6880353333336</v>
      </c>
      <c r="AU106" s="138">
        <f t="shared" si="45"/>
        <v>2914.7150026666668</v>
      </c>
      <c r="AV106" s="138">
        <f t="shared" si="45"/>
        <v>3586.7719856666668</v>
      </c>
      <c r="AW106" s="138">
        <f t="shared" si="45"/>
        <v>4044.0053453333339</v>
      </c>
      <c r="AX106" s="138">
        <f t="shared" si="45"/>
        <v>4664.6398293619486</v>
      </c>
      <c r="AY106" s="138">
        <f t="shared" si="45"/>
        <v>5054.6330278276318</v>
      </c>
      <c r="AZ106" s="138">
        <f t="shared" si="45"/>
        <v>5259.3567779938894</v>
      </c>
      <c r="BA106" s="138">
        <f t="shared" si="45"/>
        <v>5099.244864133073</v>
      </c>
      <c r="BB106" s="138">
        <f t="shared" si="45"/>
        <v>4991.3620183747407</v>
      </c>
      <c r="BC106" s="138">
        <f t="shared" si="45"/>
        <v>4913.0941428824599</v>
      </c>
      <c r="BD106" s="138">
        <f t="shared" si="45"/>
        <v>4799.9691073019958</v>
      </c>
      <c r="BE106" s="138">
        <f t="shared" si="45"/>
        <v>4786.4497117072478</v>
      </c>
      <c r="BF106" s="138">
        <f t="shared" si="45"/>
        <v>4874.2798953002002</v>
      </c>
      <c r="BG106" s="138">
        <f t="shared" si="45"/>
        <v>5164.6116047330152</v>
      </c>
      <c r="BH106" s="225">
        <f t="shared" si="45"/>
        <v>5448.2936791109623</v>
      </c>
      <c r="BI106" s="138">
        <f t="shared" si="45"/>
        <v>5628.494077749363</v>
      </c>
      <c r="BJ106" s="138">
        <f t="shared" si="45"/>
        <v>5792.8778503610465</v>
      </c>
      <c r="BK106" s="138">
        <f t="shared" si="45"/>
        <v>6075.7958651793906</v>
      </c>
      <c r="BL106" s="138">
        <f t="shared" si="45"/>
        <v>5411.6156377595216</v>
      </c>
      <c r="BM106" s="138">
        <f t="shared" si="45"/>
        <v>5790.5689146122786</v>
      </c>
      <c r="BN106" s="138">
        <f t="shared" si="45"/>
        <v>5557.5086604960225</v>
      </c>
      <c r="BO106" s="138">
        <f t="shared" si="45"/>
        <v>5165.5461284125304</v>
      </c>
      <c r="BP106" s="138">
        <f t="shared" si="45"/>
        <v>4793.2542106087767</v>
      </c>
      <c r="BQ106" s="138">
        <f t="shared" si="45"/>
        <v>4336.1105307043927</v>
      </c>
      <c r="BR106" s="138">
        <f t="shared" si="45"/>
        <v>3999.7340292388521</v>
      </c>
      <c r="BS106" s="138">
        <f t="shared" si="45"/>
        <v>3751.8970968832054</v>
      </c>
      <c r="BT106" s="138">
        <f t="shared" si="45"/>
        <v>3445.5189893966299</v>
      </c>
      <c r="BU106" s="138">
        <f t="shared" si="45"/>
        <v>3185.0745623460266</v>
      </c>
      <c r="BV106" s="138">
        <f t="shared" si="45"/>
        <v>2744.2775316393072</v>
      </c>
      <c r="BW106" s="138">
        <f t="shared" si="45"/>
        <v>3130.9362805181345</v>
      </c>
      <c r="BX106" s="138">
        <f t="shared" si="45"/>
        <v>3021.3228262695916</v>
      </c>
      <c r="BY106" s="138">
        <f t="shared" si="45"/>
        <v>2958.6794177935608</v>
      </c>
      <c r="BZ106" s="138">
        <f>BZ39+BZ67+BZ54</f>
        <v>2993.3924068827791</v>
      </c>
      <c r="CA106" s="139">
        <f>CA39+CA67+CA54</f>
        <v>3056.0594393254933</v>
      </c>
    </row>
    <row r="107" spans="1:79" x14ac:dyDescent="0.4">
      <c r="A107" s="136"/>
      <c r="B107" s="64" t="s">
        <v>322</v>
      </c>
      <c r="C107" s="54"/>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138">
        <f t="shared" ref="AH107:BY107" si="46">AH40+AH68</f>
        <v>589.28593923698281</v>
      </c>
      <c r="AI107" s="138">
        <f t="shared" si="46"/>
        <v>612.90867110654028</v>
      </c>
      <c r="AJ107" s="138">
        <f t="shared" si="46"/>
        <v>899.30659876913808</v>
      </c>
      <c r="AK107" s="138">
        <f t="shared" si="46"/>
        <v>1650.6381737850329</v>
      </c>
      <c r="AL107" s="138">
        <f t="shared" si="46"/>
        <v>2705.192373541026</v>
      </c>
      <c r="AM107" s="138">
        <f t="shared" si="46"/>
        <v>3411.740746875093</v>
      </c>
      <c r="AN107" s="138">
        <f t="shared" si="46"/>
        <v>3880.0491470459629</v>
      </c>
      <c r="AO107" s="138">
        <f t="shared" si="46"/>
        <v>4386.0520547680844</v>
      </c>
      <c r="AP107" s="138">
        <f t="shared" si="46"/>
        <v>4557.4233486582634</v>
      </c>
      <c r="AQ107" s="138">
        <f t="shared" si="46"/>
        <v>4272.8837086708436</v>
      </c>
      <c r="AR107" s="138">
        <f t="shared" si="46"/>
        <v>3439.072944</v>
      </c>
      <c r="AS107" s="138">
        <f t="shared" si="46"/>
        <v>3132.390277</v>
      </c>
      <c r="AT107" s="138">
        <f t="shared" si="46"/>
        <v>3562.720902</v>
      </c>
      <c r="AU107" s="138">
        <f t="shared" si="46"/>
        <v>5083.328547666667</v>
      </c>
      <c r="AV107" s="138">
        <f t="shared" si="46"/>
        <v>6720.6649470000002</v>
      </c>
      <c r="AW107" s="138">
        <f t="shared" si="46"/>
        <v>7298.4704266666668</v>
      </c>
      <c r="AX107" s="138">
        <f t="shared" si="46"/>
        <v>6770.7275243945533</v>
      </c>
      <c r="AY107" s="138">
        <f t="shared" si="46"/>
        <v>6492.3000610574099</v>
      </c>
      <c r="AZ107" s="138">
        <f t="shared" si="46"/>
        <v>5879.4303849678172</v>
      </c>
      <c r="BA107" s="138">
        <f t="shared" si="46"/>
        <v>4802.2826039972833</v>
      </c>
      <c r="BB107" s="138">
        <f t="shared" si="46"/>
        <v>4189.3568789879755</v>
      </c>
      <c r="BC107" s="138">
        <f t="shared" si="46"/>
        <v>3725.1490612666144</v>
      </c>
      <c r="BD107" s="138">
        <f t="shared" si="46"/>
        <v>3216.000235508508</v>
      </c>
      <c r="BE107" s="138">
        <f t="shared" si="46"/>
        <v>2852.9186309288407</v>
      </c>
      <c r="BF107" s="138">
        <f t="shared" si="46"/>
        <v>2869.2711366405547</v>
      </c>
      <c r="BG107" s="138">
        <f t="shared" si="46"/>
        <v>2752.8634056763035</v>
      </c>
      <c r="BH107" s="225">
        <f t="shared" si="46"/>
        <v>2704.1797888204469</v>
      </c>
      <c r="BI107" s="138">
        <f t="shared" si="46"/>
        <v>2961.0306207566055</v>
      </c>
      <c r="BJ107" s="138">
        <f t="shared" si="46"/>
        <v>3194.7994910607176</v>
      </c>
      <c r="BK107" s="138">
        <f t="shared" si="46"/>
        <v>3133.2427400280239</v>
      </c>
      <c r="BL107" s="138">
        <f t="shared" si="46"/>
        <v>3776.0860778774304</v>
      </c>
      <c r="BM107" s="138">
        <f t="shared" si="46"/>
        <v>6328.0440266974529</v>
      </c>
      <c r="BN107" s="138">
        <f t="shared" si="46"/>
        <v>6741.1689729287364</v>
      </c>
      <c r="BO107" s="138">
        <f t="shared" si="46"/>
        <v>7583.2088016023854</v>
      </c>
      <c r="BP107" s="138">
        <f t="shared" si="46"/>
        <v>8151.6434438887918</v>
      </c>
      <c r="BQ107" s="138">
        <f t="shared" si="46"/>
        <v>7053.2625445483209</v>
      </c>
      <c r="BR107" s="138">
        <f t="shared" si="46"/>
        <v>5107.5159623545978</v>
      </c>
      <c r="BS107" s="138">
        <f t="shared" si="46"/>
        <v>3920.384057256696</v>
      </c>
      <c r="BT107" s="138">
        <f t="shared" si="46"/>
        <v>3247.841348372327</v>
      </c>
      <c r="BU107" s="138">
        <f t="shared" si="46"/>
        <v>2894.4322317035239</v>
      </c>
      <c r="BV107" s="138">
        <f t="shared" si="46"/>
        <v>2233.6367405223291</v>
      </c>
      <c r="BW107" s="138">
        <f t="shared" si="46"/>
        <v>4229.0247452021722</v>
      </c>
      <c r="BX107" s="138">
        <f t="shared" si="46"/>
        <v>4443.2375583555713</v>
      </c>
      <c r="BY107" s="138">
        <f t="shared" si="46"/>
        <v>4594.5195438962182</v>
      </c>
      <c r="BZ107" s="138">
        <f>BZ40+BZ68</f>
        <v>4715.2564634163991</v>
      </c>
      <c r="CA107" s="139">
        <f>CA40+CA68</f>
        <v>4835.7799800234334</v>
      </c>
    </row>
    <row r="108" spans="1:79" x14ac:dyDescent="0.4">
      <c r="A108" s="136"/>
      <c r="B108" s="64" t="s">
        <v>323</v>
      </c>
      <c r="C108" s="54"/>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138">
        <f t="shared" ref="AH108:BK108" si="47">AH41+AH69+AH84+AH77+AH91</f>
        <v>32.148709316448112</v>
      </c>
      <c r="AI108" s="138">
        <f t="shared" si="47"/>
        <v>38.97968426884615</v>
      </c>
      <c r="AJ108" s="138">
        <f t="shared" si="47"/>
        <v>49.587750808100012</v>
      </c>
      <c r="AK108" s="138">
        <f t="shared" si="47"/>
        <v>71.310338887440281</v>
      </c>
      <c r="AL108" s="138">
        <f t="shared" si="47"/>
        <v>96.597852725081168</v>
      </c>
      <c r="AM108" s="138">
        <f t="shared" si="47"/>
        <v>124.50707515143412</v>
      </c>
      <c r="AN108" s="138">
        <f t="shared" si="47"/>
        <v>150.6705316344889</v>
      </c>
      <c r="AO108" s="138">
        <f t="shared" si="47"/>
        <v>159.73148035772317</v>
      </c>
      <c r="AP108" s="138">
        <f t="shared" si="47"/>
        <v>195.97505862919874</v>
      </c>
      <c r="AQ108" s="138">
        <f t="shared" si="47"/>
        <v>258.28365007940278</v>
      </c>
      <c r="AR108" s="138">
        <f t="shared" si="47"/>
        <v>411.38882312688787</v>
      </c>
      <c r="AS108" s="138">
        <f t="shared" si="47"/>
        <v>455.14843404999999</v>
      </c>
      <c r="AT108" s="138">
        <f t="shared" si="47"/>
        <v>645.26082318101385</v>
      </c>
      <c r="AU108" s="138">
        <f t="shared" si="47"/>
        <v>856.35281221506784</v>
      </c>
      <c r="AV108" s="138">
        <f t="shared" si="47"/>
        <v>844.27257532492695</v>
      </c>
      <c r="AW108" s="138">
        <f t="shared" si="47"/>
        <v>1033.4909411552298</v>
      </c>
      <c r="AX108" s="138">
        <f t="shared" si="47"/>
        <v>1247.4996111688147</v>
      </c>
      <c r="AY108" s="138">
        <f t="shared" si="47"/>
        <v>1508.3036882910108</v>
      </c>
      <c r="AZ108" s="138">
        <f t="shared" si="47"/>
        <v>1594.8588100213278</v>
      </c>
      <c r="BA108" s="138">
        <f t="shared" si="47"/>
        <v>1613.5475461451074</v>
      </c>
      <c r="BB108" s="138">
        <f t="shared" si="47"/>
        <v>1492.1641801279961</v>
      </c>
      <c r="BC108" s="138">
        <f t="shared" si="47"/>
        <v>1222.4332864910332</v>
      </c>
      <c r="BD108" s="138">
        <f t="shared" si="47"/>
        <v>1156.5421772762502</v>
      </c>
      <c r="BE108" s="138">
        <f t="shared" si="47"/>
        <v>1171.3003434271991</v>
      </c>
      <c r="BF108" s="138">
        <f t="shared" si="47"/>
        <v>1211.7469810897792</v>
      </c>
      <c r="BG108" s="138">
        <f t="shared" si="47"/>
        <v>1387.5201185816741</v>
      </c>
      <c r="BH108" s="225">
        <f t="shared" si="47"/>
        <v>1685.327243150504</v>
      </c>
      <c r="BI108" s="138">
        <f t="shared" si="47"/>
        <v>1794.3802710649381</v>
      </c>
      <c r="BJ108" s="138">
        <f t="shared" si="47"/>
        <v>2140.2751083046505</v>
      </c>
      <c r="BK108" s="138">
        <f t="shared" si="47"/>
        <v>2305.2949801281179</v>
      </c>
      <c r="BL108" s="138">
        <f t="shared" ref="BL108:BU108" si="48">BL41+BL69+BL80+BL84+BL85+BL76+BL77+BL88+BL91</f>
        <v>3718.1819347192895</v>
      </c>
      <c r="BM108" s="138">
        <f t="shared" si="48"/>
        <v>4693.1595836145716</v>
      </c>
      <c r="BN108" s="138">
        <f t="shared" si="48"/>
        <v>5695.0183081689056</v>
      </c>
      <c r="BO108" s="138">
        <f t="shared" si="48"/>
        <v>6071.8946420392685</v>
      </c>
      <c r="BP108" s="138">
        <f t="shared" si="48"/>
        <v>6688.3707366013268</v>
      </c>
      <c r="BQ108" s="138">
        <f t="shared" si="48"/>
        <v>7293.6364155047495</v>
      </c>
      <c r="BR108" s="138">
        <f t="shared" si="48"/>
        <v>7824.3113468613537</v>
      </c>
      <c r="BS108" s="138">
        <f t="shared" si="48"/>
        <v>8033.2211293184637</v>
      </c>
      <c r="BT108" s="138">
        <f t="shared" si="48"/>
        <v>7844.6961366039222</v>
      </c>
      <c r="BU108" s="138">
        <f t="shared" si="48"/>
        <v>7533.1504467243067</v>
      </c>
      <c r="BV108" s="138">
        <f>BV41+BV69+BV80+BV84+BV85+BV76+BV77+BV88+BV91</f>
        <v>6881.5396265373456</v>
      </c>
      <c r="BW108" s="138">
        <f t="shared" ref="BW108:BY108" si="49">BW41+BW69+BW80+BW84+BW85+BW76+BW77+BW88+BW91</f>
        <v>7878.1908593140497</v>
      </c>
      <c r="BX108" s="138">
        <f t="shared" si="49"/>
        <v>8130.8164965172818</v>
      </c>
      <c r="BY108" s="138">
        <f t="shared" si="49"/>
        <v>8526.041280066629</v>
      </c>
      <c r="BZ108" s="138">
        <f>BZ41+BZ69+BZ84+BZ77+BZ91</f>
        <v>8832.0988139500769</v>
      </c>
      <c r="CA108" s="139">
        <f>CA41+CA69+CA84+CA77+CA91</f>
        <v>9186.6221208908464</v>
      </c>
    </row>
    <row r="109" spans="1:79" ht="26.25" customHeight="1" x14ac:dyDescent="0.4">
      <c r="A109" s="136"/>
      <c r="B109" s="64" t="s">
        <v>331</v>
      </c>
      <c r="C109" s="54"/>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f t="shared" ref="BL109:BY109" si="50">BL89</f>
        <v>0</v>
      </c>
      <c r="BM109" s="138">
        <f t="shared" si="50"/>
        <v>0</v>
      </c>
      <c r="BN109" s="138">
        <f t="shared" si="50"/>
        <v>0</v>
      </c>
      <c r="BO109" s="138">
        <f t="shared" si="50"/>
        <v>0</v>
      </c>
      <c r="BP109" s="138">
        <f t="shared" si="50"/>
        <v>0</v>
      </c>
      <c r="BQ109" s="138">
        <f t="shared" si="50"/>
        <v>5.8574696600000031</v>
      </c>
      <c r="BR109" s="138">
        <f t="shared" si="50"/>
        <v>56.150329630000009</v>
      </c>
      <c r="BS109" s="138">
        <f t="shared" si="50"/>
        <v>490.79643462000007</v>
      </c>
      <c r="BT109" s="138">
        <f t="shared" si="50"/>
        <v>1585.2890467599996</v>
      </c>
      <c r="BU109" s="138">
        <f t="shared" si="50"/>
        <v>3321.8002079199987</v>
      </c>
      <c r="BV109" s="138">
        <f t="shared" si="50"/>
        <v>8116.2928980635752</v>
      </c>
      <c r="BW109" s="138">
        <f t="shared" si="50"/>
        <v>0</v>
      </c>
      <c r="BX109" s="138">
        <f t="shared" si="50"/>
        <v>0</v>
      </c>
      <c r="BY109" s="138">
        <f t="shared" si="50"/>
        <v>0</v>
      </c>
      <c r="BZ109" s="138">
        <f>BZ89</f>
        <v>0</v>
      </c>
      <c r="CA109" s="139">
        <f>CA89</f>
        <v>0</v>
      </c>
    </row>
    <row r="110" spans="1:79" x14ac:dyDescent="0.4">
      <c r="A110" s="136"/>
      <c r="B110" s="64" t="s">
        <v>332</v>
      </c>
      <c r="C110" s="54"/>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138">
        <f t="shared" ref="AH110:BY110" si="51">AH99</f>
        <v>0</v>
      </c>
      <c r="AI110" s="138">
        <f t="shared" si="51"/>
        <v>0</v>
      </c>
      <c r="AJ110" s="138">
        <f t="shared" si="51"/>
        <v>0</v>
      </c>
      <c r="AK110" s="138">
        <f t="shared" si="51"/>
        <v>0</v>
      </c>
      <c r="AL110" s="138">
        <f t="shared" si="51"/>
        <v>0</v>
      </c>
      <c r="AM110" s="138">
        <f t="shared" si="51"/>
        <v>0</v>
      </c>
      <c r="AN110" s="138">
        <f t="shared" si="51"/>
        <v>0</v>
      </c>
      <c r="AO110" s="138">
        <f t="shared" si="51"/>
        <v>0</v>
      </c>
      <c r="AP110" s="138">
        <f t="shared" si="51"/>
        <v>0</v>
      </c>
      <c r="AQ110" s="138">
        <f t="shared" si="51"/>
        <v>0</v>
      </c>
      <c r="AR110" s="138">
        <f t="shared" si="51"/>
        <v>0</v>
      </c>
      <c r="AS110" s="138">
        <f t="shared" si="51"/>
        <v>0</v>
      </c>
      <c r="AT110" s="138">
        <f t="shared" si="51"/>
        <v>0</v>
      </c>
      <c r="AU110" s="138">
        <f t="shared" si="51"/>
        <v>0</v>
      </c>
      <c r="AV110" s="138">
        <f t="shared" si="51"/>
        <v>0</v>
      </c>
      <c r="AW110" s="138">
        <f t="shared" si="51"/>
        <v>0</v>
      </c>
      <c r="AX110" s="138">
        <f t="shared" si="51"/>
        <v>0</v>
      </c>
      <c r="AY110" s="138">
        <f t="shared" si="51"/>
        <v>0</v>
      </c>
      <c r="AZ110" s="138">
        <f t="shared" si="51"/>
        <v>0</v>
      </c>
      <c r="BA110" s="138">
        <f t="shared" si="51"/>
        <v>0</v>
      </c>
      <c r="BB110" s="138">
        <f t="shared" si="51"/>
        <v>0</v>
      </c>
      <c r="BC110" s="138">
        <f t="shared" si="51"/>
        <v>0</v>
      </c>
      <c r="BD110" s="138">
        <f t="shared" si="51"/>
        <v>0</v>
      </c>
      <c r="BE110" s="138">
        <f t="shared" si="51"/>
        <v>0</v>
      </c>
      <c r="BF110" s="138">
        <f t="shared" si="51"/>
        <v>0</v>
      </c>
      <c r="BG110" s="138">
        <f t="shared" si="51"/>
        <v>0</v>
      </c>
      <c r="BH110" s="138">
        <f t="shared" si="51"/>
        <v>0</v>
      </c>
      <c r="BI110" s="138">
        <f t="shared" si="51"/>
        <v>0</v>
      </c>
      <c r="BJ110" s="138">
        <f t="shared" si="51"/>
        <v>0</v>
      </c>
      <c r="BK110" s="138">
        <f t="shared" si="51"/>
        <v>0</v>
      </c>
      <c r="BL110" s="138">
        <f t="shared" si="51"/>
        <v>0</v>
      </c>
      <c r="BM110" s="138">
        <f t="shared" si="51"/>
        <v>0</v>
      </c>
      <c r="BN110" s="138">
        <f t="shared" si="51"/>
        <v>0</v>
      </c>
      <c r="BO110" s="138">
        <f t="shared" si="51"/>
        <v>0</v>
      </c>
      <c r="BP110" s="138">
        <f t="shared" si="51"/>
        <v>0</v>
      </c>
      <c r="BQ110" s="138">
        <f t="shared" si="51"/>
        <v>0</v>
      </c>
      <c r="BR110" s="138">
        <f t="shared" si="51"/>
        <v>0</v>
      </c>
      <c r="BS110" s="138">
        <f t="shared" si="51"/>
        <v>0</v>
      </c>
      <c r="BT110" s="138">
        <f t="shared" si="51"/>
        <v>0</v>
      </c>
      <c r="BU110" s="138">
        <f t="shared" si="51"/>
        <v>0</v>
      </c>
      <c r="BV110" s="138">
        <f t="shared" si="51"/>
        <v>0</v>
      </c>
      <c r="BW110" s="138">
        <f t="shared" si="51"/>
        <v>917.95323525449317</v>
      </c>
      <c r="BX110" s="138">
        <f t="shared" si="51"/>
        <v>1020.6983942849384</v>
      </c>
      <c r="BY110" s="138">
        <f t="shared" si="51"/>
        <v>1085.2706420903758</v>
      </c>
      <c r="BZ110" s="138">
        <f>BZ99</f>
        <v>1083.7707724472975</v>
      </c>
      <c r="CA110" s="139">
        <f>CA99</f>
        <v>1647.9584470282628</v>
      </c>
    </row>
    <row r="111" spans="1:79" ht="26.25" customHeight="1" x14ac:dyDescent="0.4">
      <c r="A111" s="136"/>
      <c r="B111" s="143" t="s">
        <v>324</v>
      </c>
      <c r="C111" s="54"/>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138">
        <f t="shared" ref="AH111:BU111" si="52">AH37+AH70+AH75+AH79+AH83+AH85+AH87</f>
        <v>879.13660835202791</v>
      </c>
      <c r="AI111" s="138">
        <f t="shared" si="52"/>
        <v>965.71952684567862</v>
      </c>
      <c r="AJ111" s="138">
        <f t="shared" si="52"/>
        <v>1165.6784581666639</v>
      </c>
      <c r="AK111" s="138">
        <f t="shared" si="52"/>
        <v>1639.2650340306036</v>
      </c>
      <c r="AL111" s="138">
        <f t="shared" si="52"/>
        <v>1851.3099674185678</v>
      </c>
      <c r="AM111" s="138">
        <f t="shared" si="52"/>
        <v>2016.8889613949996</v>
      </c>
      <c r="AN111" s="138">
        <f t="shared" si="52"/>
        <v>2285.0079196275701</v>
      </c>
      <c r="AO111" s="138">
        <f t="shared" si="52"/>
        <v>2502.7997699406551</v>
      </c>
      <c r="AP111" s="138">
        <f t="shared" si="52"/>
        <v>2574.1306790081708</v>
      </c>
      <c r="AQ111" s="138">
        <f t="shared" si="52"/>
        <v>2604.1375405841391</v>
      </c>
      <c r="AR111" s="138">
        <f t="shared" si="52"/>
        <v>2958.032581333252</v>
      </c>
      <c r="AS111" s="138">
        <f t="shared" si="52"/>
        <v>3196.5630327702083</v>
      </c>
      <c r="AT111" s="138">
        <f t="shared" si="52"/>
        <v>3588.5128467443524</v>
      </c>
      <c r="AU111" s="138">
        <f t="shared" si="52"/>
        <v>4013.0219693975573</v>
      </c>
      <c r="AV111" s="138">
        <f t="shared" si="52"/>
        <v>4947.6392028615437</v>
      </c>
      <c r="AW111" s="138">
        <f t="shared" si="52"/>
        <v>5390.1946462719416</v>
      </c>
      <c r="AX111" s="138">
        <f t="shared" si="52"/>
        <v>5624.3306398979967</v>
      </c>
      <c r="AY111" s="138">
        <f t="shared" si="52"/>
        <v>5955.8548748241155</v>
      </c>
      <c r="AZ111" s="138">
        <f t="shared" si="52"/>
        <v>6094.6968416297641</v>
      </c>
      <c r="BA111" s="138">
        <f t="shared" si="52"/>
        <v>6209.4369681790304</v>
      </c>
      <c r="BB111" s="138">
        <f t="shared" si="52"/>
        <v>6235.793846672108</v>
      </c>
      <c r="BC111" s="138">
        <f t="shared" si="52"/>
        <v>6610.5244448185294</v>
      </c>
      <c r="BD111" s="138">
        <f t="shared" si="52"/>
        <v>7161.3827794828449</v>
      </c>
      <c r="BE111" s="138">
        <f t="shared" si="52"/>
        <v>7817.6821619821239</v>
      </c>
      <c r="BF111" s="138">
        <f t="shared" si="52"/>
        <v>8579.982507645871</v>
      </c>
      <c r="BG111" s="138">
        <f t="shared" si="52"/>
        <v>9007.604491842576</v>
      </c>
      <c r="BH111" s="138">
        <f t="shared" si="52"/>
        <v>10519.076117122559</v>
      </c>
      <c r="BI111" s="138">
        <f t="shared" si="52"/>
        <v>10990.213712341436</v>
      </c>
      <c r="BJ111" s="138">
        <f t="shared" si="52"/>
        <v>11775.592178315541</v>
      </c>
      <c r="BK111" s="138">
        <f t="shared" si="52"/>
        <v>12333.431502032217</v>
      </c>
      <c r="BL111" s="138">
        <f t="shared" si="52"/>
        <v>13391.160455534206</v>
      </c>
      <c r="BM111" s="138">
        <f t="shared" si="52"/>
        <v>14122.708718439164</v>
      </c>
      <c r="BN111" s="138">
        <f t="shared" si="52"/>
        <v>14493.740373247918</v>
      </c>
      <c r="BO111" s="138">
        <f t="shared" si="52"/>
        <v>14402.862517056446</v>
      </c>
      <c r="BP111" s="138">
        <f t="shared" si="52"/>
        <v>14048.365397126114</v>
      </c>
      <c r="BQ111" s="138">
        <f t="shared" si="52"/>
        <v>13608.902623134025</v>
      </c>
      <c r="BR111" s="138">
        <f t="shared" si="52"/>
        <v>13177.017597510659</v>
      </c>
      <c r="BS111" s="138">
        <f t="shared" si="52"/>
        <v>12622.440761023719</v>
      </c>
      <c r="BT111" s="138">
        <f t="shared" si="52"/>
        <v>12009.579043548862</v>
      </c>
      <c r="BU111" s="138">
        <f t="shared" si="52"/>
        <v>11521.359515350463</v>
      </c>
      <c r="BV111" s="138">
        <f>BV37+BV70+BV75+BV79+BV83+BV85+BV87</f>
        <v>10898.56612068086</v>
      </c>
      <c r="BW111" s="138">
        <f t="shared" ref="BW111:BY111" si="53">BW37+BW70+BW75+BW79+BW83+BW85+BW87</f>
        <v>10690.551240297218</v>
      </c>
      <c r="BX111" s="138">
        <f t="shared" si="53"/>
        <v>10514.484426065392</v>
      </c>
      <c r="BY111" s="138">
        <f t="shared" si="53"/>
        <v>10441.573284881642</v>
      </c>
      <c r="BZ111" s="138">
        <f t="shared" ref="BZ111:CA111" si="54">BZ37+BZ70+BZ75+BZ79+BZ83+BZ87</f>
        <v>10496.06120257843</v>
      </c>
      <c r="CA111" s="139">
        <f t="shared" si="54"/>
        <v>10609.639902299863</v>
      </c>
    </row>
    <row r="112" spans="1:79" x14ac:dyDescent="0.4">
      <c r="A112" s="136"/>
      <c r="B112" s="143" t="s">
        <v>301</v>
      </c>
      <c r="C112" s="54"/>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138">
        <f t="shared" ref="AH112:CA112" si="55">AH42+AH71+AH84+AH76+AH77+AH80+AH91+AH54+AH88+AH89+AH90</f>
        <v>1115.357127851629</v>
      </c>
      <c r="AI112" s="138">
        <f t="shared" si="55"/>
        <v>1190.2000171543214</v>
      </c>
      <c r="AJ112" s="138">
        <f t="shared" si="55"/>
        <v>1609.4358956794899</v>
      </c>
      <c r="AK112" s="138">
        <f t="shared" si="55"/>
        <v>2674.0204354693965</v>
      </c>
      <c r="AL112" s="138">
        <f t="shared" si="55"/>
        <v>4094.2234268314323</v>
      </c>
      <c r="AM112" s="138">
        <f t="shared" si="55"/>
        <v>5104.1484731050004</v>
      </c>
      <c r="AN112" s="138">
        <f t="shared" si="55"/>
        <v>5797.2214826224299</v>
      </c>
      <c r="AO112" s="138">
        <f t="shared" si="55"/>
        <v>6600.080517345059</v>
      </c>
      <c r="AP112" s="138">
        <f t="shared" si="55"/>
        <v>7060.2937599251627</v>
      </c>
      <c r="AQ112" s="138">
        <f t="shared" si="55"/>
        <v>6925.5718264158622</v>
      </c>
      <c r="AR112" s="138">
        <f t="shared" si="55"/>
        <v>6180.900465333415</v>
      </c>
      <c r="AS112" s="138">
        <f t="shared" si="55"/>
        <v>6214.3926838964589</v>
      </c>
      <c r="AT112" s="138">
        <f t="shared" si="55"/>
        <v>7546.7475617436148</v>
      </c>
      <c r="AU112" s="138">
        <f t="shared" si="55"/>
        <v>10304.455658886489</v>
      </c>
      <c r="AV112" s="138">
        <f t="shared" si="55"/>
        <v>13128.578198711091</v>
      </c>
      <c r="AW112" s="138">
        <f t="shared" si="55"/>
        <v>14908.504814624823</v>
      </c>
      <c r="AX112" s="138">
        <f t="shared" si="55"/>
        <v>15898.657531673622</v>
      </c>
      <c r="AY112" s="138">
        <f t="shared" si="55"/>
        <v>16887.685144605432</v>
      </c>
      <c r="AZ112" s="138">
        <f t="shared" si="55"/>
        <v>17001.747305022403</v>
      </c>
      <c r="BA112" s="138">
        <f t="shared" si="55"/>
        <v>16072.59925922561</v>
      </c>
      <c r="BB112" s="138">
        <f t="shared" si="55"/>
        <v>15560.087835096754</v>
      </c>
      <c r="BC112" s="138">
        <f t="shared" si="55"/>
        <v>15053.954151311456</v>
      </c>
      <c r="BD112" s="138">
        <f t="shared" si="55"/>
        <v>14744.987527290616</v>
      </c>
      <c r="BE112" s="138">
        <f t="shared" si="55"/>
        <v>14859.815720288423</v>
      </c>
      <c r="BF112" s="138">
        <f t="shared" si="55"/>
        <v>15712.605219861003</v>
      </c>
      <c r="BG112" s="138">
        <f t="shared" si="55"/>
        <v>16289.067586423063</v>
      </c>
      <c r="BH112" s="138">
        <f t="shared" si="55"/>
        <v>16993.097968439513</v>
      </c>
      <c r="BI112" s="138">
        <f t="shared" si="55"/>
        <v>17806.793253143496</v>
      </c>
      <c r="BJ112" s="138">
        <f t="shared" si="55"/>
        <v>19134.07722533257</v>
      </c>
      <c r="BK112" s="138">
        <f t="shared" si="55"/>
        <v>20302.212850067423</v>
      </c>
      <c r="BL112" s="138">
        <f t="shared" si="55"/>
        <v>21560.587403308069</v>
      </c>
      <c r="BM112" s="138">
        <f t="shared" si="55"/>
        <v>26657.363447545031</v>
      </c>
      <c r="BN112" s="138">
        <f t="shared" si="55"/>
        <v>28363.293635474252</v>
      </c>
      <c r="BO112" s="138">
        <f t="shared" si="55"/>
        <v>29841.742313016264</v>
      </c>
      <c r="BP112" s="138">
        <f t="shared" si="55"/>
        <v>31849.352564266352</v>
      </c>
      <c r="BQ112" s="138">
        <f t="shared" si="55"/>
        <v>32104.268508249665</v>
      </c>
      <c r="BR112" s="138">
        <f t="shared" si="55"/>
        <v>32272.592160496755</v>
      </c>
      <c r="BS112" s="138">
        <f t="shared" si="55"/>
        <v>32705.413695293988</v>
      </c>
      <c r="BT112" s="138">
        <f t="shared" si="55"/>
        <v>32862.501972017999</v>
      </c>
      <c r="BU112" s="138">
        <f t="shared" si="55"/>
        <v>34050.041308680236</v>
      </c>
      <c r="BV112" s="138">
        <f t="shared" si="55"/>
        <v>36965.971626044418</v>
      </c>
      <c r="BW112" s="138">
        <f t="shared" si="55"/>
        <v>34495.604101369157</v>
      </c>
      <c r="BX112" s="138">
        <f t="shared" si="55"/>
        <v>34787.369079102566</v>
      </c>
      <c r="BY112" s="138">
        <f t="shared" si="55"/>
        <v>35573.505870647728</v>
      </c>
      <c r="BZ112" s="138">
        <f t="shared" si="55"/>
        <v>36464.611240030048</v>
      </c>
      <c r="CA112" s="139">
        <f t="shared" si="55"/>
        <v>37966.542907579758</v>
      </c>
    </row>
    <row r="113" spans="1:79" s="60" customFormat="1" x14ac:dyDescent="0.4">
      <c r="A113" s="150"/>
      <c r="B113" s="224" t="s">
        <v>100</v>
      </c>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50">
        <f>AH112+AH111</f>
        <v>1994.4937362036569</v>
      </c>
      <c r="AI113" s="50">
        <f t="shared" ref="AI113:CA113" si="56">AI112+AI111</f>
        <v>2155.9195439999999</v>
      </c>
      <c r="AJ113" s="50">
        <f t="shared" si="56"/>
        <v>2775.1143538461538</v>
      </c>
      <c r="AK113" s="50">
        <f t="shared" si="56"/>
        <v>4313.2854695000005</v>
      </c>
      <c r="AL113" s="50">
        <f t="shared" si="56"/>
        <v>5945.5333942500001</v>
      </c>
      <c r="AM113" s="50">
        <f t="shared" si="56"/>
        <v>7121.0374345</v>
      </c>
      <c r="AN113" s="50">
        <f t="shared" si="56"/>
        <v>8082.22940225</v>
      </c>
      <c r="AO113" s="50">
        <f t="shared" si="56"/>
        <v>9102.8802872857141</v>
      </c>
      <c r="AP113" s="50">
        <f t="shared" si="56"/>
        <v>9634.4244389333326</v>
      </c>
      <c r="AQ113" s="50">
        <f t="shared" si="56"/>
        <v>9529.7093670000013</v>
      </c>
      <c r="AR113" s="50">
        <f t="shared" si="56"/>
        <v>9138.933046666667</v>
      </c>
      <c r="AS113" s="50">
        <f t="shared" si="56"/>
        <v>9410.9557166666673</v>
      </c>
      <c r="AT113" s="50">
        <f t="shared" si="56"/>
        <v>11135.260408487968</v>
      </c>
      <c r="AU113" s="50">
        <f t="shared" si="56"/>
        <v>14317.477628284047</v>
      </c>
      <c r="AV113" s="50">
        <f t="shared" si="56"/>
        <v>18076.217401572634</v>
      </c>
      <c r="AW113" s="50">
        <f t="shared" si="56"/>
        <v>20298.699460896765</v>
      </c>
      <c r="AX113" s="50">
        <f t="shared" si="56"/>
        <v>21522.988171571618</v>
      </c>
      <c r="AY113" s="50">
        <f t="shared" si="56"/>
        <v>22843.540019429547</v>
      </c>
      <c r="AZ113" s="50">
        <f t="shared" si="56"/>
        <v>23096.444146652168</v>
      </c>
      <c r="BA113" s="50">
        <f t="shared" si="56"/>
        <v>22282.036227404642</v>
      </c>
      <c r="BB113" s="50">
        <f t="shared" si="56"/>
        <v>21795.881681768864</v>
      </c>
      <c r="BC113" s="50">
        <f t="shared" si="56"/>
        <v>21664.478596129986</v>
      </c>
      <c r="BD113" s="50">
        <f t="shared" si="56"/>
        <v>21906.37030677346</v>
      </c>
      <c r="BE113" s="50">
        <f t="shared" si="56"/>
        <v>22677.497882270545</v>
      </c>
      <c r="BF113" s="50">
        <f t="shared" si="56"/>
        <v>24292.587727506874</v>
      </c>
      <c r="BG113" s="50">
        <f t="shared" si="56"/>
        <v>25296.672078265641</v>
      </c>
      <c r="BH113" s="50">
        <f t="shared" si="56"/>
        <v>27512.174085562074</v>
      </c>
      <c r="BI113" s="50">
        <f t="shared" si="56"/>
        <v>28797.006965484932</v>
      </c>
      <c r="BJ113" s="50">
        <f t="shared" si="56"/>
        <v>30909.669403648113</v>
      </c>
      <c r="BK113" s="50">
        <f t="shared" si="56"/>
        <v>32635.64435209964</v>
      </c>
      <c r="BL113" s="50">
        <f t="shared" si="56"/>
        <v>34951.747858842275</v>
      </c>
      <c r="BM113" s="50">
        <f t="shared" si="56"/>
        <v>40780.072165984195</v>
      </c>
      <c r="BN113" s="50">
        <f t="shared" si="56"/>
        <v>42857.03400872217</v>
      </c>
      <c r="BO113" s="50">
        <f t="shared" si="56"/>
        <v>44244.604830072713</v>
      </c>
      <c r="BP113" s="50">
        <f t="shared" si="56"/>
        <v>45897.717961392467</v>
      </c>
      <c r="BQ113" s="50">
        <f t="shared" si="56"/>
        <v>45713.171131383686</v>
      </c>
      <c r="BR113" s="50">
        <f t="shared" si="56"/>
        <v>45449.609758007413</v>
      </c>
      <c r="BS113" s="50">
        <f t="shared" si="56"/>
        <v>45327.854456317706</v>
      </c>
      <c r="BT113" s="50">
        <f t="shared" si="56"/>
        <v>44872.081015566859</v>
      </c>
      <c r="BU113" s="50">
        <f t="shared" si="56"/>
        <v>45571.400824030701</v>
      </c>
      <c r="BV113" s="50">
        <f t="shared" si="56"/>
        <v>47864.537746725277</v>
      </c>
      <c r="BW113" s="50">
        <f t="shared" si="56"/>
        <v>45186.155341666374</v>
      </c>
      <c r="BX113" s="50">
        <f t="shared" si="56"/>
        <v>45301.853505167957</v>
      </c>
      <c r="BY113" s="50">
        <f t="shared" si="56"/>
        <v>46015.079155529369</v>
      </c>
      <c r="BZ113" s="50">
        <f t="shared" si="56"/>
        <v>46960.672442608477</v>
      </c>
      <c r="CA113" s="51">
        <f t="shared" si="56"/>
        <v>48576.182809879625</v>
      </c>
    </row>
    <row r="114" spans="1:79" s="60" customFormat="1" ht="15.4" thickBot="1" x14ac:dyDescent="0.45">
      <c r="A114" s="255"/>
      <c r="B114" s="256"/>
      <c r="C114" s="256"/>
      <c r="D114" s="257"/>
      <c r="E114" s="257"/>
      <c r="F114" s="257"/>
      <c r="G114" s="257"/>
      <c r="H114" s="257"/>
      <c r="I114" s="257"/>
      <c r="J114" s="257"/>
      <c r="K114" s="257"/>
      <c r="L114" s="257"/>
      <c r="M114" s="257"/>
      <c r="N114" s="257"/>
      <c r="O114" s="257"/>
      <c r="P114" s="257"/>
      <c r="Q114" s="257"/>
      <c r="R114" s="257"/>
      <c r="S114" s="257"/>
      <c r="T114" s="257"/>
      <c r="U114" s="257"/>
      <c r="V114" s="257"/>
      <c r="W114" s="257"/>
      <c r="X114" s="257"/>
      <c r="Y114" s="257"/>
      <c r="Z114" s="257"/>
      <c r="AA114" s="257"/>
      <c r="AB114" s="257"/>
      <c r="AC114" s="257"/>
      <c r="AD114" s="257"/>
      <c r="AE114" s="257"/>
      <c r="AF114" s="257"/>
      <c r="AG114" s="257"/>
      <c r="AH114" s="258"/>
      <c r="AI114" s="258"/>
      <c r="AJ114" s="258"/>
      <c r="AK114" s="258"/>
      <c r="AL114" s="258"/>
      <c r="AM114" s="258"/>
      <c r="AN114" s="258"/>
      <c r="AO114" s="258"/>
      <c r="AP114" s="258"/>
      <c r="AQ114" s="258"/>
      <c r="AR114" s="258"/>
      <c r="AS114" s="258"/>
      <c r="AT114" s="258"/>
      <c r="AU114" s="258"/>
      <c r="AV114" s="258"/>
      <c r="AW114" s="258"/>
      <c r="AX114" s="258"/>
      <c r="AY114" s="258"/>
      <c r="AZ114" s="258"/>
      <c r="BA114" s="258"/>
      <c r="BB114" s="258"/>
      <c r="BC114" s="258"/>
      <c r="BD114" s="258"/>
      <c r="BE114" s="258"/>
      <c r="BF114" s="258"/>
      <c r="BG114" s="258"/>
      <c r="BH114" s="258"/>
      <c r="BI114" s="258"/>
      <c r="BJ114" s="258"/>
      <c r="BK114" s="258"/>
      <c r="BL114" s="258"/>
      <c r="BM114" s="258"/>
      <c r="BN114" s="258"/>
      <c r="BO114" s="258"/>
      <c r="BP114" s="258"/>
      <c r="BQ114" s="258"/>
      <c r="BR114" s="258"/>
      <c r="BS114" s="258"/>
      <c r="BT114" s="258"/>
      <c r="BU114" s="258"/>
      <c r="BV114" s="258"/>
      <c r="BW114" s="258"/>
      <c r="BX114" s="258"/>
      <c r="BY114" s="258"/>
      <c r="BZ114" s="258"/>
      <c r="CA114" s="259"/>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39997558519241921"/>
  </sheetPr>
  <dimension ref="A1:CA114"/>
  <sheetViews>
    <sheetView zoomScale="70" zoomScaleNormal="70" workbookViewId="0">
      <pane xSplit="3" ySplit="4" topLeftCell="BS5"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174" bestFit="1" customWidth="1"/>
    <col min="2" max="2" width="75.73046875" style="48" customWidth="1"/>
    <col min="3" max="3" width="25.73046875" style="48" customWidth="1"/>
    <col min="4" max="75" width="12.73046875" style="175" customWidth="1"/>
    <col min="76" max="79" width="12.73046875" style="54" customWidth="1"/>
    <col min="80" max="16384" width="9.1328125" style="54"/>
  </cols>
  <sheetData>
    <row r="1" spans="1:79" s="15" customFormat="1" ht="25.5" customHeight="1" thickBot="1" x14ac:dyDescent="0.4">
      <c r="A1" s="40" t="s">
        <v>42</v>
      </c>
      <c r="B1" s="41" t="s">
        <v>82</v>
      </c>
      <c r="C1" s="92"/>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row>
    <row r="2" spans="1:79" ht="33" customHeight="1" x14ac:dyDescent="0.4">
      <c r="A2" s="44" t="s">
        <v>592</v>
      </c>
      <c r="B2" s="17" t="s">
        <v>334</v>
      </c>
      <c r="C2" s="115"/>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49" customFormat="1" x14ac:dyDescent="0.4">
      <c r="A3" s="94">
        <v>2019</v>
      </c>
      <c r="B3" s="20" t="s">
        <v>335</v>
      </c>
      <c r="C3" s="22"/>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x14ac:dyDescent="0.4">
      <c r="A4" s="96"/>
      <c r="B4" s="96" t="s">
        <v>220</v>
      </c>
      <c r="C4" s="116"/>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135"/>
    </row>
    <row r="5" spans="1:79" ht="27" customHeight="1" x14ac:dyDescent="0.4">
      <c r="B5" s="260" t="s">
        <v>294</v>
      </c>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52" t="s">
        <v>295</v>
      </c>
      <c r="BI5" s="233"/>
      <c r="BJ5" s="233"/>
      <c r="BK5" s="233"/>
      <c r="BL5" s="233"/>
      <c r="BM5" s="233"/>
      <c r="BN5" s="233"/>
      <c r="BO5" s="233"/>
      <c r="BP5" s="233"/>
      <c r="BQ5" s="233"/>
      <c r="BR5" s="233"/>
      <c r="BS5" s="233"/>
      <c r="BT5" s="233"/>
      <c r="BU5" s="233"/>
      <c r="BV5" s="233"/>
      <c r="BW5" s="233"/>
      <c r="BX5" s="138"/>
      <c r="BY5" s="138"/>
      <c r="BZ5" s="138"/>
      <c r="CA5" s="139"/>
    </row>
    <row r="6" spans="1:79" x14ac:dyDescent="0.4">
      <c r="B6" s="123" t="s">
        <v>296</v>
      </c>
      <c r="AH6" s="233">
        <v>2685.6646628119283</v>
      </c>
      <c r="AI6" s="233">
        <v>2555.8705767950646</v>
      </c>
      <c r="AJ6" s="233">
        <v>2505.7279809552983</v>
      </c>
      <c r="AK6" s="233">
        <v>2874.441425089743</v>
      </c>
      <c r="AL6" s="233">
        <v>2728.1314461130673</v>
      </c>
      <c r="AM6" s="233">
        <v>2726.104598802704</v>
      </c>
      <c r="AN6" s="233">
        <v>3115.0347430164247</v>
      </c>
      <c r="AO6" s="233">
        <v>3404.8571231842848</v>
      </c>
      <c r="AP6" s="233">
        <v>3477.0402852241887</v>
      </c>
      <c r="AQ6" s="233">
        <v>3554.8752776118358</v>
      </c>
      <c r="AR6" s="233">
        <v>3932.3531206569332</v>
      </c>
      <c r="AS6" s="233">
        <v>4037.2415103754793</v>
      </c>
      <c r="AT6" s="233">
        <v>4195.8264722655804</v>
      </c>
      <c r="AU6" s="233">
        <v>4747.3450930862764</v>
      </c>
      <c r="AV6" s="233">
        <v>6258.6466542599392</v>
      </c>
      <c r="AW6" s="233">
        <v>6455.8720453420938</v>
      </c>
      <c r="AX6" s="233">
        <v>6427.3501897311353</v>
      </c>
      <c r="AY6" s="233">
        <v>6108.5654904569737</v>
      </c>
      <c r="AZ6" s="233">
        <v>5789.9696856374721</v>
      </c>
      <c r="BA6" s="233">
        <v>5688.5845565662194</v>
      </c>
      <c r="BB6" s="233">
        <v>5386.8807875976072</v>
      </c>
      <c r="BC6" s="233">
        <v>5606.5859107660708</v>
      </c>
      <c r="BD6" s="233">
        <v>5938.314497363408</v>
      </c>
      <c r="BE6" s="233">
        <v>6440.8248779971464</v>
      </c>
      <c r="BF6" s="233">
        <v>6282.1412934324553</v>
      </c>
      <c r="BG6" s="233">
        <v>6658.3514268838981</v>
      </c>
      <c r="BH6" s="225">
        <v>7979.8207568020653</v>
      </c>
      <c r="BI6" s="138">
        <v>8369.411210678958</v>
      </c>
      <c r="BJ6" s="138">
        <v>8687.2233029152321</v>
      </c>
      <c r="BK6" s="138">
        <v>9092.5424280511306</v>
      </c>
      <c r="BL6" s="138">
        <v>9256.1885526564092</v>
      </c>
      <c r="BM6" s="138">
        <v>9631.1399726221825</v>
      </c>
      <c r="BN6" s="138">
        <v>9586.9508149711637</v>
      </c>
      <c r="BO6" s="138">
        <v>9244.4091960150963</v>
      </c>
      <c r="BP6" s="138">
        <v>8452.8119036568787</v>
      </c>
      <c r="BQ6" s="138">
        <v>7781.8400930409252</v>
      </c>
      <c r="BR6" s="138">
        <v>7175.2617675533666</v>
      </c>
      <c r="BS6" s="138">
        <v>6579.974270104779</v>
      </c>
      <c r="BT6" s="138">
        <v>5996.1877453642292</v>
      </c>
      <c r="BU6" s="138">
        <v>5572.2664990526255</v>
      </c>
      <c r="BV6" s="138">
        <v>5160.2985464094145</v>
      </c>
      <c r="BW6" s="138">
        <v>4951.1014240060513</v>
      </c>
      <c r="BX6" s="138">
        <v>4719.5091729846354</v>
      </c>
      <c r="BY6" s="138">
        <v>4476.7975187661768</v>
      </c>
      <c r="BZ6" s="138">
        <v>4292.6666318925909</v>
      </c>
      <c r="CA6" s="139">
        <v>4165.4481603496752</v>
      </c>
    </row>
    <row r="7" spans="1:79" x14ac:dyDescent="0.4">
      <c r="B7" s="123" t="s">
        <v>297</v>
      </c>
      <c r="AH7" s="233">
        <v>622.34653505445749</v>
      </c>
      <c r="AI7" s="233">
        <v>598.00817982705041</v>
      </c>
      <c r="AJ7" s="233">
        <v>591.20056615131864</v>
      </c>
      <c r="AK7" s="233">
        <v>615.86508626250532</v>
      </c>
      <c r="AL7" s="233">
        <v>750.88846391422362</v>
      </c>
      <c r="AM7" s="233">
        <v>844.12375902012661</v>
      </c>
      <c r="AN7" s="233">
        <v>924.81687492413619</v>
      </c>
      <c r="AO7" s="233">
        <v>1072.8652641981116</v>
      </c>
      <c r="AP7" s="233">
        <v>1285.4078969381603</v>
      </c>
      <c r="AQ7" s="233">
        <v>1325.7381117904367</v>
      </c>
      <c r="AR7" s="233">
        <v>1637.4402752284157</v>
      </c>
      <c r="AS7" s="233">
        <v>1776.3360072537862</v>
      </c>
      <c r="AT7" s="233">
        <v>1969.4083886454146</v>
      </c>
      <c r="AU7" s="233">
        <v>2408.0985443175127</v>
      </c>
      <c r="AV7" s="233">
        <v>3188.082080590028</v>
      </c>
      <c r="AW7" s="233">
        <v>3864.6728314081383</v>
      </c>
      <c r="AX7" s="233">
        <v>4466.2715604128171</v>
      </c>
      <c r="AY7" s="233">
        <v>5062.190846258326</v>
      </c>
      <c r="AZ7" s="233">
        <v>5322.5225917511434</v>
      </c>
      <c r="BA7" s="233">
        <v>5546.8599479478198</v>
      </c>
      <c r="BB7" s="233">
        <v>5727.7472425188153</v>
      </c>
      <c r="BC7" s="233">
        <v>6006.9504164277587</v>
      </c>
      <c r="BD7" s="233">
        <v>6380.6065417335767</v>
      </c>
      <c r="BE7" s="233">
        <v>6847.1453061008451</v>
      </c>
      <c r="BF7" s="233">
        <v>6687.0339860733966</v>
      </c>
      <c r="BG7" s="233">
        <v>6869.4655107197541</v>
      </c>
      <c r="BH7" s="225">
        <v>6303.8611650746025</v>
      </c>
      <c r="BI7" s="138">
        <v>5902.6046768967508</v>
      </c>
      <c r="BJ7" s="138">
        <v>5785.4390097595842</v>
      </c>
      <c r="BK7" s="138">
        <v>6241.2000229185387</v>
      </c>
      <c r="BL7" s="138">
        <v>6202.0506168763259</v>
      </c>
      <c r="BM7" s="138">
        <v>6719.4499787254827</v>
      </c>
      <c r="BN7" s="138">
        <v>6876.5084530064505</v>
      </c>
      <c r="BO7" s="138">
        <v>7115.5701914910615</v>
      </c>
      <c r="BP7" s="138">
        <v>7837.6997642478655</v>
      </c>
      <c r="BQ7" s="138">
        <v>8718.944724695104</v>
      </c>
      <c r="BR7" s="138">
        <v>10023.319828821161</v>
      </c>
      <c r="BS7" s="138">
        <v>10876.003659080679</v>
      </c>
      <c r="BT7" s="138">
        <v>10831.652375626058</v>
      </c>
      <c r="BU7" s="138">
        <v>11067.72155204386</v>
      </c>
      <c r="BV7" s="138">
        <v>10929.420169319363</v>
      </c>
      <c r="BW7" s="138">
        <v>11306.523813386459</v>
      </c>
      <c r="BX7" s="138">
        <v>10825.619924596058</v>
      </c>
      <c r="BY7" s="138">
        <v>10734.139067400134</v>
      </c>
      <c r="BZ7" s="138">
        <v>10672.797543814369</v>
      </c>
      <c r="CA7" s="139">
        <v>10681.813435659431</v>
      </c>
    </row>
    <row r="8" spans="1:79" x14ac:dyDescent="0.4">
      <c r="B8" s="123" t="s">
        <v>298</v>
      </c>
      <c r="AH8" s="233">
        <v>1598.9518669860679</v>
      </c>
      <c r="AI8" s="233">
        <v>1454.06098519591</v>
      </c>
      <c r="AJ8" s="233">
        <v>1498.6246909417148</v>
      </c>
      <c r="AK8" s="233">
        <v>1756.2108333612919</v>
      </c>
      <c r="AL8" s="233">
        <v>2261.3629415177393</v>
      </c>
      <c r="AM8" s="233">
        <v>2645.8436512237408</v>
      </c>
      <c r="AN8" s="233">
        <v>2845.1873262538579</v>
      </c>
      <c r="AO8" s="233">
        <v>3260.8150275280568</v>
      </c>
      <c r="AP8" s="233">
        <v>3536.6603175497062</v>
      </c>
      <c r="AQ8" s="233">
        <v>3604.5622255835387</v>
      </c>
      <c r="AR8" s="233">
        <v>3737.2665349125236</v>
      </c>
      <c r="AS8" s="233">
        <v>3800.8076430153073</v>
      </c>
      <c r="AT8" s="233">
        <v>4161.736525472129</v>
      </c>
      <c r="AU8" s="233">
        <v>4922.9176817355874</v>
      </c>
      <c r="AV8" s="233">
        <v>5788.5766265794718</v>
      </c>
      <c r="AW8" s="233">
        <v>6121.5237596731959</v>
      </c>
      <c r="AX8" s="233">
        <v>6560.1399895693703</v>
      </c>
      <c r="AY8" s="233">
        <v>6700.8826689297821</v>
      </c>
      <c r="AZ8" s="233">
        <v>6545.7769997783525</v>
      </c>
      <c r="BA8" s="233">
        <v>6190.6515211399146</v>
      </c>
      <c r="BB8" s="233">
        <v>5866.1777242117078</v>
      </c>
      <c r="BC8" s="233">
        <v>5876.461244212097</v>
      </c>
      <c r="BD8" s="233">
        <v>6284.8974436075732</v>
      </c>
      <c r="BE8" s="233">
        <v>6489.6407598187925</v>
      </c>
      <c r="BF8" s="233">
        <v>6481.0851078096657</v>
      </c>
      <c r="BG8" s="233">
        <v>6662.2149029038337</v>
      </c>
      <c r="BH8" s="225">
        <v>6143.6311786861543</v>
      </c>
      <c r="BI8" s="138">
        <v>5135.2702416144994</v>
      </c>
      <c r="BJ8" s="138">
        <v>4558.8708591375971</v>
      </c>
      <c r="BK8" s="138">
        <v>4178.7119665268947</v>
      </c>
      <c r="BL8" s="138">
        <v>3678.4390916698148</v>
      </c>
      <c r="BM8" s="138">
        <v>3367.5997909099856</v>
      </c>
      <c r="BN8" s="138">
        <v>3008.2502502659354</v>
      </c>
      <c r="BO8" s="138">
        <v>2645.5905488481303</v>
      </c>
      <c r="BP8" s="138">
        <v>2375.1707651527227</v>
      </c>
      <c r="BQ8" s="138">
        <v>2051.718690161606</v>
      </c>
      <c r="BR8" s="138">
        <v>1853.639824293914</v>
      </c>
      <c r="BS8" s="138">
        <v>1687.2608464115394</v>
      </c>
      <c r="BT8" s="138">
        <v>1484.965677836512</v>
      </c>
      <c r="BU8" s="138">
        <v>1401.6873261330682</v>
      </c>
      <c r="BV8" s="138">
        <v>1146.5113393243873</v>
      </c>
      <c r="BW8" s="138">
        <v>1278.5661100264479</v>
      </c>
      <c r="BX8" s="138">
        <v>1196.6028070606369</v>
      </c>
      <c r="BY8" s="138">
        <v>1135.250701259019</v>
      </c>
      <c r="BZ8" s="138">
        <v>1119.8945000742269</v>
      </c>
      <c r="CA8" s="139">
        <v>1105.6241108747183</v>
      </c>
    </row>
    <row r="9" spans="1:79" x14ac:dyDescent="0.4">
      <c r="B9" s="123" t="s">
        <v>299</v>
      </c>
      <c r="AH9" s="233">
        <v>2465.4497350234278</v>
      </c>
      <c r="AI9" s="233">
        <v>2142.179986640735</v>
      </c>
      <c r="AJ9" s="233">
        <v>2729.1467995589942</v>
      </c>
      <c r="AK9" s="233">
        <v>4703.0941668300939</v>
      </c>
      <c r="AL9" s="233">
        <v>7442.2034242000473</v>
      </c>
      <c r="AM9" s="233">
        <v>9014.134698782138</v>
      </c>
      <c r="AN9" s="233">
        <v>9772.1443157706181</v>
      </c>
      <c r="AO9" s="233">
        <v>10465.403294747321</v>
      </c>
      <c r="AP9" s="233">
        <v>10340.498406537779</v>
      </c>
      <c r="AQ9" s="233">
        <v>9000.1130757834599</v>
      </c>
      <c r="AR9" s="233">
        <v>6458.5565259980895</v>
      </c>
      <c r="AS9" s="233">
        <v>5181.3082428877069</v>
      </c>
      <c r="AT9" s="233">
        <v>5352.1671507989813</v>
      </c>
      <c r="AU9" s="233">
        <v>7229.4595326186945</v>
      </c>
      <c r="AV9" s="233">
        <v>9030.3809960472681</v>
      </c>
      <c r="AW9" s="233">
        <v>9402.7260533454155</v>
      </c>
      <c r="AX9" s="233">
        <v>8393.2869824581685</v>
      </c>
      <c r="AY9" s="233">
        <v>7577.5749383935145</v>
      </c>
      <c r="AZ9" s="233">
        <v>6362.4633723917941</v>
      </c>
      <c r="BA9" s="233">
        <v>5154.0385332812739</v>
      </c>
      <c r="BB9" s="233">
        <v>4589.7132295211532</v>
      </c>
      <c r="BC9" s="233">
        <v>4146.0962305628027</v>
      </c>
      <c r="BD9" s="233">
        <v>3531.4714023775819</v>
      </c>
      <c r="BE9" s="233">
        <v>3066.5117569884551</v>
      </c>
      <c r="BF9" s="233">
        <v>2949.7877634610209</v>
      </c>
      <c r="BG9" s="233">
        <v>2816.3840793842264</v>
      </c>
      <c r="BH9" s="225">
        <v>2351.2608626885003</v>
      </c>
      <c r="BI9" s="138">
        <v>2376.780521169062</v>
      </c>
      <c r="BJ9" s="138">
        <v>2481.3452058525095</v>
      </c>
      <c r="BK9" s="138">
        <v>2243.1154699042522</v>
      </c>
      <c r="BL9" s="138">
        <v>2558.3267547469095</v>
      </c>
      <c r="BM9" s="138">
        <v>4259.7578948427881</v>
      </c>
      <c r="BN9" s="138">
        <v>4271.5030117724491</v>
      </c>
      <c r="BO9" s="138">
        <v>4803.6354070913785</v>
      </c>
      <c r="BP9" s="138">
        <v>5072.7523507914248</v>
      </c>
      <c r="BQ9" s="138">
        <v>4212.0266800575291</v>
      </c>
      <c r="BR9" s="138">
        <v>2941.4618766666308</v>
      </c>
      <c r="BS9" s="138">
        <v>2168.8416847568124</v>
      </c>
      <c r="BT9" s="138">
        <v>1705.2282645968398</v>
      </c>
      <c r="BU9" s="138">
        <v>1497.716909435323</v>
      </c>
      <c r="BV9" s="138">
        <v>1148.8756820224426</v>
      </c>
      <c r="BW9" s="138">
        <v>2092.2623802171111</v>
      </c>
      <c r="BX9" s="138">
        <v>2140.2689454008564</v>
      </c>
      <c r="BY9" s="138">
        <v>2157.3609886292847</v>
      </c>
      <c r="BZ9" s="138">
        <v>2152.4159847659653</v>
      </c>
      <c r="CA9" s="139">
        <v>2144.9501552607044</v>
      </c>
    </row>
    <row r="10" spans="1:79" x14ac:dyDescent="0.4">
      <c r="B10" s="123" t="s">
        <v>300</v>
      </c>
      <c r="AH10" s="233">
        <v>100.5329018164893</v>
      </c>
      <c r="AI10" s="233">
        <v>110.5905538036326</v>
      </c>
      <c r="AJ10" s="233">
        <v>116.86522819270253</v>
      </c>
      <c r="AK10" s="233">
        <v>143.88847924496716</v>
      </c>
      <c r="AL10" s="233">
        <v>188.44691179314495</v>
      </c>
      <c r="AM10" s="233">
        <v>246.31808050095498</v>
      </c>
      <c r="AN10" s="233">
        <v>293.42631725638313</v>
      </c>
      <c r="AO10" s="233">
        <v>288.08419131245591</v>
      </c>
      <c r="AP10" s="233">
        <v>355.33539266008512</v>
      </c>
      <c r="AQ10" s="233">
        <v>483.3184939065647</v>
      </c>
      <c r="AR10" s="233">
        <v>316.034457265588</v>
      </c>
      <c r="AS10" s="233">
        <v>319.03152236708797</v>
      </c>
      <c r="AT10" s="233">
        <v>511.60220540458829</v>
      </c>
      <c r="AU10" s="233">
        <v>738.47706918733138</v>
      </c>
      <c r="AV10" s="233">
        <v>564.06388735823384</v>
      </c>
      <c r="AW10" s="233">
        <v>558.26821622253294</v>
      </c>
      <c r="AX10" s="233">
        <v>689.93693465219542</v>
      </c>
      <c r="AY10" s="233">
        <v>776.97716504427865</v>
      </c>
      <c r="AZ10" s="233">
        <v>684.0132077243461</v>
      </c>
      <c r="BA10" s="233">
        <v>614.11534477256509</v>
      </c>
      <c r="BB10" s="233">
        <v>569.63398966723435</v>
      </c>
      <c r="BC10" s="233">
        <v>426.05011294713825</v>
      </c>
      <c r="BD10" s="233">
        <v>423.76943360708435</v>
      </c>
      <c r="BE10" s="233">
        <v>467.924806648752</v>
      </c>
      <c r="BF10" s="233">
        <v>496.39943723147019</v>
      </c>
      <c r="BG10" s="233">
        <v>665.58498719208694</v>
      </c>
      <c r="BH10" s="225">
        <v>956.30520837826509</v>
      </c>
      <c r="BI10" s="138">
        <v>878.83834410177917</v>
      </c>
      <c r="BJ10" s="138">
        <v>834.82502390635079</v>
      </c>
      <c r="BK10" s="138">
        <v>722.47348029408784</v>
      </c>
      <c r="BL10" s="138">
        <v>630.42118908772568</v>
      </c>
      <c r="BM10" s="138">
        <v>647.51310246599405</v>
      </c>
      <c r="BN10" s="138">
        <v>738.7363670835897</v>
      </c>
      <c r="BO10" s="138">
        <v>746.86539984821673</v>
      </c>
      <c r="BP10" s="138">
        <v>797.92979112118053</v>
      </c>
      <c r="BQ10" s="138">
        <v>811.88310600599254</v>
      </c>
      <c r="BR10" s="138">
        <v>801.73463124066734</v>
      </c>
      <c r="BS10" s="138">
        <v>809.47837542442585</v>
      </c>
      <c r="BT10" s="138">
        <v>780.82730617081495</v>
      </c>
      <c r="BU10" s="138">
        <v>798.05108428938877</v>
      </c>
      <c r="BV10" s="138">
        <v>735.8572035646331</v>
      </c>
      <c r="BW10" s="138">
        <v>908.13615630834579</v>
      </c>
      <c r="BX10" s="138">
        <v>948.92944163911181</v>
      </c>
      <c r="BY10" s="138">
        <v>988.97677228534758</v>
      </c>
      <c r="BZ10" s="138">
        <v>1038.1283066699564</v>
      </c>
      <c r="CA10" s="139">
        <v>1034.4307282432389</v>
      </c>
    </row>
    <row r="11" spans="1:79" ht="26.25" customHeight="1" x14ac:dyDescent="0.4">
      <c r="B11" s="234" t="s">
        <v>301</v>
      </c>
      <c r="AH11" s="233">
        <v>4787.2810388804428</v>
      </c>
      <c r="AI11" s="233">
        <v>4304.8397054673278</v>
      </c>
      <c r="AJ11" s="233">
        <v>4935.8372848447307</v>
      </c>
      <c r="AK11" s="233">
        <v>7219.0585656988587</v>
      </c>
      <c r="AL11" s="233">
        <v>10642.901741425156</v>
      </c>
      <c r="AM11" s="233">
        <v>12750.420189526962</v>
      </c>
      <c r="AN11" s="233">
        <v>13835.574834204996</v>
      </c>
      <c r="AO11" s="233">
        <v>15087.167777785944</v>
      </c>
      <c r="AP11" s="233">
        <v>15517.902013685731</v>
      </c>
      <c r="AQ11" s="233">
        <v>14413.731907063999</v>
      </c>
      <c r="AR11" s="233">
        <v>12149.297793404618</v>
      </c>
      <c r="AS11" s="233">
        <v>11077.483415523888</v>
      </c>
      <c r="AT11" s="233">
        <v>11994.914270321113</v>
      </c>
      <c r="AU11" s="233">
        <v>15298.952827859126</v>
      </c>
      <c r="AV11" s="233">
        <v>18571.103590575</v>
      </c>
      <c r="AW11" s="233">
        <v>19947.190860649283</v>
      </c>
      <c r="AX11" s="233">
        <v>20109.63546709255</v>
      </c>
      <c r="AY11" s="233">
        <v>20117.625618625902</v>
      </c>
      <c r="AZ11" s="233">
        <v>18914.776171645637</v>
      </c>
      <c r="BA11" s="233">
        <v>17505.665347141574</v>
      </c>
      <c r="BB11" s="233">
        <v>16753.272185918911</v>
      </c>
      <c r="BC11" s="233">
        <v>16455.558004149796</v>
      </c>
      <c r="BD11" s="233">
        <v>16620.744821325814</v>
      </c>
      <c r="BE11" s="233">
        <v>16871.222629556847</v>
      </c>
      <c r="BF11" s="233">
        <v>16614.306294575556</v>
      </c>
      <c r="BG11" s="233">
        <v>17013.6494801999</v>
      </c>
      <c r="BH11" s="225">
        <v>15755.058414827521</v>
      </c>
      <c r="BI11" s="138">
        <v>14293.493783782091</v>
      </c>
      <c r="BJ11" s="138">
        <v>13660.48009865604</v>
      </c>
      <c r="BK11" s="138">
        <v>13385.500939643774</v>
      </c>
      <c r="BL11" s="138">
        <v>13069.237652380776</v>
      </c>
      <c r="BM11" s="138">
        <v>14994.320766944249</v>
      </c>
      <c r="BN11" s="138">
        <v>14894.998082128424</v>
      </c>
      <c r="BO11" s="138">
        <v>15311.661547278787</v>
      </c>
      <c r="BP11" s="138">
        <v>16083.552671313195</v>
      </c>
      <c r="BQ11" s="138">
        <v>15794.573200920231</v>
      </c>
      <c r="BR11" s="138">
        <v>15620.156161022374</v>
      </c>
      <c r="BS11" s="138">
        <v>15541.584565673458</v>
      </c>
      <c r="BT11" s="138">
        <v>14802.673624230225</v>
      </c>
      <c r="BU11" s="138">
        <v>14765.176871901642</v>
      </c>
      <c r="BV11" s="138">
        <v>13960.664394230827</v>
      </c>
      <c r="BW11" s="138">
        <v>15585.488459938364</v>
      </c>
      <c r="BX11" s="138">
        <v>15111.421118696662</v>
      </c>
      <c r="BY11" s="138">
        <v>15015.727529573785</v>
      </c>
      <c r="BZ11" s="138">
        <v>14983.236335324516</v>
      </c>
      <c r="CA11" s="139">
        <v>14966.818430038094</v>
      </c>
    </row>
    <row r="12" spans="1:79" x14ac:dyDescent="0.4">
      <c r="B12" s="234" t="s">
        <v>302</v>
      </c>
      <c r="AH12" s="233">
        <v>7472.9457016923707</v>
      </c>
      <c r="AI12" s="233">
        <v>6860.7102822623929</v>
      </c>
      <c r="AJ12" s="233">
        <v>7441.565265800029</v>
      </c>
      <c r="AK12" s="233">
        <v>10093.499990788601</v>
      </c>
      <c r="AL12" s="233">
        <v>13371.033187538222</v>
      </c>
      <c r="AM12" s="233">
        <v>15476.524788329665</v>
      </c>
      <c r="AN12" s="233">
        <v>16950.609577221421</v>
      </c>
      <c r="AO12" s="233">
        <v>18492.024900970231</v>
      </c>
      <c r="AP12" s="233">
        <v>18994.942298909918</v>
      </c>
      <c r="AQ12" s="233">
        <v>17968.607184675835</v>
      </c>
      <c r="AR12" s="233">
        <v>16081.650914061549</v>
      </c>
      <c r="AS12" s="233">
        <v>15114.724925899367</v>
      </c>
      <c r="AT12" s="233">
        <v>16190.740742586693</v>
      </c>
      <c r="AU12" s="233">
        <v>20046.297920945402</v>
      </c>
      <c r="AV12" s="233">
        <v>24829.750244834941</v>
      </c>
      <c r="AW12" s="233">
        <v>26403.062905991377</v>
      </c>
      <c r="AX12" s="233">
        <v>26536.985656823686</v>
      </c>
      <c r="AY12" s="233">
        <v>26226.191109082876</v>
      </c>
      <c r="AZ12" s="233">
        <v>24704.745857283109</v>
      </c>
      <c r="BA12" s="233">
        <v>23194.249903707794</v>
      </c>
      <c r="BB12" s="233">
        <v>22140.152973516517</v>
      </c>
      <c r="BC12" s="233">
        <v>22062.143914915865</v>
      </c>
      <c r="BD12" s="233">
        <v>22559.059318689222</v>
      </c>
      <c r="BE12" s="233">
        <v>23312.047507553991</v>
      </c>
      <c r="BF12" s="233">
        <v>22896.44758800801</v>
      </c>
      <c r="BG12" s="233">
        <v>23672.000907083795</v>
      </c>
      <c r="BH12" s="225">
        <v>23734.879171629582</v>
      </c>
      <c r="BI12" s="138">
        <v>22662.904994461049</v>
      </c>
      <c r="BJ12" s="138">
        <v>22347.703401571274</v>
      </c>
      <c r="BK12" s="138">
        <v>22478.043367694903</v>
      </c>
      <c r="BL12" s="138">
        <v>22325.426205037187</v>
      </c>
      <c r="BM12" s="138">
        <v>24625.460739566432</v>
      </c>
      <c r="BN12" s="138">
        <v>24481.948897099588</v>
      </c>
      <c r="BO12" s="138">
        <v>24556.070743293887</v>
      </c>
      <c r="BP12" s="138">
        <v>24536.364574970074</v>
      </c>
      <c r="BQ12" s="138">
        <v>23576.413293961155</v>
      </c>
      <c r="BR12" s="138">
        <v>22795.417928575738</v>
      </c>
      <c r="BS12" s="138">
        <v>22121.558835778236</v>
      </c>
      <c r="BT12" s="138">
        <v>20798.861369594451</v>
      </c>
      <c r="BU12" s="138">
        <v>20337.443370954268</v>
      </c>
      <c r="BV12" s="138">
        <v>19120.962940640242</v>
      </c>
      <c r="BW12" s="138">
        <v>20536.589883944416</v>
      </c>
      <c r="BX12" s="138">
        <v>19830.930291681296</v>
      </c>
      <c r="BY12" s="138">
        <v>19492.525048339965</v>
      </c>
      <c r="BZ12" s="138">
        <v>19275.902967217109</v>
      </c>
      <c r="CA12" s="139">
        <v>19132.266590387768</v>
      </c>
    </row>
    <row r="13" spans="1:79" ht="25.5" customHeight="1" x14ac:dyDescent="0.4">
      <c r="B13" s="260" t="s">
        <v>303</v>
      </c>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25"/>
      <c r="BI13" s="233"/>
      <c r="BJ13" s="233"/>
      <c r="BK13" s="233"/>
      <c r="BL13" s="233"/>
      <c r="BM13" s="233"/>
      <c r="BN13" s="233"/>
      <c r="BO13" s="233"/>
      <c r="BP13" s="233"/>
      <c r="BQ13" s="233"/>
      <c r="BR13" s="233"/>
      <c r="BS13" s="233"/>
      <c r="BT13" s="233"/>
      <c r="BU13" s="233"/>
      <c r="BV13" s="233"/>
      <c r="BW13" s="233"/>
      <c r="BX13" s="138"/>
      <c r="BY13" s="138"/>
      <c r="BZ13" s="138"/>
      <c r="CA13" s="139"/>
    </row>
    <row r="14" spans="1:79" x14ac:dyDescent="0.4">
      <c r="B14" s="123" t="s">
        <v>296</v>
      </c>
      <c r="AH14" s="233"/>
      <c r="AI14" s="233"/>
      <c r="AJ14" s="233"/>
      <c r="AK14" s="233"/>
      <c r="AL14" s="233"/>
      <c r="AM14" s="233"/>
      <c r="AN14" s="233"/>
      <c r="AO14" s="233"/>
      <c r="AP14" s="233"/>
      <c r="AQ14" s="233"/>
      <c r="AR14" s="233"/>
      <c r="AS14" s="233"/>
      <c r="AT14" s="233"/>
      <c r="AU14" s="233"/>
      <c r="AV14" s="233"/>
      <c r="AW14" s="233"/>
      <c r="AX14" s="233"/>
      <c r="AY14" s="233"/>
      <c r="AZ14" s="233"/>
      <c r="BA14" s="233">
        <v>176.09422819916819</v>
      </c>
      <c r="BB14" s="233">
        <v>196.74762682113706</v>
      </c>
      <c r="BC14" s="233">
        <v>162.66767431492715</v>
      </c>
      <c r="BD14" s="233">
        <v>181.92736987899173</v>
      </c>
      <c r="BE14" s="233">
        <v>172.84759035043868</v>
      </c>
      <c r="BF14" s="233">
        <v>140.78318465069123</v>
      </c>
      <c r="BG14" s="233">
        <v>138.45990577448683</v>
      </c>
      <c r="BH14" s="225">
        <v>151.29355323973169</v>
      </c>
      <c r="BI14" s="138">
        <v>174.77853750294679</v>
      </c>
      <c r="BJ14" s="138">
        <v>180.48465974200386</v>
      </c>
      <c r="BK14" s="138">
        <v>207.8401251704876</v>
      </c>
      <c r="BL14" s="138">
        <v>206.91286131162715</v>
      </c>
      <c r="BM14" s="138">
        <v>200.11348563635113</v>
      </c>
      <c r="BN14" s="138">
        <v>162.1445659234268</v>
      </c>
      <c r="BO14" s="138">
        <v>114.69186764644689</v>
      </c>
      <c r="BP14" s="138">
        <v>104.10039961779457</v>
      </c>
      <c r="BQ14" s="138">
        <v>93.383980055523423</v>
      </c>
      <c r="BR14" s="138">
        <v>81.178982092701702</v>
      </c>
      <c r="BS14" s="138">
        <v>62.349867683401321</v>
      </c>
      <c r="BT14" s="138">
        <v>46.461683344287408</v>
      </c>
      <c r="BU14" s="138">
        <v>37.995217490471298</v>
      </c>
      <c r="BV14" s="233"/>
      <c r="BW14" s="233"/>
      <c r="BX14" s="138"/>
      <c r="BY14" s="138"/>
      <c r="BZ14" s="138"/>
      <c r="CA14" s="139"/>
    </row>
    <row r="15" spans="1:79" x14ac:dyDescent="0.4">
      <c r="B15" s="123" t="s">
        <v>150</v>
      </c>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138"/>
      <c r="BI15" s="138"/>
      <c r="BJ15" s="138"/>
      <c r="BK15" s="138"/>
      <c r="BL15" s="138">
        <v>0.64780230219812329</v>
      </c>
      <c r="BM15" s="138">
        <v>30.590440821772784</v>
      </c>
      <c r="BN15" s="138">
        <v>59.62687794593343</v>
      </c>
      <c r="BO15" s="138">
        <v>67.228214433183084</v>
      </c>
      <c r="BP15" s="138">
        <v>105.12665260541984</v>
      </c>
      <c r="BQ15" s="138">
        <v>105.05190039016965</v>
      </c>
      <c r="BR15" s="138">
        <v>115.51331096805828</v>
      </c>
      <c r="BS15" s="138">
        <v>112.73757630635384</v>
      </c>
      <c r="BT15" s="138">
        <v>106.31850661714419</v>
      </c>
      <c r="BU15" s="138">
        <v>87.155332344010304</v>
      </c>
      <c r="BV15" s="233"/>
      <c r="BW15" s="233"/>
      <c r="BX15" s="138"/>
      <c r="BY15" s="138"/>
      <c r="BZ15" s="138"/>
      <c r="CA15" s="139"/>
    </row>
    <row r="16" spans="1:79" x14ac:dyDescent="0.4">
      <c r="B16" s="261" t="s">
        <v>304</v>
      </c>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138"/>
      <c r="BI16" s="138"/>
      <c r="BJ16" s="138"/>
      <c r="BK16" s="138"/>
      <c r="BL16" s="138">
        <v>0.60164098490206541</v>
      </c>
      <c r="BM16" s="138">
        <v>21.47778391515936</v>
      </c>
      <c r="BN16" s="138">
        <v>27.324643497192763</v>
      </c>
      <c r="BO16" s="138">
        <v>23.511112941571465</v>
      </c>
      <c r="BP16" s="138">
        <v>27.90005395270035</v>
      </c>
      <c r="BQ16" s="138">
        <v>18.698800247542469</v>
      </c>
      <c r="BR16" s="138">
        <v>15.610981264893038</v>
      </c>
      <c r="BS16" s="138">
        <v>9.4509195336628053</v>
      </c>
      <c r="BT16" s="138">
        <v>7.0466627163998634</v>
      </c>
      <c r="BU16" s="138">
        <v>5.0458938358951047</v>
      </c>
      <c r="BV16" s="233"/>
      <c r="BW16" s="233"/>
      <c r="BX16" s="138"/>
      <c r="BY16" s="138"/>
      <c r="BZ16" s="138"/>
      <c r="CA16" s="139"/>
    </row>
    <row r="17" spans="2:79" x14ac:dyDescent="0.4">
      <c r="B17" s="261" t="s">
        <v>336</v>
      </c>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138"/>
      <c r="BI17" s="138"/>
      <c r="BJ17" s="138"/>
      <c r="BK17" s="138"/>
      <c r="BL17" s="138">
        <v>2.9401345906716607E-2</v>
      </c>
      <c r="BM17" s="138">
        <v>2.7335372388703312</v>
      </c>
      <c r="BN17" s="138">
        <v>22.356424625467543</v>
      </c>
      <c r="BO17" s="138">
        <v>30.941660570804039</v>
      </c>
      <c r="BP17" s="138">
        <v>43.789556408117257</v>
      </c>
      <c r="BQ17" s="138">
        <v>30.216573269634889</v>
      </c>
      <c r="BR17" s="138">
        <v>24.999984536868869</v>
      </c>
      <c r="BS17" s="138">
        <v>19.34204788656627</v>
      </c>
      <c r="BT17" s="138">
        <v>15.904094008779982</v>
      </c>
      <c r="BU17" s="138">
        <v>12.490340351263031</v>
      </c>
      <c r="BV17" s="233"/>
      <c r="BW17" s="233"/>
      <c r="BX17" s="138"/>
      <c r="BY17" s="138"/>
      <c r="BZ17" s="138"/>
      <c r="CA17" s="139"/>
    </row>
    <row r="18" spans="2:79" x14ac:dyDescent="0.4">
      <c r="B18" s="261" t="s">
        <v>337</v>
      </c>
      <c r="C18" s="262"/>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138"/>
      <c r="BI18" s="138"/>
      <c r="BJ18" s="138"/>
      <c r="BK18" s="138"/>
      <c r="BL18" s="138">
        <v>1.6759971389341346E-2</v>
      </c>
      <c r="BM18" s="138">
        <v>6.3791196677430975</v>
      </c>
      <c r="BN18" s="138">
        <v>9.9458098232731214</v>
      </c>
      <c r="BO18" s="138">
        <v>12.775440920807572</v>
      </c>
      <c r="BP18" s="138">
        <v>33.437042244602232</v>
      </c>
      <c r="BQ18" s="138">
        <v>56.136526872992292</v>
      </c>
      <c r="BR18" s="138">
        <v>74.902345166296371</v>
      </c>
      <c r="BS18" s="138">
        <v>83.944608886124769</v>
      </c>
      <c r="BT18" s="138">
        <v>83.367749891964337</v>
      </c>
      <c r="BU18" s="138">
        <v>69.619098156852175</v>
      </c>
      <c r="BV18" s="233"/>
      <c r="BW18" s="233"/>
      <c r="BX18" s="138"/>
      <c r="BY18" s="138"/>
      <c r="BZ18" s="138"/>
      <c r="CA18" s="139"/>
    </row>
    <row r="19" spans="2:79" ht="25.5" customHeight="1" x14ac:dyDescent="0.4">
      <c r="B19" s="123" t="s">
        <v>307</v>
      </c>
      <c r="AH19" s="233"/>
      <c r="AI19" s="233"/>
      <c r="AJ19" s="233"/>
      <c r="AK19" s="233"/>
      <c r="AL19" s="233"/>
      <c r="AM19" s="233"/>
      <c r="AN19" s="233"/>
      <c r="AO19" s="233"/>
      <c r="AP19" s="233"/>
      <c r="AQ19" s="233"/>
      <c r="AR19" s="233"/>
      <c r="AS19" s="233"/>
      <c r="AT19" s="233"/>
      <c r="AU19" s="233"/>
      <c r="AV19" s="233"/>
      <c r="AW19" s="233"/>
      <c r="AX19" s="233"/>
      <c r="AY19" s="233"/>
      <c r="AZ19" s="233"/>
      <c r="BA19" s="233">
        <v>246.47819179511725</v>
      </c>
      <c r="BB19" s="233">
        <v>278.42941624979426</v>
      </c>
      <c r="BC19" s="233">
        <v>222.37661338703066</v>
      </c>
      <c r="BD19" s="233">
        <v>245.66386448001151</v>
      </c>
      <c r="BE19" s="233">
        <v>221.40948550224965</v>
      </c>
      <c r="BF19" s="233">
        <v>166.94356416911867</v>
      </c>
      <c r="BG19" s="233">
        <v>154.16191256437909</v>
      </c>
      <c r="BH19" s="225">
        <v>156.09946269646773</v>
      </c>
      <c r="BI19" s="138">
        <v>161.66953257572405</v>
      </c>
      <c r="BJ19" s="138">
        <v>155.84254887949098</v>
      </c>
      <c r="BK19" s="138">
        <v>165.98453036700334</v>
      </c>
      <c r="BL19" s="138">
        <v>156.1495183857717</v>
      </c>
      <c r="BM19" s="138">
        <v>144.45729269515755</v>
      </c>
      <c r="BN19" s="138">
        <v>110.7471354103216</v>
      </c>
      <c r="BO19" s="138">
        <v>67.771195067805564</v>
      </c>
      <c r="BP19" s="138">
        <v>41.612681374693388</v>
      </c>
      <c r="BQ19" s="138">
        <v>17.577387069454293</v>
      </c>
      <c r="BR19" s="138">
        <v>7.1721450760438605</v>
      </c>
      <c r="BS19" s="138">
        <v>2.5579794552231481</v>
      </c>
      <c r="BT19" s="138">
        <v>0.30629239465562236</v>
      </c>
      <c r="BU19" s="138">
        <v>0</v>
      </c>
      <c r="BV19" s="233"/>
      <c r="BW19" s="233"/>
      <c r="BX19" s="138"/>
      <c r="BY19" s="138"/>
      <c r="BZ19" s="138"/>
      <c r="CA19" s="139"/>
    </row>
    <row r="20" spans="2:79" x14ac:dyDescent="0.4">
      <c r="B20" s="123" t="s">
        <v>298</v>
      </c>
      <c r="AH20" s="233"/>
      <c r="AI20" s="233"/>
      <c r="AJ20" s="233"/>
      <c r="AK20" s="233"/>
      <c r="AL20" s="233"/>
      <c r="AM20" s="233"/>
      <c r="AN20" s="233"/>
      <c r="AO20" s="233"/>
      <c r="AP20" s="233"/>
      <c r="AQ20" s="233"/>
      <c r="AR20" s="233"/>
      <c r="AS20" s="233"/>
      <c r="AT20" s="233"/>
      <c r="AU20" s="233"/>
      <c r="AV20" s="233"/>
      <c r="AW20" s="233"/>
      <c r="AX20" s="233"/>
      <c r="AY20" s="233"/>
      <c r="AZ20" s="233"/>
      <c r="BA20" s="233">
        <v>306.60855343501032</v>
      </c>
      <c r="BB20" s="233">
        <v>295.32682883847895</v>
      </c>
      <c r="BC20" s="233">
        <v>208.57752856616534</v>
      </c>
      <c r="BD20" s="233">
        <v>200.72039421054865</v>
      </c>
      <c r="BE20" s="233">
        <v>164.82553586402452</v>
      </c>
      <c r="BF20" s="233">
        <v>104.8835286885016</v>
      </c>
      <c r="BG20" s="233">
        <v>86.432634255540123</v>
      </c>
      <c r="BH20" s="225">
        <v>82.56441177650197</v>
      </c>
      <c r="BI20" s="138">
        <v>82.972993729277661</v>
      </c>
      <c r="BJ20" s="138">
        <v>80.267531034601859</v>
      </c>
      <c r="BK20" s="138">
        <v>77.674692859885013</v>
      </c>
      <c r="BL20" s="138">
        <v>73.032309584905335</v>
      </c>
      <c r="BM20" s="138">
        <v>80.201788452906328</v>
      </c>
      <c r="BN20" s="138">
        <v>74.946563289322881</v>
      </c>
      <c r="BO20" s="138">
        <v>52.735196885925262</v>
      </c>
      <c r="BP20" s="138">
        <v>37.904843241800904</v>
      </c>
      <c r="BQ20" s="138">
        <v>30.768935670408904</v>
      </c>
      <c r="BR20" s="138">
        <v>29.677995311505875</v>
      </c>
      <c r="BS20" s="138">
        <v>24.706219636842089</v>
      </c>
      <c r="BT20" s="138">
        <v>18.8862412869831</v>
      </c>
      <c r="BU20" s="138">
        <v>14.175718817830157</v>
      </c>
      <c r="BV20" s="233"/>
      <c r="BW20" s="233"/>
      <c r="BX20" s="138"/>
      <c r="BY20" s="138"/>
      <c r="BZ20" s="138"/>
      <c r="CA20" s="139"/>
    </row>
    <row r="21" spans="2:79" x14ac:dyDescent="0.4">
      <c r="B21" s="123" t="s">
        <v>299</v>
      </c>
      <c r="AH21" s="233"/>
      <c r="AI21" s="233"/>
      <c r="AJ21" s="233"/>
      <c r="AK21" s="233"/>
      <c r="AL21" s="233"/>
      <c r="AM21" s="233"/>
      <c r="AN21" s="233"/>
      <c r="AO21" s="233"/>
      <c r="AP21" s="233"/>
      <c r="AQ21" s="233"/>
      <c r="AR21" s="233"/>
      <c r="AS21" s="233"/>
      <c r="AT21" s="233"/>
      <c r="AU21" s="233"/>
      <c r="AV21" s="233"/>
      <c r="AW21" s="233"/>
      <c r="AX21" s="233"/>
      <c r="AY21" s="233"/>
      <c r="AZ21" s="233"/>
      <c r="BA21" s="233">
        <v>217.78733705881433</v>
      </c>
      <c r="BB21" s="233">
        <v>176.16356658426253</v>
      </c>
      <c r="BC21" s="233">
        <v>111.0743701651964</v>
      </c>
      <c r="BD21" s="233">
        <v>95.429065602765107</v>
      </c>
      <c r="BE21" s="233">
        <v>63.40061537748268</v>
      </c>
      <c r="BF21" s="233">
        <v>41.107725649139454</v>
      </c>
      <c r="BG21" s="233">
        <v>35.911702781482212</v>
      </c>
      <c r="BH21" s="225">
        <v>29.764582998023837</v>
      </c>
      <c r="BI21" s="138">
        <v>27.336021175526756</v>
      </c>
      <c r="BJ21" s="138">
        <v>28.872952055363363</v>
      </c>
      <c r="BK21" s="138">
        <v>27.937464806170762</v>
      </c>
      <c r="BL21" s="138">
        <v>29.89782703342571</v>
      </c>
      <c r="BM21" s="138">
        <v>147.04964501352543</v>
      </c>
      <c r="BN21" s="138">
        <v>140.97479565968553</v>
      </c>
      <c r="BO21" s="138">
        <v>86.57182650959767</v>
      </c>
      <c r="BP21" s="138">
        <v>72.80512928159834</v>
      </c>
      <c r="BQ21" s="138">
        <v>47.965250886132864</v>
      </c>
      <c r="BR21" s="138">
        <v>27.839433326049576</v>
      </c>
      <c r="BS21" s="138">
        <v>16.713096019261414</v>
      </c>
      <c r="BT21" s="138">
        <v>6.4216796105103553</v>
      </c>
      <c r="BU21" s="138">
        <v>4.1364529452682515</v>
      </c>
      <c r="BV21" s="233"/>
      <c r="BW21" s="233"/>
      <c r="BX21" s="138"/>
      <c r="BY21" s="138"/>
      <c r="BZ21" s="138"/>
      <c r="CA21" s="139"/>
    </row>
    <row r="22" spans="2:79" x14ac:dyDescent="0.4">
      <c r="B22" s="123" t="s">
        <v>300</v>
      </c>
      <c r="AH22" s="233"/>
      <c r="AI22" s="233"/>
      <c r="AJ22" s="233"/>
      <c r="AK22" s="233"/>
      <c r="AL22" s="233"/>
      <c r="AM22" s="233"/>
      <c r="AN22" s="233"/>
      <c r="AO22" s="233"/>
      <c r="AP22" s="233"/>
      <c r="AQ22" s="233"/>
      <c r="AR22" s="233"/>
      <c r="AS22" s="233"/>
      <c r="AT22" s="233"/>
      <c r="AU22" s="233"/>
      <c r="AV22" s="233"/>
      <c r="AW22" s="233"/>
      <c r="AX22" s="233"/>
      <c r="AY22" s="233"/>
      <c r="AZ22" s="233"/>
      <c r="BA22" s="233">
        <v>58.4829802658953</v>
      </c>
      <c r="BB22" s="233">
        <v>51.4450570167633</v>
      </c>
      <c r="BC22" s="233">
        <v>33.248424739462443</v>
      </c>
      <c r="BD22" s="233">
        <v>31.872144192013078</v>
      </c>
      <c r="BE22" s="233">
        <v>28.038628754340643</v>
      </c>
      <c r="BF22" s="233">
        <v>18.324832773481106</v>
      </c>
      <c r="BG22" s="233">
        <v>14.238209928908457</v>
      </c>
      <c r="BH22" s="225">
        <v>23.984686025611406</v>
      </c>
      <c r="BI22" s="138">
        <v>25.44600345640384</v>
      </c>
      <c r="BJ22" s="138">
        <v>25.801545569606109</v>
      </c>
      <c r="BK22" s="138">
        <v>29.441960724121028</v>
      </c>
      <c r="BL22" s="138">
        <v>28.858456388625726</v>
      </c>
      <c r="BM22" s="138">
        <v>29.197138108564829</v>
      </c>
      <c r="BN22" s="138">
        <v>21.393822909516278</v>
      </c>
      <c r="BO22" s="138">
        <v>17.159564144396878</v>
      </c>
      <c r="BP22" s="138">
        <v>20.201379826975991</v>
      </c>
      <c r="BQ22" s="138">
        <v>22.340224383169524</v>
      </c>
      <c r="BR22" s="138">
        <v>18.190798233963253</v>
      </c>
      <c r="BS22" s="138">
        <v>17.922693050115708</v>
      </c>
      <c r="BT22" s="138">
        <v>14.550937379717444</v>
      </c>
      <c r="BU22" s="138">
        <v>11.633798643516016</v>
      </c>
      <c r="BV22" s="233"/>
      <c r="BW22" s="233"/>
      <c r="BX22" s="138"/>
      <c r="BY22" s="138"/>
      <c r="BZ22" s="138"/>
      <c r="CA22" s="139"/>
    </row>
    <row r="23" spans="2:79" ht="26.25" customHeight="1" x14ac:dyDescent="0.4">
      <c r="B23" s="234" t="s">
        <v>301</v>
      </c>
      <c r="AH23" s="233"/>
      <c r="AI23" s="233"/>
      <c r="AJ23" s="233"/>
      <c r="AK23" s="233"/>
      <c r="AL23" s="233"/>
      <c r="AM23" s="233"/>
      <c r="AN23" s="233"/>
      <c r="AO23" s="233"/>
      <c r="AP23" s="233"/>
      <c r="AQ23" s="233"/>
      <c r="AR23" s="233"/>
      <c r="AS23" s="233"/>
      <c r="AT23" s="233"/>
      <c r="AU23" s="233"/>
      <c r="AV23" s="233"/>
      <c r="AW23" s="233"/>
      <c r="AX23" s="233"/>
      <c r="AY23" s="233"/>
      <c r="AZ23" s="233"/>
      <c r="BA23" s="233">
        <v>829.35706255483717</v>
      </c>
      <c r="BB23" s="233">
        <v>801.36486868929899</v>
      </c>
      <c r="BC23" s="233">
        <v>575.27693685785482</v>
      </c>
      <c r="BD23" s="233">
        <v>573.68546848533845</v>
      </c>
      <c r="BE23" s="233">
        <v>477.67426549809761</v>
      </c>
      <c r="BF23" s="233">
        <v>331.2596512802408</v>
      </c>
      <c r="BG23" s="233">
        <v>290.74445953030988</v>
      </c>
      <c r="BH23" s="225">
        <v>292.4131434966049</v>
      </c>
      <c r="BI23" s="138">
        <v>297.42455093693229</v>
      </c>
      <c r="BJ23" s="138">
        <v>290.7845775390623</v>
      </c>
      <c r="BK23" s="138">
        <v>301.03864875718011</v>
      </c>
      <c r="BL23" s="138">
        <v>288.5859136949266</v>
      </c>
      <c r="BM23" s="138">
        <v>431.4963050919269</v>
      </c>
      <c r="BN23" s="138">
        <v>407.68919521477972</v>
      </c>
      <c r="BO23" s="138">
        <v>291.46599704090846</v>
      </c>
      <c r="BP23" s="138">
        <v>277.65068633048844</v>
      </c>
      <c r="BQ23" s="138">
        <v>223.7036983993352</v>
      </c>
      <c r="BR23" s="138">
        <v>198.39368291562087</v>
      </c>
      <c r="BS23" s="138">
        <v>174.63756446779621</v>
      </c>
      <c r="BT23" s="138">
        <v>146.48365728901072</v>
      </c>
      <c r="BU23" s="138">
        <v>117.10130275062471</v>
      </c>
      <c r="BV23" s="233"/>
      <c r="BW23" s="233"/>
      <c r="BX23" s="138"/>
      <c r="BY23" s="138"/>
      <c r="BZ23" s="138"/>
      <c r="CA23" s="139"/>
    </row>
    <row r="24" spans="2:79" x14ac:dyDescent="0.4">
      <c r="B24" s="234" t="s">
        <v>302</v>
      </c>
      <c r="AH24" s="233"/>
      <c r="AI24" s="233"/>
      <c r="AJ24" s="233"/>
      <c r="AK24" s="233"/>
      <c r="AL24" s="233"/>
      <c r="AM24" s="233"/>
      <c r="AN24" s="233"/>
      <c r="AO24" s="233"/>
      <c r="AP24" s="233"/>
      <c r="AQ24" s="233"/>
      <c r="AR24" s="233"/>
      <c r="AS24" s="233"/>
      <c r="AT24" s="233"/>
      <c r="AU24" s="233"/>
      <c r="AV24" s="233"/>
      <c r="AW24" s="233"/>
      <c r="AX24" s="233"/>
      <c r="AY24" s="233"/>
      <c r="AZ24" s="233"/>
      <c r="BA24" s="233">
        <v>1005.4512907540054</v>
      </c>
      <c r="BB24" s="233">
        <v>998.11249551043602</v>
      </c>
      <c r="BC24" s="233">
        <v>737.94461117278195</v>
      </c>
      <c r="BD24" s="233">
        <v>755.61283836433006</v>
      </c>
      <c r="BE24" s="233">
        <v>650.52185584853623</v>
      </c>
      <c r="BF24" s="233">
        <v>472.04283593093203</v>
      </c>
      <c r="BG24" s="233">
        <v>429.20436530479674</v>
      </c>
      <c r="BH24" s="225">
        <v>443.70669673633665</v>
      </c>
      <c r="BI24" s="138">
        <v>472.20308843987908</v>
      </c>
      <c r="BJ24" s="138">
        <v>471.26923728106613</v>
      </c>
      <c r="BK24" s="138">
        <v>508.87877392766768</v>
      </c>
      <c r="BL24" s="138">
        <v>495.49877500655373</v>
      </c>
      <c r="BM24" s="138">
        <v>631.60979072827809</v>
      </c>
      <c r="BN24" s="138">
        <v>569.83376113820657</v>
      </c>
      <c r="BO24" s="138">
        <v>406.15786468735536</v>
      </c>
      <c r="BP24" s="138">
        <v>381.75108594828299</v>
      </c>
      <c r="BQ24" s="138">
        <v>317.08767845485858</v>
      </c>
      <c r="BR24" s="138">
        <v>279.57266500832253</v>
      </c>
      <c r="BS24" s="138">
        <v>236.98743215119754</v>
      </c>
      <c r="BT24" s="138">
        <v>192.94534063329814</v>
      </c>
      <c r="BU24" s="138">
        <v>155.09652024109602</v>
      </c>
      <c r="BV24" s="233"/>
      <c r="BW24" s="233"/>
      <c r="BX24" s="138"/>
      <c r="BY24" s="138"/>
      <c r="BZ24" s="138"/>
      <c r="CA24" s="139"/>
    </row>
    <row r="25" spans="2:79" ht="26.25" customHeight="1" x14ac:dyDescent="0.4">
      <c r="B25" s="260" t="s">
        <v>308</v>
      </c>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25"/>
      <c r="BI25" s="233"/>
      <c r="BJ25" s="233"/>
      <c r="BK25" s="233"/>
      <c r="BL25" s="233"/>
      <c r="BM25" s="233"/>
      <c r="BN25" s="233"/>
      <c r="BO25" s="233"/>
      <c r="BP25" s="233"/>
      <c r="BQ25" s="233"/>
      <c r="BR25" s="233"/>
      <c r="BS25" s="233"/>
      <c r="BT25" s="233"/>
      <c r="BU25" s="233"/>
      <c r="BV25" s="233"/>
      <c r="BW25" s="233"/>
      <c r="BX25" s="138"/>
      <c r="BY25" s="138"/>
      <c r="BZ25" s="138"/>
      <c r="CA25" s="139"/>
    </row>
    <row r="26" spans="2:79" x14ac:dyDescent="0.4">
      <c r="B26" s="123" t="s">
        <v>296</v>
      </c>
      <c r="AH26" s="233">
        <v>13.418660946803213</v>
      </c>
      <c r="AI26" s="233">
        <v>12.770157484223873</v>
      </c>
      <c r="AJ26" s="233">
        <v>15.182985026263097</v>
      </c>
      <c r="AK26" s="233">
        <v>9.4946800594388172</v>
      </c>
      <c r="AL26" s="233">
        <v>14.953966952317829</v>
      </c>
      <c r="AM26" s="233">
        <v>13.342081062223299</v>
      </c>
      <c r="AN26" s="233">
        <v>15.659583558972157</v>
      </c>
      <c r="AO26" s="233">
        <v>14.926711269327669</v>
      </c>
      <c r="AP26" s="233">
        <v>14.828972666820263</v>
      </c>
      <c r="AQ26" s="233">
        <v>25.260805954353962</v>
      </c>
      <c r="AR26" s="233">
        <v>43.217012795994805</v>
      </c>
      <c r="AS26" s="233">
        <v>45.734899116287004</v>
      </c>
      <c r="AT26" s="233">
        <v>49.916441972695914</v>
      </c>
      <c r="AU26" s="233">
        <v>57.101429973918236</v>
      </c>
      <c r="AV26" s="233">
        <v>65.128354548280598</v>
      </c>
      <c r="AW26" s="233">
        <v>71.040908221920517</v>
      </c>
      <c r="AX26" s="233">
        <v>70.385071465475946</v>
      </c>
      <c r="AY26" s="233">
        <v>73.624868170860154</v>
      </c>
      <c r="AZ26" s="233">
        <v>76.952718988351862</v>
      </c>
      <c r="BA26" s="233">
        <v>77.846010555162223</v>
      </c>
      <c r="BB26" s="233">
        <v>79.089948540539169</v>
      </c>
      <c r="BC26" s="233">
        <v>81.60911456887635</v>
      </c>
      <c r="BD26" s="233">
        <v>91.564604149577605</v>
      </c>
      <c r="BE26" s="233">
        <v>100.41139738466529</v>
      </c>
      <c r="BF26" s="233">
        <v>110.54411116764074</v>
      </c>
      <c r="BG26" s="233">
        <v>60.747760939951313</v>
      </c>
      <c r="BH26" s="225">
        <v>0</v>
      </c>
      <c r="BI26" s="233">
        <v>0</v>
      </c>
      <c r="BJ26" s="233">
        <v>0</v>
      </c>
      <c r="BK26" s="233">
        <v>0</v>
      </c>
      <c r="BL26" s="233">
        <v>0</v>
      </c>
      <c r="BM26" s="233">
        <v>0</v>
      </c>
      <c r="BN26" s="233">
        <v>0</v>
      </c>
      <c r="BO26" s="233">
        <v>0</v>
      </c>
      <c r="BP26" s="233">
        <v>0</v>
      </c>
      <c r="BQ26" s="233">
        <v>0</v>
      </c>
      <c r="BR26" s="233">
        <v>0</v>
      </c>
      <c r="BS26" s="233">
        <v>0</v>
      </c>
      <c r="BT26" s="233">
        <v>0</v>
      </c>
      <c r="BU26" s="233">
        <v>0</v>
      </c>
      <c r="BV26" s="233">
        <v>0</v>
      </c>
      <c r="BW26" s="233">
        <v>0</v>
      </c>
      <c r="BX26" s="138">
        <v>0</v>
      </c>
      <c r="BY26" s="138">
        <v>0</v>
      </c>
      <c r="BZ26" s="138">
        <v>0</v>
      </c>
      <c r="CA26" s="139">
        <v>0</v>
      </c>
    </row>
    <row r="27" spans="2:79" x14ac:dyDescent="0.4">
      <c r="B27" s="123" t="s">
        <v>297</v>
      </c>
      <c r="AH27" s="233">
        <v>35.957945022632231</v>
      </c>
      <c r="AI27" s="233">
        <v>34.477235386860485</v>
      </c>
      <c r="AJ27" s="233">
        <v>32.590490054029708</v>
      </c>
      <c r="AK27" s="233">
        <v>37.433858308688436</v>
      </c>
      <c r="AL27" s="233">
        <v>39.851611755270653</v>
      </c>
      <c r="AM27" s="233">
        <v>52.835785108935866</v>
      </c>
      <c r="AN27" s="233">
        <v>55.037436077237892</v>
      </c>
      <c r="AO27" s="233">
        <v>64.866516363614693</v>
      </c>
      <c r="AP27" s="233">
        <v>77.76071301891578</v>
      </c>
      <c r="AQ27" s="233">
        <v>87.024184942375413</v>
      </c>
      <c r="AR27" s="233">
        <v>125.53303332162983</v>
      </c>
      <c r="AS27" s="233">
        <v>173.96585230117805</v>
      </c>
      <c r="AT27" s="233">
        <v>192.03387448040158</v>
      </c>
      <c r="AU27" s="233">
        <v>303.45171504300356</v>
      </c>
      <c r="AV27" s="233">
        <v>428.70794084953337</v>
      </c>
      <c r="AW27" s="233">
        <v>534.74137104040528</v>
      </c>
      <c r="AX27" s="233">
        <v>487.61548072061771</v>
      </c>
      <c r="AY27" s="233">
        <v>549.19743055984759</v>
      </c>
      <c r="AZ27" s="233">
        <v>582.54076390213868</v>
      </c>
      <c r="BA27" s="233">
        <v>619.28226215272605</v>
      </c>
      <c r="BB27" s="233">
        <v>641.26655419399708</v>
      </c>
      <c r="BC27" s="233">
        <v>748.35243699381101</v>
      </c>
      <c r="BD27" s="233">
        <v>935.98567498540228</v>
      </c>
      <c r="BE27" s="233">
        <v>1094.7794240017495</v>
      </c>
      <c r="BF27" s="233">
        <v>1216.1211210834465</v>
      </c>
      <c r="BG27" s="233">
        <v>1266.3190565228354</v>
      </c>
      <c r="BH27" s="225">
        <v>1019.5672744851288</v>
      </c>
      <c r="BI27" s="233">
        <v>757.78384244611129</v>
      </c>
      <c r="BJ27" s="233">
        <v>599.02343746233453</v>
      </c>
      <c r="BK27" s="233">
        <v>510.90020625169905</v>
      </c>
      <c r="BL27" s="233">
        <v>434.96250824278025</v>
      </c>
      <c r="BM27" s="233">
        <v>305.04627793934816</v>
      </c>
      <c r="BN27" s="233">
        <v>239.15107209206943</v>
      </c>
      <c r="BO27" s="233">
        <v>177.83899298389503</v>
      </c>
      <c r="BP27" s="233">
        <v>85.832583403672729</v>
      </c>
      <c r="BQ27" s="233">
        <v>22.723729958870653</v>
      </c>
      <c r="BR27" s="233">
        <v>6.7033475753154548</v>
      </c>
      <c r="BS27" s="233">
        <v>2.2240856675177922</v>
      </c>
      <c r="BT27" s="233">
        <v>0.55434835924713266</v>
      </c>
      <c r="BU27" s="233">
        <v>0</v>
      </c>
      <c r="BV27" s="233">
        <v>0</v>
      </c>
      <c r="BW27" s="233">
        <v>0</v>
      </c>
      <c r="BX27" s="138">
        <v>0</v>
      </c>
      <c r="BY27" s="138">
        <v>0</v>
      </c>
      <c r="BZ27" s="138">
        <v>0</v>
      </c>
      <c r="CA27" s="139">
        <v>0</v>
      </c>
    </row>
    <row r="28" spans="2:79" x14ac:dyDescent="0.4">
      <c r="B28" s="123" t="s">
        <v>298</v>
      </c>
      <c r="AH28" s="233">
        <v>872.00733585422915</v>
      </c>
      <c r="AI28" s="233">
        <v>792.98937763541142</v>
      </c>
      <c r="AJ28" s="233">
        <v>845.8447166530317</v>
      </c>
      <c r="AK28" s="233">
        <v>926.93234224724779</v>
      </c>
      <c r="AL28" s="233">
        <v>1081.2864047847631</v>
      </c>
      <c r="AM28" s="233">
        <v>1158.7157841353185</v>
      </c>
      <c r="AN28" s="233">
        <v>1239.1474266465145</v>
      </c>
      <c r="AO28" s="233">
        <v>1389.4170873635308</v>
      </c>
      <c r="AP28" s="233">
        <v>1476.4380565458664</v>
      </c>
      <c r="AQ28" s="233">
        <v>1552.1224391034236</v>
      </c>
      <c r="AR28" s="233">
        <v>1668.4637128844272</v>
      </c>
      <c r="AS28" s="233">
        <v>1801.6337299797071</v>
      </c>
      <c r="AT28" s="233">
        <v>1877.9466479793039</v>
      </c>
      <c r="AU28" s="233">
        <v>2131.1999118287513</v>
      </c>
      <c r="AV28" s="233">
        <v>2511.8494357611803</v>
      </c>
      <c r="AW28" s="233">
        <v>2689.0610799912192</v>
      </c>
      <c r="AX28" s="233">
        <v>2534.6560727805577</v>
      </c>
      <c r="AY28" s="233">
        <v>2546.3479832581124</v>
      </c>
      <c r="AZ28" s="233">
        <v>2512.8483612520331</v>
      </c>
      <c r="BA28" s="233">
        <v>2442.6854455908256</v>
      </c>
      <c r="BB28" s="233">
        <v>2387.0282438210943</v>
      </c>
      <c r="BC28" s="233">
        <v>2620.3990350392646</v>
      </c>
      <c r="BD28" s="233">
        <v>3140.6418500421955</v>
      </c>
      <c r="BE28" s="233">
        <v>3460.2319445372482</v>
      </c>
      <c r="BF28" s="233">
        <v>3663.5643518840916</v>
      </c>
      <c r="BG28" s="233">
        <v>3695.1383402585461</v>
      </c>
      <c r="BH28" s="225">
        <v>3180.362250501601</v>
      </c>
      <c r="BI28" s="233">
        <v>2392.9331971583033</v>
      </c>
      <c r="BJ28" s="233">
        <v>1882.1011816878013</v>
      </c>
      <c r="BK28" s="233">
        <v>1530.5067056871412</v>
      </c>
      <c r="BL28" s="233">
        <v>1224.6907148179721</v>
      </c>
      <c r="BM28" s="233">
        <v>679.39612656015015</v>
      </c>
      <c r="BN28" s="233">
        <v>448.49707126289667</v>
      </c>
      <c r="BO28" s="233">
        <v>296.00605953084266</v>
      </c>
      <c r="BP28" s="233">
        <v>204.53891033266959</v>
      </c>
      <c r="BQ28" s="233">
        <v>139.65118688985447</v>
      </c>
      <c r="BR28" s="233">
        <v>102.19169654050496</v>
      </c>
      <c r="BS28" s="233">
        <v>68.019794006556836</v>
      </c>
      <c r="BT28" s="233">
        <v>49.0164407216607</v>
      </c>
      <c r="BU28" s="233">
        <v>34.493980867487629</v>
      </c>
      <c r="BV28" s="233">
        <v>25.749109816313492</v>
      </c>
      <c r="BW28" s="233">
        <v>19.998065569425961</v>
      </c>
      <c r="BX28" s="138">
        <v>15.374470834674325</v>
      </c>
      <c r="BY28" s="138">
        <v>12.294750901021139</v>
      </c>
      <c r="BZ28" s="138">
        <v>9.5914655970907088</v>
      </c>
      <c r="CA28" s="139">
        <v>0</v>
      </c>
    </row>
    <row r="29" spans="2:79" x14ac:dyDescent="0.4">
      <c r="B29" s="123" t="s">
        <v>299</v>
      </c>
      <c r="AH29" s="233">
        <v>447.47322019830477</v>
      </c>
      <c r="AI29" s="233">
        <v>388.8005353544076</v>
      </c>
      <c r="AJ29" s="233">
        <v>458.48199917698543</v>
      </c>
      <c r="AK29" s="233">
        <v>768.50914214437205</v>
      </c>
      <c r="AL29" s="233">
        <v>1036.7176077312504</v>
      </c>
      <c r="AM29" s="233">
        <v>1194.0305090467343</v>
      </c>
      <c r="AN29" s="233">
        <v>1334.671911645434</v>
      </c>
      <c r="AO29" s="233">
        <v>1410.9250287658683</v>
      </c>
      <c r="AP29" s="233">
        <v>1369.5209562198729</v>
      </c>
      <c r="AQ29" s="233">
        <v>1210.9434454407926</v>
      </c>
      <c r="AR29" s="233">
        <v>919.62645283489701</v>
      </c>
      <c r="AS29" s="233">
        <v>698.4933714232177</v>
      </c>
      <c r="AT29" s="233">
        <v>685.35936497590728</v>
      </c>
      <c r="AU29" s="233">
        <v>970.28719807273592</v>
      </c>
      <c r="AV29" s="233">
        <v>1201.5209044086725</v>
      </c>
      <c r="AW29" s="233">
        <v>1261.5494682903113</v>
      </c>
      <c r="AX29" s="233">
        <v>1327.8979983823458</v>
      </c>
      <c r="AY29" s="233">
        <v>1036.9478456022641</v>
      </c>
      <c r="AZ29" s="233">
        <v>743.66583118279459</v>
      </c>
      <c r="BA29" s="233">
        <v>497.54383876672478</v>
      </c>
      <c r="BB29" s="233">
        <v>453.99243996056094</v>
      </c>
      <c r="BC29" s="233">
        <v>422.60697819844756</v>
      </c>
      <c r="BD29" s="233">
        <v>442.29204437016836</v>
      </c>
      <c r="BE29" s="233">
        <v>407.7561893337471</v>
      </c>
      <c r="BF29" s="233">
        <v>406.03171602888943</v>
      </c>
      <c r="BG29" s="233">
        <v>351.21057254239344</v>
      </c>
      <c r="BH29" s="225">
        <v>190.9626694385698</v>
      </c>
      <c r="BI29" s="233">
        <v>31.417894653521703</v>
      </c>
      <c r="BJ29" s="233">
        <v>15.461490889531348</v>
      </c>
      <c r="BK29" s="233">
        <v>0</v>
      </c>
      <c r="BL29" s="233">
        <v>0</v>
      </c>
      <c r="BM29" s="233">
        <v>0</v>
      </c>
      <c r="BN29" s="233">
        <v>0</v>
      </c>
      <c r="BO29" s="233">
        <v>0</v>
      </c>
      <c r="BP29" s="233">
        <v>0</v>
      </c>
      <c r="BQ29" s="233">
        <v>0</v>
      </c>
      <c r="BR29" s="233">
        <v>0</v>
      </c>
      <c r="BS29" s="233">
        <v>0</v>
      </c>
      <c r="BT29" s="233">
        <v>0</v>
      </c>
      <c r="BU29" s="233">
        <v>0</v>
      </c>
      <c r="BV29" s="233">
        <v>0</v>
      </c>
      <c r="BW29" s="233">
        <v>0</v>
      </c>
      <c r="BX29" s="138">
        <v>0</v>
      </c>
      <c r="BY29" s="138">
        <v>0</v>
      </c>
      <c r="BZ29" s="138">
        <v>0</v>
      </c>
      <c r="CA29" s="139">
        <v>0</v>
      </c>
    </row>
    <row r="30" spans="2:79" x14ac:dyDescent="0.4">
      <c r="B30" s="123" t="s">
        <v>300</v>
      </c>
      <c r="AH30" s="233">
        <v>7.516123209622255</v>
      </c>
      <c r="AI30" s="233">
        <v>8.2680616314621016</v>
      </c>
      <c r="AJ30" s="233">
        <v>8.6429377951229576</v>
      </c>
      <c r="AK30" s="233">
        <v>13.046190673994605</v>
      </c>
      <c r="AL30" s="233">
        <v>17.42654441388806</v>
      </c>
      <c r="AM30" s="233">
        <v>24.779709053065616</v>
      </c>
      <c r="AN30" s="233">
        <v>29.777903334157127</v>
      </c>
      <c r="AO30" s="233">
        <v>30.805686915961068</v>
      </c>
      <c r="AP30" s="233">
        <v>31.901510135301692</v>
      </c>
      <c r="AQ30" s="233">
        <v>41.025965387159765</v>
      </c>
      <c r="AR30" s="233">
        <v>47.940044973924209</v>
      </c>
      <c r="AS30" s="233">
        <v>71.210131933096392</v>
      </c>
      <c r="AT30" s="233">
        <v>109.40704520319248</v>
      </c>
      <c r="AU30" s="233">
        <v>125.2453727666892</v>
      </c>
      <c r="AV30" s="233">
        <v>139.19852107900738</v>
      </c>
      <c r="AW30" s="233">
        <v>150.50599386089769</v>
      </c>
      <c r="AX30" s="233">
        <v>90.92538635752679</v>
      </c>
      <c r="AY30" s="233">
        <v>105.62099374008758</v>
      </c>
      <c r="AZ30" s="233">
        <v>109.69374547020172</v>
      </c>
      <c r="BA30" s="233">
        <v>108.51581894362499</v>
      </c>
      <c r="BB30" s="233">
        <v>108.5592676432906</v>
      </c>
      <c r="BC30" s="233">
        <v>84.718612229515458</v>
      </c>
      <c r="BD30" s="233">
        <v>101.68656634532772</v>
      </c>
      <c r="BE30" s="233">
        <v>118.5795199896978</v>
      </c>
      <c r="BF30" s="233">
        <v>130.48192400145814</v>
      </c>
      <c r="BG30" s="233">
        <v>128.57498303960142</v>
      </c>
      <c r="BH30" s="225">
        <v>181.16824462316814</v>
      </c>
      <c r="BI30" s="233">
        <v>139.07868120366024</v>
      </c>
      <c r="BJ30" s="233">
        <v>111.68233579806238</v>
      </c>
      <c r="BK30" s="233">
        <v>103.03909464609211</v>
      </c>
      <c r="BL30" s="233">
        <v>89.48150170257594</v>
      </c>
      <c r="BM30" s="233">
        <v>54.598505645034002</v>
      </c>
      <c r="BN30" s="233">
        <v>48.887980535567607</v>
      </c>
      <c r="BO30" s="233">
        <v>43.999308892931232</v>
      </c>
      <c r="BP30" s="233">
        <v>38.557897898625022</v>
      </c>
      <c r="BQ30" s="233">
        <v>27.901510604772493</v>
      </c>
      <c r="BR30" s="233">
        <v>21.483875013546115</v>
      </c>
      <c r="BS30" s="233">
        <v>16.596499822079711</v>
      </c>
      <c r="BT30" s="233">
        <v>13.05656400105144</v>
      </c>
      <c r="BU30" s="233">
        <v>9.7380602394567344</v>
      </c>
      <c r="BV30" s="233">
        <v>7.5856710222830079</v>
      </c>
      <c r="BW30" s="233">
        <v>5.5048407318612167</v>
      </c>
      <c r="BX30" s="138">
        <v>4.1722730734788689</v>
      </c>
      <c r="BY30" s="138">
        <v>3.1914372514209872</v>
      </c>
      <c r="BZ30" s="138">
        <v>2.5096951274082184</v>
      </c>
      <c r="CA30" s="139">
        <v>0</v>
      </c>
    </row>
    <row r="31" spans="2:79" ht="26.25" customHeight="1" x14ac:dyDescent="0.4">
      <c r="B31" s="234" t="s">
        <v>301</v>
      </c>
      <c r="AH31" s="233">
        <v>1362.9546242847882</v>
      </c>
      <c r="AI31" s="233">
        <v>1224.5352100081416</v>
      </c>
      <c r="AJ31" s="233">
        <v>1345.5601436791699</v>
      </c>
      <c r="AK31" s="233">
        <v>1745.9215333743027</v>
      </c>
      <c r="AL31" s="233">
        <v>2175.2821686851726</v>
      </c>
      <c r="AM31" s="233">
        <v>2430.3617873440544</v>
      </c>
      <c r="AN31" s="233">
        <v>2658.6346777033432</v>
      </c>
      <c r="AO31" s="233">
        <v>2896.0143194089746</v>
      </c>
      <c r="AP31" s="233">
        <v>2955.6212359199571</v>
      </c>
      <c r="AQ31" s="233">
        <v>2891.1160348737512</v>
      </c>
      <c r="AR31" s="233">
        <v>2761.5632440148784</v>
      </c>
      <c r="AS31" s="233">
        <v>2745.3030856371988</v>
      </c>
      <c r="AT31" s="233">
        <v>2864.746932638805</v>
      </c>
      <c r="AU31" s="233">
        <v>3530.1841977111794</v>
      </c>
      <c r="AV31" s="233">
        <v>4281.2768020983931</v>
      </c>
      <c r="AW31" s="233">
        <v>4635.8579131828337</v>
      </c>
      <c r="AX31" s="233">
        <v>4441.0949382410481</v>
      </c>
      <c r="AY31" s="233">
        <v>4238.1142531603118</v>
      </c>
      <c r="AZ31" s="233">
        <v>3948.7487018071679</v>
      </c>
      <c r="BA31" s="233">
        <v>3668.0273654539019</v>
      </c>
      <c r="BB31" s="233">
        <v>3590.846505618943</v>
      </c>
      <c r="BC31" s="233">
        <v>3876.0770624610382</v>
      </c>
      <c r="BD31" s="233">
        <v>4620.6061357430935</v>
      </c>
      <c r="BE31" s="233">
        <v>5081.3470778624433</v>
      </c>
      <c r="BF31" s="233">
        <v>5416.199112997886</v>
      </c>
      <c r="BG31" s="233">
        <v>5441.2429523633764</v>
      </c>
      <c r="BH31" s="225">
        <v>4572.0604390484677</v>
      </c>
      <c r="BI31" s="233">
        <v>3321.2136154615964</v>
      </c>
      <c r="BJ31" s="233">
        <v>2608.2684458377294</v>
      </c>
      <c r="BK31" s="233">
        <v>2144.4460065849321</v>
      </c>
      <c r="BL31" s="233">
        <v>1749.1347247633284</v>
      </c>
      <c r="BM31" s="233">
        <v>1039.0409101445323</v>
      </c>
      <c r="BN31" s="233">
        <v>736.53612389053364</v>
      </c>
      <c r="BO31" s="233">
        <v>517.84436140766888</v>
      </c>
      <c r="BP31" s="233">
        <v>328.92939163496732</v>
      </c>
      <c r="BQ31" s="233">
        <v>190.2764274534976</v>
      </c>
      <c r="BR31" s="233">
        <v>130.37891912936655</v>
      </c>
      <c r="BS31" s="233">
        <v>86.840379496154327</v>
      </c>
      <c r="BT31" s="233">
        <v>62.627353081959278</v>
      </c>
      <c r="BU31" s="233">
        <v>44.232041106944358</v>
      </c>
      <c r="BV31" s="233">
        <v>33.334780838596494</v>
      </c>
      <c r="BW31" s="233">
        <v>25.502906301287176</v>
      </c>
      <c r="BX31" s="138">
        <v>19.546743908153193</v>
      </c>
      <c r="BY31" s="138">
        <v>15.486188152442127</v>
      </c>
      <c r="BZ31" s="138">
        <v>12.101160724498927</v>
      </c>
      <c r="CA31" s="139">
        <v>0</v>
      </c>
    </row>
    <row r="32" spans="2:79" x14ac:dyDescent="0.4">
      <c r="B32" s="234" t="s">
        <v>302</v>
      </c>
      <c r="AH32" s="233">
        <v>1376.3732852315914</v>
      </c>
      <c r="AI32" s="233">
        <v>1237.3053674923653</v>
      </c>
      <c r="AJ32" s="233">
        <v>1360.743128705433</v>
      </c>
      <c r="AK32" s="233">
        <v>1755.4162134337416</v>
      </c>
      <c r="AL32" s="233">
        <v>2190.2361356374904</v>
      </c>
      <c r="AM32" s="233">
        <v>2443.7038684062777</v>
      </c>
      <c r="AN32" s="233">
        <v>2674.2942612623156</v>
      </c>
      <c r="AO32" s="233">
        <v>2910.9410306783025</v>
      </c>
      <c r="AP32" s="233">
        <v>2970.4502085867775</v>
      </c>
      <c r="AQ32" s="233">
        <v>2916.3768408281053</v>
      </c>
      <c r="AR32" s="233">
        <v>2804.7802568108732</v>
      </c>
      <c r="AS32" s="233">
        <v>2791.0379847534859</v>
      </c>
      <c r="AT32" s="233">
        <v>2914.6633746115012</v>
      </c>
      <c r="AU32" s="233">
        <v>3587.285627685098</v>
      </c>
      <c r="AV32" s="233">
        <v>4346.4051566466742</v>
      </c>
      <c r="AW32" s="233">
        <v>4706.8988214047549</v>
      </c>
      <c r="AX32" s="233">
        <v>4511.4800097065245</v>
      </c>
      <c r="AY32" s="233">
        <v>4311.7391213311721</v>
      </c>
      <c r="AZ32" s="233">
        <v>4025.7014207955199</v>
      </c>
      <c r="BA32" s="233">
        <v>3745.8733760090645</v>
      </c>
      <c r="BB32" s="233">
        <v>3669.9364541594819</v>
      </c>
      <c r="BC32" s="233">
        <v>3957.6861770299147</v>
      </c>
      <c r="BD32" s="233">
        <v>4712.170739892671</v>
      </c>
      <c r="BE32" s="233">
        <v>5181.7584752471084</v>
      </c>
      <c r="BF32" s="233">
        <v>5526.743224165526</v>
      </c>
      <c r="BG32" s="233">
        <v>5501.9907133033284</v>
      </c>
      <c r="BH32" s="225">
        <v>4572.0604390484677</v>
      </c>
      <c r="BI32" s="233">
        <v>3321.2136154615964</v>
      </c>
      <c r="BJ32" s="233">
        <v>2608.2684458377294</v>
      </c>
      <c r="BK32" s="233">
        <v>2144.4460065849321</v>
      </c>
      <c r="BL32" s="233">
        <v>1749.1347247633284</v>
      </c>
      <c r="BM32" s="233">
        <v>1039.0409101445323</v>
      </c>
      <c r="BN32" s="233">
        <v>736.53612389053364</v>
      </c>
      <c r="BO32" s="233">
        <v>517.84436140766888</v>
      </c>
      <c r="BP32" s="233">
        <v>328.92939163496732</v>
      </c>
      <c r="BQ32" s="233">
        <v>190.2764274534976</v>
      </c>
      <c r="BR32" s="233">
        <v>130.37891912936655</v>
      </c>
      <c r="BS32" s="233">
        <v>86.840379496154327</v>
      </c>
      <c r="BT32" s="233">
        <v>62.627353081959278</v>
      </c>
      <c r="BU32" s="233">
        <v>44.232041106944358</v>
      </c>
      <c r="BV32" s="233">
        <v>33.334780838596494</v>
      </c>
      <c r="BW32" s="233">
        <v>25.502906301287176</v>
      </c>
      <c r="BX32" s="138">
        <v>19.546743908153193</v>
      </c>
      <c r="BY32" s="138">
        <v>15.486188152442127</v>
      </c>
      <c r="BZ32" s="138">
        <v>12.101160724498927</v>
      </c>
      <c r="CA32" s="139">
        <v>0</v>
      </c>
    </row>
    <row r="33" spans="2:79" ht="26.25" customHeight="1" x14ac:dyDescent="0.4">
      <c r="B33" s="260" t="s">
        <v>309</v>
      </c>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25"/>
      <c r="BI33" s="233"/>
      <c r="BJ33" s="233"/>
      <c r="BK33" s="233"/>
      <c r="BL33" s="233"/>
      <c r="BM33" s="233"/>
      <c r="BN33" s="233"/>
      <c r="BO33" s="233"/>
      <c r="BP33" s="233"/>
      <c r="BQ33" s="233"/>
      <c r="BR33" s="233"/>
      <c r="BS33" s="233"/>
      <c r="BT33" s="233"/>
      <c r="BU33" s="233"/>
      <c r="BV33" s="233"/>
      <c r="BW33" s="233"/>
      <c r="BX33" s="138"/>
      <c r="BY33" s="138"/>
      <c r="BZ33" s="138"/>
      <c r="CA33" s="139"/>
    </row>
    <row r="34" spans="2:79" x14ac:dyDescent="0.4">
      <c r="B34" s="123" t="s">
        <v>296</v>
      </c>
      <c r="AH34" s="233">
        <v>0</v>
      </c>
      <c r="AI34" s="233">
        <v>32.443394519944967</v>
      </c>
      <c r="AJ34" s="233">
        <v>49.006187629217202</v>
      </c>
      <c r="AK34" s="233">
        <v>56.66569883826272</v>
      </c>
      <c r="AL34" s="233">
        <v>89.559630710290421</v>
      </c>
      <c r="AM34" s="233">
        <v>227.9878185759745</v>
      </c>
      <c r="AN34" s="233">
        <v>415.03340642948467</v>
      </c>
      <c r="AO34" s="233">
        <v>684.56186259335516</v>
      </c>
      <c r="AP34" s="233">
        <v>944.48316632008448</v>
      </c>
      <c r="AQ34" s="233">
        <v>1200.3673643705783</v>
      </c>
      <c r="AR34" s="233">
        <v>1475.0770390141754</v>
      </c>
      <c r="AS34" s="233">
        <v>1723.6650619862248</v>
      </c>
      <c r="AT34" s="233">
        <v>1843.4091578698249</v>
      </c>
      <c r="AU34" s="233">
        <v>2211.7543338215623</v>
      </c>
      <c r="AV34" s="233">
        <v>2601.1521512467175</v>
      </c>
      <c r="AW34" s="233">
        <v>2777.1645456341412</v>
      </c>
      <c r="AX34" s="233">
        <v>2758.4979865965743</v>
      </c>
      <c r="AY34" s="233">
        <v>2356.9062123475765</v>
      </c>
      <c r="AZ34" s="233">
        <v>2157.4198504830019</v>
      </c>
      <c r="BA34" s="233">
        <v>1959.9392324190489</v>
      </c>
      <c r="BB34" s="233">
        <v>1759.1298263970973</v>
      </c>
      <c r="BC34" s="233">
        <v>1649.9650652365433</v>
      </c>
      <c r="BD34" s="233">
        <v>1562.9831582317797</v>
      </c>
      <c r="BE34" s="233">
        <v>1517.5908300684666</v>
      </c>
      <c r="BF34" s="233">
        <v>851.70477352068417</v>
      </c>
      <c r="BG34" s="233">
        <v>328.39384211414904</v>
      </c>
      <c r="BH34" s="225">
        <v>0</v>
      </c>
      <c r="BI34" s="233">
        <v>0</v>
      </c>
      <c r="BJ34" s="233">
        <v>0</v>
      </c>
      <c r="BK34" s="233">
        <v>0</v>
      </c>
      <c r="BL34" s="233">
        <v>0</v>
      </c>
      <c r="BM34" s="233">
        <v>0</v>
      </c>
      <c r="BN34" s="233">
        <v>0</v>
      </c>
      <c r="BO34" s="233">
        <v>0</v>
      </c>
      <c r="BP34" s="233">
        <v>0</v>
      </c>
      <c r="BQ34" s="233">
        <v>0</v>
      </c>
      <c r="BR34" s="233">
        <v>0</v>
      </c>
      <c r="BS34" s="233">
        <v>0</v>
      </c>
      <c r="BT34" s="233">
        <v>0</v>
      </c>
      <c r="BU34" s="233">
        <v>0</v>
      </c>
      <c r="BV34" s="233">
        <v>0</v>
      </c>
      <c r="BW34" s="233">
        <v>0</v>
      </c>
      <c r="BX34" s="138">
        <v>0</v>
      </c>
      <c r="BY34" s="138">
        <v>0</v>
      </c>
      <c r="BZ34" s="138">
        <v>0</v>
      </c>
      <c r="CA34" s="139">
        <v>0</v>
      </c>
    </row>
    <row r="35" spans="2:79" x14ac:dyDescent="0.4">
      <c r="B35" s="123" t="s">
        <v>297</v>
      </c>
      <c r="AH35" s="233">
        <v>0</v>
      </c>
      <c r="AI35" s="233">
        <v>8.5160698517708102</v>
      </c>
      <c r="AJ35" s="233">
        <v>12.863639061037075</v>
      </c>
      <c r="AK35" s="233">
        <v>14.874184919503051</v>
      </c>
      <c r="AL35" s="233">
        <v>23.508516365596545</v>
      </c>
      <c r="AM35" s="233">
        <v>59.844545155478492</v>
      </c>
      <c r="AN35" s="233">
        <v>108.94216009977099</v>
      </c>
      <c r="AO35" s="233">
        <v>179.69071134401253</v>
      </c>
      <c r="AP35" s="233">
        <v>247.91748019026826</v>
      </c>
      <c r="AQ35" s="233">
        <v>315.08454876636046</v>
      </c>
      <c r="AR35" s="233">
        <v>387.19311856425577</v>
      </c>
      <c r="AS35" s="233">
        <v>452.4450134189122</v>
      </c>
      <c r="AT35" s="233">
        <v>458.52586117866679</v>
      </c>
      <c r="AU35" s="233">
        <v>555.06674996741515</v>
      </c>
      <c r="AV35" s="233">
        <v>654.29363043636954</v>
      </c>
      <c r="AW35" s="233">
        <v>758.39143153384339</v>
      </c>
      <c r="AX35" s="233">
        <v>775.3636766552205</v>
      </c>
      <c r="AY35" s="233">
        <v>755.34454842314221</v>
      </c>
      <c r="AZ35" s="233">
        <v>739.38745677397355</v>
      </c>
      <c r="BA35" s="233">
        <v>744.70740999649308</v>
      </c>
      <c r="BB35" s="233">
        <v>738.67783943072266</v>
      </c>
      <c r="BC35" s="233">
        <v>736.24478632517491</v>
      </c>
      <c r="BD35" s="233">
        <v>703.68623045197842</v>
      </c>
      <c r="BE35" s="233">
        <v>702.15686212150092</v>
      </c>
      <c r="BF35" s="233">
        <v>206.12299875676757</v>
      </c>
      <c r="BG35" s="233">
        <v>89.180550827402371</v>
      </c>
      <c r="BH35" s="225">
        <v>0</v>
      </c>
      <c r="BI35" s="233">
        <v>0</v>
      </c>
      <c r="BJ35" s="233">
        <v>0</v>
      </c>
      <c r="BK35" s="233">
        <v>0</v>
      </c>
      <c r="BL35" s="233">
        <v>0</v>
      </c>
      <c r="BM35" s="233">
        <v>0</v>
      </c>
      <c r="BN35" s="233">
        <v>0</v>
      </c>
      <c r="BO35" s="233">
        <v>0</v>
      </c>
      <c r="BP35" s="233">
        <v>0</v>
      </c>
      <c r="BQ35" s="233">
        <v>0</v>
      </c>
      <c r="BR35" s="233">
        <v>0</v>
      </c>
      <c r="BS35" s="233">
        <v>0</v>
      </c>
      <c r="BT35" s="233">
        <v>0</v>
      </c>
      <c r="BU35" s="233">
        <v>0</v>
      </c>
      <c r="BV35" s="233">
        <v>0</v>
      </c>
      <c r="BW35" s="233">
        <v>0</v>
      </c>
      <c r="BX35" s="138">
        <v>0</v>
      </c>
      <c r="BY35" s="138">
        <v>0</v>
      </c>
      <c r="BZ35" s="138">
        <v>0</v>
      </c>
      <c r="CA35" s="139">
        <v>0</v>
      </c>
    </row>
    <row r="36" spans="2:79" ht="39" customHeight="1" x14ac:dyDescent="0.4">
      <c r="B36" s="120" t="s">
        <v>310</v>
      </c>
      <c r="C36" s="26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25"/>
      <c r="BI36" s="233"/>
      <c r="BJ36" s="233"/>
      <c r="BK36" s="233"/>
      <c r="BL36" s="233"/>
      <c r="BM36" s="233"/>
      <c r="BN36" s="233"/>
      <c r="BO36" s="233"/>
      <c r="BP36" s="233"/>
      <c r="BQ36" s="233"/>
      <c r="BR36" s="233"/>
      <c r="BS36" s="233"/>
      <c r="BT36" s="233"/>
      <c r="BU36" s="233"/>
      <c r="BV36" s="233"/>
      <c r="BW36" s="233"/>
      <c r="BX36" s="138"/>
      <c r="BY36" s="138"/>
      <c r="BZ36" s="138"/>
      <c r="CA36" s="139"/>
    </row>
    <row r="37" spans="2:79" x14ac:dyDescent="0.4">
      <c r="B37" s="123" t="s">
        <v>296</v>
      </c>
      <c r="AH37" s="233">
        <v>2672.246001865125</v>
      </c>
      <c r="AI37" s="233">
        <v>2510.6570247908958</v>
      </c>
      <c r="AJ37" s="233">
        <v>2441.5388082998184</v>
      </c>
      <c r="AK37" s="233">
        <v>2808.2810461920408</v>
      </c>
      <c r="AL37" s="233">
        <v>2623.617848450459</v>
      </c>
      <c r="AM37" s="233">
        <v>2484.7746991645058</v>
      </c>
      <c r="AN37" s="233">
        <v>2684.341753027968</v>
      </c>
      <c r="AO37" s="233">
        <v>2705.3685493216017</v>
      </c>
      <c r="AP37" s="233">
        <v>2517.7281462372835</v>
      </c>
      <c r="AQ37" s="233">
        <v>2329.2471072869039</v>
      </c>
      <c r="AR37" s="233">
        <v>2414.0590688467632</v>
      </c>
      <c r="AS37" s="233">
        <v>2267.8415492729673</v>
      </c>
      <c r="AT37" s="233">
        <v>2302.5008724230593</v>
      </c>
      <c r="AU37" s="233">
        <v>2478.4893292907955</v>
      </c>
      <c r="AV37" s="233">
        <v>3592.366148464941</v>
      </c>
      <c r="AW37" s="233">
        <v>3607.6665914860314</v>
      </c>
      <c r="AX37" s="233">
        <v>3598.4671316690851</v>
      </c>
      <c r="AY37" s="233">
        <v>3678.034409938537</v>
      </c>
      <c r="AZ37" s="233">
        <v>3555.5971161661178</v>
      </c>
      <c r="BA37" s="233">
        <v>3650.7993135920087</v>
      </c>
      <c r="BB37" s="233">
        <v>3548.6610126599703</v>
      </c>
      <c r="BC37" s="233">
        <v>3875.0117309606517</v>
      </c>
      <c r="BD37" s="233">
        <v>4283.7667349820513</v>
      </c>
      <c r="BE37" s="233">
        <v>4822.8226505440152</v>
      </c>
      <c r="BF37" s="233">
        <v>5319.8924087441301</v>
      </c>
      <c r="BG37" s="233">
        <v>6269.2098238297976</v>
      </c>
      <c r="BH37" s="225">
        <v>7979.8207568020653</v>
      </c>
      <c r="BI37" s="233">
        <v>8369.411210678958</v>
      </c>
      <c r="BJ37" s="233">
        <v>8687.2233029152321</v>
      </c>
      <c r="BK37" s="233">
        <v>9092.5424280511306</v>
      </c>
      <c r="BL37" s="233">
        <v>9256.1885526564092</v>
      </c>
      <c r="BM37" s="233">
        <v>9631.1399726221825</v>
      </c>
      <c r="BN37" s="233">
        <v>9586.9508149711637</v>
      </c>
      <c r="BO37" s="233">
        <v>9244.4091960150963</v>
      </c>
      <c r="BP37" s="233">
        <v>8452.8119036568787</v>
      </c>
      <c r="BQ37" s="233">
        <v>7781.8400930409252</v>
      </c>
      <c r="BR37" s="233">
        <v>7175.2617675533666</v>
      </c>
      <c r="BS37" s="233">
        <v>6579.974270104779</v>
      </c>
      <c r="BT37" s="233">
        <v>5996.1877453642292</v>
      </c>
      <c r="BU37" s="233">
        <v>5572.2664990526255</v>
      </c>
      <c r="BV37" s="233">
        <v>5160.2985464094145</v>
      </c>
      <c r="BW37" s="233">
        <v>4951.1014240060513</v>
      </c>
      <c r="BX37" s="138">
        <v>4719.5091729846354</v>
      </c>
      <c r="BY37" s="138">
        <v>4476.7975187661768</v>
      </c>
      <c r="BZ37" s="138">
        <v>4292.6666318925909</v>
      </c>
      <c r="CA37" s="139">
        <v>4165.4481603496752</v>
      </c>
    </row>
    <row r="38" spans="2:79" x14ac:dyDescent="0.4">
      <c r="B38" s="123" t="s">
        <v>297</v>
      </c>
      <c r="AH38" s="233">
        <v>586.38859003182529</v>
      </c>
      <c r="AI38" s="233">
        <v>555.01487458841905</v>
      </c>
      <c r="AJ38" s="233">
        <v>545.7464370362519</v>
      </c>
      <c r="AK38" s="233">
        <v>563.55704303431389</v>
      </c>
      <c r="AL38" s="233">
        <v>687.52833579335652</v>
      </c>
      <c r="AM38" s="233">
        <v>731.44342875571226</v>
      </c>
      <c r="AN38" s="233">
        <v>760.83727874712736</v>
      </c>
      <c r="AO38" s="233">
        <v>828.30803649048437</v>
      </c>
      <c r="AP38" s="233">
        <v>959.72970372897612</v>
      </c>
      <c r="AQ38" s="233">
        <v>923.62937808170102</v>
      </c>
      <c r="AR38" s="233">
        <v>1124.7141233425298</v>
      </c>
      <c r="AS38" s="233">
        <v>1149.925141533696</v>
      </c>
      <c r="AT38" s="233">
        <v>1318.8486529863462</v>
      </c>
      <c r="AU38" s="233">
        <v>1549.5800793070941</v>
      </c>
      <c r="AV38" s="233">
        <v>2105.0805093041249</v>
      </c>
      <c r="AW38" s="233">
        <v>2571.5400288338897</v>
      </c>
      <c r="AX38" s="233">
        <v>3203.2924030369791</v>
      </c>
      <c r="AY38" s="233">
        <v>3757.6488672753362</v>
      </c>
      <c r="AZ38" s="233">
        <v>4000.5943710750316</v>
      </c>
      <c r="BA38" s="233">
        <v>4182.8702757986002</v>
      </c>
      <c r="BB38" s="233">
        <v>4347.8028488940954</v>
      </c>
      <c r="BC38" s="233">
        <v>4522.3531931087728</v>
      </c>
      <c r="BD38" s="233">
        <v>4740.9346362961951</v>
      </c>
      <c r="BE38" s="233">
        <v>5050.2090199775948</v>
      </c>
      <c r="BF38" s="233">
        <v>5264.7898662331836</v>
      </c>
      <c r="BG38" s="233">
        <v>5513.9659033695161</v>
      </c>
      <c r="BH38" s="225">
        <v>5284.2938905894744</v>
      </c>
      <c r="BI38" s="233">
        <v>5144.8208344506393</v>
      </c>
      <c r="BJ38" s="233">
        <v>5186.4155722972491</v>
      </c>
      <c r="BK38" s="233">
        <v>5730.2998166668394</v>
      </c>
      <c r="BL38" s="233">
        <v>5767.0881086335457</v>
      </c>
      <c r="BM38" s="233">
        <v>6414.4037007861334</v>
      </c>
      <c r="BN38" s="233">
        <v>6637.3573809143809</v>
      </c>
      <c r="BO38" s="233">
        <v>6937.7311985071665</v>
      </c>
      <c r="BP38" s="233">
        <v>7751.8671808441923</v>
      </c>
      <c r="BQ38" s="233">
        <v>8696.2209947362335</v>
      </c>
      <c r="BR38" s="233">
        <v>10016.616481245845</v>
      </c>
      <c r="BS38" s="233">
        <v>10873.779573413161</v>
      </c>
      <c r="BT38" s="233">
        <v>10831.098027266809</v>
      </c>
      <c r="BU38" s="233">
        <v>11067.72155204386</v>
      </c>
      <c r="BV38" s="233">
        <v>10929.420169319363</v>
      </c>
      <c r="BW38" s="233">
        <v>11306.523813386459</v>
      </c>
      <c r="BX38" s="138">
        <v>10825.619924596058</v>
      </c>
      <c r="BY38" s="138">
        <v>10734.139067400134</v>
      </c>
      <c r="BZ38" s="138">
        <v>10672.797543814369</v>
      </c>
      <c r="CA38" s="139">
        <v>10681.813435659431</v>
      </c>
    </row>
    <row r="39" spans="2:79" x14ac:dyDescent="0.4">
      <c r="B39" s="123" t="s">
        <v>298</v>
      </c>
      <c r="AH39" s="233">
        <v>726.94453113183874</v>
      </c>
      <c r="AI39" s="233">
        <v>661.07160756049871</v>
      </c>
      <c r="AJ39" s="233">
        <v>652.77997428868309</v>
      </c>
      <c r="AK39" s="233">
        <v>829.27849111404407</v>
      </c>
      <c r="AL39" s="233">
        <v>1180.0765367329759</v>
      </c>
      <c r="AM39" s="233">
        <v>1487.1278670884226</v>
      </c>
      <c r="AN39" s="233">
        <v>1606.0398996073434</v>
      </c>
      <c r="AO39" s="233">
        <v>1871.3979401645261</v>
      </c>
      <c r="AP39" s="233">
        <v>2060.2222610038398</v>
      </c>
      <c r="AQ39" s="233">
        <v>2052.4397864801149</v>
      </c>
      <c r="AR39" s="233">
        <v>2068.8028220280967</v>
      </c>
      <c r="AS39" s="233">
        <v>1999.1739130356002</v>
      </c>
      <c r="AT39" s="233">
        <v>2283.7898774928253</v>
      </c>
      <c r="AU39" s="233">
        <v>2791.7177699068361</v>
      </c>
      <c r="AV39" s="233">
        <v>3276.7271908182911</v>
      </c>
      <c r="AW39" s="233">
        <v>3432.4626796819775</v>
      </c>
      <c r="AX39" s="233">
        <v>4025.4839167888122</v>
      </c>
      <c r="AY39" s="233">
        <v>4154.5346856716696</v>
      </c>
      <c r="AZ39" s="233">
        <v>4032.9286385263199</v>
      </c>
      <c r="BA39" s="233">
        <v>3747.9660755490891</v>
      </c>
      <c r="BB39" s="233">
        <v>3479.1494803906135</v>
      </c>
      <c r="BC39" s="233">
        <v>3256.0622091728324</v>
      </c>
      <c r="BD39" s="233">
        <v>3144.2555935653772</v>
      </c>
      <c r="BE39" s="233">
        <v>3029.4088152815439</v>
      </c>
      <c r="BF39" s="233">
        <v>2817.5207559255741</v>
      </c>
      <c r="BG39" s="233">
        <v>2967.0765626452876</v>
      </c>
      <c r="BH39" s="225">
        <v>2963.2689281845528</v>
      </c>
      <c r="BI39" s="233">
        <v>2742.3370444561961</v>
      </c>
      <c r="BJ39" s="233">
        <v>2676.7696774497958</v>
      </c>
      <c r="BK39" s="233">
        <v>2648.2052608397535</v>
      </c>
      <c r="BL39" s="233">
        <v>2453.7483768518427</v>
      </c>
      <c r="BM39" s="233">
        <v>2688.203664349835</v>
      </c>
      <c r="BN39" s="233">
        <v>2559.7531790030393</v>
      </c>
      <c r="BO39" s="233">
        <v>2349.5844893172875</v>
      </c>
      <c r="BP39" s="233">
        <v>2170.6318548200534</v>
      </c>
      <c r="BQ39" s="233">
        <v>1912.0675032717515</v>
      </c>
      <c r="BR39" s="233">
        <v>1751.4481277534089</v>
      </c>
      <c r="BS39" s="233">
        <v>1619.2410524049826</v>
      </c>
      <c r="BT39" s="233">
        <v>1435.9492371148513</v>
      </c>
      <c r="BU39" s="233">
        <v>1367.1933452655803</v>
      </c>
      <c r="BV39" s="233">
        <v>1120.7622295080739</v>
      </c>
      <c r="BW39" s="233">
        <v>1258.5680444570219</v>
      </c>
      <c r="BX39" s="138">
        <v>1181.2283362259625</v>
      </c>
      <c r="BY39" s="138">
        <v>1122.9559503579981</v>
      </c>
      <c r="BZ39" s="138">
        <v>1110.3030344771362</v>
      </c>
      <c r="CA39" s="139">
        <v>1105.6241108747183</v>
      </c>
    </row>
    <row r="40" spans="2:79" x14ac:dyDescent="0.4">
      <c r="B40" s="123" t="s">
        <v>299</v>
      </c>
      <c r="AH40" s="233">
        <v>2017.9765148251233</v>
      </c>
      <c r="AI40" s="233">
        <v>1753.3794512863276</v>
      </c>
      <c r="AJ40" s="233">
        <v>2270.6648003820087</v>
      </c>
      <c r="AK40" s="233">
        <v>3934.5850246857221</v>
      </c>
      <c r="AL40" s="233">
        <v>6405.4858164687967</v>
      </c>
      <c r="AM40" s="233">
        <v>7820.1041897354044</v>
      </c>
      <c r="AN40" s="233">
        <v>8437.4724041251848</v>
      </c>
      <c r="AO40" s="233">
        <v>9054.4782659814518</v>
      </c>
      <c r="AP40" s="233">
        <v>8970.9774503179051</v>
      </c>
      <c r="AQ40" s="233">
        <v>7789.169630342667</v>
      </c>
      <c r="AR40" s="233">
        <v>5538.9300731631929</v>
      </c>
      <c r="AS40" s="233">
        <v>4482.8148714644885</v>
      </c>
      <c r="AT40" s="233">
        <v>4666.8077858230736</v>
      </c>
      <c r="AU40" s="233">
        <v>6259.1723345459586</v>
      </c>
      <c r="AV40" s="233">
        <v>7828.8600916385949</v>
      </c>
      <c r="AW40" s="233">
        <v>8141.1765850551046</v>
      </c>
      <c r="AX40" s="233">
        <v>7065.3889840758238</v>
      </c>
      <c r="AY40" s="233">
        <v>6540.627092791251</v>
      </c>
      <c r="AZ40" s="233">
        <v>5618.797541209</v>
      </c>
      <c r="BA40" s="233">
        <v>4656.4946945145493</v>
      </c>
      <c r="BB40" s="233">
        <v>4135.7207895605925</v>
      </c>
      <c r="BC40" s="233">
        <v>3723.4892523643548</v>
      </c>
      <c r="BD40" s="233">
        <v>3089.1793580074136</v>
      </c>
      <c r="BE40" s="233">
        <v>2658.7555676547076</v>
      </c>
      <c r="BF40" s="233">
        <v>2543.7560474321313</v>
      </c>
      <c r="BG40" s="233">
        <v>2465.1735068418334</v>
      </c>
      <c r="BH40" s="225">
        <v>2160.2981932499306</v>
      </c>
      <c r="BI40" s="233">
        <v>2345.3626265155403</v>
      </c>
      <c r="BJ40" s="233">
        <v>2465.8837149629785</v>
      </c>
      <c r="BK40" s="233">
        <v>2243.1154699042522</v>
      </c>
      <c r="BL40" s="233">
        <v>2558.3267547469095</v>
      </c>
      <c r="BM40" s="233">
        <v>4259.7578948427881</v>
      </c>
      <c r="BN40" s="233">
        <v>4271.5030117724491</v>
      </c>
      <c r="BO40" s="233">
        <v>4803.6354070913785</v>
      </c>
      <c r="BP40" s="233">
        <v>5072.7523507914248</v>
      </c>
      <c r="BQ40" s="233">
        <v>4212.0266800575291</v>
      </c>
      <c r="BR40" s="233">
        <v>2941.4618766666308</v>
      </c>
      <c r="BS40" s="233">
        <v>2168.8416847568124</v>
      </c>
      <c r="BT40" s="233">
        <v>1705.2282645968398</v>
      </c>
      <c r="BU40" s="233">
        <v>1497.716909435323</v>
      </c>
      <c r="BV40" s="233">
        <v>1148.8756820224426</v>
      </c>
      <c r="BW40" s="233">
        <v>2092.2623802171111</v>
      </c>
      <c r="BX40" s="138">
        <v>2140.2689454008564</v>
      </c>
      <c r="BY40" s="138">
        <v>2157.3609886292847</v>
      </c>
      <c r="BZ40" s="138">
        <v>2152.4159847659653</v>
      </c>
      <c r="CA40" s="139">
        <v>2144.9501552607044</v>
      </c>
    </row>
    <row r="41" spans="2:79" x14ac:dyDescent="0.4">
      <c r="B41" s="123" t="s">
        <v>300</v>
      </c>
      <c r="AH41" s="233">
        <v>93.016778606867035</v>
      </c>
      <c r="AI41" s="233">
        <v>102.3224921721705</v>
      </c>
      <c r="AJ41" s="233">
        <v>108.22229039757958</v>
      </c>
      <c r="AK41" s="233">
        <v>130.84228857097256</v>
      </c>
      <c r="AL41" s="233">
        <v>171.02036737925687</v>
      </c>
      <c r="AM41" s="233">
        <v>221.53837144788935</v>
      </c>
      <c r="AN41" s="233">
        <v>263.64841392222604</v>
      </c>
      <c r="AO41" s="233">
        <v>257.27850439649484</v>
      </c>
      <c r="AP41" s="233">
        <v>323.43388252478343</v>
      </c>
      <c r="AQ41" s="233">
        <v>442.29252851940493</v>
      </c>
      <c r="AR41" s="233">
        <v>268.09441229166379</v>
      </c>
      <c r="AS41" s="233">
        <v>247.82139043399155</v>
      </c>
      <c r="AT41" s="233">
        <v>402.19516020139577</v>
      </c>
      <c r="AU41" s="233">
        <v>613.23169642064227</v>
      </c>
      <c r="AV41" s="233">
        <v>424.86536627922652</v>
      </c>
      <c r="AW41" s="233">
        <v>407.76222236163528</v>
      </c>
      <c r="AX41" s="233">
        <v>599.0115482946685</v>
      </c>
      <c r="AY41" s="233">
        <v>671.35617130419109</v>
      </c>
      <c r="AZ41" s="233">
        <v>574.31946225414436</v>
      </c>
      <c r="BA41" s="233">
        <v>505.5995258289401</v>
      </c>
      <c r="BB41" s="233">
        <v>461.07472202394376</v>
      </c>
      <c r="BC41" s="233">
        <v>341.33150071762276</v>
      </c>
      <c r="BD41" s="233">
        <v>322.08286726175663</v>
      </c>
      <c r="BE41" s="233">
        <v>349.34528665905424</v>
      </c>
      <c r="BF41" s="233">
        <v>365.91751323001199</v>
      </c>
      <c r="BG41" s="233">
        <v>537.01000415248552</v>
      </c>
      <c r="BH41" s="225">
        <v>775.13696375509699</v>
      </c>
      <c r="BI41" s="233">
        <v>739.7596628981189</v>
      </c>
      <c r="BJ41" s="233">
        <v>723.14268810828844</v>
      </c>
      <c r="BK41" s="233">
        <v>619.43438564799578</v>
      </c>
      <c r="BL41" s="233">
        <v>540.93968738514968</v>
      </c>
      <c r="BM41" s="233">
        <v>592.91459682096001</v>
      </c>
      <c r="BN41" s="233">
        <v>689.84838654802206</v>
      </c>
      <c r="BO41" s="233">
        <v>702.86609095528559</v>
      </c>
      <c r="BP41" s="233">
        <v>759.37189322255551</v>
      </c>
      <c r="BQ41" s="233">
        <v>783.98159540122003</v>
      </c>
      <c r="BR41" s="233">
        <v>780.2507562271212</v>
      </c>
      <c r="BS41" s="233">
        <v>792.88187560234621</v>
      </c>
      <c r="BT41" s="233">
        <v>767.77074216976359</v>
      </c>
      <c r="BU41" s="233">
        <v>788.3130240499321</v>
      </c>
      <c r="BV41" s="233">
        <v>728.27153254235009</v>
      </c>
      <c r="BW41" s="233">
        <v>902.63131557648455</v>
      </c>
      <c r="BX41" s="138">
        <v>944.75716856563292</v>
      </c>
      <c r="BY41" s="138">
        <v>985.78533503392669</v>
      </c>
      <c r="BZ41" s="138">
        <v>1035.618611542548</v>
      </c>
      <c r="CA41" s="139">
        <v>1034.4307282432389</v>
      </c>
    </row>
    <row r="42" spans="2:79" ht="26.25" customHeight="1" x14ac:dyDescent="0.4">
      <c r="B42" s="234" t="s">
        <v>301</v>
      </c>
      <c r="AH42" s="233">
        <v>3424.3264145956546</v>
      </c>
      <c r="AI42" s="233">
        <v>3071.7884256074153</v>
      </c>
      <c r="AJ42" s="233">
        <v>3577.4135021045231</v>
      </c>
      <c r="AK42" s="233">
        <v>5458.2628474050525</v>
      </c>
      <c r="AL42" s="233">
        <v>8444.111056374386</v>
      </c>
      <c r="AM42" s="233">
        <v>10260.213857027429</v>
      </c>
      <c r="AN42" s="233">
        <v>11067.99799640188</v>
      </c>
      <c r="AO42" s="233">
        <v>12011.462747032958</v>
      </c>
      <c r="AP42" s="233">
        <v>12314.363297575504</v>
      </c>
      <c r="AQ42" s="233">
        <v>11207.531323423889</v>
      </c>
      <c r="AR42" s="233">
        <v>9000.541430825484</v>
      </c>
      <c r="AS42" s="233">
        <v>7879.735316467777</v>
      </c>
      <c r="AT42" s="233">
        <v>8671.6414765036425</v>
      </c>
      <c r="AU42" s="233">
        <v>11213.701880180532</v>
      </c>
      <c r="AV42" s="233">
        <v>13635.533158040236</v>
      </c>
      <c r="AW42" s="233">
        <v>14552.941515932605</v>
      </c>
      <c r="AX42" s="233">
        <v>14893.176852196282</v>
      </c>
      <c r="AY42" s="233">
        <v>15124.166817042447</v>
      </c>
      <c r="AZ42" s="233">
        <v>14226.640013064496</v>
      </c>
      <c r="BA42" s="233">
        <v>13092.930571691179</v>
      </c>
      <c r="BB42" s="233">
        <v>12423.747840869244</v>
      </c>
      <c r="BC42" s="233">
        <v>11843.236155363584</v>
      </c>
      <c r="BD42" s="233">
        <v>11296.452455130742</v>
      </c>
      <c r="BE42" s="233">
        <v>11087.718689572901</v>
      </c>
      <c r="BF42" s="233">
        <v>10991.984182820901</v>
      </c>
      <c r="BG42" s="233">
        <v>11483.225977009122</v>
      </c>
      <c r="BH42" s="225">
        <v>11182.997975779053</v>
      </c>
      <c r="BI42" s="233">
        <v>10972.280168320494</v>
      </c>
      <c r="BJ42" s="233">
        <v>11052.211652818312</v>
      </c>
      <c r="BK42" s="233">
        <v>11241.05493305884</v>
      </c>
      <c r="BL42" s="233">
        <v>11320.102927617449</v>
      </c>
      <c r="BM42" s="233">
        <v>13955.279856799716</v>
      </c>
      <c r="BN42" s="233">
        <v>14158.461958237893</v>
      </c>
      <c r="BO42" s="233">
        <v>14793.817185871118</v>
      </c>
      <c r="BP42" s="233">
        <v>15754.623279678228</v>
      </c>
      <c r="BQ42" s="233">
        <v>15604.296773466733</v>
      </c>
      <c r="BR42" s="233">
        <v>15489.777241893005</v>
      </c>
      <c r="BS42" s="233">
        <v>15454.744186177302</v>
      </c>
      <c r="BT42" s="233">
        <v>14740.046271148265</v>
      </c>
      <c r="BU42" s="233">
        <v>14720.944830794697</v>
      </c>
      <c r="BV42" s="233">
        <v>13927.329613392229</v>
      </c>
      <c r="BW42" s="233">
        <v>15559.985553637076</v>
      </c>
      <c r="BX42" s="138">
        <v>15091.874374788511</v>
      </c>
      <c r="BY42" s="138">
        <v>15000.241341421344</v>
      </c>
      <c r="BZ42" s="138">
        <v>14971.135174600016</v>
      </c>
      <c r="CA42" s="139">
        <v>14966.818430038094</v>
      </c>
    </row>
    <row r="43" spans="2:79" x14ac:dyDescent="0.4">
      <c r="B43" s="234" t="s">
        <v>302</v>
      </c>
      <c r="AH43" s="233">
        <v>6096.57241646078</v>
      </c>
      <c r="AI43" s="233">
        <v>5582.4454503983106</v>
      </c>
      <c r="AJ43" s="233">
        <v>6018.952310404341</v>
      </c>
      <c r="AK43" s="233">
        <v>8266.5438935970942</v>
      </c>
      <c r="AL43" s="233">
        <v>11067.728904824846</v>
      </c>
      <c r="AM43" s="233">
        <v>12744.988556191935</v>
      </c>
      <c r="AN43" s="233">
        <v>13752.339749429848</v>
      </c>
      <c r="AO43" s="233">
        <v>14716.831296354558</v>
      </c>
      <c r="AP43" s="233">
        <v>14832.091443812787</v>
      </c>
      <c r="AQ43" s="233">
        <v>13536.778430710794</v>
      </c>
      <c r="AR43" s="233">
        <v>11414.600499672248</v>
      </c>
      <c r="AS43" s="233">
        <v>10147.576865740746</v>
      </c>
      <c r="AT43" s="233">
        <v>10974.142348926702</v>
      </c>
      <c r="AU43" s="233">
        <v>13692.191209471328</v>
      </c>
      <c r="AV43" s="233">
        <v>17227.899306505176</v>
      </c>
      <c r="AW43" s="233">
        <v>18160.608107418637</v>
      </c>
      <c r="AX43" s="233">
        <v>18491.643983865368</v>
      </c>
      <c r="AY43" s="233">
        <v>18802.201226980986</v>
      </c>
      <c r="AZ43" s="233">
        <v>17782.237129230612</v>
      </c>
      <c r="BA43" s="233">
        <v>16743.729885283188</v>
      </c>
      <c r="BB43" s="233">
        <v>15972.408853529214</v>
      </c>
      <c r="BC43" s="233">
        <v>15718.247886324236</v>
      </c>
      <c r="BD43" s="233">
        <v>15580.219190112792</v>
      </c>
      <c r="BE43" s="233">
        <v>15910.541340116915</v>
      </c>
      <c r="BF43" s="233">
        <v>16311.876591565031</v>
      </c>
      <c r="BG43" s="233">
        <v>17752.435800838921</v>
      </c>
      <c r="BH43" s="225">
        <v>19162.81873258112</v>
      </c>
      <c r="BI43" s="233">
        <v>19341.691378999454</v>
      </c>
      <c r="BJ43" s="233">
        <v>19739.434955733544</v>
      </c>
      <c r="BK43" s="233">
        <v>20333.597361109969</v>
      </c>
      <c r="BL43" s="233">
        <v>20576.291480273856</v>
      </c>
      <c r="BM43" s="233">
        <v>23586.419829421899</v>
      </c>
      <c r="BN43" s="233">
        <v>23745.412773209056</v>
      </c>
      <c r="BO43" s="233">
        <v>24038.226381886212</v>
      </c>
      <c r="BP43" s="233">
        <v>24207.435183335103</v>
      </c>
      <c r="BQ43" s="233">
        <v>23386.136866507659</v>
      </c>
      <c r="BR43" s="233">
        <v>22665.039009446369</v>
      </c>
      <c r="BS43" s="233">
        <v>22034.718456282084</v>
      </c>
      <c r="BT43" s="233">
        <v>20736.234016512495</v>
      </c>
      <c r="BU43" s="233">
        <v>20293.211329847323</v>
      </c>
      <c r="BV43" s="233">
        <v>19087.628159801647</v>
      </c>
      <c r="BW43" s="233">
        <v>20511.086977643128</v>
      </c>
      <c r="BX43" s="138">
        <v>19811.383547773145</v>
      </c>
      <c r="BY43" s="138">
        <v>19477.038860187524</v>
      </c>
      <c r="BZ43" s="138">
        <v>19263.801806492607</v>
      </c>
      <c r="CA43" s="139">
        <v>19132.266590387768</v>
      </c>
    </row>
    <row r="44" spans="2:79" ht="26.25" customHeight="1" x14ac:dyDescent="0.4">
      <c r="B44" s="260" t="s">
        <v>311</v>
      </c>
      <c r="AH44" s="233">
        <v>0</v>
      </c>
      <c r="AI44" s="233">
        <v>0</v>
      </c>
      <c r="AJ44" s="233">
        <v>0</v>
      </c>
      <c r="AK44" s="233">
        <v>0</v>
      </c>
      <c r="AL44" s="233">
        <v>0</v>
      </c>
      <c r="AM44" s="233">
        <v>0</v>
      </c>
      <c r="AN44" s="233">
        <v>0</v>
      </c>
      <c r="AO44" s="233">
        <v>0</v>
      </c>
      <c r="AP44" s="233">
        <v>0</v>
      </c>
      <c r="AQ44" s="233">
        <v>0</v>
      </c>
      <c r="AR44" s="233">
        <v>0</v>
      </c>
      <c r="AS44" s="233">
        <v>0</v>
      </c>
      <c r="AT44" s="233">
        <v>0</v>
      </c>
      <c r="AU44" s="233">
        <v>0</v>
      </c>
      <c r="AV44" s="233">
        <v>0</v>
      </c>
      <c r="AW44" s="233">
        <v>0</v>
      </c>
      <c r="AX44" s="233">
        <v>0</v>
      </c>
      <c r="AY44" s="233">
        <v>0</v>
      </c>
      <c r="AZ44" s="233">
        <v>0</v>
      </c>
      <c r="BA44" s="233">
        <v>0</v>
      </c>
      <c r="BB44" s="233">
        <v>0</v>
      </c>
      <c r="BC44" s="233">
        <v>0</v>
      </c>
      <c r="BD44" s="233">
        <v>0</v>
      </c>
      <c r="BE44" s="233">
        <v>0</v>
      </c>
      <c r="BF44" s="233">
        <v>0</v>
      </c>
      <c r="BG44" s="233">
        <v>0</v>
      </c>
      <c r="BH44" s="138">
        <v>0</v>
      </c>
      <c r="BI44" s="233">
        <v>0</v>
      </c>
      <c r="BJ44" s="233">
        <v>0</v>
      </c>
      <c r="BK44" s="233">
        <v>0</v>
      </c>
      <c r="BL44" s="233">
        <v>0</v>
      </c>
      <c r="BM44" s="233">
        <v>0</v>
      </c>
      <c r="BN44" s="233">
        <v>0</v>
      </c>
      <c r="BO44" s="233">
        <v>0</v>
      </c>
      <c r="BP44" s="233">
        <v>0</v>
      </c>
      <c r="BQ44" s="233">
        <v>0</v>
      </c>
      <c r="BR44" s="233">
        <v>0</v>
      </c>
      <c r="BS44" s="233">
        <v>0</v>
      </c>
      <c r="BT44" s="233">
        <v>0</v>
      </c>
      <c r="BU44" s="233">
        <v>0</v>
      </c>
      <c r="BV44" s="233">
        <v>0</v>
      </c>
      <c r="BW44" s="233">
        <v>0</v>
      </c>
      <c r="BX44" s="138">
        <v>0</v>
      </c>
      <c r="BY44" s="138">
        <v>0</v>
      </c>
      <c r="BZ44" s="138">
        <v>0</v>
      </c>
      <c r="CA44" s="139">
        <v>0</v>
      </c>
    </row>
    <row r="45" spans="2:79" x14ac:dyDescent="0.4">
      <c r="B45" s="123" t="s">
        <v>312</v>
      </c>
      <c r="AH45" s="233">
        <v>114.89474493313062</v>
      </c>
      <c r="AI45" s="233">
        <v>110.5905538036326</v>
      </c>
      <c r="AJ45" s="233">
        <v>144.36292894392665</v>
      </c>
      <c r="AK45" s="233">
        <v>205.28836208750178</v>
      </c>
      <c r="AL45" s="233">
        <v>272.52322628547114</v>
      </c>
      <c r="AM45" s="233">
        <v>340.41712249008384</v>
      </c>
      <c r="AN45" s="233">
        <v>330.10460691343104</v>
      </c>
      <c r="AO45" s="233">
        <v>322.85297302257987</v>
      </c>
      <c r="AP45" s="233">
        <v>383.95300817633358</v>
      </c>
      <c r="AQ45" s="233">
        <v>405.87009300449029</v>
      </c>
      <c r="AR45" s="233">
        <v>836.20808459511227</v>
      </c>
      <c r="AS45" s="233">
        <v>837.29035313088252</v>
      </c>
      <c r="AT45" s="233">
        <v>899.80604768984119</v>
      </c>
      <c r="AU45" s="233">
        <v>1077.9554488106653</v>
      </c>
      <c r="AV45" s="233">
        <v>1559.0862972723889</v>
      </c>
      <c r="AW45" s="233">
        <v>1979.4975525674149</v>
      </c>
      <c r="AX45" s="233">
        <v>2333.2090882625475</v>
      </c>
      <c r="AY45" s="233">
        <v>2733.0850077869873</v>
      </c>
      <c r="AZ45" s="233">
        <v>3162.3706512631943</v>
      </c>
      <c r="BA45" s="233">
        <v>3507.4307682602189</v>
      </c>
      <c r="BB45" s="233">
        <v>3615.5347633539782</v>
      </c>
      <c r="BC45" s="233">
        <v>2811.0318529943256</v>
      </c>
      <c r="BD45" s="233">
        <v>2.479735724173731</v>
      </c>
      <c r="BE45" s="233">
        <v>-1.1758916347995747</v>
      </c>
      <c r="BF45" s="233">
        <v>-1.0366145236645958</v>
      </c>
      <c r="BG45" s="233">
        <v>0.11695050232529369</v>
      </c>
      <c r="BH45" s="233">
        <v>-3.8758949151521366E-2</v>
      </c>
      <c r="BI45" s="233">
        <v>0</v>
      </c>
      <c r="BJ45" s="233">
        <v>0</v>
      </c>
      <c r="BK45" s="233">
        <v>0</v>
      </c>
      <c r="BL45" s="233">
        <v>0</v>
      </c>
      <c r="BM45" s="233">
        <v>0</v>
      </c>
      <c r="BN45" s="233">
        <v>0</v>
      </c>
      <c r="BO45" s="233">
        <v>0</v>
      </c>
      <c r="BP45" s="233">
        <v>0</v>
      </c>
      <c r="BQ45" s="233">
        <v>0</v>
      </c>
      <c r="BR45" s="233">
        <v>0</v>
      </c>
      <c r="BS45" s="233">
        <v>0</v>
      </c>
      <c r="BT45" s="233">
        <v>0</v>
      </c>
      <c r="BU45" s="233">
        <v>0</v>
      </c>
      <c r="BV45" s="233">
        <v>0</v>
      </c>
      <c r="BW45" s="233">
        <v>0</v>
      </c>
      <c r="BX45" s="138">
        <v>0</v>
      </c>
      <c r="BY45" s="138">
        <v>0</v>
      </c>
      <c r="BZ45" s="138">
        <v>0</v>
      </c>
      <c r="CA45" s="139">
        <v>0</v>
      </c>
    </row>
    <row r="46" spans="2:79" x14ac:dyDescent="0.4">
      <c r="B46" s="261" t="s">
        <v>313</v>
      </c>
      <c r="AH46" s="233">
        <v>69.472864312836563</v>
      </c>
      <c r="AI46" s="233">
        <v>66.081241322786923</v>
      </c>
      <c r="AJ46" s="233">
        <v>84.959056774612492</v>
      </c>
      <c r="AK46" s="233">
        <v>118.99432904815626</v>
      </c>
      <c r="AL46" s="233">
        <v>155.65162496398619</v>
      </c>
      <c r="AM46" s="233">
        <v>192.16630280671993</v>
      </c>
      <c r="AN46" s="233">
        <v>185.47165719998671</v>
      </c>
      <c r="AO46" s="233">
        <v>181.10208436018934</v>
      </c>
      <c r="AP46" s="233">
        <v>215.37437415278123</v>
      </c>
      <c r="AQ46" s="233">
        <v>228.4262685799159</v>
      </c>
      <c r="AR46" s="233">
        <v>455.38337203782703</v>
      </c>
      <c r="AS46" s="233">
        <v>484.90182018573717</v>
      </c>
      <c r="AT46" s="233">
        <v>529.27845514656906</v>
      </c>
      <c r="AU46" s="233">
        <v>645.28010480802027</v>
      </c>
      <c r="AV46" s="233">
        <v>866.12556205601879</v>
      </c>
      <c r="AW46" s="233">
        <v>1048.0650564687428</v>
      </c>
      <c r="AX46" s="233">
        <v>1208.3538792540792</v>
      </c>
      <c r="AY46" s="233">
        <v>1364.1649497010658</v>
      </c>
      <c r="AZ46" s="233">
        <v>1539.4803343547769</v>
      </c>
      <c r="BA46" s="233">
        <v>1687.4638061566211</v>
      </c>
      <c r="BB46" s="233">
        <v>1728.6221107075394</v>
      </c>
      <c r="BC46" s="233">
        <v>1413.1267729645674</v>
      </c>
      <c r="BD46" s="233">
        <v>1.2465817269106743</v>
      </c>
      <c r="BE46" s="233">
        <v>-0.59112953468325813</v>
      </c>
      <c r="BF46" s="233">
        <v>-0.52111388744100062</v>
      </c>
      <c r="BG46" s="233">
        <v>5.8791893720978414E-2</v>
      </c>
      <c r="BH46" s="233">
        <v>-1.9484414123463051E-2</v>
      </c>
      <c r="BI46" s="233">
        <v>0</v>
      </c>
      <c r="BJ46" s="233">
        <v>0</v>
      </c>
      <c r="BK46" s="233">
        <v>0</v>
      </c>
      <c r="BL46" s="233">
        <v>0</v>
      </c>
      <c r="BM46" s="233">
        <v>0</v>
      </c>
      <c r="BN46" s="233">
        <v>0</v>
      </c>
      <c r="BO46" s="233">
        <v>0</v>
      </c>
      <c r="BP46" s="233">
        <v>0</v>
      </c>
      <c r="BQ46" s="233">
        <v>0</v>
      </c>
      <c r="BR46" s="233">
        <v>0</v>
      </c>
      <c r="BS46" s="233">
        <v>0</v>
      </c>
      <c r="BT46" s="233">
        <v>0</v>
      </c>
      <c r="BU46" s="233">
        <v>0</v>
      </c>
      <c r="BV46" s="233">
        <v>0</v>
      </c>
      <c r="BW46" s="233">
        <v>0</v>
      </c>
      <c r="BX46" s="138">
        <v>0</v>
      </c>
      <c r="BY46" s="138">
        <v>0</v>
      </c>
      <c r="BZ46" s="138">
        <v>0</v>
      </c>
      <c r="CA46" s="139">
        <v>0</v>
      </c>
    </row>
    <row r="47" spans="2:79" x14ac:dyDescent="0.4">
      <c r="B47" s="261" t="s">
        <v>314</v>
      </c>
      <c r="AH47" s="233">
        <v>45.421880620294068</v>
      </c>
      <c r="AI47" s="233">
        <v>44.509312480845672</v>
      </c>
      <c r="AJ47" s="233">
        <v>59.403872169314162</v>
      </c>
      <c r="AK47" s="233">
        <v>86.294033039345535</v>
      </c>
      <c r="AL47" s="233">
        <v>116.87160132148493</v>
      </c>
      <c r="AM47" s="233">
        <v>148.25081968336391</v>
      </c>
      <c r="AN47" s="233">
        <v>144.63294971344433</v>
      </c>
      <c r="AO47" s="233">
        <v>141.75088866239054</v>
      </c>
      <c r="AP47" s="233">
        <v>168.57863402355235</v>
      </c>
      <c r="AQ47" s="233">
        <v>177.44382442457442</v>
      </c>
      <c r="AR47" s="233">
        <v>380.82471255728518</v>
      </c>
      <c r="AS47" s="233">
        <v>352.38853294514541</v>
      </c>
      <c r="AT47" s="233">
        <v>370.52759254327208</v>
      </c>
      <c r="AU47" s="233">
        <v>432.67534400264503</v>
      </c>
      <c r="AV47" s="233">
        <v>692.96073521636993</v>
      </c>
      <c r="AW47" s="233">
        <v>931.43249609867212</v>
      </c>
      <c r="AX47" s="233">
        <v>1124.8552090084684</v>
      </c>
      <c r="AY47" s="233">
        <v>1368.9200580859213</v>
      </c>
      <c r="AZ47" s="233">
        <v>1622.8903169084174</v>
      </c>
      <c r="BA47" s="233">
        <v>1819.966962103598</v>
      </c>
      <c r="BB47" s="233">
        <v>1886.912652646439</v>
      </c>
      <c r="BC47" s="233">
        <v>1397.9050800297584</v>
      </c>
      <c r="BD47" s="233">
        <v>1.2331539972630565</v>
      </c>
      <c r="BE47" s="233">
        <v>-0.58476210011631657</v>
      </c>
      <c r="BF47" s="233">
        <v>-0.5155006362235951</v>
      </c>
      <c r="BG47" s="233">
        <v>5.8158608604315279E-2</v>
      </c>
      <c r="BH47" s="233">
        <v>-1.9274535028058318E-2</v>
      </c>
      <c r="BI47" s="233">
        <v>0</v>
      </c>
      <c r="BJ47" s="233">
        <v>0</v>
      </c>
      <c r="BK47" s="233">
        <v>0</v>
      </c>
      <c r="BL47" s="233">
        <v>0</v>
      </c>
      <c r="BM47" s="233">
        <v>0</v>
      </c>
      <c r="BN47" s="233">
        <v>0</v>
      </c>
      <c r="BO47" s="233">
        <v>0</v>
      </c>
      <c r="BP47" s="233">
        <v>0</v>
      </c>
      <c r="BQ47" s="233">
        <v>0</v>
      </c>
      <c r="BR47" s="233">
        <v>0</v>
      </c>
      <c r="BS47" s="233">
        <v>0</v>
      </c>
      <c r="BT47" s="233">
        <v>0</v>
      </c>
      <c r="BU47" s="233">
        <v>0</v>
      </c>
      <c r="BV47" s="233">
        <v>0</v>
      </c>
      <c r="BW47" s="233">
        <v>0</v>
      </c>
      <c r="BX47" s="138">
        <v>0</v>
      </c>
      <c r="BY47" s="138">
        <v>0</v>
      </c>
      <c r="BZ47" s="138">
        <v>0</v>
      </c>
      <c r="CA47" s="139">
        <v>0</v>
      </c>
    </row>
    <row r="48" spans="2:79" x14ac:dyDescent="0.4">
      <c r="B48" s="261" t="s">
        <v>315</v>
      </c>
      <c r="AH48" s="233">
        <v>65.855163814349112</v>
      </c>
      <c r="AI48" s="233">
        <v>60.298182907218738</v>
      </c>
      <c r="AJ48" s="233">
        <v>75.733250818996439</v>
      </c>
      <c r="AK48" s="233">
        <v>100.16267337016571</v>
      </c>
      <c r="AL48" s="233">
        <v>120.03194209843953</v>
      </c>
      <c r="AM48" s="233">
        <v>139.29351508214936</v>
      </c>
      <c r="AN48" s="233">
        <v>133.86981020272012</v>
      </c>
      <c r="AO48" s="233">
        <v>132.70230617277346</v>
      </c>
      <c r="AP48" s="233">
        <v>158.9914502039272</v>
      </c>
      <c r="AQ48" s="233">
        <v>175.37468295251642</v>
      </c>
      <c r="AR48" s="233">
        <v>286.29994281519117</v>
      </c>
      <c r="AS48" s="233">
        <v>340.97627018929768</v>
      </c>
      <c r="AT48" s="233">
        <v>363.57136162686834</v>
      </c>
      <c r="AU48" s="233">
        <v>423.29538316319298</v>
      </c>
      <c r="AV48" s="233">
        <v>679.33656568895151</v>
      </c>
      <c r="AW48" s="233">
        <v>905.9179240371767</v>
      </c>
      <c r="AX48" s="233">
        <v>1062.6543931705305</v>
      </c>
      <c r="AY48" s="233">
        <v>1245.8526543748847</v>
      </c>
      <c r="AZ48" s="233">
        <v>1440.9403810519868</v>
      </c>
      <c r="BA48" s="233">
        <v>1664.8804037037744</v>
      </c>
      <c r="BB48" s="233">
        <v>1816.3982504536607</v>
      </c>
      <c r="BC48" s="233">
        <v>1439.4118268012289</v>
      </c>
      <c r="BD48" s="233">
        <v>1.2697689373085816</v>
      </c>
      <c r="BE48" s="233">
        <v>-0.60212491877819918</v>
      </c>
      <c r="BF48" s="233">
        <v>-0.53080693611042951</v>
      </c>
      <c r="BG48" s="233">
        <v>5.9885460215634255E-2</v>
      </c>
      <c r="BH48" s="233">
        <v>-1.9846836578411381E-2</v>
      </c>
      <c r="BI48" s="233">
        <v>0</v>
      </c>
      <c r="BJ48" s="233">
        <v>0</v>
      </c>
      <c r="BK48" s="233">
        <v>0</v>
      </c>
      <c r="BL48" s="233">
        <v>0</v>
      </c>
      <c r="BM48" s="233">
        <v>0</v>
      </c>
      <c r="BN48" s="233">
        <v>0</v>
      </c>
      <c r="BO48" s="233">
        <v>0</v>
      </c>
      <c r="BP48" s="233">
        <v>0</v>
      </c>
      <c r="BQ48" s="233">
        <v>0</v>
      </c>
      <c r="BR48" s="233">
        <v>0</v>
      </c>
      <c r="BS48" s="233">
        <v>0</v>
      </c>
      <c r="BT48" s="233">
        <v>0</v>
      </c>
      <c r="BU48" s="233">
        <v>0</v>
      </c>
      <c r="BV48" s="233">
        <v>0</v>
      </c>
      <c r="BW48" s="233">
        <v>0</v>
      </c>
      <c r="BX48" s="138">
        <v>0</v>
      </c>
      <c r="BY48" s="138">
        <v>0</v>
      </c>
      <c r="BZ48" s="138">
        <v>0</v>
      </c>
      <c r="CA48" s="139">
        <v>0</v>
      </c>
    </row>
    <row r="49" spans="1:79" x14ac:dyDescent="0.4">
      <c r="B49" s="261" t="s">
        <v>316</v>
      </c>
      <c r="AH49" s="233">
        <v>49.039581118781506</v>
      </c>
      <c r="AI49" s="233">
        <v>50.292370896413864</v>
      </c>
      <c r="AJ49" s="233">
        <v>68.629678124930223</v>
      </c>
      <c r="AK49" s="233">
        <v>105.12568871733608</v>
      </c>
      <c r="AL49" s="233">
        <v>152.49128418703162</v>
      </c>
      <c r="AM49" s="233">
        <v>201.12360740793451</v>
      </c>
      <c r="AN49" s="233">
        <v>196.23479671071092</v>
      </c>
      <c r="AO49" s="233">
        <v>190.15066684980644</v>
      </c>
      <c r="AP49" s="233">
        <v>224.96155797240638</v>
      </c>
      <c r="AQ49" s="233">
        <v>230.49541005197389</v>
      </c>
      <c r="AR49" s="233">
        <v>549.90814177992104</v>
      </c>
      <c r="AS49" s="233">
        <v>496.3140829415849</v>
      </c>
      <c r="AT49" s="233">
        <v>536.23468606297286</v>
      </c>
      <c r="AU49" s="233">
        <v>654.66006564747238</v>
      </c>
      <c r="AV49" s="233">
        <v>879.74973158343755</v>
      </c>
      <c r="AW49" s="233">
        <v>1073.5796285302386</v>
      </c>
      <c r="AX49" s="233">
        <v>1270.5546950920168</v>
      </c>
      <c r="AY49" s="233">
        <v>1487.2323534121022</v>
      </c>
      <c r="AZ49" s="233">
        <v>1721.4302702112077</v>
      </c>
      <c r="BA49" s="233">
        <v>1842.5503645564447</v>
      </c>
      <c r="BB49" s="233">
        <v>1799.136512900317</v>
      </c>
      <c r="BC49" s="233">
        <v>1371.6200261930967</v>
      </c>
      <c r="BD49" s="233">
        <v>1.2099667868651491</v>
      </c>
      <c r="BE49" s="233">
        <v>-0.57376671602137552</v>
      </c>
      <c r="BF49" s="233">
        <v>-0.50580758755416622</v>
      </c>
      <c r="BG49" s="233">
        <v>5.7065042109659438E-2</v>
      </c>
      <c r="BH49" s="233">
        <v>-1.8912112573109985E-2</v>
      </c>
      <c r="BI49" s="233">
        <v>0</v>
      </c>
      <c r="BJ49" s="233">
        <v>0</v>
      </c>
      <c r="BK49" s="233">
        <v>0</v>
      </c>
      <c r="BL49" s="233">
        <v>0</v>
      </c>
      <c r="BM49" s="233">
        <v>0</v>
      </c>
      <c r="BN49" s="233">
        <v>0</v>
      </c>
      <c r="BO49" s="233">
        <v>0</v>
      </c>
      <c r="BP49" s="233">
        <v>0</v>
      </c>
      <c r="BQ49" s="233">
        <v>0</v>
      </c>
      <c r="BR49" s="233">
        <v>0</v>
      </c>
      <c r="BS49" s="233">
        <v>0</v>
      </c>
      <c r="BT49" s="233">
        <v>0</v>
      </c>
      <c r="BU49" s="233">
        <v>0</v>
      </c>
      <c r="BV49" s="233">
        <v>0</v>
      </c>
      <c r="BW49" s="233">
        <v>0</v>
      </c>
      <c r="BX49" s="138">
        <v>0</v>
      </c>
      <c r="BY49" s="138">
        <v>0</v>
      </c>
      <c r="BZ49" s="138">
        <v>0</v>
      </c>
      <c r="CA49" s="139">
        <v>0</v>
      </c>
    </row>
    <row r="50" spans="1:79" ht="26.25" customHeight="1" x14ac:dyDescent="0.4">
      <c r="B50" s="123" t="s">
        <v>147</v>
      </c>
      <c r="AH50" s="233">
        <v>0</v>
      </c>
      <c r="AI50" s="233">
        <v>0</v>
      </c>
      <c r="AJ50" s="233">
        <v>0</v>
      </c>
      <c r="AK50" s="233">
        <v>0</v>
      </c>
      <c r="AL50" s="233">
        <v>0</v>
      </c>
      <c r="AM50" s="233">
        <v>0</v>
      </c>
      <c r="AN50" s="233">
        <v>0</v>
      </c>
      <c r="AO50" s="233">
        <v>0</v>
      </c>
      <c r="AP50" s="233">
        <v>0</v>
      </c>
      <c r="AQ50" s="233">
        <v>0</v>
      </c>
      <c r="AR50" s="233">
        <v>0</v>
      </c>
      <c r="AS50" s="233">
        <v>0</v>
      </c>
      <c r="AT50" s="233">
        <v>0</v>
      </c>
      <c r="AU50" s="233">
        <v>0</v>
      </c>
      <c r="AV50" s="233">
        <v>4.8299695344168034</v>
      </c>
      <c r="AW50" s="233">
        <v>11.807083578229104</v>
      </c>
      <c r="AX50" s="233">
        <v>18.410819931230353</v>
      </c>
      <c r="AY50" s="233">
        <v>30.107623583751799</v>
      </c>
      <c r="AZ50" s="233">
        <v>51.642280076850923</v>
      </c>
      <c r="BA50" s="233">
        <v>63.362961721243565</v>
      </c>
      <c r="BB50" s="233">
        <v>72.686422387390536</v>
      </c>
      <c r="BC50" s="233">
        <v>58.257484068282828</v>
      </c>
      <c r="BD50" s="233">
        <v>-8.8458408874033667E-2</v>
      </c>
      <c r="BE50" s="233">
        <v>-0.12410226485842379</v>
      </c>
      <c r="BF50" s="233">
        <v>-0.20647201643477667</v>
      </c>
      <c r="BG50" s="233">
        <v>0.11695050232529369</v>
      </c>
      <c r="BH50" s="233">
        <v>-3.8758949151521366E-2</v>
      </c>
      <c r="BI50" s="233">
        <v>0</v>
      </c>
      <c r="BJ50" s="233">
        <v>0</v>
      </c>
      <c r="BK50" s="233">
        <v>0</v>
      </c>
      <c r="BL50" s="233">
        <v>0</v>
      </c>
      <c r="BM50" s="233">
        <v>0</v>
      </c>
      <c r="BN50" s="233">
        <v>0</v>
      </c>
      <c r="BO50" s="233">
        <v>0</v>
      </c>
      <c r="BP50" s="233">
        <v>0</v>
      </c>
      <c r="BQ50" s="233">
        <v>0</v>
      </c>
      <c r="BR50" s="233">
        <v>0</v>
      </c>
      <c r="BS50" s="233">
        <v>0</v>
      </c>
      <c r="BT50" s="233">
        <v>0</v>
      </c>
      <c r="BU50" s="233">
        <v>0</v>
      </c>
      <c r="BV50" s="233">
        <v>0</v>
      </c>
      <c r="BW50" s="233">
        <v>0</v>
      </c>
      <c r="BX50" s="138">
        <v>0</v>
      </c>
      <c r="BY50" s="138">
        <v>0</v>
      </c>
      <c r="BZ50" s="138">
        <v>0</v>
      </c>
      <c r="CA50" s="139">
        <v>0</v>
      </c>
    </row>
    <row r="51" spans="1:79" x14ac:dyDescent="0.4">
      <c r="B51" s="261" t="s">
        <v>313</v>
      </c>
      <c r="AH51" s="233">
        <v>0</v>
      </c>
      <c r="AI51" s="233">
        <v>0</v>
      </c>
      <c r="AJ51" s="233">
        <v>0</v>
      </c>
      <c r="AK51" s="233">
        <v>0</v>
      </c>
      <c r="AL51" s="233">
        <v>0</v>
      </c>
      <c r="AM51" s="233">
        <v>0</v>
      </c>
      <c r="AN51" s="233">
        <v>0</v>
      </c>
      <c r="AO51" s="233">
        <v>0</v>
      </c>
      <c r="AP51" s="233">
        <v>0</v>
      </c>
      <c r="AQ51" s="233">
        <v>0</v>
      </c>
      <c r="AR51" s="233">
        <v>0</v>
      </c>
      <c r="AS51" s="233">
        <v>0</v>
      </c>
      <c r="AT51" s="233">
        <v>0</v>
      </c>
      <c r="AU51" s="233">
        <v>0</v>
      </c>
      <c r="AV51" s="233">
        <v>1.0971950836642661</v>
      </c>
      <c r="AW51" s="233">
        <v>2.6580268765943105</v>
      </c>
      <c r="AX51" s="233">
        <v>4.1703766734820205</v>
      </c>
      <c r="AY51" s="233">
        <v>6.3937430503956234</v>
      </c>
      <c r="AZ51" s="233">
        <v>11.208556370510454</v>
      </c>
      <c r="BA51" s="233">
        <v>14.016726537129083</v>
      </c>
      <c r="BB51" s="233">
        <v>16.081252841952523</v>
      </c>
      <c r="BC51" s="233">
        <v>13.873255184087093</v>
      </c>
      <c r="BD51" s="233">
        <v>0</v>
      </c>
      <c r="BE51" s="233">
        <v>0</v>
      </c>
      <c r="BF51" s="233">
        <v>0</v>
      </c>
      <c r="BG51" s="233">
        <v>0</v>
      </c>
      <c r="BH51" s="233">
        <v>0</v>
      </c>
      <c r="BI51" s="233">
        <v>0</v>
      </c>
      <c r="BJ51" s="233">
        <v>0</v>
      </c>
      <c r="BK51" s="233">
        <v>0</v>
      </c>
      <c r="BL51" s="233">
        <v>0</v>
      </c>
      <c r="BM51" s="233">
        <v>0</v>
      </c>
      <c r="BN51" s="233">
        <v>0</v>
      </c>
      <c r="BO51" s="233">
        <v>0</v>
      </c>
      <c r="BP51" s="233">
        <v>0</v>
      </c>
      <c r="BQ51" s="233">
        <v>0</v>
      </c>
      <c r="BR51" s="233">
        <v>0</v>
      </c>
      <c r="BS51" s="233">
        <v>0</v>
      </c>
      <c r="BT51" s="233">
        <v>0</v>
      </c>
      <c r="BU51" s="233">
        <v>0</v>
      </c>
      <c r="BV51" s="233">
        <v>0</v>
      </c>
      <c r="BW51" s="233">
        <v>0</v>
      </c>
      <c r="BX51" s="138">
        <v>0</v>
      </c>
      <c r="BY51" s="138">
        <v>0</v>
      </c>
      <c r="BZ51" s="138">
        <v>0</v>
      </c>
      <c r="CA51" s="139">
        <v>0</v>
      </c>
    </row>
    <row r="52" spans="1:79" x14ac:dyDescent="0.4">
      <c r="B52" s="261" t="s">
        <v>314</v>
      </c>
      <c r="AH52" s="233">
        <v>0</v>
      </c>
      <c r="AI52" s="233">
        <v>0</v>
      </c>
      <c r="AJ52" s="233">
        <v>0</v>
      </c>
      <c r="AK52" s="233">
        <v>0</v>
      </c>
      <c r="AL52" s="233">
        <v>0</v>
      </c>
      <c r="AM52" s="233">
        <v>0</v>
      </c>
      <c r="AN52" s="233">
        <v>0</v>
      </c>
      <c r="AO52" s="233">
        <v>0</v>
      </c>
      <c r="AP52" s="233">
        <v>0</v>
      </c>
      <c r="AQ52" s="233">
        <v>0</v>
      </c>
      <c r="AR52" s="233">
        <v>0</v>
      </c>
      <c r="AS52" s="233">
        <v>0</v>
      </c>
      <c r="AT52" s="233">
        <v>0</v>
      </c>
      <c r="AU52" s="233">
        <v>0</v>
      </c>
      <c r="AV52" s="233">
        <v>3.7327744507525371</v>
      </c>
      <c r="AW52" s="233">
        <v>9.1490567016347946</v>
      </c>
      <c r="AX52" s="233">
        <v>14.240443257748334</v>
      </c>
      <c r="AY52" s="233">
        <v>23.713880533356175</v>
      </c>
      <c r="AZ52" s="233">
        <v>40.433723706340473</v>
      </c>
      <c r="BA52" s="233">
        <v>49.346235184114484</v>
      </c>
      <c r="BB52" s="233">
        <v>56.605169545438017</v>
      </c>
      <c r="BC52" s="233">
        <v>44.384228884195736</v>
      </c>
      <c r="BD52" s="233">
        <v>-8.8458408874033667E-2</v>
      </c>
      <c r="BE52" s="233">
        <v>-0.12410226485842379</v>
      </c>
      <c r="BF52" s="233">
        <v>-0.20647201643477667</v>
      </c>
      <c r="BG52" s="233">
        <v>0.11695050232529369</v>
      </c>
      <c r="BH52" s="233">
        <v>-3.8758949151521366E-2</v>
      </c>
      <c r="BI52" s="233">
        <v>0</v>
      </c>
      <c r="BJ52" s="233">
        <v>0</v>
      </c>
      <c r="BK52" s="233">
        <v>0</v>
      </c>
      <c r="BL52" s="233">
        <v>0</v>
      </c>
      <c r="BM52" s="233">
        <v>0</v>
      </c>
      <c r="BN52" s="233">
        <v>0</v>
      </c>
      <c r="BO52" s="233">
        <v>0</v>
      </c>
      <c r="BP52" s="233">
        <v>0</v>
      </c>
      <c r="BQ52" s="233">
        <v>0</v>
      </c>
      <c r="BR52" s="233">
        <v>0</v>
      </c>
      <c r="BS52" s="233">
        <v>0</v>
      </c>
      <c r="BT52" s="233">
        <v>0</v>
      </c>
      <c r="BU52" s="233">
        <v>0</v>
      </c>
      <c r="BV52" s="233">
        <v>0</v>
      </c>
      <c r="BW52" s="233">
        <v>0</v>
      </c>
      <c r="BX52" s="138">
        <v>0</v>
      </c>
      <c r="BY52" s="138">
        <v>0</v>
      </c>
      <c r="BZ52" s="138">
        <v>0</v>
      </c>
      <c r="CA52" s="139">
        <v>0</v>
      </c>
    </row>
    <row r="53" spans="1:79" x14ac:dyDescent="0.4">
      <c r="B53" s="123" t="s">
        <v>252</v>
      </c>
      <c r="AH53" s="233">
        <v>0</v>
      </c>
      <c r="AI53" s="233">
        <v>0</v>
      </c>
      <c r="AJ53" s="233">
        <v>0</v>
      </c>
      <c r="AK53" s="233">
        <v>0</v>
      </c>
      <c r="AL53" s="233">
        <v>0</v>
      </c>
      <c r="AM53" s="233">
        <v>0</v>
      </c>
      <c r="AN53" s="233">
        <v>0</v>
      </c>
      <c r="AO53" s="233">
        <v>0</v>
      </c>
      <c r="AP53" s="233">
        <v>0</v>
      </c>
      <c r="AQ53" s="233">
        <v>0</v>
      </c>
      <c r="AR53" s="233">
        <v>0</v>
      </c>
      <c r="AS53" s="233">
        <v>0</v>
      </c>
      <c r="AT53" s="233">
        <v>0</v>
      </c>
      <c r="AU53" s="233">
        <v>0</v>
      </c>
      <c r="AV53" s="233">
        <v>0</v>
      </c>
      <c r="AW53" s="233">
        <v>0</v>
      </c>
      <c r="AX53" s="233">
        <v>0</v>
      </c>
      <c r="AY53" s="233">
        <v>0</v>
      </c>
      <c r="AZ53" s="233">
        <v>4.8459693856462511</v>
      </c>
      <c r="BA53" s="233">
        <v>35.556291968592937</v>
      </c>
      <c r="BB53" s="233">
        <v>48.215485623614725</v>
      </c>
      <c r="BC53" s="233">
        <v>40.703724742271525</v>
      </c>
      <c r="BD53" s="233">
        <v>6.0456246982925634</v>
      </c>
      <c r="BE53" s="233">
        <v>8.6145673802904329E-3</v>
      </c>
      <c r="BF53" s="233">
        <v>6.024354942408465E-2</v>
      </c>
      <c r="BG53" s="233">
        <v>0</v>
      </c>
      <c r="BH53" s="233">
        <v>0</v>
      </c>
      <c r="BI53" s="233">
        <v>0</v>
      </c>
      <c r="BJ53" s="233">
        <v>0</v>
      </c>
      <c r="BK53" s="233">
        <v>0</v>
      </c>
      <c r="BL53" s="233">
        <v>0</v>
      </c>
      <c r="BM53" s="233">
        <v>0</v>
      </c>
      <c r="BN53" s="233">
        <v>0</v>
      </c>
      <c r="BO53" s="233">
        <v>0</v>
      </c>
      <c r="BP53" s="233">
        <v>0</v>
      </c>
      <c r="BQ53" s="233">
        <v>0</v>
      </c>
      <c r="BR53" s="233">
        <v>0</v>
      </c>
      <c r="BS53" s="233">
        <v>0</v>
      </c>
      <c r="BT53" s="233">
        <v>0</v>
      </c>
      <c r="BU53" s="233">
        <v>0</v>
      </c>
      <c r="BV53" s="233">
        <v>0</v>
      </c>
      <c r="BW53" s="233">
        <v>0</v>
      </c>
      <c r="BX53" s="138">
        <v>0</v>
      </c>
      <c r="BY53" s="138">
        <v>0</v>
      </c>
      <c r="BZ53" s="138">
        <v>0</v>
      </c>
      <c r="CA53" s="139">
        <v>0</v>
      </c>
    </row>
    <row r="54" spans="1:79" x14ac:dyDescent="0.4">
      <c r="B54" s="123" t="s">
        <v>317</v>
      </c>
      <c r="AH54" s="233">
        <v>0</v>
      </c>
      <c r="AI54" s="233">
        <v>0</v>
      </c>
      <c r="AJ54" s="233">
        <v>0</v>
      </c>
      <c r="AK54" s="233">
        <v>0</v>
      </c>
      <c r="AL54" s="233">
        <v>0</v>
      </c>
      <c r="AM54" s="233">
        <v>0</v>
      </c>
      <c r="AN54" s="233">
        <v>0</v>
      </c>
      <c r="AO54" s="233">
        <v>0</v>
      </c>
      <c r="AP54" s="233">
        <v>0</v>
      </c>
      <c r="AQ54" s="233">
        <v>0</v>
      </c>
      <c r="AR54" s="233">
        <v>0</v>
      </c>
      <c r="AS54" s="233">
        <v>0</v>
      </c>
      <c r="AT54" s="233">
        <v>0</v>
      </c>
      <c r="AU54" s="233">
        <v>0</v>
      </c>
      <c r="AV54" s="233">
        <v>0</v>
      </c>
      <c r="AW54" s="233">
        <v>0</v>
      </c>
      <c r="AX54" s="233">
        <v>0</v>
      </c>
      <c r="AY54" s="233">
        <v>0</v>
      </c>
      <c r="AZ54" s="233">
        <v>0</v>
      </c>
      <c r="BA54" s="233">
        <v>0</v>
      </c>
      <c r="BB54" s="233">
        <v>0</v>
      </c>
      <c r="BC54" s="233">
        <v>0</v>
      </c>
      <c r="BD54" s="233">
        <v>0</v>
      </c>
      <c r="BE54" s="233">
        <v>0</v>
      </c>
      <c r="BF54" s="233">
        <v>0</v>
      </c>
      <c r="BG54" s="233">
        <v>0</v>
      </c>
      <c r="BH54" s="233">
        <v>0</v>
      </c>
      <c r="BI54" s="233">
        <v>0</v>
      </c>
      <c r="BJ54" s="233">
        <v>0</v>
      </c>
      <c r="BK54" s="233">
        <v>0</v>
      </c>
      <c r="BL54" s="233">
        <v>109.16362165536307</v>
      </c>
      <c r="BM54" s="233">
        <v>126.73711916127876</v>
      </c>
      <c r="BN54" s="233">
        <v>127.85495778252887</v>
      </c>
      <c r="BO54" s="233">
        <v>133.13007142820564</v>
      </c>
      <c r="BP54" s="233">
        <v>123.8260483277887</v>
      </c>
      <c r="BQ54" s="233">
        <v>112.04209613203118</v>
      </c>
      <c r="BR54" s="233">
        <v>17.129379846837111</v>
      </c>
      <c r="BS54" s="233">
        <v>0</v>
      </c>
      <c r="BT54" s="233">
        <v>0</v>
      </c>
      <c r="BU54" s="233">
        <v>0</v>
      </c>
      <c r="BV54" s="233">
        <v>0</v>
      </c>
      <c r="BW54" s="233">
        <v>0</v>
      </c>
      <c r="BX54" s="138">
        <v>0</v>
      </c>
      <c r="BY54" s="138">
        <v>0</v>
      </c>
      <c r="BZ54" s="138">
        <v>0</v>
      </c>
      <c r="CA54" s="139">
        <v>0</v>
      </c>
    </row>
    <row r="55" spans="1:79" ht="26.25" customHeight="1" x14ac:dyDescent="0.4">
      <c r="B55" s="260" t="s">
        <v>318</v>
      </c>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52" t="str">
        <f>'Table 3a'!BL55</f>
        <v>Definition change -&gt;</v>
      </c>
      <c r="BM55" s="233"/>
      <c r="BN55" s="233"/>
      <c r="BO55" s="233"/>
      <c r="BP55" s="233"/>
      <c r="BQ55" s="233"/>
      <c r="BR55" s="233"/>
      <c r="BS55" s="233"/>
      <c r="BT55" s="233"/>
      <c r="BU55" s="233"/>
      <c r="BV55" s="233"/>
      <c r="BW55" s="233"/>
      <c r="BX55" s="138"/>
      <c r="BY55" s="138"/>
      <c r="BZ55" s="138"/>
      <c r="CA55" s="139"/>
    </row>
    <row r="56" spans="1:79" x14ac:dyDescent="0.4">
      <c r="B56" s="123" t="s">
        <v>319</v>
      </c>
      <c r="AH56" s="233">
        <v>905.08531594482565</v>
      </c>
      <c r="AI56" s="233">
        <v>889.81103868811601</v>
      </c>
      <c r="AJ56" s="233">
        <v>1002.4519390934639</v>
      </c>
      <c r="AK56" s="233">
        <v>1355.5080791543764</v>
      </c>
      <c r="AL56" s="233">
        <v>1541.3238407330955</v>
      </c>
      <c r="AM56" s="233">
        <v>1660.3315848584455</v>
      </c>
      <c r="AN56" s="233">
        <v>1749.0246183165323</v>
      </c>
      <c r="AO56" s="233">
        <v>1814.2949151280768</v>
      </c>
      <c r="AP56" s="233">
        <v>1921.2161795144516</v>
      </c>
      <c r="AQ56" s="233">
        <v>1893.0464286329598</v>
      </c>
      <c r="AR56" s="233">
        <v>1612.5583945694718</v>
      </c>
      <c r="AS56" s="233">
        <v>1843.870671490278</v>
      </c>
      <c r="AT56" s="233">
        <v>2115.2494365831199</v>
      </c>
      <c r="AU56" s="233">
        <v>1153.8337905051646</v>
      </c>
      <c r="AV56" s="233">
        <v>1215.8042289865082</v>
      </c>
      <c r="AW56" s="233">
        <v>1543.0468396812855</v>
      </c>
      <c r="AX56" s="233">
        <v>1576.0678237499917</v>
      </c>
      <c r="AY56" s="233">
        <v>1557.783032194146</v>
      </c>
      <c r="AZ56" s="233">
        <v>1570.9637480553367</v>
      </c>
      <c r="BA56" s="233">
        <v>1627.6378160947536</v>
      </c>
      <c r="BB56" s="233">
        <v>1674.1494297261502</v>
      </c>
      <c r="BC56" s="233">
        <v>1725.6236761549731</v>
      </c>
      <c r="BD56" s="233">
        <v>1782.744402865713</v>
      </c>
      <c r="BE56" s="233">
        <v>1937.4818522434634</v>
      </c>
      <c r="BF56" s="233">
        <v>2004.63315255067</v>
      </c>
      <c r="BG56" s="233">
        <v>2213.2129140468551</v>
      </c>
      <c r="BH56" s="233">
        <v>2443.8551213979413</v>
      </c>
      <c r="BI56" s="233">
        <v>2400.6599668398881</v>
      </c>
      <c r="BJ56" s="233">
        <v>2534.6192951416115</v>
      </c>
      <c r="BK56" s="233">
        <v>2525.9407965858709</v>
      </c>
      <c r="BL56" s="225">
        <v>2345.0570664784759</v>
      </c>
      <c r="BM56" s="138">
        <v>2377.653511405807</v>
      </c>
      <c r="BN56" s="138">
        <v>2365.3101278658755</v>
      </c>
      <c r="BO56" s="138">
        <v>2276.3673658900007</v>
      </c>
      <c r="BP56" s="138">
        <v>2161.9791271976114</v>
      </c>
      <c r="BQ56" s="138">
        <v>0</v>
      </c>
      <c r="BR56" s="138">
        <v>0</v>
      </c>
      <c r="BS56" s="138">
        <v>0</v>
      </c>
      <c r="BT56" s="138">
        <v>0</v>
      </c>
      <c r="BU56" s="138">
        <v>0</v>
      </c>
      <c r="BV56" s="138">
        <v>0</v>
      </c>
      <c r="BW56" s="138">
        <v>0</v>
      </c>
      <c r="BX56" s="138">
        <v>0</v>
      </c>
      <c r="BY56" s="138">
        <v>0</v>
      </c>
      <c r="BZ56" s="138">
        <v>0</v>
      </c>
      <c r="CA56" s="139">
        <v>0</v>
      </c>
    </row>
    <row r="57" spans="1:79" x14ac:dyDescent="0.4">
      <c r="B57" s="123" t="s">
        <v>320</v>
      </c>
      <c r="AH57" s="233">
        <v>131.6637635180434</v>
      </c>
      <c r="AI57" s="233">
        <v>129.37395814352985</v>
      </c>
      <c r="AJ57" s="233">
        <v>145.6848194538855</v>
      </c>
      <c r="AK57" s="233">
        <v>196.61983466702611</v>
      </c>
      <c r="AL57" s="233">
        <v>222.58878432667294</v>
      </c>
      <c r="AM57" s="233">
        <v>238.83147083668263</v>
      </c>
      <c r="AN57" s="233">
        <v>252.0317477498009</v>
      </c>
      <c r="AO57" s="233">
        <v>259.87469342758033</v>
      </c>
      <c r="AP57" s="233">
        <v>276.71834804222209</v>
      </c>
      <c r="AQ57" s="233">
        <v>272.42665200958163</v>
      </c>
      <c r="AR57" s="233">
        <v>176.17118111424477</v>
      </c>
      <c r="AS57" s="233">
        <v>226.13508751094216</v>
      </c>
      <c r="AT57" s="233">
        <v>303.45312934827393</v>
      </c>
      <c r="AU57" s="233">
        <v>193.26583020545104</v>
      </c>
      <c r="AV57" s="233">
        <v>245.35472976934744</v>
      </c>
      <c r="AW57" s="233">
        <v>309.52948130672041</v>
      </c>
      <c r="AX57" s="233">
        <v>385.24698842121632</v>
      </c>
      <c r="AY57" s="233">
        <v>439.02776454250738</v>
      </c>
      <c r="AZ57" s="233">
        <v>483.80465064725138</v>
      </c>
      <c r="BA57" s="233">
        <v>552.98505373485898</v>
      </c>
      <c r="BB57" s="233">
        <v>608.41605717939819</v>
      </c>
      <c r="BC57" s="233">
        <v>659.71261792641087</v>
      </c>
      <c r="BD57" s="233">
        <v>705.23120616946005</v>
      </c>
      <c r="BE57" s="233">
        <v>759.17996405863653</v>
      </c>
      <c r="BF57" s="233">
        <v>831.41531646418321</v>
      </c>
      <c r="BG57" s="233">
        <v>961.74031414975684</v>
      </c>
      <c r="BH57" s="233">
        <v>1002.4226259272079</v>
      </c>
      <c r="BI57" s="233">
        <v>1093.9434573145588</v>
      </c>
      <c r="BJ57" s="233">
        <v>1018.5424824528711</v>
      </c>
      <c r="BK57" s="233">
        <v>1022.0378308757173</v>
      </c>
      <c r="BL57" s="225">
        <v>1134.5519497228197</v>
      </c>
      <c r="BM57" s="138">
        <v>1215.9760731225581</v>
      </c>
      <c r="BN57" s="138">
        <v>1260.8158135846438</v>
      </c>
      <c r="BO57" s="138">
        <v>1259.8029185051341</v>
      </c>
      <c r="BP57" s="138">
        <v>1250.2867317093223</v>
      </c>
      <c r="BQ57" s="138">
        <v>0</v>
      </c>
      <c r="BR57" s="138">
        <v>0</v>
      </c>
      <c r="BS57" s="138">
        <v>0</v>
      </c>
      <c r="BT57" s="138">
        <v>0</v>
      </c>
      <c r="BU57" s="138">
        <v>0</v>
      </c>
      <c r="BV57" s="138">
        <v>0</v>
      </c>
      <c r="BW57" s="138">
        <v>0</v>
      </c>
      <c r="BX57" s="138">
        <v>0</v>
      </c>
      <c r="BY57" s="138">
        <v>0</v>
      </c>
      <c r="BZ57" s="138">
        <v>0</v>
      </c>
      <c r="CA57" s="139">
        <v>0</v>
      </c>
    </row>
    <row r="58" spans="1:79" x14ac:dyDescent="0.4">
      <c r="B58" s="123" t="s">
        <v>321</v>
      </c>
      <c r="AH58" s="233">
        <v>425.80774130707937</v>
      </c>
      <c r="AI58" s="233">
        <v>420.40752108824597</v>
      </c>
      <c r="AJ58" s="233">
        <v>475.66104241493014</v>
      </c>
      <c r="AK58" s="233">
        <v>639.24789501957105</v>
      </c>
      <c r="AL58" s="233">
        <v>724.77407774585311</v>
      </c>
      <c r="AM58" s="233">
        <v>777.85974214097951</v>
      </c>
      <c r="AN58" s="233">
        <v>818.04783156201665</v>
      </c>
      <c r="AO58" s="233">
        <v>847.33034714892983</v>
      </c>
      <c r="AP58" s="233">
        <v>899.79512688566126</v>
      </c>
      <c r="AQ58" s="233">
        <v>885.95702845299718</v>
      </c>
      <c r="AR58" s="233">
        <v>458.97111548792333</v>
      </c>
      <c r="AS58" s="233">
        <v>478.83738084952324</v>
      </c>
      <c r="AT58" s="233">
        <v>405.63742178163159</v>
      </c>
      <c r="AU58" s="233">
        <v>320.01719011103268</v>
      </c>
      <c r="AV58" s="233">
        <v>367.73242501137491</v>
      </c>
      <c r="AW58" s="233">
        <v>502.94996456617758</v>
      </c>
      <c r="AX58" s="233">
        <v>559.82331404500235</v>
      </c>
      <c r="AY58" s="233">
        <v>602.87759516326764</v>
      </c>
      <c r="AZ58" s="233">
        <v>620.26970432921246</v>
      </c>
      <c r="BA58" s="233">
        <v>638.81417176782782</v>
      </c>
      <c r="BB58" s="233">
        <v>658.31472498391588</v>
      </c>
      <c r="BC58" s="233">
        <v>679.70941215128562</v>
      </c>
      <c r="BD58" s="233">
        <v>652.00169796176726</v>
      </c>
      <c r="BE58" s="233">
        <v>642.72912205637465</v>
      </c>
      <c r="BF58" s="233">
        <v>639.94754723152232</v>
      </c>
      <c r="BG58" s="233">
        <v>719.96504061944404</v>
      </c>
      <c r="BH58" s="233">
        <v>763.69765880518014</v>
      </c>
      <c r="BI58" s="233">
        <v>823.86720323686927</v>
      </c>
      <c r="BJ58" s="233">
        <v>788.5726034174894</v>
      </c>
      <c r="BK58" s="233">
        <v>763.88745899605192</v>
      </c>
      <c r="BL58" s="225">
        <v>659.33799748379329</v>
      </c>
      <c r="BM58" s="138">
        <v>639.54580923256901</v>
      </c>
      <c r="BN58" s="138">
        <v>587.14362081626666</v>
      </c>
      <c r="BO58" s="138">
        <v>509.44239454056805</v>
      </c>
      <c r="BP58" s="138">
        <v>449.96598410141252</v>
      </c>
      <c r="BQ58" s="138">
        <v>0</v>
      </c>
      <c r="BR58" s="138">
        <v>0</v>
      </c>
      <c r="BS58" s="138">
        <v>0</v>
      </c>
      <c r="BT58" s="138">
        <v>0</v>
      </c>
      <c r="BU58" s="138">
        <v>0</v>
      </c>
      <c r="BV58" s="138">
        <v>0</v>
      </c>
      <c r="BW58" s="138">
        <v>0</v>
      </c>
      <c r="BX58" s="138">
        <v>0</v>
      </c>
      <c r="BY58" s="138">
        <v>0</v>
      </c>
      <c r="BZ58" s="138">
        <v>0</v>
      </c>
      <c r="CA58" s="139">
        <v>0</v>
      </c>
    </row>
    <row r="59" spans="1:79" x14ac:dyDescent="0.4">
      <c r="B59" s="123" t="s">
        <v>322</v>
      </c>
      <c r="AH59" s="233">
        <v>350.63384180724938</v>
      </c>
      <c r="AI59" s="233">
        <v>348.84390159225347</v>
      </c>
      <c r="AJ59" s="233">
        <v>396.33009155430886</v>
      </c>
      <c r="AK59" s="233">
        <v>526.67947715737284</v>
      </c>
      <c r="AL59" s="233">
        <v>592.06565731537137</v>
      </c>
      <c r="AM59" s="233">
        <v>630.54784805686518</v>
      </c>
      <c r="AN59" s="233">
        <v>661.54623757477236</v>
      </c>
      <c r="AO59" s="233">
        <v>682.52304986027536</v>
      </c>
      <c r="AP59" s="233">
        <v>728.0945792107226</v>
      </c>
      <c r="AQ59" s="233">
        <v>718.07617860719108</v>
      </c>
      <c r="AR59" s="233">
        <v>473.76746699050557</v>
      </c>
      <c r="AS59" s="233">
        <v>564.48837963903907</v>
      </c>
      <c r="AT59" s="233">
        <v>678.74287197526758</v>
      </c>
      <c r="AU59" s="233">
        <v>564.50718370486459</v>
      </c>
      <c r="AV59" s="233">
        <v>806.42192070111639</v>
      </c>
      <c r="AW59" s="233">
        <v>622.83840941124708</v>
      </c>
      <c r="AX59" s="233">
        <v>619.06225747839073</v>
      </c>
      <c r="AY59" s="233">
        <v>576.44197986770064</v>
      </c>
      <c r="AZ59" s="233">
        <v>549.30386407942694</v>
      </c>
      <c r="BA59" s="233">
        <v>474.82598708863623</v>
      </c>
      <c r="BB59" s="233">
        <v>403.1280156217619</v>
      </c>
      <c r="BC59" s="233">
        <v>370.60542208283243</v>
      </c>
      <c r="BD59" s="233">
        <v>327.92306398202595</v>
      </c>
      <c r="BE59" s="233">
        <v>276.5403003955916</v>
      </c>
      <c r="BF59" s="233">
        <v>269.06530477675665</v>
      </c>
      <c r="BG59" s="233">
        <v>235.13497184593362</v>
      </c>
      <c r="BH59" s="233">
        <v>291.16419886369664</v>
      </c>
      <c r="BI59" s="233">
        <v>314.04851444193503</v>
      </c>
      <c r="BJ59" s="233">
        <v>307.98204472189929</v>
      </c>
      <c r="BK59" s="233">
        <v>299.41025058048797</v>
      </c>
      <c r="BL59" s="225">
        <v>370.12114835779681</v>
      </c>
      <c r="BM59" s="233">
        <v>610.74592715929259</v>
      </c>
      <c r="BN59" s="233">
        <v>650.96142521319189</v>
      </c>
      <c r="BO59" s="233">
        <v>675.3363611329188</v>
      </c>
      <c r="BP59" s="233">
        <v>698.84265165788202</v>
      </c>
      <c r="BQ59" s="233">
        <v>0</v>
      </c>
      <c r="BR59" s="233">
        <v>0</v>
      </c>
      <c r="BS59" s="233">
        <v>0</v>
      </c>
      <c r="BT59" s="233">
        <v>0</v>
      </c>
      <c r="BU59" s="233">
        <v>0</v>
      </c>
      <c r="BV59" s="233">
        <v>0</v>
      </c>
      <c r="BW59" s="233">
        <v>0</v>
      </c>
      <c r="BX59" s="138">
        <v>0</v>
      </c>
      <c r="BY59" s="138">
        <v>0</v>
      </c>
      <c r="BZ59" s="138">
        <v>0</v>
      </c>
      <c r="CA59" s="139">
        <v>0</v>
      </c>
    </row>
    <row r="60" spans="1:79" x14ac:dyDescent="0.4">
      <c r="B60" s="123" t="s">
        <v>323</v>
      </c>
      <c r="AH60" s="233">
        <v>34.699818430653174</v>
      </c>
      <c r="AI60" s="233">
        <v>34.259745029207167</v>
      </c>
      <c r="AJ60" s="233">
        <v>38.76245123131789</v>
      </c>
      <c r="AK60" s="233">
        <v>52.093430291488183</v>
      </c>
      <c r="AL60" s="233">
        <v>59.063108678637555</v>
      </c>
      <c r="AM60" s="233">
        <v>63.389152423467067</v>
      </c>
      <c r="AN60" s="233">
        <v>66.664150199938121</v>
      </c>
      <c r="AO60" s="233">
        <v>69.05043366895076</v>
      </c>
      <c r="AP60" s="233">
        <v>73.325880435795412</v>
      </c>
      <c r="AQ60" s="233">
        <v>72.198189563936339</v>
      </c>
      <c r="AR60" s="233">
        <v>174.03105515866815</v>
      </c>
      <c r="AS60" s="233">
        <v>233.86450130953531</v>
      </c>
      <c r="AT60" s="233">
        <v>360.79027569567654</v>
      </c>
      <c r="AU60" s="233">
        <v>185.36850631600953</v>
      </c>
      <c r="AV60" s="233">
        <v>206.21972114342145</v>
      </c>
      <c r="AW60" s="233">
        <v>201.05804703993294</v>
      </c>
      <c r="AX60" s="233">
        <v>223.6102498661331</v>
      </c>
      <c r="AY60" s="233">
        <v>262.56297318646841</v>
      </c>
      <c r="AZ60" s="233">
        <v>282.43974480396986</v>
      </c>
      <c r="BA60" s="233">
        <v>316.21453402641453</v>
      </c>
      <c r="BB60" s="233">
        <v>306.39555915890327</v>
      </c>
      <c r="BC60" s="233">
        <v>287.57169747467066</v>
      </c>
      <c r="BD60" s="233">
        <v>265.50632198405231</v>
      </c>
      <c r="BE60" s="233">
        <v>240.26908605571214</v>
      </c>
      <c r="BF60" s="233">
        <v>225.32384610498079</v>
      </c>
      <c r="BG60" s="233">
        <v>297.87794914871222</v>
      </c>
      <c r="BH60" s="233">
        <v>252.82588847074425</v>
      </c>
      <c r="BI60" s="233">
        <v>282.75549545153353</v>
      </c>
      <c r="BJ60" s="233">
        <v>334.83062322251016</v>
      </c>
      <c r="BK60" s="233">
        <v>358.48168221251171</v>
      </c>
      <c r="BL60" s="225">
        <v>578.97396436422525</v>
      </c>
      <c r="BM60" s="233">
        <v>721.9091349870364</v>
      </c>
      <c r="BN60" s="233">
        <v>864.07054088011057</v>
      </c>
      <c r="BO60" s="233">
        <v>925.67819977539955</v>
      </c>
      <c r="BP60" s="233">
        <v>966.8796574512063</v>
      </c>
      <c r="BQ60" s="233">
        <v>0</v>
      </c>
      <c r="BR60" s="233">
        <v>0</v>
      </c>
      <c r="BS60" s="233">
        <v>0</v>
      </c>
      <c r="BT60" s="233">
        <v>0</v>
      </c>
      <c r="BU60" s="233">
        <v>0</v>
      </c>
      <c r="BV60" s="233">
        <v>0</v>
      </c>
      <c r="BW60" s="233">
        <v>0</v>
      </c>
      <c r="BX60" s="138">
        <v>0</v>
      </c>
      <c r="BY60" s="138">
        <v>0</v>
      </c>
      <c r="BZ60" s="138">
        <v>0</v>
      </c>
      <c r="CA60" s="139">
        <v>0</v>
      </c>
    </row>
    <row r="61" spans="1:79" ht="26.25" customHeight="1" x14ac:dyDescent="0.4">
      <c r="B61" s="234" t="s">
        <v>324</v>
      </c>
      <c r="AH61" s="138">
        <v>905.08531594482565</v>
      </c>
      <c r="AI61" s="138">
        <v>889.81103868811601</v>
      </c>
      <c r="AJ61" s="138">
        <v>1002.4519390934639</v>
      </c>
      <c r="AK61" s="138">
        <v>1355.5080791543764</v>
      </c>
      <c r="AL61" s="138">
        <v>1541.3238407330955</v>
      </c>
      <c r="AM61" s="138">
        <v>1660.3315848584455</v>
      </c>
      <c r="AN61" s="138">
        <v>1749.0246183165323</v>
      </c>
      <c r="AO61" s="138">
        <v>1814.2949151280768</v>
      </c>
      <c r="AP61" s="138">
        <v>1921.2161795144516</v>
      </c>
      <c r="AQ61" s="138">
        <v>1893.0464286329598</v>
      </c>
      <c r="AR61" s="138">
        <v>1612.5583945694718</v>
      </c>
      <c r="AS61" s="138">
        <v>1843.870671490278</v>
      </c>
      <c r="AT61" s="138">
        <v>2115.2494365831199</v>
      </c>
      <c r="AU61" s="138">
        <v>1153.8337905051646</v>
      </c>
      <c r="AV61" s="138">
        <v>1215.8042289865082</v>
      </c>
      <c r="AW61" s="138">
        <v>1543.0468396812855</v>
      </c>
      <c r="AX61" s="138">
        <v>1576.0678237499917</v>
      </c>
      <c r="AY61" s="138">
        <v>1557.783032194146</v>
      </c>
      <c r="AZ61" s="138">
        <v>1570.9637480553367</v>
      </c>
      <c r="BA61" s="138">
        <v>1627.6378160947536</v>
      </c>
      <c r="BB61" s="138">
        <v>1674.1494297261502</v>
      </c>
      <c r="BC61" s="138">
        <v>1725.6236761549731</v>
      </c>
      <c r="BD61" s="138">
        <v>1782.744402865713</v>
      </c>
      <c r="BE61" s="138">
        <v>1937.4818522434634</v>
      </c>
      <c r="BF61" s="138">
        <v>2004.63315255067</v>
      </c>
      <c r="BG61" s="138">
        <v>2213.2129140468551</v>
      </c>
      <c r="BH61" s="138">
        <v>2443.8551213979413</v>
      </c>
      <c r="BI61" s="138">
        <v>2400.6599668398881</v>
      </c>
      <c r="BJ61" s="138">
        <v>2534.6192951416115</v>
      </c>
      <c r="BK61" s="138">
        <v>2525.9407965858709</v>
      </c>
      <c r="BL61" s="138">
        <v>2598.8173803223904</v>
      </c>
      <c r="BM61" s="138">
        <v>2653.6611964001459</v>
      </c>
      <c r="BN61" s="138">
        <v>2643.88062252599</v>
      </c>
      <c r="BO61" s="138">
        <v>2556.8933133690657</v>
      </c>
      <c r="BP61" s="138">
        <v>2404.5342819579091</v>
      </c>
      <c r="BQ61" s="138">
        <v>0</v>
      </c>
      <c r="BR61" s="138">
        <v>0</v>
      </c>
      <c r="BS61" s="138">
        <v>0</v>
      </c>
      <c r="BT61" s="138">
        <v>0</v>
      </c>
      <c r="BU61" s="138">
        <v>0</v>
      </c>
      <c r="BV61" s="138">
        <v>0</v>
      </c>
      <c r="BW61" s="138">
        <v>0</v>
      </c>
      <c r="BX61" s="138">
        <v>0</v>
      </c>
      <c r="BY61" s="138">
        <v>0</v>
      </c>
      <c r="BZ61" s="138">
        <v>0</v>
      </c>
      <c r="CA61" s="139">
        <v>0</v>
      </c>
    </row>
    <row r="62" spans="1:79" x14ac:dyDescent="0.4">
      <c r="B62" s="234" t="s">
        <v>301</v>
      </c>
      <c r="AH62" s="233">
        <v>942.80516506302536</v>
      </c>
      <c r="AI62" s="233">
        <v>932.88512585323645</v>
      </c>
      <c r="AJ62" s="233">
        <v>1056.4384046544424</v>
      </c>
      <c r="AK62" s="233">
        <v>1414.6406371354583</v>
      </c>
      <c r="AL62" s="233">
        <v>1598.4916280665348</v>
      </c>
      <c r="AM62" s="233">
        <v>1710.6282134579944</v>
      </c>
      <c r="AN62" s="233">
        <v>1798.2899670865279</v>
      </c>
      <c r="AO62" s="233">
        <v>1858.7785241057363</v>
      </c>
      <c r="AP62" s="233">
        <v>1977.9339345744013</v>
      </c>
      <c r="AQ62" s="233">
        <v>1948.6580486337061</v>
      </c>
      <c r="AR62" s="233">
        <v>1282.9408187513418</v>
      </c>
      <c r="AS62" s="233">
        <v>1503.3253493090397</v>
      </c>
      <c r="AT62" s="233">
        <v>1748.6236988008498</v>
      </c>
      <c r="AU62" s="233">
        <v>1263.1587103373579</v>
      </c>
      <c r="AV62" s="233">
        <v>1625.7287966252602</v>
      </c>
      <c r="AW62" s="233">
        <v>1636.375902324078</v>
      </c>
      <c r="AX62" s="233">
        <v>1787.7428098107425</v>
      </c>
      <c r="AY62" s="233">
        <v>1880.910312759944</v>
      </c>
      <c r="AZ62" s="233">
        <v>1935.8179638598606</v>
      </c>
      <c r="BA62" s="233">
        <v>1982.8397466177378</v>
      </c>
      <c r="BB62" s="233">
        <v>1976.254356943979</v>
      </c>
      <c r="BC62" s="233">
        <v>1997.5991496351996</v>
      </c>
      <c r="BD62" s="233">
        <v>1950.6622900973057</v>
      </c>
      <c r="BE62" s="233">
        <v>1918.7184725663151</v>
      </c>
      <c r="BF62" s="233">
        <v>1965.7520145774431</v>
      </c>
      <c r="BG62" s="233">
        <v>2214.7182757638466</v>
      </c>
      <c r="BH62" s="233">
        <v>2310.1103720668289</v>
      </c>
      <c r="BI62" s="233">
        <v>2514.6146704448965</v>
      </c>
      <c r="BJ62" s="233">
        <v>2449.9277538147699</v>
      </c>
      <c r="BK62" s="233">
        <v>2443.8172226647689</v>
      </c>
      <c r="BL62" s="233">
        <v>2489.2247460847211</v>
      </c>
      <c r="BM62" s="233">
        <v>2912.1692595071177</v>
      </c>
      <c r="BN62" s="233">
        <v>3084.4209058340984</v>
      </c>
      <c r="BO62" s="233">
        <v>3089.7339264749562</v>
      </c>
      <c r="BP62" s="233">
        <v>3123.4198701595251</v>
      </c>
      <c r="BQ62" s="233">
        <v>0</v>
      </c>
      <c r="BR62" s="233">
        <v>0</v>
      </c>
      <c r="BS62" s="233">
        <v>0</v>
      </c>
      <c r="BT62" s="233">
        <v>0</v>
      </c>
      <c r="BU62" s="233">
        <v>0</v>
      </c>
      <c r="BV62" s="233">
        <v>0</v>
      </c>
      <c r="BW62" s="233">
        <v>0</v>
      </c>
      <c r="BX62" s="138">
        <v>0</v>
      </c>
      <c r="BY62" s="138">
        <v>0</v>
      </c>
      <c r="BZ62" s="138">
        <v>0</v>
      </c>
      <c r="CA62" s="139">
        <v>0</v>
      </c>
    </row>
    <row r="63" spans="1:79" s="60" customFormat="1" x14ac:dyDescent="0.4">
      <c r="A63" s="264"/>
      <c r="B63" s="260" t="s">
        <v>100</v>
      </c>
      <c r="C63" s="91"/>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6">
        <v>1847.8904810078509</v>
      </c>
      <c r="AI63" s="266">
        <v>1822.6961645413526</v>
      </c>
      <c r="AJ63" s="266">
        <v>2058.8903437479062</v>
      </c>
      <c r="AK63" s="266">
        <v>2770.1487162898343</v>
      </c>
      <c r="AL63" s="266">
        <v>3139.8154687996303</v>
      </c>
      <c r="AM63" s="266">
        <v>3370.9597983164399</v>
      </c>
      <c r="AN63" s="266">
        <v>3547.3145854030599</v>
      </c>
      <c r="AO63" s="266">
        <v>3673.0734392338127</v>
      </c>
      <c r="AP63" s="266">
        <v>3899.1501140888527</v>
      </c>
      <c r="AQ63" s="266">
        <v>3841.7044772666659</v>
      </c>
      <c r="AR63" s="266">
        <v>2895.4992133208134</v>
      </c>
      <c r="AS63" s="266">
        <v>3347.1960207993175</v>
      </c>
      <c r="AT63" s="266">
        <v>3863.8731353839698</v>
      </c>
      <c r="AU63" s="266">
        <v>2416.9925008425225</v>
      </c>
      <c r="AV63" s="266">
        <v>2841.5330256117682</v>
      </c>
      <c r="AW63" s="266">
        <v>3179.4227420053635</v>
      </c>
      <c r="AX63" s="266">
        <v>3363.8106335607345</v>
      </c>
      <c r="AY63" s="266">
        <v>3438.6933449540902</v>
      </c>
      <c r="AZ63" s="266">
        <v>3506.7817119151978</v>
      </c>
      <c r="BA63" s="266">
        <v>3610.4775627124914</v>
      </c>
      <c r="BB63" s="266">
        <v>3650.4037866701292</v>
      </c>
      <c r="BC63" s="266">
        <v>3723.2228257901729</v>
      </c>
      <c r="BD63" s="266">
        <v>3733.4066929630185</v>
      </c>
      <c r="BE63" s="266">
        <v>3856.2003248097785</v>
      </c>
      <c r="BF63" s="266">
        <v>3970.3851671281132</v>
      </c>
      <c r="BG63" s="266">
        <v>4427.9311898107017</v>
      </c>
      <c r="BH63" s="266">
        <v>4753.9654934647697</v>
      </c>
      <c r="BI63" s="266">
        <v>4915.2746372847851</v>
      </c>
      <c r="BJ63" s="266">
        <v>4984.5470489563813</v>
      </c>
      <c r="BK63" s="266">
        <v>4969.7580192506393</v>
      </c>
      <c r="BL63" s="266">
        <v>5088.042126407111</v>
      </c>
      <c r="BM63" s="266">
        <v>5565.8304559072631</v>
      </c>
      <c r="BN63" s="266">
        <v>5728.301528360088</v>
      </c>
      <c r="BO63" s="266">
        <v>5646.6272398440215</v>
      </c>
      <c r="BP63" s="266">
        <v>5527.9541521174342</v>
      </c>
      <c r="BQ63" s="266">
        <v>0</v>
      </c>
      <c r="BR63" s="266">
        <v>0</v>
      </c>
      <c r="BS63" s="266">
        <v>0</v>
      </c>
      <c r="BT63" s="266">
        <v>0</v>
      </c>
      <c r="BU63" s="266">
        <v>0</v>
      </c>
      <c r="BV63" s="266">
        <v>0</v>
      </c>
      <c r="BW63" s="266">
        <v>0</v>
      </c>
      <c r="BX63" s="50">
        <v>0</v>
      </c>
      <c r="BY63" s="50">
        <v>0</v>
      </c>
      <c r="BZ63" s="50">
        <v>0</v>
      </c>
      <c r="CA63" s="51">
        <v>0</v>
      </c>
    </row>
    <row r="64" spans="1:79" ht="26.25" customHeight="1" x14ac:dyDescent="0.4">
      <c r="B64" s="260" t="s">
        <v>156</v>
      </c>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52" t="str">
        <f>'Table 3a'!BL64</f>
        <v>Definition change -&gt;</v>
      </c>
      <c r="BM64" s="233"/>
      <c r="BN64" s="233"/>
      <c r="BO64" s="233"/>
      <c r="BP64" s="233"/>
      <c r="BQ64" s="233"/>
      <c r="BR64" s="233"/>
      <c r="BS64" s="233"/>
      <c r="BT64" s="233"/>
      <c r="BU64" s="233"/>
      <c r="BV64" s="233"/>
      <c r="BW64" s="233"/>
      <c r="BX64" s="138"/>
      <c r="BY64" s="138"/>
      <c r="BZ64" s="138"/>
      <c r="CA64" s="139"/>
    </row>
    <row r="65" spans="1:79" x14ac:dyDescent="0.4">
      <c r="B65" s="123" t="s">
        <v>319</v>
      </c>
      <c r="AH65" s="233">
        <v>1536.4280138842</v>
      </c>
      <c r="AI65" s="233">
        <v>1444.8784304996834</v>
      </c>
      <c r="AJ65" s="233">
        <v>1565.1458685520888</v>
      </c>
      <c r="AK65" s="233">
        <v>2290.5376487087992</v>
      </c>
      <c r="AL65" s="233">
        <v>2743.6690151171847</v>
      </c>
      <c r="AM65" s="233">
        <v>3097.2052733566288</v>
      </c>
      <c r="AN65" s="233">
        <v>3302.0998430254922</v>
      </c>
      <c r="AO65" s="233">
        <v>3510.2956553366253</v>
      </c>
      <c r="AP65" s="233">
        <v>3621.0620254656678</v>
      </c>
      <c r="AQ65" s="233">
        <v>3552.1913695386638</v>
      </c>
      <c r="AR65" s="233">
        <v>3860.036376895388</v>
      </c>
      <c r="AS65" s="233">
        <v>4027.2471586716952</v>
      </c>
      <c r="AT65" s="233">
        <v>4229.1992724395313</v>
      </c>
      <c r="AU65" s="233">
        <v>4429.1249400590659</v>
      </c>
      <c r="AV65" s="233">
        <v>4713.8370552568167</v>
      </c>
      <c r="AW65" s="233">
        <v>5226.6586016644233</v>
      </c>
      <c r="AX65" s="233">
        <v>5509.505306088291</v>
      </c>
      <c r="AY65" s="233">
        <v>5679.406319104809</v>
      </c>
      <c r="AZ65" s="233">
        <v>5694.2351135027611</v>
      </c>
      <c r="BA65" s="233">
        <v>5711.2222189165004</v>
      </c>
      <c r="BB65" s="233">
        <v>5733.3169005915788</v>
      </c>
      <c r="BC65" s="233">
        <v>5927.2821635366427</v>
      </c>
      <c r="BD65" s="233">
        <v>6101.2254947057718</v>
      </c>
      <c r="BE65" s="233">
        <v>6401.5023064709158</v>
      </c>
      <c r="BF65" s="233">
        <v>6700.7727135150744</v>
      </c>
      <c r="BG65" s="233">
        <v>6093.9127317979564</v>
      </c>
      <c r="BH65" s="233">
        <v>6079.0873930095231</v>
      </c>
      <c r="BI65" s="233">
        <v>5943.9530179936783</v>
      </c>
      <c r="BJ65" s="233">
        <v>6148.7201605186983</v>
      </c>
      <c r="BK65" s="233">
        <v>6076.7351735240927</v>
      </c>
      <c r="BL65" s="225">
        <v>5866.3254541732585</v>
      </c>
      <c r="BM65" s="138">
        <v>6072.134965877076</v>
      </c>
      <c r="BN65" s="138">
        <v>6085.9264294428376</v>
      </c>
      <c r="BO65" s="138">
        <v>6277.9929590756265</v>
      </c>
      <c r="BP65" s="138">
        <v>6415.6109910039995</v>
      </c>
      <c r="BQ65" s="138">
        <v>6516.1821830282952</v>
      </c>
      <c r="BR65" s="138">
        <v>6551.7389588495707</v>
      </c>
      <c r="BS65" s="138">
        <v>6543.1448384177284</v>
      </c>
      <c r="BT65" s="138">
        <v>6312.504970224466</v>
      </c>
      <c r="BU65" s="138">
        <v>6086.5367515789458</v>
      </c>
      <c r="BV65" s="138">
        <v>5856.6177980953826</v>
      </c>
      <c r="BW65" s="138">
        <v>5646.914935298204</v>
      </c>
      <c r="BX65" s="138">
        <v>5511.4849957638307</v>
      </c>
      <c r="BY65" s="138">
        <v>5487.8868349029426</v>
      </c>
      <c r="BZ65" s="138">
        <v>5532.0660173835877</v>
      </c>
      <c r="CA65" s="139">
        <v>5570.3239003510325</v>
      </c>
    </row>
    <row r="66" spans="1:79" x14ac:dyDescent="0.4">
      <c r="B66" s="123" t="s">
        <v>320</v>
      </c>
      <c r="AH66" s="233">
        <v>246.53143855351158</v>
      </c>
      <c r="AI66" s="233">
        <v>231.069328327569</v>
      </c>
      <c r="AJ66" s="233">
        <v>249.59462884496131</v>
      </c>
      <c r="AK66" s="233">
        <v>366.36794620930453</v>
      </c>
      <c r="AL66" s="233">
        <v>438.42499857851237</v>
      </c>
      <c r="AM66" s="233">
        <v>494.58753290211587</v>
      </c>
      <c r="AN66" s="233">
        <v>528.69184637879005</v>
      </c>
      <c r="AO66" s="233">
        <v>559.67516116819934</v>
      </c>
      <c r="AP66" s="233">
        <v>579.42531615221117</v>
      </c>
      <c r="AQ66" s="233">
        <v>567.73446823921302</v>
      </c>
      <c r="AR66" s="233">
        <v>465.80297446008751</v>
      </c>
      <c r="AS66" s="233">
        <v>595.34039136237584</v>
      </c>
      <c r="AT66" s="233">
        <v>756.28571533554384</v>
      </c>
      <c r="AU66" s="233">
        <v>946.4068261152247</v>
      </c>
      <c r="AV66" s="233">
        <v>1213.7292055786045</v>
      </c>
      <c r="AW66" s="233">
        <v>1579.1941506637734</v>
      </c>
      <c r="AX66" s="233">
        <v>2004.3196174531465</v>
      </c>
      <c r="AY66" s="233">
        <v>2263.6376145243721</v>
      </c>
      <c r="AZ66" s="233">
        <v>2477.0405772177255</v>
      </c>
      <c r="BA66" s="233">
        <v>2688.5482336102314</v>
      </c>
      <c r="BB66" s="233">
        <v>2926.8004707532118</v>
      </c>
      <c r="BC66" s="233">
        <v>3178.4025231081428</v>
      </c>
      <c r="BD66" s="233">
        <v>3339.9237421625244</v>
      </c>
      <c r="BE66" s="233">
        <v>3634.9217666251488</v>
      </c>
      <c r="BF66" s="233">
        <v>4202.2838707066958</v>
      </c>
      <c r="BG66" s="233">
        <v>4071.8172875790087</v>
      </c>
      <c r="BH66" s="233">
        <v>4278.8717149947825</v>
      </c>
      <c r="BI66" s="233">
        <v>4522.5529230052207</v>
      </c>
      <c r="BJ66" s="233">
        <v>4756.756270742283</v>
      </c>
      <c r="BK66" s="233">
        <v>4932.4114964499513</v>
      </c>
      <c r="BL66" s="225">
        <v>5379.3992399875042</v>
      </c>
      <c r="BM66" s="138">
        <v>6005.9268119499138</v>
      </c>
      <c r="BN66" s="138">
        <v>6257.8399923501702</v>
      </c>
      <c r="BO66" s="138">
        <v>6603.0256208910014</v>
      </c>
      <c r="BP66" s="138">
        <v>6813.7875872232189</v>
      </c>
      <c r="BQ66" s="138">
        <v>6845.5114434546786</v>
      </c>
      <c r="BR66" s="138">
        <v>7286.6290227674135</v>
      </c>
      <c r="BS66" s="138">
        <v>7519.3455227511113</v>
      </c>
      <c r="BT66" s="138">
        <v>7270.9483427080113</v>
      </c>
      <c r="BU66" s="138">
        <v>6934.011241779006</v>
      </c>
      <c r="BV66" s="138">
        <v>6460.9163876701577</v>
      </c>
      <c r="BW66" s="138">
        <v>7033.4484341008292</v>
      </c>
      <c r="BX66" s="138">
        <v>7017.7951808888938</v>
      </c>
      <c r="BY66" s="138">
        <v>6999.2339056229766</v>
      </c>
      <c r="BZ66" s="138">
        <v>7013.3418247170302</v>
      </c>
      <c r="CA66" s="139">
        <v>7026.0961403061401</v>
      </c>
    </row>
    <row r="67" spans="1:79" x14ac:dyDescent="0.4">
      <c r="B67" s="123" t="s">
        <v>321</v>
      </c>
      <c r="AH67" s="233">
        <v>804.681160103906</v>
      </c>
      <c r="AI67" s="233">
        <v>757.73992267485312</v>
      </c>
      <c r="AJ67" s="233">
        <v>822.30068088893313</v>
      </c>
      <c r="AK67" s="233">
        <v>1202.149332073835</v>
      </c>
      <c r="AL67" s="233">
        <v>1440.9708265177062</v>
      </c>
      <c r="AM67" s="233">
        <v>1626.1926183306837</v>
      </c>
      <c r="AN67" s="233">
        <v>1732.4498927439899</v>
      </c>
      <c r="AO67" s="233">
        <v>1842.4333866444756</v>
      </c>
      <c r="AP67" s="233">
        <v>1902.1097389488182</v>
      </c>
      <c r="AQ67" s="233">
        <v>1863.9531948405358</v>
      </c>
      <c r="AR67" s="233">
        <v>1283.6259135815212</v>
      </c>
      <c r="AS67" s="233">
        <v>1428.703899705604</v>
      </c>
      <c r="AT67" s="233">
        <v>1718.1941120373858</v>
      </c>
      <c r="AU67" s="233">
        <v>2225.3808398301303</v>
      </c>
      <c r="AV67" s="233">
        <v>2744.8228327026213</v>
      </c>
      <c r="AW67" s="233">
        <v>3195.5091558477175</v>
      </c>
      <c r="AX67" s="233">
        <v>3528.3769278261871</v>
      </c>
      <c r="AY67" s="233">
        <v>3786.9665696554694</v>
      </c>
      <c r="AZ67" s="233">
        <v>3949.1201977873334</v>
      </c>
      <c r="BA67" s="233">
        <v>3940.2092714578048</v>
      </c>
      <c r="BB67" s="233">
        <v>3950.4919014074817</v>
      </c>
      <c r="BC67" s="233">
        <v>4029.2285603992664</v>
      </c>
      <c r="BD67" s="233">
        <v>3816.3612896551203</v>
      </c>
      <c r="BE67" s="233">
        <v>3842.7901103640902</v>
      </c>
      <c r="BF67" s="233">
        <v>4011.4076575474451</v>
      </c>
      <c r="BG67" s="233">
        <v>4121.4591606267304</v>
      </c>
      <c r="BH67" s="233">
        <v>4318.4599570298287</v>
      </c>
      <c r="BI67" s="233">
        <v>4588.0650662221287</v>
      </c>
      <c r="BJ67" s="233">
        <v>4649.9688491753222</v>
      </c>
      <c r="BK67" s="233">
        <v>4850.5724893337338</v>
      </c>
      <c r="BL67" s="225">
        <v>3939.6017989815787</v>
      </c>
      <c r="BM67" s="138">
        <v>4045.7515156041336</v>
      </c>
      <c r="BN67" s="138">
        <v>3776.6661054799465</v>
      </c>
      <c r="BO67" s="138">
        <v>3447.6771597901034</v>
      </c>
      <c r="BP67" s="138">
        <v>3099.9170027337805</v>
      </c>
      <c r="BQ67" s="138">
        <v>2767.8816351269161</v>
      </c>
      <c r="BR67" s="138">
        <v>2595.5936904528508</v>
      </c>
      <c r="BS67" s="138">
        <v>2442.0486620465003</v>
      </c>
      <c r="BT67" s="138">
        <v>2210.6250736385741</v>
      </c>
      <c r="BU67" s="138">
        <v>1939.2984776771782</v>
      </c>
      <c r="BV67" s="138">
        <v>1678.3812527275611</v>
      </c>
      <c r="BW67" s="138">
        <v>1872.3682360611128</v>
      </c>
      <c r="BX67" s="138">
        <v>1785.4451996735509</v>
      </c>
      <c r="BY67" s="138">
        <v>1726.9586811824815</v>
      </c>
      <c r="BZ67" s="138">
        <v>1717.7815339535282</v>
      </c>
      <c r="CA67" s="139">
        <v>1725.1471394346052</v>
      </c>
    </row>
    <row r="68" spans="1:79" x14ac:dyDescent="0.4">
      <c r="B68" s="123" t="s">
        <v>322</v>
      </c>
      <c r="AH68" s="233">
        <v>803.10088856293726</v>
      </c>
      <c r="AI68" s="233">
        <v>757.06163644407252</v>
      </c>
      <c r="AJ68" s="233">
        <v>820.4431666873586</v>
      </c>
      <c r="AK68" s="233">
        <v>1199.6090222148011</v>
      </c>
      <c r="AL68" s="233">
        <v>1437.3626235338818</v>
      </c>
      <c r="AM68" s="233">
        <v>1622.2939219181612</v>
      </c>
      <c r="AN68" s="233">
        <v>1727.7823457986333</v>
      </c>
      <c r="AO68" s="233">
        <v>1838.2136241237138</v>
      </c>
      <c r="AP68" s="233">
        <v>1897.571644405074</v>
      </c>
      <c r="AQ68" s="233">
        <v>1861.1281206512056</v>
      </c>
      <c r="AR68" s="233">
        <v>1755.4696003522959</v>
      </c>
      <c r="AS68" s="233">
        <v>1685.8964786538716</v>
      </c>
      <c r="AT68" s="233">
        <v>1817.9466585731489</v>
      </c>
      <c r="AU68" s="233">
        <v>2490.760528873453</v>
      </c>
      <c r="AV68" s="233">
        <v>3453.9369000308266</v>
      </c>
      <c r="AW68" s="233">
        <v>3820.7404500485563</v>
      </c>
      <c r="AX68" s="233">
        <v>3899.0445857239133</v>
      </c>
      <c r="AY68" s="233">
        <v>3659.6404243556112</v>
      </c>
      <c r="AZ68" s="233">
        <v>3304.3279365837952</v>
      </c>
      <c r="BA68" s="233">
        <v>2583.9480983202129</v>
      </c>
      <c r="BB68" s="233">
        <v>2100.1361001355112</v>
      </c>
      <c r="BC68" s="233">
        <v>1800.2791270064083</v>
      </c>
      <c r="BD68" s="233">
        <v>1574.4643103794749</v>
      </c>
      <c r="BE68" s="233">
        <v>1437.3543951156969</v>
      </c>
      <c r="BF68" s="233">
        <v>1476.1294765517011</v>
      </c>
      <c r="BG68" s="233">
        <v>1313.1881756788243</v>
      </c>
      <c r="BH68" s="233">
        <v>1453.8799768005347</v>
      </c>
      <c r="BI68" s="233">
        <v>1511.0054911989323</v>
      </c>
      <c r="BJ68" s="233">
        <v>1574.8471826405309</v>
      </c>
      <c r="BK68" s="233">
        <v>1623.9484450419827</v>
      </c>
      <c r="BL68" s="225">
        <v>1978.9599754076717</v>
      </c>
      <c r="BM68" s="233">
        <v>3237.7373534859171</v>
      </c>
      <c r="BN68" s="233">
        <v>3569.5580853007418</v>
      </c>
      <c r="BO68" s="233">
        <v>3902.3944248280595</v>
      </c>
      <c r="BP68" s="233">
        <v>4101.1864605663959</v>
      </c>
      <c r="BQ68" s="233">
        <v>3582.7866783622439</v>
      </c>
      <c r="BR68" s="233">
        <v>2631.4271938464331</v>
      </c>
      <c r="BS68" s="233">
        <v>2074.8289270152541</v>
      </c>
      <c r="BT68" s="233">
        <v>1732.1333818851308</v>
      </c>
      <c r="BU68" s="233">
        <v>1507.0530947998029</v>
      </c>
      <c r="BV68" s="233">
        <v>1129.4178403460123</v>
      </c>
      <c r="BW68" s="233">
        <v>2136.7623649850607</v>
      </c>
      <c r="BX68" s="138">
        <v>2222.5999157077476</v>
      </c>
      <c r="BY68" s="138">
        <v>2268.2582232058999</v>
      </c>
      <c r="BZ68" s="138">
        <v>2302.4439960768573</v>
      </c>
      <c r="CA68" s="139">
        <v>2334.3432655809543</v>
      </c>
    </row>
    <row r="69" spans="1:79" x14ac:dyDescent="0.4">
      <c r="B69" s="123" t="s">
        <v>323</v>
      </c>
      <c r="AH69" s="233">
        <v>60.888127928244046</v>
      </c>
      <c r="AI69" s="233">
        <v>57.336206730882878</v>
      </c>
      <c r="AJ69" s="233">
        <v>62.221351183346222</v>
      </c>
      <c r="AK69" s="233">
        <v>90.963509460956203</v>
      </c>
      <c r="AL69" s="233">
        <v>109.03451003444428</v>
      </c>
      <c r="AM69" s="233">
        <v>123.04976068794662</v>
      </c>
      <c r="AN69" s="233">
        <v>131.08997194000119</v>
      </c>
      <c r="AO69" s="233">
        <v>139.41213651726477</v>
      </c>
      <c r="AP69" s="233">
        <v>143.9276906939383</v>
      </c>
      <c r="AQ69" s="233">
        <v>141.04048436408627</v>
      </c>
      <c r="AR69" s="233">
        <v>532.63683854356782</v>
      </c>
      <c r="AS69" s="233">
        <v>598.07579126711596</v>
      </c>
      <c r="AT69" s="233">
        <v>752.75640747967782</v>
      </c>
      <c r="AU69" s="233">
        <v>853.47384512330086</v>
      </c>
      <c r="AV69" s="233">
        <v>988.78894558280808</v>
      </c>
      <c r="AW69" s="233">
        <v>1283.9580585694002</v>
      </c>
      <c r="AX69" s="233">
        <v>1419.8105816311679</v>
      </c>
      <c r="AY69" s="233">
        <v>1695.8978602173049</v>
      </c>
      <c r="AZ69" s="233">
        <v>1846.1744205493521</v>
      </c>
      <c r="BA69" s="233">
        <v>1926.8207553163422</v>
      </c>
      <c r="BB69" s="233">
        <v>1759.2135304686467</v>
      </c>
      <c r="BC69" s="233">
        <v>1471.0093116995827</v>
      </c>
      <c r="BD69" s="233">
        <v>1354.9989135181977</v>
      </c>
      <c r="BE69" s="233">
        <v>1322.0305973646723</v>
      </c>
      <c r="BF69" s="233">
        <v>1312.9125413284692</v>
      </c>
      <c r="BG69" s="233">
        <v>1346.6463807221735</v>
      </c>
      <c r="BH69" s="233">
        <v>1454.9971295078394</v>
      </c>
      <c r="BI69" s="233">
        <v>1574.150204533348</v>
      </c>
      <c r="BJ69" s="233">
        <v>1639.7929009331697</v>
      </c>
      <c r="BK69" s="233">
        <v>1932.5996451867632</v>
      </c>
      <c r="BL69" s="225">
        <v>3386.9443624864671</v>
      </c>
      <c r="BM69" s="233">
        <v>4321.7810654595396</v>
      </c>
      <c r="BN69" s="233">
        <v>5233.0369441057901</v>
      </c>
      <c r="BO69" s="233">
        <v>5968.1259959821346</v>
      </c>
      <c r="BP69" s="233">
        <v>6466.3758128215341</v>
      </c>
      <c r="BQ69" s="233">
        <v>6998.5592160192164</v>
      </c>
      <c r="BR69" s="233">
        <v>7466.7890876502861</v>
      </c>
      <c r="BS69" s="233">
        <v>7663.5545852680352</v>
      </c>
      <c r="BT69" s="233">
        <v>7282.2103462751957</v>
      </c>
      <c r="BU69" s="233">
        <v>6684.458694652084</v>
      </c>
      <c r="BV69" s="233">
        <v>6065.1509047806931</v>
      </c>
      <c r="BW69" s="233">
        <v>6722.4405305490263</v>
      </c>
      <c r="BX69" s="138">
        <v>6801.5458241223077</v>
      </c>
      <c r="BY69" s="138">
        <v>6991.3835781691587</v>
      </c>
      <c r="BZ69" s="138">
        <v>7189.692460387655</v>
      </c>
      <c r="CA69" s="139">
        <v>7358.255709621144</v>
      </c>
    </row>
    <row r="70" spans="1:79" ht="26.25" customHeight="1" x14ac:dyDescent="0.4">
      <c r="B70" s="234" t="s">
        <v>324</v>
      </c>
      <c r="AH70" s="233">
        <v>1536.4280138842</v>
      </c>
      <c r="AI70" s="233">
        <v>1444.8784304996834</v>
      </c>
      <c r="AJ70" s="233">
        <v>1565.1458685520888</v>
      </c>
      <c r="AK70" s="233">
        <v>2290.5376487087992</v>
      </c>
      <c r="AL70" s="233">
        <v>2743.6690151171847</v>
      </c>
      <c r="AM70" s="233">
        <v>3097.2052733566288</v>
      </c>
      <c r="AN70" s="233">
        <v>3302.0998430254922</v>
      </c>
      <c r="AO70" s="233">
        <v>3510.2956553366253</v>
      </c>
      <c r="AP70" s="233">
        <v>3621.0620254656678</v>
      </c>
      <c r="AQ70" s="233">
        <v>3552.1913695386638</v>
      </c>
      <c r="AR70" s="233">
        <v>3860.036376895388</v>
      </c>
      <c r="AS70" s="233">
        <v>4027.2471586716952</v>
      </c>
      <c r="AT70" s="233">
        <v>4229.1992724395313</v>
      </c>
      <c r="AU70" s="233">
        <v>4429.1249400590659</v>
      </c>
      <c r="AV70" s="233">
        <v>4713.8370552568167</v>
      </c>
      <c r="AW70" s="233">
        <v>5226.6586016644233</v>
      </c>
      <c r="AX70" s="233">
        <v>5509.505306088291</v>
      </c>
      <c r="AY70" s="233">
        <v>5679.406319104809</v>
      </c>
      <c r="AZ70" s="233">
        <v>5694.2351135027611</v>
      </c>
      <c r="BA70" s="233">
        <v>5711.2222189165004</v>
      </c>
      <c r="BB70" s="233">
        <v>5733.3169005915788</v>
      </c>
      <c r="BC70" s="233">
        <v>5927.2821635366427</v>
      </c>
      <c r="BD70" s="233">
        <v>6101.2254947057718</v>
      </c>
      <c r="BE70" s="233">
        <v>6401.5023064709158</v>
      </c>
      <c r="BF70" s="233">
        <v>6700.7727135150744</v>
      </c>
      <c r="BG70" s="233">
        <v>6093.9127317979564</v>
      </c>
      <c r="BH70" s="233">
        <v>6079.0873930095231</v>
      </c>
      <c r="BI70" s="233">
        <v>5943.9530179936783</v>
      </c>
      <c r="BJ70" s="233">
        <v>6148.7201605186983</v>
      </c>
      <c r="BK70" s="233">
        <v>6076.7351735240927</v>
      </c>
      <c r="BL70" s="233">
        <v>6613.4543978713145</v>
      </c>
      <c r="BM70" s="233">
        <v>6827.3647226909625</v>
      </c>
      <c r="BN70" s="233">
        <v>6919.6179427731304</v>
      </c>
      <c r="BO70" s="233">
        <v>7165.7997287676944</v>
      </c>
      <c r="BP70" s="233">
        <v>7233.1658218676566</v>
      </c>
      <c r="BQ70" s="233">
        <v>7232.0733125848756</v>
      </c>
      <c r="BR70" s="233">
        <v>7177.4167238494529</v>
      </c>
      <c r="BS70" s="233">
        <v>7065.7641290359452</v>
      </c>
      <c r="BT70" s="233">
        <v>6698.619985495181</v>
      </c>
      <c r="BU70" s="233">
        <v>6320.2277083367071</v>
      </c>
      <c r="BV70" s="233">
        <v>5916.8964127675727</v>
      </c>
      <c r="BW70" s="233">
        <v>5646.9149352982095</v>
      </c>
      <c r="BX70" s="138">
        <v>5511.4849957638362</v>
      </c>
      <c r="BY70" s="138">
        <v>5487.886834902949</v>
      </c>
      <c r="BZ70" s="138">
        <v>5532.066017383595</v>
      </c>
      <c r="CA70" s="139">
        <v>5570.3239003510389</v>
      </c>
    </row>
    <row r="71" spans="1:79" x14ac:dyDescent="0.4">
      <c r="B71" s="234" t="s">
        <v>301</v>
      </c>
      <c r="AH71" s="233">
        <v>1915.2016151485989</v>
      </c>
      <c r="AI71" s="233">
        <v>1803.2070941773777</v>
      </c>
      <c r="AJ71" s="233">
        <v>1954.5598276045996</v>
      </c>
      <c r="AK71" s="233">
        <v>2859.0898099588971</v>
      </c>
      <c r="AL71" s="233">
        <v>3425.792958664545</v>
      </c>
      <c r="AM71" s="233">
        <v>3866.1238338389076</v>
      </c>
      <c r="AN71" s="233">
        <v>4120.0140568614142</v>
      </c>
      <c r="AO71" s="233">
        <v>4379.7343084536533</v>
      </c>
      <c r="AP71" s="233">
        <v>4523.0343902000423</v>
      </c>
      <c r="AQ71" s="233">
        <v>4433.8562680950408</v>
      </c>
      <c r="AR71" s="233">
        <v>4037.5353269374723</v>
      </c>
      <c r="AS71" s="233">
        <v>4308.0165609889682</v>
      </c>
      <c r="AT71" s="233">
        <v>5045.1828934257564</v>
      </c>
      <c r="AU71" s="233">
        <v>6516.0220399421087</v>
      </c>
      <c r="AV71" s="233">
        <v>8401.2778838948598</v>
      </c>
      <c r="AW71" s="233">
        <v>9879.4018151294476</v>
      </c>
      <c r="AX71" s="233">
        <v>10851.551712634415</v>
      </c>
      <c r="AY71" s="233">
        <v>11406.14246875276</v>
      </c>
      <c r="AZ71" s="233">
        <v>11576.663132138205</v>
      </c>
      <c r="BA71" s="233">
        <v>11139.526358704592</v>
      </c>
      <c r="BB71" s="233">
        <v>10736.642002764851</v>
      </c>
      <c r="BC71" s="233">
        <v>10478.9195222134</v>
      </c>
      <c r="BD71" s="233">
        <v>10085.748255715318</v>
      </c>
      <c r="BE71" s="233">
        <v>10237.096869469608</v>
      </c>
      <c r="BF71" s="233">
        <v>11002.733546134312</v>
      </c>
      <c r="BG71" s="233">
        <v>10853.111004606737</v>
      </c>
      <c r="BH71" s="233">
        <v>11506.208778332984</v>
      </c>
      <c r="BI71" s="233">
        <v>12195.773684959629</v>
      </c>
      <c r="BJ71" s="233">
        <v>12621.365203491305</v>
      </c>
      <c r="BK71" s="233">
        <v>13339.53207601243</v>
      </c>
      <c r="BL71" s="233">
        <v>13937.776433165165</v>
      </c>
      <c r="BM71" s="233">
        <v>16855.966989685614</v>
      </c>
      <c r="BN71" s="233">
        <v>18003.409613906355</v>
      </c>
      <c r="BO71" s="233">
        <v>19033.416431799233</v>
      </c>
      <c r="BP71" s="233">
        <v>19663.712032481275</v>
      </c>
      <c r="BQ71" s="233">
        <v>19478.847843406475</v>
      </c>
      <c r="BR71" s="233">
        <v>19354.7612297171</v>
      </c>
      <c r="BS71" s="233">
        <v>19177.158406462684</v>
      </c>
      <c r="BT71" s="233">
        <v>18109.802129236199</v>
      </c>
      <c r="BU71" s="233">
        <v>16831.130552150305</v>
      </c>
      <c r="BV71" s="233">
        <v>15273.587770852235</v>
      </c>
      <c r="BW71" s="233">
        <v>17765.019565696024</v>
      </c>
      <c r="BX71" s="138">
        <v>17827.386120392501</v>
      </c>
      <c r="BY71" s="138">
        <v>17985.834388180516</v>
      </c>
      <c r="BZ71" s="138">
        <v>18223.259815135068</v>
      </c>
      <c r="CA71" s="139">
        <v>18443.842254942836</v>
      </c>
    </row>
    <row r="72" spans="1:79" s="60" customFormat="1" x14ac:dyDescent="0.4">
      <c r="A72" s="264"/>
      <c r="B72" s="260" t="s">
        <v>100</v>
      </c>
      <c r="C72" s="91"/>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265"/>
      <c r="AF72" s="265"/>
      <c r="AG72" s="265"/>
      <c r="AH72" s="266">
        <v>3451.6296290327991</v>
      </c>
      <c r="AI72" s="266">
        <v>3248.0855246770611</v>
      </c>
      <c r="AJ72" s="266">
        <v>3519.7056961566877</v>
      </c>
      <c r="AK72" s="266">
        <v>5149.6274586676964</v>
      </c>
      <c r="AL72" s="266">
        <v>6169.4619737817293</v>
      </c>
      <c r="AM72" s="266">
        <v>6963.3291071955364</v>
      </c>
      <c r="AN72" s="266">
        <v>7422.1138998869064</v>
      </c>
      <c r="AO72" s="266">
        <v>7890.029963790279</v>
      </c>
      <c r="AP72" s="266">
        <v>8144.0964156657101</v>
      </c>
      <c r="AQ72" s="266">
        <v>7986.0476376337047</v>
      </c>
      <c r="AR72" s="266">
        <v>7897.5717038328603</v>
      </c>
      <c r="AS72" s="266">
        <v>8335.2637196606629</v>
      </c>
      <c r="AT72" s="266">
        <v>9274.3821658652887</v>
      </c>
      <c r="AU72" s="266">
        <v>10945.146980001175</v>
      </c>
      <c r="AV72" s="266">
        <v>13115.114939151677</v>
      </c>
      <c r="AW72" s="266">
        <v>15106.060416793871</v>
      </c>
      <c r="AX72" s="266">
        <v>16361.057018722704</v>
      </c>
      <c r="AY72" s="266">
        <v>17085.54878785757</v>
      </c>
      <c r="AZ72" s="266">
        <v>17270.898245640965</v>
      </c>
      <c r="BA72" s="266">
        <v>16850.748577621092</v>
      </c>
      <c r="BB72" s="266">
        <v>16469.95890335643</v>
      </c>
      <c r="BC72" s="266">
        <v>16406.201685750042</v>
      </c>
      <c r="BD72" s="266">
        <v>16186.97375042109</v>
      </c>
      <c r="BE72" s="266">
        <v>16638.599175940522</v>
      </c>
      <c r="BF72" s="266">
        <v>17703.506259649384</v>
      </c>
      <c r="BG72" s="266">
        <v>16947.023736404695</v>
      </c>
      <c r="BH72" s="266">
        <v>17585.296171342507</v>
      </c>
      <c r="BI72" s="266">
        <v>18139.726702953307</v>
      </c>
      <c r="BJ72" s="266">
        <v>18770.085364010003</v>
      </c>
      <c r="BK72" s="266">
        <v>19416.267249536526</v>
      </c>
      <c r="BL72" s="266">
        <v>20551.230831036479</v>
      </c>
      <c r="BM72" s="266">
        <v>23683.331712376577</v>
      </c>
      <c r="BN72" s="266">
        <v>24923.027556679484</v>
      </c>
      <c r="BO72" s="266">
        <v>26199.216160566924</v>
      </c>
      <c r="BP72" s="266">
        <v>26896.877854348935</v>
      </c>
      <c r="BQ72" s="266">
        <v>26710.921155991349</v>
      </c>
      <c r="BR72" s="266">
        <v>26532.177953566552</v>
      </c>
      <c r="BS72" s="266">
        <v>26242.92253549863</v>
      </c>
      <c r="BT72" s="266">
        <v>24808.42211473138</v>
      </c>
      <c r="BU72" s="266">
        <v>23151.358260487013</v>
      </c>
      <c r="BV72" s="266">
        <v>21190.48418361981</v>
      </c>
      <c r="BW72" s="266">
        <v>23411.934500994234</v>
      </c>
      <c r="BX72" s="50">
        <v>23338.871116156337</v>
      </c>
      <c r="BY72" s="50">
        <v>23473.721223083467</v>
      </c>
      <c r="BZ72" s="50">
        <v>23755.325832518665</v>
      </c>
      <c r="CA72" s="51">
        <v>24014.166155293875</v>
      </c>
    </row>
    <row r="73" spans="1:79" ht="26.25" customHeight="1" x14ac:dyDescent="0.4">
      <c r="B73" s="260" t="s">
        <v>263</v>
      </c>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138"/>
      <c r="BY73" s="138"/>
      <c r="BZ73" s="138"/>
      <c r="CA73" s="139"/>
    </row>
    <row r="74" spans="1:79" ht="26.25" customHeight="1" x14ac:dyDescent="0.4">
      <c r="B74" s="64" t="s">
        <v>143</v>
      </c>
      <c r="AH74" s="138">
        <v>0</v>
      </c>
      <c r="AI74" s="138">
        <v>0</v>
      </c>
      <c r="AJ74" s="138">
        <v>0</v>
      </c>
      <c r="AK74" s="138">
        <v>0</v>
      </c>
      <c r="AL74" s="138">
        <v>0</v>
      </c>
      <c r="AM74" s="138">
        <v>0</v>
      </c>
      <c r="AN74" s="138">
        <v>0</v>
      </c>
      <c r="AO74" s="138">
        <v>0</v>
      </c>
      <c r="AP74" s="138">
        <v>0</v>
      </c>
      <c r="AQ74" s="138">
        <v>0</v>
      </c>
      <c r="AR74" s="138">
        <v>0</v>
      </c>
      <c r="AS74" s="138">
        <v>0</v>
      </c>
      <c r="AT74" s="138">
        <v>0</v>
      </c>
      <c r="AU74" s="138">
        <v>0</v>
      </c>
      <c r="AV74" s="138">
        <v>0</v>
      </c>
      <c r="AW74" s="138">
        <v>0</v>
      </c>
      <c r="AX74" s="138">
        <v>0</v>
      </c>
      <c r="AY74" s="138">
        <v>0</v>
      </c>
      <c r="AZ74" s="138">
        <v>0</v>
      </c>
      <c r="BA74" s="138">
        <v>0</v>
      </c>
      <c r="BB74" s="138">
        <v>0</v>
      </c>
      <c r="BC74" s="138">
        <v>0</v>
      </c>
      <c r="BD74" s="138">
        <v>0</v>
      </c>
      <c r="BE74" s="138">
        <v>0</v>
      </c>
      <c r="BF74" s="138">
        <v>0</v>
      </c>
      <c r="BG74" s="138">
        <v>0</v>
      </c>
      <c r="BH74" s="138">
        <v>0</v>
      </c>
      <c r="BI74" s="138">
        <v>0</v>
      </c>
      <c r="BJ74" s="138">
        <v>4.3457974132692732</v>
      </c>
      <c r="BK74" s="138">
        <v>4.9244780251202229</v>
      </c>
      <c r="BL74" s="138">
        <v>253.64729120625216</v>
      </c>
      <c r="BM74" s="138">
        <v>353.38098483945367</v>
      </c>
      <c r="BN74" s="138">
        <v>506.45172442180672</v>
      </c>
      <c r="BO74" s="138">
        <v>147.79063185312418</v>
      </c>
      <c r="BP74" s="138">
        <v>159.51219827705242</v>
      </c>
      <c r="BQ74" s="138">
        <v>9.2908771636305936</v>
      </c>
      <c r="BR74" s="138">
        <v>12.04154901041742</v>
      </c>
      <c r="BS74" s="138">
        <v>4.2497496618929462</v>
      </c>
      <c r="BT74" s="138">
        <v>3.4889595912661657</v>
      </c>
      <c r="BU74" s="138">
        <v>118.62033931021385</v>
      </c>
      <c r="BV74" s="138">
        <v>40.345943612163687</v>
      </c>
      <c r="BW74" s="138">
        <v>140.25985896262662</v>
      </c>
      <c r="BX74" s="138">
        <v>140.2399736225675</v>
      </c>
      <c r="BY74" s="138">
        <v>139.62350327473911</v>
      </c>
      <c r="BZ74" s="138">
        <v>139.45699988710254</v>
      </c>
      <c r="CA74" s="139">
        <v>139.26263385283511</v>
      </c>
    </row>
    <row r="75" spans="1:79" ht="26.25" customHeight="1" x14ac:dyDescent="0.4">
      <c r="B75" s="101" t="s">
        <v>325</v>
      </c>
      <c r="AH75" s="138">
        <v>0</v>
      </c>
      <c r="AI75" s="138">
        <v>0</v>
      </c>
      <c r="AJ75" s="138">
        <v>0</v>
      </c>
      <c r="AK75" s="138">
        <v>0</v>
      </c>
      <c r="AL75" s="138">
        <v>0</v>
      </c>
      <c r="AM75" s="138">
        <v>0</v>
      </c>
      <c r="AN75" s="138">
        <v>0</v>
      </c>
      <c r="AO75" s="138">
        <v>0</v>
      </c>
      <c r="AP75" s="138">
        <v>0</v>
      </c>
      <c r="AQ75" s="138">
        <v>0</v>
      </c>
      <c r="AR75" s="138">
        <v>0</v>
      </c>
      <c r="AS75" s="138">
        <v>0</v>
      </c>
      <c r="AT75" s="138">
        <v>0</v>
      </c>
      <c r="AU75" s="138">
        <v>0</v>
      </c>
      <c r="AV75" s="138">
        <v>0</v>
      </c>
      <c r="AW75" s="138">
        <v>0</v>
      </c>
      <c r="AX75" s="138">
        <v>0</v>
      </c>
      <c r="AY75" s="138">
        <v>0</v>
      </c>
      <c r="AZ75" s="138">
        <v>0</v>
      </c>
      <c r="BA75" s="138">
        <v>0</v>
      </c>
      <c r="BB75" s="138">
        <v>0</v>
      </c>
      <c r="BC75" s="138">
        <v>0</v>
      </c>
      <c r="BD75" s="138">
        <v>0</v>
      </c>
      <c r="BE75" s="138">
        <v>0</v>
      </c>
      <c r="BF75" s="138">
        <v>0</v>
      </c>
      <c r="BG75" s="138">
        <v>0</v>
      </c>
      <c r="BH75" s="138">
        <v>0</v>
      </c>
      <c r="BI75" s="138">
        <v>0</v>
      </c>
      <c r="BJ75" s="138">
        <v>3.0171112901314285</v>
      </c>
      <c r="BK75" s="138">
        <v>3.4310650612674993</v>
      </c>
      <c r="BL75" s="138">
        <v>174.75425413929099</v>
      </c>
      <c r="BM75" s="138">
        <v>229.76103248356952</v>
      </c>
      <c r="BN75" s="138">
        <v>310.34361820428705</v>
      </c>
      <c r="BO75" s="138">
        <v>89.42723800705005</v>
      </c>
      <c r="BP75" s="138">
        <v>94.265652279086595</v>
      </c>
      <c r="BQ75" s="138">
        <v>5.3651030736673739</v>
      </c>
      <c r="BR75" s="138">
        <v>6.7040133083347397</v>
      </c>
      <c r="BS75" s="138">
        <v>2.1040217834811306</v>
      </c>
      <c r="BT75" s="138">
        <v>1.7113310555590344</v>
      </c>
      <c r="BU75" s="138">
        <v>56.156640538324808</v>
      </c>
      <c r="BV75" s="138">
        <v>25.707610677380721</v>
      </c>
      <c r="BW75" s="138">
        <v>79.184677964560507</v>
      </c>
      <c r="BX75" s="138">
        <v>79.459518437680956</v>
      </c>
      <c r="BY75" s="138">
        <v>78.745869836922225</v>
      </c>
      <c r="BZ75" s="138">
        <v>78.28551960831193</v>
      </c>
      <c r="CA75" s="139">
        <v>78.085660589618342</v>
      </c>
    </row>
    <row r="76" spans="1:79" ht="26.25" customHeight="1" x14ac:dyDescent="0.4">
      <c r="B76" s="101" t="s">
        <v>326</v>
      </c>
      <c r="AH76" s="138">
        <v>0</v>
      </c>
      <c r="AI76" s="138">
        <v>0</v>
      </c>
      <c r="AJ76" s="138">
        <v>0</v>
      </c>
      <c r="AK76" s="138">
        <v>0</v>
      </c>
      <c r="AL76" s="138">
        <v>0</v>
      </c>
      <c r="AM76" s="138">
        <v>0</v>
      </c>
      <c r="AN76" s="138">
        <v>0</v>
      </c>
      <c r="AO76" s="138">
        <v>0</v>
      </c>
      <c r="AP76" s="138">
        <v>0</v>
      </c>
      <c r="AQ76" s="138">
        <v>0</v>
      </c>
      <c r="AR76" s="138">
        <v>0</v>
      </c>
      <c r="AS76" s="138">
        <v>0</v>
      </c>
      <c r="AT76" s="138">
        <v>0</v>
      </c>
      <c r="AU76" s="138">
        <v>0</v>
      </c>
      <c r="AV76" s="138">
        <v>0</v>
      </c>
      <c r="AW76" s="138">
        <v>0</v>
      </c>
      <c r="AX76" s="138">
        <v>0</v>
      </c>
      <c r="AY76" s="138">
        <v>0</v>
      </c>
      <c r="AZ76" s="138">
        <v>0</v>
      </c>
      <c r="BA76" s="138">
        <v>0</v>
      </c>
      <c r="BB76" s="138">
        <v>0</v>
      </c>
      <c r="BC76" s="138">
        <v>0</v>
      </c>
      <c r="BD76" s="138">
        <v>0</v>
      </c>
      <c r="BE76" s="138">
        <v>0</v>
      </c>
      <c r="BF76" s="138">
        <v>0</v>
      </c>
      <c r="BG76" s="138">
        <v>0</v>
      </c>
      <c r="BH76" s="138">
        <v>0</v>
      </c>
      <c r="BI76" s="138">
        <v>0</v>
      </c>
      <c r="BJ76" s="138">
        <v>1.3286861231378446</v>
      </c>
      <c r="BK76" s="138">
        <v>1.4934129638527234</v>
      </c>
      <c r="BL76" s="138">
        <v>78.89303706696117</v>
      </c>
      <c r="BM76" s="138">
        <v>123.61995235588414</v>
      </c>
      <c r="BN76" s="138">
        <v>196.10810621751963</v>
      </c>
      <c r="BO76" s="138">
        <v>58.363393846074139</v>
      </c>
      <c r="BP76" s="138">
        <v>65.246545997965825</v>
      </c>
      <c r="BQ76" s="138">
        <v>3.9257740899632187</v>
      </c>
      <c r="BR76" s="138">
        <v>5.3375357020826799</v>
      </c>
      <c r="BS76" s="138">
        <v>2.1457278784118152</v>
      </c>
      <c r="BT76" s="138">
        <v>1.7776285357071315</v>
      </c>
      <c r="BU76" s="138">
        <v>62.463698771889028</v>
      </c>
      <c r="BV76" s="138">
        <v>14.638332934782966</v>
      </c>
      <c r="BW76" s="138">
        <v>61.075180998066109</v>
      </c>
      <c r="BX76" s="138">
        <v>60.78045518488652</v>
      </c>
      <c r="BY76" s="138">
        <v>60.87763343781689</v>
      </c>
      <c r="BZ76" s="138">
        <v>61.171480278790604</v>
      </c>
      <c r="CA76" s="139">
        <v>61.176973263216773</v>
      </c>
    </row>
    <row r="77" spans="1:79" x14ac:dyDescent="0.4">
      <c r="B77" s="123" t="s">
        <v>148</v>
      </c>
      <c r="AH77" s="233">
        <v>0</v>
      </c>
      <c r="AI77" s="233">
        <v>0</v>
      </c>
      <c r="AJ77" s="233">
        <v>0</v>
      </c>
      <c r="AK77" s="233">
        <v>0</v>
      </c>
      <c r="AL77" s="233">
        <v>0</v>
      </c>
      <c r="AM77" s="233">
        <v>0</v>
      </c>
      <c r="AN77" s="233">
        <v>0</v>
      </c>
      <c r="AO77" s="233">
        <v>0</v>
      </c>
      <c r="AP77" s="233">
        <v>0</v>
      </c>
      <c r="AQ77" s="233">
        <v>0</v>
      </c>
      <c r="AR77" s="233">
        <v>0</v>
      </c>
      <c r="AS77" s="233">
        <v>0</v>
      </c>
      <c r="AT77" s="233">
        <v>0</v>
      </c>
      <c r="AU77" s="233">
        <v>0</v>
      </c>
      <c r="AV77" s="233">
        <v>0</v>
      </c>
      <c r="AW77" s="233">
        <v>0</v>
      </c>
      <c r="AX77" s="233">
        <v>0</v>
      </c>
      <c r="AY77" s="233">
        <v>0</v>
      </c>
      <c r="AZ77" s="233">
        <v>0</v>
      </c>
      <c r="BA77" s="233">
        <v>0</v>
      </c>
      <c r="BB77" s="233">
        <v>0</v>
      </c>
      <c r="BC77" s="233">
        <v>0</v>
      </c>
      <c r="BD77" s="233">
        <v>0</v>
      </c>
      <c r="BE77" s="233">
        <v>9.8407074707517701</v>
      </c>
      <c r="BF77" s="233">
        <v>18.363802438366474</v>
      </c>
      <c r="BG77" s="233">
        <v>20.569225096715996</v>
      </c>
      <c r="BH77" s="233">
        <v>22.215592680783725</v>
      </c>
      <c r="BI77" s="233">
        <v>23.043631084712001</v>
      </c>
      <c r="BJ77" s="233">
        <v>24.660795107193394</v>
      </c>
      <c r="BK77" s="233">
        <v>25.310216285208522</v>
      </c>
      <c r="BL77" s="233">
        <v>25.450137667071964</v>
      </c>
      <c r="BM77" s="233">
        <v>25.82717718941807</v>
      </c>
      <c r="BN77" s="233">
        <v>24.848205887412941</v>
      </c>
      <c r="BO77" s="233">
        <v>25.647525473137783</v>
      </c>
      <c r="BP77" s="233">
        <v>63.667322730880606</v>
      </c>
      <c r="BQ77" s="233">
        <v>194.93921197978952</v>
      </c>
      <c r="BR77" s="233">
        <v>217.98696587316215</v>
      </c>
      <c r="BS77" s="233">
        <v>176.83994644245661</v>
      </c>
      <c r="BT77" s="233">
        <v>194.45368084022667</v>
      </c>
      <c r="BU77" s="233">
        <v>232.00022658585178</v>
      </c>
      <c r="BV77" s="233">
        <v>156.05890725134628</v>
      </c>
      <c r="BW77" s="233">
        <v>139.5</v>
      </c>
      <c r="BX77" s="138">
        <v>123.72092855263278</v>
      </c>
      <c r="BY77" s="138">
        <v>121.36808111569306</v>
      </c>
      <c r="BZ77" s="138">
        <v>119.04174501242325</v>
      </c>
      <c r="CA77" s="139">
        <v>116.71146606287783</v>
      </c>
    </row>
    <row r="78" spans="1:79" x14ac:dyDescent="0.4">
      <c r="B78" s="64" t="s">
        <v>154</v>
      </c>
      <c r="AH78" s="138">
        <v>0</v>
      </c>
      <c r="AI78" s="138">
        <v>0</v>
      </c>
      <c r="AJ78" s="138">
        <v>0</v>
      </c>
      <c r="AK78" s="138">
        <v>0</v>
      </c>
      <c r="AL78" s="138">
        <v>0</v>
      </c>
      <c r="AM78" s="138">
        <v>0</v>
      </c>
      <c r="AN78" s="138">
        <v>0</v>
      </c>
      <c r="AO78" s="138">
        <v>0</v>
      </c>
      <c r="AP78" s="138">
        <v>0</v>
      </c>
      <c r="AQ78" s="138">
        <v>0</v>
      </c>
      <c r="AR78" s="138">
        <v>0</v>
      </c>
      <c r="AS78" s="138">
        <v>0</v>
      </c>
      <c r="AT78" s="138">
        <v>0</v>
      </c>
      <c r="AU78" s="138">
        <v>0</v>
      </c>
      <c r="AV78" s="138">
        <v>0</v>
      </c>
      <c r="AW78" s="138">
        <v>0</v>
      </c>
      <c r="AX78" s="138">
        <v>0</v>
      </c>
      <c r="AY78" s="138">
        <v>0</v>
      </c>
      <c r="AZ78" s="138">
        <v>0</v>
      </c>
      <c r="BA78" s="138">
        <v>0</v>
      </c>
      <c r="BB78" s="138">
        <v>0</v>
      </c>
      <c r="BC78" s="138">
        <v>0</v>
      </c>
      <c r="BD78" s="138">
        <v>0</v>
      </c>
      <c r="BE78" s="138">
        <v>0</v>
      </c>
      <c r="BF78" s="138">
        <v>0</v>
      </c>
      <c r="BG78" s="138">
        <v>0</v>
      </c>
      <c r="BH78" s="138">
        <v>0</v>
      </c>
      <c r="BI78" s="138">
        <v>0</v>
      </c>
      <c r="BJ78" s="138">
        <v>58.986990617011742</v>
      </c>
      <c r="BK78" s="138">
        <v>57.586771973454745</v>
      </c>
      <c r="BL78" s="138">
        <v>60.126089820978578</v>
      </c>
      <c r="BM78" s="138">
        <v>56.350488397575461</v>
      </c>
      <c r="BN78" s="138">
        <v>51.879282132831293</v>
      </c>
      <c r="BO78" s="138">
        <v>53.452216544286465</v>
      </c>
      <c r="BP78" s="138">
        <v>49.457255801119999</v>
      </c>
      <c r="BQ78" s="138">
        <v>48.73538623039677</v>
      </c>
      <c r="BR78" s="138">
        <v>48.189109464034544</v>
      </c>
      <c r="BS78" s="138">
        <v>43.127490073647138</v>
      </c>
      <c r="BT78" s="138">
        <v>40.578859751564913</v>
      </c>
      <c r="BU78" s="138">
        <v>38.404237044876915</v>
      </c>
      <c r="BV78" s="138">
        <v>43.633608535521034</v>
      </c>
      <c r="BW78" s="138">
        <v>41.908551374158115</v>
      </c>
      <c r="BX78" s="138">
        <v>42.455303883391537</v>
      </c>
      <c r="BY78" s="138">
        <v>42.901311349823033</v>
      </c>
      <c r="BZ78" s="138">
        <v>43.63114820417951</v>
      </c>
      <c r="CA78" s="139">
        <v>44.442571088174532</v>
      </c>
    </row>
    <row r="79" spans="1:79" x14ac:dyDescent="0.4">
      <c r="B79" s="101" t="s">
        <v>325</v>
      </c>
      <c r="AH79" s="138">
        <v>0</v>
      </c>
      <c r="AI79" s="138">
        <v>0</v>
      </c>
      <c r="AJ79" s="138">
        <v>0</v>
      </c>
      <c r="AK79" s="138">
        <v>0</v>
      </c>
      <c r="AL79" s="138">
        <v>0</v>
      </c>
      <c r="AM79" s="138">
        <v>0</v>
      </c>
      <c r="AN79" s="138">
        <v>0</v>
      </c>
      <c r="AO79" s="138">
        <v>0</v>
      </c>
      <c r="AP79" s="138">
        <v>0</v>
      </c>
      <c r="AQ79" s="138">
        <v>0</v>
      </c>
      <c r="AR79" s="138">
        <v>0</v>
      </c>
      <c r="AS79" s="138">
        <v>0</v>
      </c>
      <c r="AT79" s="138">
        <v>0</v>
      </c>
      <c r="AU79" s="138">
        <v>0</v>
      </c>
      <c r="AV79" s="138">
        <v>0</v>
      </c>
      <c r="AW79" s="138">
        <v>0</v>
      </c>
      <c r="AX79" s="138">
        <v>0</v>
      </c>
      <c r="AY79" s="138">
        <v>0</v>
      </c>
      <c r="AZ79" s="138">
        <v>0</v>
      </c>
      <c r="BA79" s="138">
        <v>0</v>
      </c>
      <c r="BB79" s="138">
        <v>0</v>
      </c>
      <c r="BC79" s="138">
        <v>0</v>
      </c>
      <c r="BD79" s="138">
        <v>0</v>
      </c>
      <c r="BE79" s="138">
        <v>0</v>
      </c>
      <c r="BF79" s="138">
        <v>0</v>
      </c>
      <c r="BG79" s="138">
        <v>0</v>
      </c>
      <c r="BH79" s="138">
        <v>0</v>
      </c>
      <c r="BI79" s="138">
        <v>0</v>
      </c>
      <c r="BJ79" s="138">
        <v>29.08058637418679</v>
      </c>
      <c r="BK79" s="138">
        <v>27.64165054725828</v>
      </c>
      <c r="BL79" s="138">
        <v>28.379514395501889</v>
      </c>
      <c r="BM79" s="138">
        <v>26.202977104872588</v>
      </c>
      <c r="BN79" s="138">
        <v>23.656952652571068</v>
      </c>
      <c r="BO79" s="138">
        <v>24.481115177283204</v>
      </c>
      <c r="BP79" s="138">
        <v>20.87096194807264</v>
      </c>
      <c r="BQ79" s="138">
        <v>19.786566809541092</v>
      </c>
      <c r="BR79" s="138">
        <v>18.263672486869091</v>
      </c>
      <c r="BS79" s="138">
        <v>15.477015569924946</v>
      </c>
      <c r="BT79" s="138">
        <v>13.843356238384251</v>
      </c>
      <c r="BU79" s="138">
        <v>11.907282902685099</v>
      </c>
      <c r="BV79" s="138">
        <v>13.403654289446107</v>
      </c>
      <c r="BW79" s="138">
        <v>12.873740065147683</v>
      </c>
      <c r="BX79" s="138">
        <v>13.041695039801818</v>
      </c>
      <c r="BY79" s="138">
        <v>13.178702500133523</v>
      </c>
      <c r="BZ79" s="138">
        <v>13.402898508940071</v>
      </c>
      <c r="CA79" s="139">
        <v>13.652156642398378</v>
      </c>
    </row>
    <row r="80" spans="1:79" x14ac:dyDescent="0.4">
      <c r="B80" s="101" t="s">
        <v>326</v>
      </c>
      <c r="AH80" s="138">
        <v>0</v>
      </c>
      <c r="AI80" s="138">
        <v>0</v>
      </c>
      <c r="AJ80" s="138">
        <v>0</v>
      </c>
      <c r="AK80" s="138">
        <v>0</v>
      </c>
      <c r="AL80" s="138">
        <v>0</v>
      </c>
      <c r="AM80" s="138">
        <v>0</v>
      </c>
      <c r="AN80" s="138">
        <v>0</v>
      </c>
      <c r="AO80" s="138">
        <v>0</v>
      </c>
      <c r="AP80" s="138">
        <v>0</v>
      </c>
      <c r="AQ80" s="138">
        <v>0</v>
      </c>
      <c r="AR80" s="138">
        <v>0</v>
      </c>
      <c r="AS80" s="138">
        <v>0</v>
      </c>
      <c r="AT80" s="138">
        <v>0</v>
      </c>
      <c r="AU80" s="138">
        <v>0</v>
      </c>
      <c r="AV80" s="138">
        <v>0</v>
      </c>
      <c r="AW80" s="138">
        <v>0</v>
      </c>
      <c r="AX80" s="138">
        <v>0</v>
      </c>
      <c r="AY80" s="138">
        <v>0</v>
      </c>
      <c r="AZ80" s="138">
        <v>0</v>
      </c>
      <c r="BA80" s="138">
        <v>0</v>
      </c>
      <c r="BB80" s="138">
        <v>0</v>
      </c>
      <c r="BC80" s="138">
        <v>0</v>
      </c>
      <c r="BD80" s="138">
        <v>0</v>
      </c>
      <c r="BE80" s="138">
        <v>0</v>
      </c>
      <c r="BF80" s="138">
        <v>0</v>
      </c>
      <c r="BG80" s="138">
        <v>0</v>
      </c>
      <c r="BH80" s="138">
        <v>0</v>
      </c>
      <c r="BI80" s="138">
        <v>0</v>
      </c>
      <c r="BJ80" s="138">
        <v>29.906404242824955</v>
      </c>
      <c r="BK80" s="138">
        <v>29.945121426196469</v>
      </c>
      <c r="BL80" s="138">
        <v>31.746575425476692</v>
      </c>
      <c r="BM80" s="138">
        <v>30.14751129270287</v>
      </c>
      <c r="BN80" s="138">
        <v>28.222329480260221</v>
      </c>
      <c r="BO80" s="138">
        <v>28.971101367003261</v>
      </c>
      <c r="BP80" s="138">
        <v>28.586293853047358</v>
      </c>
      <c r="BQ80" s="138">
        <v>28.948819420855681</v>
      </c>
      <c r="BR80" s="138">
        <v>29.925436977165454</v>
      </c>
      <c r="BS80" s="138">
        <v>27.650474503722194</v>
      </c>
      <c r="BT80" s="138">
        <v>26.73550351318066</v>
      </c>
      <c r="BU80" s="138">
        <v>26.496954142191818</v>
      </c>
      <c r="BV80" s="138">
        <v>30.229954246074925</v>
      </c>
      <c r="BW80" s="138">
        <v>29.034811309010433</v>
      </c>
      <c r="BX80" s="138">
        <v>29.413608843589717</v>
      </c>
      <c r="BY80" s="138">
        <v>29.722608849689511</v>
      </c>
      <c r="BZ80" s="138">
        <v>30.228249695239441</v>
      </c>
      <c r="CA80" s="139">
        <v>30.79041444577615</v>
      </c>
    </row>
    <row r="81" spans="2:79" x14ac:dyDescent="0.4">
      <c r="B81" s="123" t="s">
        <v>161</v>
      </c>
      <c r="AH81" s="233">
        <v>0</v>
      </c>
      <c r="AI81" s="233">
        <v>0</v>
      </c>
      <c r="AJ81" s="233">
        <v>0</v>
      </c>
      <c r="AK81" s="233">
        <v>0</v>
      </c>
      <c r="AL81" s="233">
        <v>0</v>
      </c>
      <c r="AM81" s="233">
        <v>0</v>
      </c>
      <c r="AN81" s="233">
        <v>0</v>
      </c>
      <c r="AO81" s="233">
        <v>0</v>
      </c>
      <c r="AP81" s="233">
        <v>0</v>
      </c>
      <c r="AQ81" s="233">
        <v>0</v>
      </c>
      <c r="AR81" s="233">
        <v>2.7043216980780178</v>
      </c>
      <c r="AS81" s="233">
        <v>21.132884361242105</v>
      </c>
      <c r="AT81" s="233">
        <v>44.443068549079001</v>
      </c>
      <c r="AU81" s="233">
        <v>79.007664892190022</v>
      </c>
      <c r="AV81" s="233">
        <v>145.15258808314607</v>
      </c>
      <c r="AW81" s="233">
        <v>184.94704876480913</v>
      </c>
      <c r="AX81" s="233">
        <v>164.06503647574465</v>
      </c>
      <c r="AY81" s="233">
        <v>164.2195449483113</v>
      </c>
      <c r="AZ81" s="233">
        <v>166.06058010311801</v>
      </c>
      <c r="BA81" s="233">
        <v>162.0651053723455</v>
      </c>
      <c r="BB81" s="233">
        <v>166.79235694210064</v>
      </c>
      <c r="BC81" s="233">
        <v>185.7765447845351</v>
      </c>
      <c r="BD81" s="233">
        <v>191.93444532674755</v>
      </c>
      <c r="BE81" s="233">
        <v>213.55081807370965</v>
      </c>
      <c r="BF81" s="233">
        <v>235.84789194418221</v>
      </c>
      <c r="BG81" s="233">
        <v>259.51756408239794</v>
      </c>
      <c r="BH81" s="233">
        <v>279.8863909160637</v>
      </c>
      <c r="BI81" s="233">
        <v>300.99602249646853</v>
      </c>
      <c r="BJ81" s="233">
        <v>327.97846054190006</v>
      </c>
      <c r="BK81" s="233">
        <v>365.61842636730938</v>
      </c>
      <c r="BL81" s="233">
        <v>390.4681203524255</v>
      </c>
      <c r="BM81" s="233">
        <v>404.1368262318494</v>
      </c>
      <c r="BN81" s="233">
        <v>406.91539716203687</v>
      </c>
      <c r="BO81" s="233">
        <v>374.24450081735199</v>
      </c>
      <c r="BP81" s="233">
        <v>342.14256313733443</v>
      </c>
      <c r="BQ81" s="233">
        <v>315.60469851190982</v>
      </c>
      <c r="BR81" s="233">
        <v>296.367660444053</v>
      </c>
      <c r="BS81" s="233">
        <v>0</v>
      </c>
      <c r="BT81" s="233">
        <v>0</v>
      </c>
      <c r="BU81" s="233">
        <v>0</v>
      </c>
      <c r="BV81" s="233">
        <v>0</v>
      </c>
      <c r="BW81" s="233">
        <v>0</v>
      </c>
      <c r="BX81" s="138">
        <v>0</v>
      </c>
      <c r="BY81" s="138">
        <v>0</v>
      </c>
      <c r="BZ81" s="138">
        <v>0</v>
      </c>
      <c r="CA81" s="139">
        <v>0</v>
      </c>
    </row>
    <row r="82" spans="2:79" x14ac:dyDescent="0.4">
      <c r="B82" s="123" t="s">
        <v>31</v>
      </c>
      <c r="AH82" s="233">
        <v>0</v>
      </c>
      <c r="AI82" s="233">
        <v>0</v>
      </c>
      <c r="AJ82" s="233">
        <v>0</v>
      </c>
      <c r="AK82" s="233">
        <v>0</v>
      </c>
      <c r="AL82" s="233">
        <v>0</v>
      </c>
      <c r="AM82" s="233">
        <v>0</v>
      </c>
      <c r="AN82" s="233">
        <v>0</v>
      </c>
      <c r="AO82" s="233">
        <v>0</v>
      </c>
      <c r="AP82" s="233">
        <v>0</v>
      </c>
      <c r="AQ82" s="233">
        <v>0</v>
      </c>
      <c r="AR82" s="233">
        <v>250.28232186133812</v>
      </c>
      <c r="AS82" s="233">
        <v>183.14772580332829</v>
      </c>
      <c r="AT82" s="233">
        <v>179.10463796655503</v>
      </c>
      <c r="AU82" s="233">
        <v>218.03361430422495</v>
      </c>
      <c r="AV82" s="233">
        <v>213.92886959738078</v>
      </c>
      <c r="AW82" s="233">
        <v>228.96793408236266</v>
      </c>
      <c r="AX82" s="233">
        <v>217.7380258152379</v>
      </c>
      <c r="AY82" s="233">
        <v>216.16434748058714</v>
      </c>
      <c r="AZ82" s="233">
        <v>204.13627065967711</v>
      </c>
      <c r="BA82" s="233">
        <v>193.79483290824163</v>
      </c>
      <c r="BB82" s="233">
        <v>212.15736544268427</v>
      </c>
      <c r="BC82" s="233">
        <v>191.94067534022264</v>
      </c>
      <c r="BD82" s="233">
        <v>183.03784961458038</v>
      </c>
      <c r="BE82" s="233">
        <v>195.26352728658313</v>
      </c>
      <c r="BF82" s="233">
        <v>189.88066272082833</v>
      </c>
      <c r="BG82" s="233">
        <v>212.55951742540398</v>
      </c>
      <c r="BH82" s="233">
        <v>214.92772865360189</v>
      </c>
      <c r="BI82" s="233">
        <v>248.39129828343536</v>
      </c>
      <c r="BJ82" s="233">
        <v>344.62325261290994</v>
      </c>
      <c r="BK82" s="233">
        <v>289.49512921609005</v>
      </c>
      <c r="BL82" s="233">
        <v>261.41072905139981</v>
      </c>
      <c r="BM82" s="233">
        <v>319.89959353928998</v>
      </c>
      <c r="BN82" s="233">
        <v>317.8760290809044</v>
      </c>
      <c r="BO82" s="233">
        <v>145.43939116303486</v>
      </c>
      <c r="BP82" s="233">
        <v>109.02856880618725</v>
      </c>
      <c r="BQ82" s="233">
        <v>9.7064082464812103</v>
      </c>
      <c r="BR82" s="233">
        <v>0</v>
      </c>
      <c r="BS82" s="233">
        <v>0</v>
      </c>
      <c r="BT82" s="233">
        <v>0</v>
      </c>
      <c r="BU82" s="233">
        <v>0</v>
      </c>
      <c r="BV82" s="233">
        <v>0</v>
      </c>
      <c r="BW82" s="233">
        <v>0</v>
      </c>
      <c r="BX82" s="138">
        <v>0</v>
      </c>
      <c r="BY82" s="138">
        <v>0</v>
      </c>
      <c r="BZ82" s="138">
        <v>0</v>
      </c>
      <c r="CA82" s="139">
        <v>0</v>
      </c>
    </row>
    <row r="83" spans="2:79" x14ac:dyDescent="0.4">
      <c r="B83" s="261" t="s">
        <v>325</v>
      </c>
      <c r="AH83" s="233">
        <v>0</v>
      </c>
      <c r="AI83" s="233">
        <v>0</v>
      </c>
      <c r="AJ83" s="233">
        <v>0</v>
      </c>
      <c r="AK83" s="233">
        <v>0</v>
      </c>
      <c r="AL83" s="233">
        <v>0</v>
      </c>
      <c r="AM83" s="233">
        <v>0</v>
      </c>
      <c r="AN83" s="233">
        <v>0</v>
      </c>
      <c r="AO83" s="233">
        <v>0</v>
      </c>
      <c r="AP83" s="233">
        <v>0</v>
      </c>
      <c r="AQ83" s="233">
        <v>0</v>
      </c>
      <c r="AR83" s="233">
        <v>0</v>
      </c>
      <c r="AS83" s="233">
        <v>0</v>
      </c>
      <c r="AT83" s="233">
        <v>0</v>
      </c>
      <c r="AU83" s="233">
        <v>0</v>
      </c>
      <c r="AV83" s="233">
        <v>0</v>
      </c>
      <c r="AW83" s="233">
        <v>0</v>
      </c>
      <c r="AX83" s="233">
        <v>0</v>
      </c>
      <c r="AY83" s="233">
        <v>0</v>
      </c>
      <c r="AZ83" s="233">
        <v>0</v>
      </c>
      <c r="BA83" s="233">
        <v>0</v>
      </c>
      <c r="BB83" s="233">
        <v>0</v>
      </c>
      <c r="BC83" s="233">
        <v>0</v>
      </c>
      <c r="BD83" s="233">
        <v>0</v>
      </c>
      <c r="BE83" s="233">
        <v>0</v>
      </c>
      <c r="BF83" s="233">
        <v>0</v>
      </c>
      <c r="BG83" s="233">
        <v>0</v>
      </c>
      <c r="BH83" s="233">
        <v>0</v>
      </c>
      <c r="BI83" s="233">
        <v>0</v>
      </c>
      <c r="BJ83" s="233">
        <v>25.234180022630984</v>
      </c>
      <c r="BK83" s="233">
        <v>21.632741984960667</v>
      </c>
      <c r="BL83" s="233">
        <v>17.83493098216757</v>
      </c>
      <c r="BM83" s="233">
        <v>18.180604001586698</v>
      </c>
      <c r="BN83" s="233">
        <v>17.976162267784186</v>
      </c>
      <c r="BO83" s="233">
        <v>11.330184857788799</v>
      </c>
      <c r="BP83" s="233">
        <v>9.0527069253402122</v>
      </c>
      <c r="BQ83" s="233">
        <v>0.62121012777479745</v>
      </c>
      <c r="BR83" s="233">
        <v>0</v>
      </c>
      <c r="BS83" s="233">
        <v>0</v>
      </c>
      <c r="BT83" s="233">
        <v>0</v>
      </c>
      <c r="BU83" s="233">
        <v>0</v>
      </c>
      <c r="BV83" s="233">
        <v>0</v>
      </c>
      <c r="BW83" s="233">
        <v>0</v>
      </c>
      <c r="BX83" s="138">
        <v>0</v>
      </c>
      <c r="BY83" s="138">
        <v>0</v>
      </c>
      <c r="BZ83" s="138">
        <v>0</v>
      </c>
      <c r="CA83" s="139">
        <v>0</v>
      </c>
    </row>
    <row r="84" spans="2:79" x14ac:dyDescent="0.4">
      <c r="B84" s="261" t="s">
        <v>326</v>
      </c>
      <c r="AH84" s="233">
        <v>0</v>
      </c>
      <c r="AI84" s="233">
        <v>0</v>
      </c>
      <c r="AJ84" s="233">
        <v>0</v>
      </c>
      <c r="AK84" s="233">
        <v>0</v>
      </c>
      <c r="AL84" s="233">
        <v>0</v>
      </c>
      <c r="AM84" s="233">
        <v>0</v>
      </c>
      <c r="AN84" s="233">
        <v>0</v>
      </c>
      <c r="AO84" s="233">
        <v>0</v>
      </c>
      <c r="AP84" s="233">
        <v>0</v>
      </c>
      <c r="AQ84" s="233">
        <v>0</v>
      </c>
      <c r="AR84" s="233">
        <v>0</v>
      </c>
      <c r="AS84" s="233">
        <v>0</v>
      </c>
      <c r="AT84" s="233">
        <v>0</v>
      </c>
      <c r="AU84" s="233">
        <v>0</v>
      </c>
      <c r="AV84" s="233">
        <v>0</v>
      </c>
      <c r="AW84" s="233">
        <v>0</v>
      </c>
      <c r="AX84" s="233">
        <v>0</v>
      </c>
      <c r="AY84" s="233">
        <v>0</v>
      </c>
      <c r="AZ84" s="233">
        <v>0</v>
      </c>
      <c r="BA84" s="233">
        <v>0</v>
      </c>
      <c r="BB84" s="233">
        <v>0</v>
      </c>
      <c r="BC84" s="233">
        <v>0</v>
      </c>
      <c r="BD84" s="233">
        <v>0</v>
      </c>
      <c r="BE84" s="233">
        <v>0</v>
      </c>
      <c r="BF84" s="233">
        <v>0</v>
      </c>
      <c r="BG84" s="233">
        <v>0</v>
      </c>
      <c r="BH84" s="233">
        <v>0</v>
      </c>
      <c r="BI84" s="233">
        <v>0</v>
      </c>
      <c r="BJ84" s="233">
        <v>319.38907259027894</v>
      </c>
      <c r="BK84" s="233">
        <v>267.86238723112939</v>
      </c>
      <c r="BL84" s="233">
        <v>243.57579806923223</v>
      </c>
      <c r="BM84" s="233">
        <v>301.71898953770324</v>
      </c>
      <c r="BN84" s="233">
        <v>299.89986681312035</v>
      </c>
      <c r="BO84" s="233">
        <v>134.10920630524606</v>
      </c>
      <c r="BP84" s="233">
        <v>99.975861880847049</v>
      </c>
      <c r="BQ84" s="233">
        <v>9.0851981187064119</v>
      </c>
      <c r="BR84" s="233">
        <v>0</v>
      </c>
      <c r="BS84" s="233">
        <v>0</v>
      </c>
      <c r="BT84" s="233">
        <v>0</v>
      </c>
      <c r="BU84" s="233">
        <v>0</v>
      </c>
      <c r="BV84" s="233">
        <v>0</v>
      </c>
      <c r="BW84" s="233">
        <v>0</v>
      </c>
      <c r="BX84" s="138">
        <v>0</v>
      </c>
      <c r="BY84" s="138">
        <v>0</v>
      </c>
      <c r="BZ84" s="138">
        <v>0</v>
      </c>
      <c r="CA84" s="139">
        <v>0</v>
      </c>
    </row>
    <row r="85" spans="2:79" x14ac:dyDescent="0.4">
      <c r="B85" s="64" t="s">
        <v>187</v>
      </c>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v>0</v>
      </c>
      <c r="BT85" s="233">
        <v>0</v>
      </c>
      <c r="BU85" s="233">
        <v>0</v>
      </c>
      <c r="BV85" s="233">
        <v>0.14996315119691445</v>
      </c>
      <c r="BW85" s="233">
        <v>0.47326640697370631</v>
      </c>
      <c r="BX85" s="138">
        <v>0.80127696593108855</v>
      </c>
      <c r="BY85" s="138">
        <v>1.1158554322792349</v>
      </c>
      <c r="BZ85" s="138">
        <v>1.4059357929710523</v>
      </c>
      <c r="CA85" s="139">
        <v>1.6803306067982833</v>
      </c>
    </row>
    <row r="86" spans="2:79" x14ac:dyDescent="0.4">
      <c r="B86" s="64" t="s">
        <v>188</v>
      </c>
      <c r="AH86" s="138">
        <v>0</v>
      </c>
      <c r="AI86" s="138">
        <v>0</v>
      </c>
      <c r="AJ86" s="138">
        <v>0</v>
      </c>
      <c r="AK86" s="138">
        <v>0</v>
      </c>
      <c r="AL86" s="138">
        <v>0</v>
      </c>
      <c r="AM86" s="138">
        <v>0</v>
      </c>
      <c r="AN86" s="138">
        <v>0</v>
      </c>
      <c r="AO86" s="138">
        <v>0</v>
      </c>
      <c r="AP86" s="138">
        <v>0</v>
      </c>
      <c r="AQ86" s="138">
        <v>0</v>
      </c>
      <c r="AR86" s="138">
        <v>0</v>
      </c>
      <c r="AS86" s="138">
        <v>0</v>
      </c>
      <c r="AT86" s="138">
        <v>0</v>
      </c>
      <c r="AU86" s="138">
        <v>0</v>
      </c>
      <c r="AV86" s="138">
        <v>0</v>
      </c>
      <c r="AW86" s="138">
        <v>0</v>
      </c>
      <c r="AX86" s="138">
        <v>0</v>
      </c>
      <c r="AY86" s="138">
        <v>0</v>
      </c>
      <c r="AZ86" s="138">
        <v>0</v>
      </c>
      <c r="BA86" s="138">
        <v>0</v>
      </c>
      <c r="BB86" s="138">
        <v>0</v>
      </c>
      <c r="BC86" s="138">
        <v>0</v>
      </c>
      <c r="BD86" s="138">
        <v>0</v>
      </c>
      <c r="BE86" s="138">
        <v>0</v>
      </c>
      <c r="BF86" s="138">
        <v>0</v>
      </c>
      <c r="BG86" s="138">
        <v>0</v>
      </c>
      <c r="BH86" s="138">
        <v>0</v>
      </c>
      <c r="BI86" s="138">
        <v>0</v>
      </c>
      <c r="BJ86" s="138">
        <v>151.91445666623565</v>
      </c>
      <c r="BK86" s="138">
        <v>151.89484587207289</v>
      </c>
      <c r="BL86" s="138">
        <v>160.1604076485952</v>
      </c>
      <c r="BM86" s="138">
        <v>164.46745645425958</v>
      </c>
      <c r="BN86" s="138">
        <v>152.25618608428513</v>
      </c>
      <c r="BO86" s="138">
        <v>52.856992857281426</v>
      </c>
      <c r="BP86" s="138">
        <v>43.933744867886098</v>
      </c>
      <c r="BQ86" s="138">
        <v>41.019327665335652</v>
      </c>
      <c r="BR86" s="138">
        <v>36.93643685217927</v>
      </c>
      <c r="BS86" s="138">
        <v>32.597290198228251</v>
      </c>
      <c r="BT86" s="138">
        <v>29.515339979623857</v>
      </c>
      <c r="BU86" s="138">
        <v>26.590423519151141</v>
      </c>
      <c r="BV86" s="138">
        <v>24.625091813280207</v>
      </c>
      <c r="BW86" s="138">
        <v>23.038951030765105</v>
      </c>
      <c r="BX86" s="138">
        <v>22.731247503206593</v>
      </c>
      <c r="BY86" s="138">
        <v>22.363262156649345</v>
      </c>
      <c r="BZ86" s="138">
        <v>22.126837562331744</v>
      </c>
      <c r="CA86" s="139">
        <v>21.895544552901729</v>
      </c>
    </row>
    <row r="87" spans="2:79" x14ac:dyDescent="0.4">
      <c r="B87" s="101" t="s">
        <v>325</v>
      </c>
      <c r="AH87" s="138">
        <v>0</v>
      </c>
      <c r="AI87" s="138">
        <v>0</v>
      </c>
      <c r="AJ87" s="138">
        <v>0</v>
      </c>
      <c r="AK87" s="138">
        <v>0</v>
      </c>
      <c r="AL87" s="138">
        <v>0</v>
      </c>
      <c r="AM87" s="138">
        <v>0</v>
      </c>
      <c r="AN87" s="138">
        <v>0</v>
      </c>
      <c r="AO87" s="138">
        <v>0</v>
      </c>
      <c r="AP87" s="138">
        <v>0</v>
      </c>
      <c r="AQ87" s="138">
        <v>0</v>
      </c>
      <c r="AR87" s="138">
        <v>0</v>
      </c>
      <c r="AS87" s="138">
        <v>0</v>
      </c>
      <c r="AT87" s="138">
        <v>0</v>
      </c>
      <c r="AU87" s="138">
        <v>0</v>
      </c>
      <c r="AV87" s="138">
        <v>0</v>
      </c>
      <c r="AW87" s="138">
        <v>0</v>
      </c>
      <c r="AX87" s="138">
        <v>0</v>
      </c>
      <c r="AY87" s="138">
        <v>0</v>
      </c>
      <c r="AZ87" s="138">
        <v>0</v>
      </c>
      <c r="BA87" s="138">
        <v>0</v>
      </c>
      <c r="BB87" s="138">
        <v>0</v>
      </c>
      <c r="BC87" s="138">
        <v>0</v>
      </c>
      <c r="BD87" s="138">
        <v>0</v>
      </c>
      <c r="BE87" s="138">
        <v>0</v>
      </c>
      <c r="BF87" s="138">
        <v>0</v>
      </c>
      <c r="BG87" s="138">
        <v>0</v>
      </c>
      <c r="BH87" s="138">
        <v>0</v>
      </c>
      <c r="BI87" s="138">
        <v>0</v>
      </c>
      <c r="BJ87" s="138">
        <v>0.30382891333247131</v>
      </c>
      <c r="BK87" s="138">
        <v>0</v>
      </c>
      <c r="BL87" s="138">
        <v>0</v>
      </c>
      <c r="BM87" s="138">
        <v>0</v>
      </c>
      <c r="BN87" s="138">
        <v>0</v>
      </c>
      <c r="BO87" s="138">
        <v>0</v>
      </c>
      <c r="BP87" s="138">
        <v>0</v>
      </c>
      <c r="BQ87" s="138">
        <v>0</v>
      </c>
      <c r="BR87" s="138">
        <v>0</v>
      </c>
      <c r="BS87" s="138">
        <v>5.4123149030719546E-3</v>
      </c>
      <c r="BT87" s="138">
        <v>7.9376452182726379E-3</v>
      </c>
      <c r="BU87" s="138">
        <v>3.6334224376122835E-3</v>
      </c>
      <c r="BV87" s="138">
        <v>3.4166265498493764E-3</v>
      </c>
      <c r="BW87" s="138">
        <v>3.1965562755758015E-3</v>
      </c>
      <c r="BX87" s="138">
        <v>3.1538637224008746E-3</v>
      </c>
      <c r="BY87" s="138">
        <v>3.1028073237249717E-3</v>
      </c>
      <c r="BZ87" s="138">
        <v>3.0700044187803939E-3</v>
      </c>
      <c r="CA87" s="139">
        <v>3.0379134993744642E-3</v>
      </c>
    </row>
    <row r="88" spans="2:79" x14ac:dyDescent="0.4">
      <c r="B88" s="101" t="s">
        <v>326</v>
      </c>
      <c r="AH88" s="138">
        <v>0</v>
      </c>
      <c r="AI88" s="138">
        <v>0</v>
      </c>
      <c r="AJ88" s="138">
        <v>0</v>
      </c>
      <c r="AK88" s="138">
        <v>0</v>
      </c>
      <c r="AL88" s="138">
        <v>0</v>
      </c>
      <c r="AM88" s="138">
        <v>0</v>
      </c>
      <c r="AN88" s="138">
        <v>0</v>
      </c>
      <c r="AO88" s="138">
        <v>0</v>
      </c>
      <c r="AP88" s="138">
        <v>0</v>
      </c>
      <c r="AQ88" s="138">
        <v>0</v>
      </c>
      <c r="AR88" s="138">
        <v>0</v>
      </c>
      <c r="AS88" s="138">
        <v>0</v>
      </c>
      <c r="AT88" s="138">
        <v>0</v>
      </c>
      <c r="AU88" s="138">
        <v>0</v>
      </c>
      <c r="AV88" s="138">
        <v>0</v>
      </c>
      <c r="AW88" s="138">
        <v>0</v>
      </c>
      <c r="AX88" s="138">
        <v>0</v>
      </c>
      <c r="AY88" s="138">
        <v>0</v>
      </c>
      <c r="AZ88" s="138">
        <v>0</v>
      </c>
      <c r="BA88" s="138">
        <v>0</v>
      </c>
      <c r="BB88" s="138">
        <v>0</v>
      </c>
      <c r="BC88" s="138">
        <v>0</v>
      </c>
      <c r="BD88" s="138">
        <v>0</v>
      </c>
      <c r="BE88" s="138">
        <v>0</v>
      </c>
      <c r="BF88" s="138">
        <v>0</v>
      </c>
      <c r="BG88" s="138">
        <v>0</v>
      </c>
      <c r="BH88" s="138">
        <v>0</v>
      </c>
      <c r="BI88" s="138">
        <v>0</v>
      </c>
      <c r="BJ88" s="138">
        <v>151.61062775290318</v>
      </c>
      <c r="BK88" s="138">
        <v>151.89484587207289</v>
      </c>
      <c r="BL88" s="138">
        <v>160.1604076485952</v>
      </c>
      <c r="BM88" s="138">
        <v>164.46745645425958</v>
      </c>
      <c r="BN88" s="138">
        <v>152.25618608428513</v>
      </c>
      <c r="BO88" s="138">
        <v>52.856992857281426</v>
      </c>
      <c r="BP88" s="138">
        <v>43.933744867886098</v>
      </c>
      <c r="BQ88" s="138">
        <v>41.019327665335652</v>
      </c>
      <c r="BR88" s="138">
        <v>36.93643685217927</v>
      </c>
      <c r="BS88" s="138">
        <v>32.591877883325182</v>
      </c>
      <c r="BT88" s="138">
        <v>29.507402334405583</v>
      </c>
      <c r="BU88" s="138">
        <v>26.586790096713528</v>
      </c>
      <c r="BV88" s="138">
        <v>24.621675186730361</v>
      </c>
      <c r="BW88" s="138">
        <v>23.035754474489529</v>
      </c>
      <c r="BX88" s="138">
        <v>22.728093639484193</v>
      </c>
      <c r="BY88" s="138">
        <v>22.36015934932562</v>
      </c>
      <c r="BZ88" s="138">
        <v>22.123767557912963</v>
      </c>
      <c r="CA88" s="139">
        <v>21.892506639402356</v>
      </c>
    </row>
    <row r="89" spans="2:79" ht="24.95" customHeight="1" x14ac:dyDescent="0.4">
      <c r="B89" s="123" t="s">
        <v>327</v>
      </c>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v>6.4732997621925907</v>
      </c>
      <c r="BR89" s="233">
        <v>61.266486606627261</v>
      </c>
      <c r="BS89" s="233">
        <v>531.26897149378703</v>
      </c>
      <c r="BT89" s="233">
        <v>1677.7949362125362</v>
      </c>
      <c r="BU89" s="233">
        <v>3448.4295453500854</v>
      </c>
      <c r="BV89" s="233"/>
      <c r="BW89" s="233"/>
      <c r="BX89" s="138"/>
      <c r="BY89" s="138"/>
      <c r="BZ89" s="138"/>
      <c r="CA89" s="139"/>
    </row>
    <row r="90" spans="2:79" x14ac:dyDescent="0.4">
      <c r="B90" s="123" t="s">
        <v>328</v>
      </c>
      <c r="BL90" s="233"/>
      <c r="BM90" s="233"/>
      <c r="BN90" s="233"/>
      <c r="BO90" s="233"/>
      <c r="BP90" s="233"/>
      <c r="BQ90" s="233"/>
      <c r="BR90" s="233"/>
      <c r="BS90" s="233"/>
      <c r="BT90" s="233"/>
      <c r="BU90" s="233">
        <v>0</v>
      </c>
      <c r="BV90" s="233">
        <v>0</v>
      </c>
      <c r="BW90" s="233">
        <v>917.95323525449317</v>
      </c>
      <c r="BX90" s="138">
        <v>1002.2361358183641</v>
      </c>
      <c r="BY90" s="138">
        <v>1045.3747247754366</v>
      </c>
      <c r="BZ90" s="138">
        <v>1023.9203487745093</v>
      </c>
      <c r="CA90" s="139">
        <v>1526.4733838362852</v>
      </c>
    </row>
    <row r="91" spans="2:79" x14ac:dyDescent="0.4">
      <c r="B91" s="123" t="s">
        <v>197</v>
      </c>
      <c r="AH91" s="233">
        <v>0</v>
      </c>
      <c r="AI91" s="233">
        <v>0</v>
      </c>
      <c r="AJ91" s="233">
        <v>0</v>
      </c>
      <c r="AK91" s="233">
        <v>0</v>
      </c>
      <c r="AL91" s="233">
        <v>0</v>
      </c>
      <c r="AM91" s="233">
        <v>0</v>
      </c>
      <c r="AN91" s="233">
        <v>0</v>
      </c>
      <c r="AO91" s="233">
        <v>0</v>
      </c>
      <c r="AP91" s="233">
        <v>0</v>
      </c>
      <c r="AQ91" s="233">
        <v>0</v>
      </c>
      <c r="AR91" s="233">
        <v>71.839510520707819</v>
      </c>
      <c r="AS91" s="233">
        <v>50.440459150544591</v>
      </c>
      <c r="AT91" s="233">
        <v>19.532234451413636</v>
      </c>
      <c r="AU91" s="233">
        <v>7.3344588258305379</v>
      </c>
      <c r="AV91" s="233">
        <v>3.7286626124225659</v>
      </c>
      <c r="AW91" s="233">
        <v>2.1322898022315471</v>
      </c>
      <c r="AX91" s="233">
        <v>1.3635245300462624</v>
      </c>
      <c r="AY91" s="233">
        <v>2.4918170956442287</v>
      </c>
      <c r="AZ91" s="233">
        <v>0</v>
      </c>
      <c r="BA91" s="233">
        <v>0.33923443552276689</v>
      </c>
      <c r="BB91" s="233">
        <v>0.7978358944880678</v>
      </c>
      <c r="BC91" s="233">
        <v>0.32177443603180045</v>
      </c>
      <c r="BD91" s="233">
        <v>6.3806065417335758E-2</v>
      </c>
      <c r="BE91" s="233">
        <v>0.4910303406765546</v>
      </c>
      <c r="BF91" s="233">
        <v>0.47914636983806863</v>
      </c>
      <c r="BG91" s="233">
        <v>0.17431011385842335</v>
      </c>
      <c r="BH91" s="233">
        <v>0.1162768474545641</v>
      </c>
      <c r="BI91" s="233">
        <v>0</v>
      </c>
      <c r="BJ91" s="233">
        <v>0</v>
      </c>
      <c r="BK91" s="233">
        <v>0</v>
      </c>
      <c r="BL91" s="233">
        <v>0</v>
      </c>
      <c r="BM91" s="233">
        <v>0</v>
      </c>
      <c r="BN91" s="233">
        <v>0</v>
      </c>
      <c r="BO91" s="233">
        <v>0</v>
      </c>
      <c r="BP91" s="233">
        <v>0</v>
      </c>
      <c r="BQ91" s="233">
        <v>0</v>
      </c>
      <c r="BR91" s="233">
        <v>0</v>
      </c>
      <c r="BS91" s="233">
        <v>0</v>
      </c>
      <c r="BT91" s="233">
        <v>0</v>
      </c>
      <c r="BU91" s="233">
        <v>0</v>
      </c>
      <c r="BV91" s="233">
        <v>0</v>
      </c>
      <c r="BW91" s="233">
        <v>0</v>
      </c>
      <c r="BX91" s="138">
        <v>0</v>
      </c>
      <c r="BY91" s="138">
        <v>0</v>
      </c>
      <c r="BZ91" s="138">
        <v>0</v>
      </c>
      <c r="CA91" s="139">
        <v>0</v>
      </c>
    </row>
    <row r="92" spans="2:79" ht="26.25" customHeight="1" x14ac:dyDescent="0.4">
      <c r="B92" s="91" t="s">
        <v>329</v>
      </c>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52" t="str">
        <f>'Table 3a'!BH92</f>
        <v>Definition change -&gt;</v>
      </c>
      <c r="BI92" s="233"/>
      <c r="BJ92" s="233"/>
      <c r="BK92" s="233"/>
      <c r="BL92" s="252" t="str">
        <f>'Table 3a'!BL92</f>
        <v>Definition change -&gt;</v>
      </c>
      <c r="BM92" s="233"/>
      <c r="BN92" s="233"/>
      <c r="BO92" s="233"/>
      <c r="BP92" s="233"/>
      <c r="BQ92" s="233"/>
      <c r="BR92" s="233"/>
      <c r="BS92" s="233"/>
      <c r="BT92" s="233"/>
      <c r="BU92" s="233"/>
      <c r="BV92" s="233"/>
      <c r="BW92" s="233"/>
      <c r="BX92" s="138"/>
      <c r="BY92" s="138"/>
      <c r="BZ92" s="138"/>
      <c r="CA92" s="139"/>
    </row>
    <row r="93" spans="2:79" x14ac:dyDescent="0.4">
      <c r="B93" s="123" t="s">
        <v>330</v>
      </c>
      <c r="AH93" s="233">
        <v>5127.1779926409545</v>
      </c>
      <c r="AI93" s="233">
        <v>4890.5600459828638</v>
      </c>
      <c r="AJ93" s="233">
        <v>5073.3257886008514</v>
      </c>
      <c r="AK93" s="233">
        <v>6520.4871529529182</v>
      </c>
      <c r="AL93" s="233">
        <v>7013.1243019633475</v>
      </c>
      <c r="AM93" s="233">
        <v>7483.6414570177776</v>
      </c>
      <c r="AN93" s="233">
        <v>8166.1592043584487</v>
      </c>
      <c r="AO93" s="233">
        <v>8729.4476936489864</v>
      </c>
      <c r="AP93" s="233">
        <v>9019.3184902043085</v>
      </c>
      <c r="AQ93" s="233">
        <v>9000.1130757834599</v>
      </c>
      <c r="AR93" s="233">
        <v>9404.9478921217942</v>
      </c>
      <c r="AS93" s="233">
        <v>9908.3593405374522</v>
      </c>
      <c r="AT93" s="233">
        <v>10540.275181288232</v>
      </c>
      <c r="AU93" s="233">
        <v>10330.303823650507</v>
      </c>
      <c r="AV93" s="233">
        <v>12188.287938503265</v>
      </c>
      <c r="AW93" s="233">
        <v>13225.577486687802</v>
      </c>
      <c r="AX93" s="233">
        <v>13512.923319569418</v>
      </c>
      <c r="AY93" s="233">
        <v>13345.754841755928</v>
      </c>
      <c r="AZ93" s="233">
        <v>13055.16854719557</v>
      </c>
      <c r="BA93" s="233">
        <v>13027.444591577472</v>
      </c>
      <c r="BB93" s="233">
        <v>12794.347117915335</v>
      </c>
      <c r="BC93" s="233">
        <v>13259.491750457686</v>
      </c>
      <c r="BD93" s="233">
        <v>13822.284394934892</v>
      </c>
      <c r="BE93" s="233">
        <v>14779.809036711526</v>
      </c>
      <c r="BF93" s="233">
        <v>14987.547159498197</v>
      </c>
      <c r="BG93" s="233">
        <v>14965.47707272871</v>
      </c>
      <c r="BH93" s="225">
        <v>16502.763271209529</v>
      </c>
      <c r="BI93" s="233">
        <v>16714.024195512524</v>
      </c>
      <c r="BJ93" s="233">
        <v>17395.796938598171</v>
      </c>
      <c r="BK93" s="233">
        <v>17716.851140146056</v>
      </c>
      <c r="BL93" s="225">
        <v>17688.539772825105</v>
      </c>
      <c r="BM93" s="233">
        <v>18355.073063495092</v>
      </c>
      <c r="BN93" s="233">
        <v>18390.164105404521</v>
      </c>
      <c r="BO93" s="233">
        <v>17924.008059022846</v>
      </c>
      <c r="BP93" s="233">
        <v>17154.59134301099</v>
      </c>
      <c r="BQ93" s="233">
        <v>14323.795156080203</v>
      </c>
      <c r="BR93" s="233">
        <v>13751.968412198141</v>
      </c>
      <c r="BS93" s="233">
        <v>13140.705558190815</v>
      </c>
      <c r="BT93" s="233">
        <v>12324.255340527858</v>
      </c>
      <c r="BU93" s="233">
        <v>11726.870807495019</v>
      </c>
      <c r="BV93" s="233">
        <v>11056.031026098175</v>
      </c>
      <c r="BW93" s="233">
        <v>10690.07797389024</v>
      </c>
      <c r="BX93" s="138">
        <v>10323.498536089672</v>
      </c>
      <c r="BY93" s="138">
        <v>10056.612028813499</v>
      </c>
      <c r="BZ93" s="138">
        <v>9916.4241373978512</v>
      </c>
      <c r="CA93" s="139">
        <v>9827.5129158462241</v>
      </c>
    </row>
    <row r="94" spans="2:79" x14ac:dyDescent="0.4">
      <c r="B94" s="123" t="s">
        <v>320</v>
      </c>
      <c r="AH94" s="233">
        <v>1000.5417371260125</v>
      </c>
      <c r="AI94" s="233">
        <v>958.45146629814917</v>
      </c>
      <c r="AJ94" s="233">
        <v>986.48001445016541</v>
      </c>
      <c r="AK94" s="233">
        <v>1178.852867138836</v>
      </c>
      <c r="AL94" s="233">
        <v>1411.9022468194089</v>
      </c>
      <c r="AM94" s="233">
        <v>1577.5427627589252</v>
      </c>
      <c r="AN94" s="233">
        <v>1705.5404690527271</v>
      </c>
      <c r="AO94" s="233">
        <v>1892.4151187938912</v>
      </c>
      <c r="AP94" s="233">
        <v>2141.5515611325936</v>
      </c>
      <c r="AQ94" s="233">
        <v>2165.8992320392317</v>
      </c>
      <c r="AR94" s="233">
        <v>2282.1187525008263</v>
      </c>
      <c r="AS94" s="233">
        <v>2618.9443704883461</v>
      </c>
      <c r="AT94" s="233">
        <v>3073.590301878311</v>
      </c>
      <c r="AU94" s="233">
        <v>3626.7788655303784</v>
      </c>
      <c r="AV94" s="233">
        <v>4797.1485735555425</v>
      </c>
      <c r="AW94" s="233">
        <v>5950.1505957216705</v>
      </c>
      <c r="AX94" s="233">
        <v>7038.3140226941532</v>
      </c>
      <c r="AY94" s="233">
        <v>7959.1833938572681</v>
      </c>
      <c r="AZ94" s="233">
        <v>8501.0706797960902</v>
      </c>
      <c r="BA94" s="233">
        <v>9013.8213023864992</v>
      </c>
      <c r="BB94" s="233">
        <v>9502.442549780917</v>
      </c>
      <c r="BC94" s="233">
        <v>10089.099586315129</v>
      </c>
      <c r="BD94" s="233">
        <v>10617.607476983434</v>
      </c>
      <c r="BE94" s="233">
        <v>11454.673752593482</v>
      </c>
      <c r="BF94" s="233">
        <v>11956.374593172024</v>
      </c>
      <c r="BG94" s="233">
        <v>12162.657627033244</v>
      </c>
      <c r="BH94" s="225">
        <v>11865.003137963506</v>
      </c>
      <c r="BI94" s="233">
        <v>11820.097079712998</v>
      </c>
      <c r="BJ94" s="233">
        <v>11888.716223496636</v>
      </c>
      <c r="BK94" s="233">
        <v>12561.267776611516</v>
      </c>
      <c r="BL94" s="225">
        <v>13106.469926939075</v>
      </c>
      <c r="BM94" s="233">
        <v>14345.489690029803</v>
      </c>
      <c r="BN94" s="233">
        <v>14802.0796561033</v>
      </c>
      <c r="BO94" s="233">
        <v>15352.643231704547</v>
      </c>
      <c r="BP94" s="233">
        <v>16243.916646317743</v>
      </c>
      <c r="BQ94" s="233">
        <v>15880.060866661694</v>
      </c>
      <c r="BR94" s="233">
        <v>17606.316512032627</v>
      </c>
      <c r="BS94" s="233">
        <v>18395.349181831793</v>
      </c>
      <c r="BT94" s="233">
        <v>18102.600718334066</v>
      </c>
      <c r="BU94" s="233">
        <v>18001.732793822866</v>
      </c>
      <c r="BV94" s="233">
        <v>17390.336556989521</v>
      </c>
      <c r="BW94" s="233">
        <v>18339.972247487287</v>
      </c>
      <c r="BX94" s="138">
        <v>17843.41510548495</v>
      </c>
      <c r="BY94" s="138">
        <v>17733.37297302311</v>
      </c>
      <c r="BZ94" s="138">
        <v>17686.1393685314</v>
      </c>
      <c r="CA94" s="139">
        <v>17707.909575965572</v>
      </c>
    </row>
    <row r="95" spans="2:79" x14ac:dyDescent="0.4">
      <c r="B95" s="123" t="s">
        <v>321</v>
      </c>
      <c r="AH95" s="233">
        <v>2895.2959322114025</v>
      </c>
      <c r="AI95" s="233">
        <v>2692.5066118662276</v>
      </c>
      <c r="AJ95" s="233">
        <v>2872.3196650645741</v>
      </c>
      <c r="AK95" s="233">
        <v>3697.7707338248638</v>
      </c>
      <c r="AL95" s="233">
        <v>4547.1397878797379</v>
      </c>
      <c r="AM95" s="233">
        <v>5189.1895267775535</v>
      </c>
      <c r="AN95" s="233">
        <v>5529.5548607625851</v>
      </c>
      <c r="AO95" s="233">
        <v>6083.2810674942357</v>
      </c>
      <c r="AP95" s="233">
        <v>6497.5566335881131</v>
      </c>
      <c r="AQ95" s="233">
        <v>6529.8471318295879</v>
      </c>
      <c r="AR95" s="233">
        <v>5766.1635067971592</v>
      </c>
      <c r="AS95" s="233">
        <v>6049.3251937597324</v>
      </c>
      <c r="AT95" s="233">
        <v>6649.1394209180153</v>
      </c>
      <c r="AU95" s="233">
        <v>7891.6110948399437</v>
      </c>
      <c r="AV95" s="233">
        <v>9580.4684499824198</v>
      </c>
      <c r="AW95" s="233">
        <v>10725.900804124269</v>
      </c>
      <c r="AX95" s="233">
        <v>11710.99462461109</v>
      </c>
      <c r="AY95" s="233">
        <v>12336.579488123403</v>
      </c>
      <c r="AZ95" s="233">
        <v>12556.107282946883</v>
      </c>
      <c r="BA95" s="233">
        <v>12434.555368069323</v>
      </c>
      <c r="BB95" s="233">
        <v>12291.382601056766</v>
      </c>
      <c r="BC95" s="233">
        <v>12024.811043563879</v>
      </c>
      <c r="BD95" s="233">
        <v>10754.530200161769</v>
      </c>
      <c r="BE95" s="233">
        <v>10974.557867320478</v>
      </c>
      <c r="BF95" s="233">
        <v>11131.909505652524</v>
      </c>
      <c r="BG95" s="233">
        <v>11503.698989610224</v>
      </c>
      <c r="BH95" s="225">
        <v>11225.768947684584</v>
      </c>
      <c r="BI95" s="233">
        <v>10547.202511073498</v>
      </c>
      <c r="BJ95" s="233">
        <v>9997.412311730408</v>
      </c>
      <c r="BK95" s="233">
        <v>9793.1719148566808</v>
      </c>
      <c r="BL95" s="225">
        <v>8386.54250979055</v>
      </c>
      <c r="BM95" s="233">
        <v>8179.6342349079669</v>
      </c>
      <c r="BN95" s="233">
        <v>7499.914934344677</v>
      </c>
      <c r="BO95" s="233">
        <v>6735.8401746070076</v>
      </c>
      <c r="BP95" s="233">
        <v>6048.8798003157044</v>
      </c>
      <c r="BQ95" s="233">
        <v>4931.6424214205526</v>
      </c>
      <c r="BR95" s="233">
        <v>4466.3628945936016</v>
      </c>
      <c r="BS95" s="233">
        <v>4129.3095084580391</v>
      </c>
      <c r="BT95" s="233">
        <v>3695.5907514750857</v>
      </c>
      <c r="BU95" s="233">
        <v>3340.9858038102461</v>
      </c>
      <c r="BV95" s="233">
        <v>2824.8925920519487</v>
      </c>
      <c r="BW95" s="233">
        <v>3150.9343460875607</v>
      </c>
      <c r="BX95" s="138">
        <v>2982.0480067341878</v>
      </c>
      <c r="BY95" s="138">
        <v>2862.2093824415006</v>
      </c>
      <c r="BZ95" s="138">
        <v>2837.6760340277551</v>
      </c>
      <c r="CA95" s="139">
        <v>2830.7712503093235</v>
      </c>
    </row>
    <row r="96" spans="2:79" x14ac:dyDescent="0.4">
      <c r="B96" s="123" t="s">
        <v>322</v>
      </c>
      <c r="AH96" s="233">
        <v>3619.1844653936146</v>
      </c>
      <c r="AI96" s="233">
        <v>3248.0855246770611</v>
      </c>
      <c r="AJ96" s="233">
        <v>3945.9200578006617</v>
      </c>
      <c r="AK96" s="233">
        <v>6429.3826662022675</v>
      </c>
      <c r="AL96" s="233">
        <v>9471.6317050492999</v>
      </c>
      <c r="AM96" s="233">
        <v>11266.976468757164</v>
      </c>
      <c r="AN96" s="233">
        <v>12161.472899144022</v>
      </c>
      <c r="AO96" s="233">
        <v>12986.13996873131</v>
      </c>
      <c r="AP96" s="233">
        <v>12966.164630153575</v>
      </c>
      <c r="AQ96" s="233">
        <v>11579.317375041855</v>
      </c>
      <c r="AR96" s="233">
        <v>8687.7935933408917</v>
      </c>
      <c r="AS96" s="233">
        <v>7431.6931011806173</v>
      </c>
      <c r="AT96" s="233">
        <v>7848.8566813473963</v>
      </c>
      <c r="AU96" s="233">
        <v>10284.727245197011</v>
      </c>
      <c r="AV96" s="233">
        <v>13290.739816779211</v>
      </c>
      <c r="AW96" s="233">
        <v>13846.304912805219</v>
      </c>
      <c r="AX96" s="233">
        <v>12911.393825660474</v>
      </c>
      <c r="AY96" s="233">
        <v>11813.657342616827</v>
      </c>
      <c r="AZ96" s="233">
        <v>10216.095173055017</v>
      </c>
      <c r="BA96" s="233">
        <v>8212.8126186901227</v>
      </c>
      <c r="BB96" s="233">
        <v>7092.9773452784266</v>
      </c>
      <c r="BC96" s="233">
        <v>6316.9807796520427</v>
      </c>
      <c r="BD96" s="233">
        <v>5433.8587767390827</v>
      </c>
      <c r="BE96" s="233">
        <v>4780.406452499743</v>
      </c>
      <c r="BF96" s="233">
        <v>4694.9825447894791</v>
      </c>
      <c r="BG96" s="233">
        <v>4364.7072269089849</v>
      </c>
      <c r="BH96" s="225">
        <v>4096.3050383527316</v>
      </c>
      <c r="BI96" s="233">
        <v>4201.8345268099292</v>
      </c>
      <c r="BJ96" s="233">
        <v>4364.1744332149401</v>
      </c>
      <c r="BK96" s="233">
        <v>4166.4741655267226</v>
      </c>
      <c r="BL96" s="225">
        <v>4907.4078785123784</v>
      </c>
      <c r="BM96" s="233">
        <v>8108.2411754879968</v>
      </c>
      <c r="BN96" s="233">
        <v>8492.0225222863828</v>
      </c>
      <c r="BO96" s="233">
        <v>9381.3661930523576</v>
      </c>
      <c r="BP96" s="233">
        <v>9872.7814630157027</v>
      </c>
      <c r="BQ96" s="233">
        <v>7794.8133584197731</v>
      </c>
      <c r="BR96" s="233">
        <v>5572.8890705130634</v>
      </c>
      <c r="BS96" s="233">
        <v>4243.670611772066</v>
      </c>
      <c r="BT96" s="233">
        <v>3437.3616464819706</v>
      </c>
      <c r="BU96" s="233">
        <v>3004.7700042351257</v>
      </c>
      <c r="BV96" s="233">
        <v>2278.2935223684544</v>
      </c>
      <c r="BW96" s="233">
        <v>4229.0247452021722</v>
      </c>
      <c r="BX96" s="138">
        <v>4362.8688611086045</v>
      </c>
      <c r="BY96" s="138">
        <v>4425.6192118351846</v>
      </c>
      <c r="BZ96" s="138">
        <v>4454.8599808428226</v>
      </c>
      <c r="CA96" s="139">
        <v>4479.2934208416582</v>
      </c>
    </row>
    <row r="97" spans="1:79" x14ac:dyDescent="0.4">
      <c r="B97" s="123" t="s">
        <v>323</v>
      </c>
      <c r="AH97" s="233">
        <v>245.16042929416804</v>
      </c>
      <c r="AI97" s="233">
        <v>252.47887646013652</v>
      </c>
      <c r="AJ97" s="233">
        <v>286.47870873229687</v>
      </c>
      <c r="AK97" s="233">
        <v>392.0711077147476</v>
      </c>
      <c r="AL97" s="233">
        <v>509.03581469325843</v>
      </c>
      <c r="AM97" s="233">
        <v>633.88060102030317</v>
      </c>
      <c r="AN97" s="233">
        <v>687.41523610703337</v>
      </c>
      <c r="AO97" s="233">
        <v>686.69742834847784</v>
      </c>
      <c r="AP97" s="233">
        <v>797.55052176222523</v>
      </c>
      <c r="AQ97" s="233">
        <v>927.05257788656115</v>
      </c>
      <c r="AR97" s="233">
        <v>1644.4500032684527</v>
      </c>
      <c r="AS97" s="233">
        <v>1697.7263570358684</v>
      </c>
      <c r="AT97" s="233">
        <v>2180.9158090943292</v>
      </c>
      <c r="AU97" s="233">
        <v>2439.3139450999447</v>
      </c>
      <c r="AV97" s="233">
        <v>2642.5509482803236</v>
      </c>
      <c r="AW97" s="233">
        <v>3118.9962401643365</v>
      </c>
      <c r="AX97" s="233">
        <v>3605.27598577156</v>
      </c>
      <c r="AY97" s="233">
        <v>4225.1621689557978</v>
      </c>
      <c r="AZ97" s="233">
        <v>4538.9036126745223</v>
      </c>
      <c r="BA97" s="233">
        <v>4735.5965250758827</v>
      </c>
      <c r="BB97" s="233">
        <v>4483.3929137132045</v>
      </c>
      <c r="BC97" s="233">
        <v>3597.2766474927917</v>
      </c>
      <c r="BD97" s="233">
        <v>2051.5940666599095</v>
      </c>
      <c r="BE97" s="233">
        <v>2039.991075731924</v>
      </c>
      <c r="BF97" s="233">
        <v>2053.0332094349942</v>
      </c>
      <c r="BG97" s="233">
        <v>2330.9099173156569</v>
      </c>
      <c r="BH97" s="225">
        <v>2686.4411837725138</v>
      </c>
      <c r="BI97" s="233">
        <v>2758.7876751713729</v>
      </c>
      <c r="BJ97" s="233">
        <v>3153.4984157595027</v>
      </c>
      <c r="BK97" s="233">
        <v>3306.7274112097002</v>
      </c>
      <c r="BL97" s="225">
        <v>5136.1654718157561</v>
      </c>
      <c r="BM97" s="233">
        <v>6336.984389742539</v>
      </c>
      <c r="BN97" s="233">
        <v>7537.1785465520898</v>
      </c>
      <c r="BO97" s="233">
        <v>7940.6178154544941</v>
      </c>
      <c r="BP97" s="233">
        <v>8532.5950307245475</v>
      </c>
      <c r="BQ97" s="233">
        <v>8088.360653299861</v>
      </c>
      <c r="BR97" s="233">
        <v>8558.7100942955421</v>
      </c>
      <c r="BS97" s="233">
        <v>8712.2609874003774</v>
      </c>
      <c r="BT97" s="233">
        <v>8315.5118676695311</v>
      </c>
      <c r="BU97" s="233">
        <v>7830.0574485381176</v>
      </c>
      <c r="BV97" s="233">
        <v>7026.7069411154571</v>
      </c>
      <c r="BW97" s="233">
        <v>7883.6957000459106</v>
      </c>
      <c r="BX97" s="138">
        <v>7987.9196289479441</v>
      </c>
      <c r="BY97" s="138">
        <v>8215.8046886393113</v>
      </c>
      <c r="BZ97" s="138">
        <v>8461.7919453949489</v>
      </c>
      <c r="CA97" s="139">
        <v>8624.9381288824516</v>
      </c>
    </row>
    <row r="98" spans="1:79" ht="24.75" customHeight="1" x14ac:dyDescent="0.4">
      <c r="B98" s="123" t="s">
        <v>331</v>
      </c>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138"/>
      <c r="BI98" s="233"/>
      <c r="BJ98" s="233"/>
      <c r="BK98" s="233"/>
      <c r="BL98" s="138"/>
      <c r="BM98" s="233"/>
      <c r="BN98" s="233"/>
      <c r="BO98" s="233"/>
      <c r="BP98" s="233"/>
      <c r="BQ98" s="233">
        <v>6.4732997621925907</v>
      </c>
      <c r="BR98" s="233">
        <v>61.266486606627261</v>
      </c>
      <c r="BS98" s="233">
        <v>531.26897149378703</v>
      </c>
      <c r="BT98" s="233">
        <v>1677.7949362125362</v>
      </c>
      <c r="BU98" s="233">
        <v>3448.4295453500854</v>
      </c>
      <c r="BV98" s="233">
        <v>8278.5607882592412</v>
      </c>
      <c r="BW98" s="233">
        <v>0</v>
      </c>
      <c r="BX98" s="138">
        <v>0</v>
      </c>
      <c r="BY98" s="138">
        <v>0</v>
      </c>
      <c r="BZ98" s="138">
        <v>0</v>
      </c>
      <c r="CA98" s="139">
        <v>0</v>
      </c>
    </row>
    <row r="99" spans="1:79" x14ac:dyDescent="0.4">
      <c r="B99" s="123" t="s">
        <v>332</v>
      </c>
      <c r="AH99" s="233">
        <v>0</v>
      </c>
      <c r="AI99" s="233">
        <v>0</v>
      </c>
      <c r="AJ99" s="233">
        <v>0</v>
      </c>
      <c r="AK99" s="233">
        <v>0</v>
      </c>
      <c r="AL99" s="233">
        <v>0</v>
      </c>
      <c r="AM99" s="233">
        <v>0</v>
      </c>
      <c r="AN99" s="233">
        <v>0</v>
      </c>
      <c r="AO99" s="233">
        <v>0</v>
      </c>
      <c r="AP99" s="233">
        <v>0</v>
      </c>
      <c r="AQ99" s="233">
        <v>0</v>
      </c>
      <c r="AR99" s="233">
        <v>0</v>
      </c>
      <c r="AS99" s="233">
        <v>0</v>
      </c>
      <c r="AT99" s="233">
        <v>0</v>
      </c>
      <c r="AU99" s="233">
        <v>0</v>
      </c>
      <c r="AV99" s="233">
        <v>0</v>
      </c>
      <c r="AW99" s="233">
        <v>0</v>
      </c>
      <c r="AX99" s="233">
        <v>0</v>
      </c>
      <c r="AY99" s="233">
        <v>0</v>
      </c>
      <c r="AZ99" s="233">
        <v>0</v>
      </c>
      <c r="BA99" s="233">
        <v>0</v>
      </c>
      <c r="BB99" s="233">
        <v>0</v>
      </c>
      <c r="BC99" s="233">
        <v>0</v>
      </c>
      <c r="BD99" s="233">
        <v>0</v>
      </c>
      <c r="BE99" s="233">
        <v>0</v>
      </c>
      <c r="BF99" s="233">
        <v>0</v>
      </c>
      <c r="BG99" s="233">
        <v>0</v>
      </c>
      <c r="BH99" s="233">
        <v>0</v>
      </c>
      <c r="BI99" s="233">
        <v>0</v>
      </c>
      <c r="BJ99" s="233">
        <v>0</v>
      </c>
      <c r="BK99" s="233">
        <v>0</v>
      </c>
      <c r="BL99" s="233">
        <v>0</v>
      </c>
      <c r="BM99" s="233">
        <v>0</v>
      </c>
      <c r="BN99" s="233">
        <v>0</v>
      </c>
      <c r="BO99" s="233">
        <v>0</v>
      </c>
      <c r="BP99" s="233">
        <v>0</v>
      </c>
      <c r="BQ99" s="233">
        <v>0</v>
      </c>
      <c r="BR99" s="233">
        <v>0</v>
      </c>
      <c r="BS99" s="233">
        <v>0</v>
      </c>
      <c r="BT99" s="233">
        <v>0</v>
      </c>
      <c r="BU99" s="233">
        <v>0</v>
      </c>
      <c r="BV99" s="233">
        <v>0</v>
      </c>
      <c r="BW99" s="233">
        <v>917.95323525449317</v>
      </c>
      <c r="BX99" s="138">
        <v>1002.2361358183641</v>
      </c>
      <c r="BY99" s="138">
        <v>1045.3747247754366</v>
      </c>
      <c r="BZ99" s="138">
        <v>1023.9203487745093</v>
      </c>
      <c r="CA99" s="139">
        <v>1526.4733838362852</v>
      </c>
    </row>
    <row r="100" spans="1:79" ht="26.25" customHeight="1" x14ac:dyDescent="0.4">
      <c r="B100" s="234" t="s">
        <v>324</v>
      </c>
      <c r="AH100" s="233">
        <v>5127.1779926409545</v>
      </c>
      <c r="AI100" s="233">
        <v>4890.5600459828638</v>
      </c>
      <c r="AJ100" s="233">
        <v>5073.3257886008514</v>
      </c>
      <c r="AK100" s="233">
        <v>6520.4871529529182</v>
      </c>
      <c r="AL100" s="233">
        <v>7013.1243019633475</v>
      </c>
      <c r="AM100" s="233">
        <v>7483.6414570177776</v>
      </c>
      <c r="AN100" s="233">
        <v>8166.1592043584487</v>
      </c>
      <c r="AO100" s="233">
        <v>8729.4476936489864</v>
      </c>
      <c r="AP100" s="233">
        <v>9019.3184902043085</v>
      </c>
      <c r="AQ100" s="233">
        <v>9000.1130757834599</v>
      </c>
      <c r="AR100" s="233">
        <v>9404.9478921217942</v>
      </c>
      <c r="AS100" s="233">
        <v>9908.3593405374522</v>
      </c>
      <c r="AT100" s="233">
        <v>10540.275181288232</v>
      </c>
      <c r="AU100" s="233">
        <v>10330.303823650507</v>
      </c>
      <c r="AV100" s="233">
        <v>12188.287938503265</v>
      </c>
      <c r="AW100" s="233">
        <v>13225.577486687802</v>
      </c>
      <c r="AX100" s="233">
        <v>13512.923319569418</v>
      </c>
      <c r="AY100" s="233">
        <v>13345.754841755928</v>
      </c>
      <c r="AZ100" s="233">
        <v>13055.16854719557</v>
      </c>
      <c r="BA100" s="233">
        <v>13027.444591577472</v>
      </c>
      <c r="BB100" s="233">
        <v>12794.347117915335</v>
      </c>
      <c r="BC100" s="233">
        <v>13259.491750457686</v>
      </c>
      <c r="BD100" s="233">
        <v>13822.284394934892</v>
      </c>
      <c r="BE100" s="233">
        <v>14779.809036711526</v>
      </c>
      <c r="BF100" s="233">
        <v>14987.547159498197</v>
      </c>
      <c r="BG100" s="233">
        <v>14965.47707272871</v>
      </c>
      <c r="BH100" s="233">
        <v>16502.763271209529</v>
      </c>
      <c r="BI100" s="233">
        <v>16714.024195512524</v>
      </c>
      <c r="BJ100" s="233">
        <v>17428.198465175825</v>
      </c>
      <c r="BK100" s="233">
        <v>17747.92385575458</v>
      </c>
      <c r="BL100" s="233">
        <v>18689.429030367075</v>
      </c>
      <c r="BM100" s="233">
        <v>19386.310505303321</v>
      </c>
      <c r="BN100" s="233">
        <v>19502.426113394922</v>
      </c>
      <c r="BO100" s="233">
        <v>19092.340776193978</v>
      </c>
      <c r="BP100" s="233">
        <v>18214.701328634943</v>
      </c>
      <c r="BQ100" s="233">
        <v>15039.686285636784</v>
      </c>
      <c r="BR100" s="233">
        <v>14377.646177198023</v>
      </c>
      <c r="BS100" s="233">
        <v>13663.324848809034</v>
      </c>
      <c r="BT100" s="233">
        <v>12710.37035579857</v>
      </c>
      <c r="BU100" s="233">
        <v>11960.561764252781</v>
      </c>
      <c r="BV100" s="233">
        <v>11116.459603921563</v>
      </c>
      <c r="BW100" s="233">
        <v>10690.551240297218</v>
      </c>
      <c r="BX100" s="138">
        <v>10324.299813055606</v>
      </c>
      <c r="BY100" s="138">
        <v>10057.727884245785</v>
      </c>
      <c r="BZ100" s="138">
        <v>9917.8300731908294</v>
      </c>
      <c r="CA100" s="139">
        <v>9829.1932464530273</v>
      </c>
    </row>
    <row r="101" spans="1:79" x14ac:dyDescent="0.4">
      <c r="B101" s="234" t="s">
        <v>301</v>
      </c>
      <c r="AH101" s="233">
        <v>7760.1825640251973</v>
      </c>
      <c r="AI101" s="233">
        <v>7151.522479301575</v>
      </c>
      <c r="AJ101" s="233">
        <v>8091.1984460476988</v>
      </c>
      <c r="AK101" s="233">
        <v>11698.077374880715</v>
      </c>
      <c r="AL101" s="233">
        <v>15939.709554441706</v>
      </c>
      <c r="AM101" s="233">
        <v>18667.589359313948</v>
      </c>
      <c r="AN101" s="233">
        <v>20083.983465066369</v>
      </c>
      <c r="AO101" s="233">
        <v>21648.533583367913</v>
      </c>
      <c r="AP101" s="233">
        <v>22402.823346636505</v>
      </c>
      <c r="AQ101" s="233">
        <v>21202.116316797237</v>
      </c>
      <c r="AR101" s="233">
        <v>18380.52585590733</v>
      </c>
      <c r="AS101" s="233">
        <v>17797.689022464565</v>
      </c>
      <c r="AT101" s="233">
        <v>19752.502213238051</v>
      </c>
      <c r="AU101" s="233">
        <v>24242.431150667282</v>
      </c>
      <c r="AV101" s="233">
        <v>30310.907788597498</v>
      </c>
      <c r="AW101" s="233">
        <v>33641.352552815501</v>
      </c>
      <c r="AX101" s="233">
        <v>35265.978458737271</v>
      </c>
      <c r="AY101" s="233">
        <v>36334.582393553297</v>
      </c>
      <c r="AZ101" s="233">
        <v>35812.176748472513</v>
      </c>
      <c r="BA101" s="233">
        <v>34396.785814221832</v>
      </c>
      <c r="BB101" s="233">
        <v>33370.195409829314</v>
      </c>
      <c r="BC101" s="233">
        <v>32028.16805702385</v>
      </c>
      <c r="BD101" s="233">
        <v>28857.590520544196</v>
      </c>
      <c r="BE101" s="233">
        <v>29249.629148145628</v>
      </c>
      <c r="BF101" s="233">
        <v>29836.299853049022</v>
      </c>
      <c r="BG101" s="233">
        <v>30361.97376086811</v>
      </c>
      <c r="BH101" s="233">
        <v>29873.518307773338</v>
      </c>
      <c r="BI101" s="233">
        <v>29327.921792767796</v>
      </c>
      <c r="BJ101" s="233">
        <v>29586.647102320359</v>
      </c>
      <c r="BK101" s="233">
        <v>30010.974648466741</v>
      </c>
      <c r="BL101" s="233">
        <v>30535.69652951579</v>
      </c>
      <c r="BM101" s="233">
        <v>35939.112048360075</v>
      </c>
      <c r="BN101" s="233">
        <v>37218.933651296036</v>
      </c>
      <c r="BO101" s="233">
        <v>38242.134697647278</v>
      </c>
      <c r="BP101" s="233">
        <v>39638.062954749745</v>
      </c>
      <c r="BQ101" s="233">
        <v>35985.459470007489</v>
      </c>
      <c r="BR101" s="233">
        <v>35639.867293041578</v>
      </c>
      <c r="BS101" s="233">
        <v>35489.239970337854</v>
      </c>
      <c r="BT101" s="233">
        <v>34842.744904902473</v>
      </c>
      <c r="BU101" s="233">
        <v>35392.284638998673</v>
      </c>
      <c r="BV101" s="233">
        <v>37738.36182296124</v>
      </c>
      <c r="BW101" s="233">
        <v>34521.107007670442</v>
      </c>
      <c r="BX101" s="138">
        <v>34177.686461128113</v>
      </c>
      <c r="BY101" s="138">
        <v>34281.265125282262</v>
      </c>
      <c r="BZ101" s="138">
        <v>34462.981741778451</v>
      </c>
      <c r="CA101" s="139">
        <v>35167.705429228488</v>
      </c>
    </row>
    <row r="102" spans="1:79" s="60" customFormat="1" x14ac:dyDescent="0.4">
      <c r="A102" s="264"/>
      <c r="B102" s="91" t="s">
        <v>100</v>
      </c>
      <c r="C102" s="91"/>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65"/>
      <c r="AE102" s="265"/>
      <c r="AF102" s="265"/>
      <c r="AG102" s="265"/>
      <c r="AH102" s="266">
        <f>AH101+AH100</f>
        <v>12887.360556666152</v>
      </c>
      <c r="AI102" s="266">
        <f t="shared" ref="AI102:CA102" si="0">AI101+AI100</f>
        <v>12042.082525284439</v>
      </c>
      <c r="AJ102" s="266">
        <f t="shared" si="0"/>
        <v>13164.52423464855</v>
      </c>
      <c r="AK102" s="266">
        <f t="shared" si="0"/>
        <v>18218.564527833634</v>
      </c>
      <c r="AL102" s="266">
        <f t="shared" si="0"/>
        <v>22952.833856405054</v>
      </c>
      <c r="AM102" s="266">
        <f t="shared" si="0"/>
        <v>26151.230816331725</v>
      </c>
      <c r="AN102" s="266">
        <f t="shared" si="0"/>
        <v>28250.142669424818</v>
      </c>
      <c r="AO102" s="266">
        <f t="shared" si="0"/>
        <v>30377.981277016901</v>
      </c>
      <c r="AP102" s="266">
        <f t="shared" si="0"/>
        <v>31422.141836840812</v>
      </c>
      <c r="AQ102" s="266">
        <f t="shared" si="0"/>
        <v>30202.229392580695</v>
      </c>
      <c r="AR102" s="266">
        <f t="shared" si="0"/>
        <v>27785.473748029122</v>
      </c>
      <c r="AS102" s="266">
        <f t="shared" si="0"/>
        <v>27706.048363002017</v>
      </c>
      <c r="AT102" s="266">
        <f t="shared" si="0"/>
        <v>30292.777394526282</v>
      </c>
      <c r="AU102" s="266">
        <f t="shared" si="0"/>
        <v>34572.734974317791</v>
      </c>
      <c r="AV102" s="266">
        <f t="shared" si="0"/>
        <v>42499.195727100763</v>
      </c>
      <c r="AW102" s="266">
        <f t="shared" si="0"/>
        <v>46866.930039503306</v>
      </c>
      <c r="AX102" s="266">
        <f t="shared" si="0"/>
        <v>48778.901778306688</v>
      </c>
      <c r="AY102" s="266">
        <f t="shared" si="0"/>
        <v>49680.337235309227</v>
      </c>
      <c r="AZ102" s="266">
        <f t="shared" si="0"/>
        <v>48867.345295668085</v>
      </c>
      <c r="BA102" s="266">
        <f t="shared" si="0"/>
        <v>47424.230405799302</v>
      </c>
      <c r="BB102" s="266">
        <f t="shared" si="0"/>
        <v>46164.542527744648</v>
      </c>
      <c r="BC102" s="266">
        <f t="shared" si="0"/>
        <v>45287.659807481534</v>
      </c>
      <c r="BD102" s="266">
        <f t="shared" si="0"/>
        <v>42679.874915479086</v>
      </c>
      <c r="BE102" s="266">
        <f t="shared" si="0"/>
        <v>44029.43818485715</v>
      </c>
      <c r="BF102" s="266">
        <f t="shared" si="0"/>
        <v>44823.847012547223</v>
      </c>
      <c r="BG102" s="266">
        <f t="shared" si="0"/>
        <v>45327.45083359682</v>
      </c>
      <c r="BH102" s="266">
        <f t="shared" si="0"/>
        <v>46376.281578982867</v>
      </c>
      <c r="BI102" s="266">
        <f t="shared" si="0"/>
        <v>46041.94598828032</v>
      </c>
      <c r="BJ102" s="266">
        <f t="shared" si="0"/>
        <v>47014.845567496188</v>
      </c>
      <c r="BK102" s="266">
        <f t="shared" si="0"/>
        <v>47758.898504221317</v>
      </c>
      <c r="BL102" s="266">
        <f t="shared" si="0"/>
        <v>49225.125559882865</v>
      </c>
      <c r="BM102" s="266">
        <f t="shared" si="0"/>
        <v>55325.422553663397</v>
      </c>
      <c r="BN102" s="266">
        <f t="shared" si="0"/>
        <v>56721.359764690962</v>
      </c>
      <c r="BO102" s="266">
        <f t="shared" si="0"/>
        <v>57334.475473841259</v>
      </c>
      <c r="BP102" s="266">
        <f t="shared" si="0"/>
        <v>57852.764283384691</v>
      </c>
      <c r="BQ102" s="266">
        <f t="shared" si="0"/>
        <v>51025.145755644277</v>
      </c>
      <c r="BR102" s="266">
        <f t="shared" si="0"/>
        <v>50017.513470239603</v>
      </c>
      <c r="BS102" s="266">
        <f t="shared" si="0"/>
        <v>49152.564819146886</v>
      </c>
      <c r="BT102" s="266">
        <f t="shared" si="0"/>
        <v>47553.115260701044</v>
      </c>
      <c r="BU102" s="266">
        <f t="shared" si="0"/>
        <v>47352.846403251453</v>
      </c>
      <c r="BV102" s="266">
        <f t="shared" si="0"/>
        <v>48854.821426882801</v>
      </c>
      <c r="BW102" s="266">
        <f t="shared" si="0"/>
        <v>45211.658247967658</v>
      </c>
      <c r="BX102" s="50">
        <f t="shared" si="0"/>
        <v>44501.986274183721</v>
      </c>
      <c r="BY102" s="50">
        <f t="shared" si="0"/>
        <v>44338.993009528043</v>
      </c>
      <c r="BZ102" s="50">
        <f t="shared" si="0"/>
        <v>44380.811814969282</v>
      </c>
      <c r="CA102" s="51">
        <f t="shared" si="0"/>
        <v>44996.898675681514</v>
      </c>
    </row>
    <row r="103" spans="1:79" ht="26.25" customHeight="1" x14ac:dyDescent="0.4">
      <c r="B103" s="91" t="s">
        <v>333</v>
      </c>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52" t="str">
        <f>'Table 3a'!BH103</f>
        <v>Definition change -&gt;</v>
      </c>
      <c r="BI103" s="233"/>
      <c r="BJ103" s="233"/>
      <c r="BK103" s="233"/>
      <c r="BL103" s="252" t="str">
        <f>'Table 3a'!BL103</f>
        <v>Definition change -&gt;</v>
      </c>
      <c r="BM103" s="233"/>
      <c r="BN103" s="233"/>
      <c r="BO103" s="233"/>
      <c r="BP103" s="233"/>
      <c r="BQ103" s="233"/>
      <c r="BR103" s="233"/>
      <c r="BS103" s="233"/>
      <c r="BT103" s="233"/>
      <c r="BU103" s="233"/>
      <c r="BV103" s="233"/>
      <c r="BW103" s="233"/>
      <c r="BX103" s="138"/>
      <c r="BY103" s="138"/>
      <c r="BZ103" s="138"/>
      <c r="CA103" s="139"/>
    </row>
    <row r="104" spans="1:79" x14ac:dyDescent="0.4">
      <c r="B104" s="123" t="s">
        <v>330</v>
      </c>
      <c r="AH104" s="233">
        <v>4208.674015749325</v>
      </c>
      <c r="AI104" s="233">
        <v>3955.5354552905792</v>
      </c>
      <c r="AJ104" s="233">
        <v>4006.6846768519067</v>
      </c>
      <c r="AK104" s="233">
        <v>5098.8186949008405</v>
      </c>
      <c r="AL104" s="233">
        <v>5367.2868635676441</v>
      </c>
      <c r="AM104" s="233">
        <v>5581.9799725211342</v>
      </c>
      <c r="AN104" s="233">
        <v>5986.4415960534598</v>
      </c>
      <c r="AO104" s="233">
        <v>6215.6642046582265</v>
      </c>
      <c r="AP104" s="233">
        <v>6138.7901717029517</v>
      </c>
      <c r="AQ104" s="233">
        <v>5881.4384768255677</v>
      </c>
      <c r="AR104" s="233">
        <v>6274.0954457421512</v>
      </c>
      <c r="AS104" s="233">
        <v>6295.088707944662</v>
      </c>
      <c r="AT104" s="233">
        <v>6531.7001448625906</v>
      </c>
      <c r="AU104" s="233">
        <v>6907.6142693498614</v>
      </c>
      <c r="AV104" s="233">
        <v>8306.2032037217577</v>
      </c>
      <c r="AW104" s="233">
        <v>8834.3251931504547</v>
      </c>
      <c r="AX104" s="233">
        <v>9107.9724377573766</v>
      </c>
      <c r="AY104" s="233">
        <v>9357.4407290433464</v>
      </c>
      <c r="AZ104" s="233">
        <v>9249.8322296688802</v>
      </c>
      <c r="BA104" s="233">
        <v>9362.0215325085082</v>
      </c>
      <c r="BB104" s="233">
        <v>9281.9779132515487</v>
      </c>
      <c r="BC104" s="233">
        <v>9802.2938944972939</v>
      </c>
      <c r="BD104" s="233">
        <v>10384.992229687823</v>
      </c>
      <c r="BE104" s="233">
        <v>11224.324957014931</v>
      </c>
      <c r="BF104" s="233">
        <v>12020.665122259205</v>
      </c>
      <c r="BG104" s="233">
        <v>12363.122555627755</v>
      </c>
      <c r="BH104" s="225">
        <v>14058.908149811588</v>
      </c>
      <c r="BI104" s="233">
        <v>14313.364228672637</v>
      </c>
      <c r="BJ104" s="233">
        <v>14861.177643456562</v>
      </c>
      <c r="BK104" s="233">
        <v>15190.910343560185</v>
      </c>
      <c r="BL104" s="225">
        <v>15343.482706346629</v>
      </c>
      <c r="BM104" s="233">
        <v>15977.419552089288</v>
      </c>
      <c r="BN104" s="233">
        <v>16024.853977538645</v>
      </c>
      <c r="BO104" s="233">
        <v>15647.640693132846</v>
      </c>
      <c r="BP104" s="233">
        <v>14992.612215813378</v>
      </c>
      <c r="BQ104" s="233">
        <v>14323.795156080203</v>
      </c>
      <c r="BR104" s="233">
        <v>13751.968412198141</v>
      </c>
      <c r="BS104" s="233">
        <v>13140.705558190815</v>
      </c>
      <c r="BT104" s="233">
        <v>12324.255340527858</v>
      </c>
      <c r="BU104" s="233">
        <v>11726.870807495019</v>
      </c>
      <c r="BV104" s="233">
        <v>11056.031026098175</v>
      </c>
      <c r="BW104" s="233">
        <v>10690.07797389024</v>
      </c>
      <c r="BX104" s="138">
        <v>10323.498536089672</v>
      </c>
      <c r="BY104" s="138">
        <v>10056.612028813499</v>
      </c>
      <c r="BZ104" s="138">
        <v>9916.4241373978512</v>
      </c>
      <c r="CA104" s="139">
        <v>9827.5129158462241</v>
      </c>
    </row>
    <row r="105" spans="1:79" x14ac:dyDescent="0.4">
      <c r="B105" s="123" t="s">
        <v>320</v>
      </c>
      <c r="AH105" s="233">
        <v>832.92002858533681</v>
      </c>
      <c r="AI105" s="233">
        <v>786.08420291598804</v>
      </c>
      <c r="AJ105" s="233">
        <v>795.34106588121324</v>
      </c>
      <c r="AK105" s="233">
        <v>929.92498924361848</v>
      </c>
      <c r="AL105" s="233">
        <v>1125.953334371869</v>
      </c>
      <c r="AM105" s="233">
        <v>1226.0309616578281</v>
      </c>
      <c r="AN105" s="233">
        <v>1289.5291251259173</v>
      </c>
      <c r="AO105" s="233">
        <v>1387.9831976586836</v>
      </c>
      <c r="AP105" s="233">
        <v>1539.1550198811872</v>
      </c>
      <c r="AQ105" s="233">
        <v>1491.363846320914</v>
      </c>
      <c r="AR105" s="233">
        <v>1590.5170978026174</v>
      </c>
      <c r="AS105" s="233">
        <v>1745.2655328960718</v>
      </c>
      <c r="AT105" s="233">
        <v>2075.1343683218897</v>
      </c>
      <c r="AU105" s="233">
        <v>2495.9869054223186</v>
      </c>
      <c r="AV105" s="233">
        <v>3318.8097148827292</v>
      </c>
      <c r="AW105" s="233">
        <v>4150.7341794976628</v>
      </c>
      <c r="AX105" s="233">
        <v>5207.6120204901254</v>
      </c>
      <c r="AY105" s="233">
        <v>6021.2864817997088</v>
      </c>
      <c r="AZ105" s="233">
        <v>6477.6349482927571</v>
      </c>
      <c r="BA105" s="233">
        <v>6871.4185094088307</v>
      </c>
      <c r="BB105" s="233">
        <v>7274.6033196473072</v>
      </c>
      <c r="BC105" s="233">
        <v>7700.7557162169151</v>
      </c>
      <c r="BD105" s="233">
        <v>8080.858378458719</v>
      </c>
      <c r="BE105" s="233">
        <v>8685.1307866027437</v>
      </c>
      <c r="BF105" s="233">
        <v>9467.0737369398794</v>
      </c>
      <c r="BG105" s="233">
        <v>9585.7831909485249</v>
      </c>
      <c r="BH105" s="225">
        <v>9563.1656055842559</v>
      </c>
      <c r="BI105" s="233">
        <v>9667.3737574558581</v>
      </c>
      <c r="BJ105" s="233">
        <v>9943.1718430395304</v>
      </c>
      <c r="BK105" s="233">
        <v>10662.711313116792</v>
      </c>
      <c r="BL105" s="225">
        <v>11146.487348621051</v>
      </c>
      <c r="BM105" s="233">
        <v>12420.330512736047</v>
      </c>
      <c r="BN105" s="233">
        <v>12895.197373264553</v>
      </c>
      <c r="BO105" s="233">
        <v>13540.756819398168</v>
      </c>
      <c r="BP105" s="233">
        <v>14565.654768067412</v>
      </c>
      <c r="BQ105" s="233">
        <v>15541.732438190911</v>
      </c>
      <c r="BR105" s="233">
        <v>17303.245504013259</v>
      </c>
      <c r="BS105" s="233">
        <v>18393.125096164273</v>
      </c>
      <c r="BT105" s="233">
        <v>18102.046369974822</v>
      </c>
      <c r="BU105" s="233">
        <v>18001.732793822866</v>
      </c>
      <c r="BV105" s="233">
        <v>17390.336556989521</v>
      </c>
      <c r="BW105" s="233">
        <v>18339.972247487287</v>
      </c>
      <c r="BX105" s="138">
        <v>17843.41510548495</v>
      </c>
      <c r="BY105" s="138">
        <v>17733.37297302311</v>
      </c>
      <c r="BZ105" s="138">
        <v>17686.1393685314</v>
      </c>
      <c r="CA105" s="139">
        <v>17707.909575965572</v>
      </c>
    </row>
    <row r="106" spans="1:79" x14ac:dyDescent="0.4">
      <c r="B106" s="123" t="s">
        <v>321</v>
      </c>
      <c r="AH106" s="233">
        <v>1531.6256912357449</v>
      </c>
      <c r="AI106" s="233">
        <v>1418.8115302353517</v>
      </c>
      <c r="AJ106" s="233">
        <v>1475.0806551776161</v>
      </c>
      <c r="AK106" s="233">
        <v>2031.4278231878791</v>
      </c>
      <c r="AL106" s="233">
        <v>2621.0473632506823</v>
      </c>
      <c r="AM106" s="233">
        <v>3113.3204854191063</v>
      </c>
      <c r="AN106" s="233">
        <v>3338.4897923513331</v>
      </c>
      <c r="AO106" s="233">
        <v>3713.8313268090019</v>
      </c>
      <c r="AP106" s="233">
        <v>3962.3319999526575</v>
      </c>
      <c r="AQ106" s="233">
        <v>3916.3929813206505</v>
      </c>
      <c r="AR106" s="233">
        <v>3352.4287356096179</v>
      </c>
      <c r="AS106" s="233">
        <v>3427.8778127412043</v>
      </c>
      <c r="AT106" s="233">
        <v>4001.9839895302116</v>
      </c>
      <c r="AU106" s="233">
        <v>5017.098609736966</v>
      </c>
      <c r="AV106" s="233">
        <v>6021.5500235209129</v>
      </c>
      <c r="AW106" s="233">
        <v>6627.9718355296955</v>
      </c>
      <c r="AX106" s="233">
        <v>7553.8608446149992</v>
      </c>
      <c r="AY106" s="233">
        <v>7941.501255327139</v>
      </c>
      <c r="AZ106" s="233">
        <v>7982.0488363136528</v>
      </c>
      <c r="BA106" s="233">
        <v>7688.1753470068934</v>
      </c>
      <c r="BB106" s="233">
        <v>7429.6413817980947</v>
      </c>
      <c r="BC106" s="233">
        <v>7285.2907695720987</v>
      </c>
      <c r="BD106" s="233">
        <v>6960.6168832204976</v>
      </c>
      <c r="BE106" s="233">
        <v>6872.1989256456336</v>
      </c>
      <c r="BF106" s="233">
        <v>6828.9284134730187</v>
      </c>
      <c r="BG106" s="233">
        <v>7088.535723272018</v>
      </c>
      <c r="BH106" s="225">
        <v>7281.7288852143811</v>
      </c>
      <c r="BI106" s="233">
        <v>7330.4021106783239</v>
      </c>
      <c r="BJ106" s="233">
        <v>7326.7385266251176</v>
      </c>
      <c r="BK106" s="233">
        <v>7498.7777501734881</v>
      </c>
      <c r="BL106" s="225">
        <v>6502.5137974887839</v>
      </c>
      <c r="BM106" s="233">
        <v>6860.6922991152487</v>
      </c>
      <c r="BN106" s="233">
        <v>6464.2742422655147</v>
      </c>
      <c r="BO106" s="233">
        <v>5930.3917205355965</v>
      </c>
      <c r="BP106" s="233">
        <v>5394.3749058816229</v>
      </c>
      <c r="BQ106" s="233">
        <v>4791.9912345306993</v>
      </c>
      <c r="BR106" s="233">
        <v>4364.1711980530963</v>
      </c>
      <c r="BS106" s="233">
        <v>4061.2897144514827</v>
      </c>
      <c r="BT106" s="233">
        <v>3646.5743107534254</v>
      </c>
      <c r="BU106" s="233">
        <v>3306.4918229427585</v>
      </c>
      <c r="BV106" s="233">
        <v>2799.143482235635</v>
      </c>
      <c r="BW106" s="233">
        <v>3130.9362805181345</v>
      </c>
      <c r="BX106" s="138">
        <v>2966.6735358995134</v>
      </c>
      <c r="BY106" s="138">
        <v>2849.9146315404796</v>
      </c>
      <c r="BZ106" s="138">
        <v>2828.0845684306641</v>
      </c>
      <c r="CA106" s="139">
        <v>2830.7712503093235</v>
      </c>
    </row>
    <row r="107" spans="1:79" x14ac:dyDescent="0.4">
      <c r="B107" s="123" t="s">
        <v>322</v>
      </c>
      <c r="AH107" s="233">
        <v>2821.0774033880607</v>
      </c>
      <c r="AI107" s="233">
        <v>2510.4410877303999</v>
      </c>
      <c r="AJ107" s="233">
        <v>3091.1079670693675</v>
      </c>
      <c r="AK107" s="233">
        <v>5134.1940469005231</v>
      </c>
      <c r="AL107" s="233">
        <v>7842.8484400026791</v>
      </c>
      <c r="AM107" s="233">
        <v>9442.398111653567</v>
      </c>
      <c r="AN107" s="233">
        <v>10165.254749923817</v>
      </c>
      <c r="AO107" s="233">
        <v>10892.691890105165</v>
      </c>
      <c r="AP107" s="233">
        <v>10868.549094722979</v>
      </c>
      <c r="AQ107" s="233">
        <v>9650.2977509938719</v>
      </c>
      <c r="AR107" s="233">
        <v>7294.3996735154888</v>
      </c>
      <c r="AS107" s="233">
        <v>6168.7113501183603</v>
      </c>
      <c r="AT107" s="233">
        <v>6484.7544443962224</v>
      </c>
      <c r="AU107" s="233">
        <v>8749.9328634194117</v>
      </c>
      <c r="AV107" s="233">
        <v>11282.796991669422</v>
      </c>
      <c r="AW107" s="233">
        <v>11961.917035103659</v>
      </c>
      <c r="AX107" s="233">
        <v>10964.433569799736</v>
      </c>
      <c r="AY107" s="233">
        <v>10200.267517146862</v>
      </c>
      <c r="AZ107" s="233">
        <v>8923.1254777927952</v>
      </c>
      <c r="BA107" s="233">
        <v>7240.4427928347623</v>
      </c>
      <c r="BB107" s="233">
        <v>6235.8568896961033</v>
      </c>
      <c r="BC107" s="233">
        <v>5523.7683793707629</v>
      </c>
      <c r="BD107" s="233">
        <v>4663.6436683868887</v>
      </c>
      <c r="BE107" s="233">
        <v>4096.1099627704052</v>
      </c>
      <c r="BF107" s="233">
        <v>4019.8855239838326</v>
      </c>
      <c r="BG107" s="233">
        <v>3778.3616825206573</v>
      </c>
      <c r="BH107" s="225">
        <v>3614.1781700504653</v>
      </c>
      <c r="BI107" s="233">
        <v>3856.3681177144731</v>
      </c>
      <c r="BJ107" s="233">
        <v>4040.7308976035088</v>
      </c>
      <c r="BK107" s="233">
        <v>3867.0639149462349</v>
      </c>
      <c r="BL107" s="225">
        <v>4537.2867301545812</v>
      </c>
      <c r="BM107" s="233">
        <v>7497.4952483287043</v>
      </c>
      <c r="BN107" s="233">
        <v>7841.0610970731914</v>
      </c>
      <c r="BO107" s="233">
        <v>8706.0298319194389</v>
      </c>
      <c r="BP107" s="233">
        <v>9173.9388113578207</v>
      </c>
      <c r="BQ107" s="233">
        <v>7794.8133584197731</v>
      </c>
      <c r="BR107" s="233">
        <v>5572.8890705130634</v>
      </c>
      <c r="BS107" s="233">
        <v>4243.670611772066</v>
      </c>
      <c r="BT107" s="233">
        <v>3437.3616464819706</v>
      </c>
      <c r="BU107" s="233">
        <v>3004.7700042351257</v>
      </c>
      <c r="BV107" s="233">
        <v>2278.2935223684544</v>
      </c>
      <c r="BW107" s="233">
        <v>4229.0247452021722</v>
      </c>
      <c r="BX107" s="138">
        <v>4362.8688611086045</v>
      </c>
      <c r="BY107" s="138">
        <v>4425.6192118351846</v>
      </c>
      <c r="BZ107" s="138">
        <v>4454.8599808428226</v>
      </c>
      <c r="CA107" s="139">
        <v>4479.2934208416582</v>
      </c>
    </row>
    <row r="108" spans="1:79" x14ac:dyDescent="0.4">
      <c r="B108" s="123" t="s">
        <v>323</v>
      </c>
      <c r="AH108" s="233">
        <v>153.90490653511108</v>
      </c>
      <c r="AI108" s="233">
        <v>159.65869890305339</v>
      </c>
      <c r="AJ108" s="233">
        <v>170.4436415809258</v>
      </c>
      <c r="AK108" s="233">
        <v>221.80579803192879</v>
      </c>
      <c r="AL108" s="233">
        <v>280.05487741370115</v>
      </c>
      <c r="AM108" s="233">
        <v>344.58813213583596</v>
      </c>
      <c r="AN108" s="233">
        <v>394.73838586222729</v>
      </c>
      <c r="AO108" s="233">
        <v>396.69064091375958</v>
      </c>
      <c r="AP108" s="233">
        <v>467.36157321872173</v>
      </c>
      <c r="AQ108" s="233">
        <v>583.33301288349116</v>
      </c>
      <c r="AR108" s="233">
        <v>872.57076135593945</v>
      </c>
      <c r="AS108" s="233">
        <v>896.33764085165205</v>
      </c>
      <c r="AT108" s="233">
        <v>1174.4838021324874</v>
      </c>
      <c r="AU108" s="233">
        <v>1474.0400003697737</v>
      </c>
      <c r="AV108" s="233">
        <v>1417.3829744744571</v>
      </c>
      <c r="AW108" s="233">
        <v>1693.8525707332672</v>
      </c>
      <c r="AX108" s="233">
        <v>2020.1856544558827</v>
      </c>
      <c r="AY108" s="233">
        <v>2369.7458486171404</v>
      </c>
      <c r="AZ108" s="233">
        <v>2420.4938828034965</v>
      </c>
      <c r="BA108" s="233">
        <v>2432.7595155808053</v>
      </c>
      <c r="BB108" s="233">
        <v>2221.0860883870787</v>
      </c>
      <c r="BC108" s="233">
        <v>1812.6625868532374</v>
      </c>
      <c r="BD108" s="233">
        <v>1677.1455868453718</v>
      </c>
      <c r="BE108" s="233">
        <v>1681.7076218351549</v>
      </c>
      <c r="BF108" s="233">
        <v>1697.6730033666856</v>
      </c>
      <c r="BG108" s="233">
        <v>1904.3999200852336</v>
      </c>
      <c r="BH108" s="225">
        <v>2252.4659627911751</v>
      </c>
      <c r="BI108" s="233">
        <v>2336.9534985161786</v>
      </c>
      <c r="BJ108" s="233">
        <v>2706.9854567389302</v>
      </c>
      <c r="BK108" s="233">
        <v>2845.2066343510969</v>
      </c>
      <c r="BL108" s="225">
        <v>4467.7100057489542</v>
      </c>
      <c r="BM108" s="233">
        <v>5560.4767491104685</v>
      </c>
      <c r="BN108" s="233">
        <v>6624.2200251364111</v>
      </c>
      <c r="BO108" s="233">
        <v>6970.940306786164</v>
      </c>
      <c r="BP108" s="233">
        <v>7527.1574753747154</v>
      </c>
      <c r="BQ108" s="233">
        <v>8060.4591426950874</v>
      </c>
      <c r="BR108" s="233">
        <v>8537.2262192819962</v>
      </c>
      <c r="BS108" s="233">
        <v>8695.6644875782968</v>
      </c>
      <c r="BT108" s="233">
        <v>8302.4553036684792</v>
      </c>
      <c r="BU108" s="233">
        <v>7820.3193882986625</v>
      </c>
      <c r="BV108" s="233">
        <v>7019.1212700931746</v>
      </c>
      <c r="BW108" s="233">
        <v>7878.1908593140497</v>
      </c>
      <c r="BX108" s="138">
        <v>7983.747355874465</v>
      </c>
      <c r="BY108" s="138">
        <v>8212.6132513878892</v>
      </c>
      <c r="BZ108" s="138">
        <v>8344.3528169426263</v>
      </c>
      <c r="CA108" s="139">
        <v>8509.3979039272599</v>
      </c>
    </row>
    <row r="109" spans="1:79" ht="26.25" customHeight="1" x14ac:dyDescent="0.4">
      <c r="B109" s="123" t="s">
        <v>331</v>
      </c>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138"/>
      <c r="BI109" s="233"/>
      <c r="BJ109" s="233"/>
      <c r="BK109" s="233"/>
      <c r="BL109" s="138"/>
      <c r="BM109" s="233"/>
      <c r="BN109" s="233"/>
      <c r="BO109" s="233"/>
      <c r="BP109" s="233"/>
      <c r="BQ109" s="233">
        <v>6.4732997621925907</v>
      </c>
      <c r="BR109" s="233">
        <v>61.266486606627261</v>
      </c>
      <c r="BS109" s="233">
        <v>531.26897149378703</v>
      </c>
      <c r="BT109" s="233">
        <v>1677.7949362125362</v>
      </c>
      <c r="BU109" s="233">
        <v>3448.4295453500854</v>
      </c>
      <c r="BV109" s="233">
        <v>8278.5607882592412</v>
      </c>
      <c r="BW109" s="233">
        <v>0</v>
      </c>
      <c r="BX109" s="138">
        <v>0</v>
      </c>
      <c r="BY109" s="138">
        <v>0</v>
      </c>
      <c r="BZ109" s="138">
        <v>0</v>
      </c>
      <c r="CA109" s="139">
        <v>0</v>
      </c>
    </row>
    <row r="110" spans="1:79" x14ac:dyDescent="0.4">
      <c r="B110" s="123" t="s">
        <v>332</v>
      </c>
      <c r="AH110" s="233">
        <v>0</v>
      </c>
      <c r="AI110" s="233">
        <v>0</v>
      </c>
      <c r="AJ110" s="233">
        <v>0</v>
      </c>
      <c r="AK110" s="233">
        <v>0</v>
      </c>
      <c r="AL110" s="233">
        <v>0</v>
      </c>
      <c r="AM110" s="233">
        <v>0</v>
      </c>
      <c r="AN110" s="233">
        <v>0</v>
      </c>
      <c r="AO110" s="233">
        <v>0</v>
      </c>
      <c r="AP110" s="233">
        <v>0</v>
      </c>
      <c r="AQ110" s="233">
        <v>0</v>
      </c>
      <c r="AR110" s="233">
        <v>0</v>
      </c>
      <c r="AS110" s="233">
        <v>0</v>
      </c>
      <c r="AT110" s="233">
        <v>0</v>
      </c>
      <c r="AU110" s="233">
        <v>0</v>
      </c>
      <c r="AV110" s="233">
        <v>0</v>
      </c>
      <c r="AW110" s="233">
        <v>0</v>
      </c>
      <c r="AX110" s="233">
        <v>0</v>
      </c>
      <c r="AY110" s="233">
        <v>0</v>
      </c>
      <c r="AZ110" s="233">
        <v>0</v>
      </c>
      <c r="BA110" s="233">
        <v>0</v>
      </c>
      <c r="BB110" s="233">
        <v>0</v>
      </c>
      <c r="BC110" s="233">
        <v>0</v>
      </c>
      <c r="BD110" s="233">
        <v>0</v>
      </c>
      <c r="BE110" s="233">
        <v>0</v>
      </c>
      <c r="BF110" s="233">
        <v>0</v>
      </c>
      <c r="BG110" s="233">
        <v>0</v>
      </c>
      <c r="BH110" s="233">
        <v>0</v>
      </c>
      <c r="BI110" s="233">
        <v>0</v>
      </c>
      <c r="BJ110" s="233">
        <v>0</v>
      </c>
      <c r="BK110" s="233">
        <v>0</v>
      </c>
      <c r="BL110" s="233">
        <v>0</v>
      </c>
      <c r="BM110" s="233">
        <v>0</v>
      </c>
      <c r="BN110" s="233">
        <v>0</v>
      </c>
      <c r="BO110" s="233">
        <v>0</v>
      </c>
      <c r="BP110" s="233">
        <v>0</v>
      </c>
      <c r="BQ110" s="233">
        <v>0</v>
      </c>
      <c r="BR110" s="233">
        <v>0</v>
      </c>
      <c r="BS110" s="233">
        <v>0</v>
      </c>
      <c r="BT110" s="233">
        <v>0</v>
      </c>
      <c r="BU110" s="233">
        <v>0</v>
      </c>
      <c r="BV110" s="233">
        <v>0</v>
      </c>
      <c r="BW110" s="233">
        <v>917.95323525449317</v>
      </c>
      <c r="BX110" s="138">
        <v>1002.2361358183641</v>
      </c>
      <c r="BY110" s="138">
        <v>1045.3747247754366</v>
      </c>
      <c r="BZ110" s="138">
        <v>1023.9203487745093</v>
      </c>
      <c r="CA110" s="139">
        <v>1526.4733838362852</v>
      </c>
    </row>
    <row r="111" spans="1:79" ht="26.25" customHeight="1" x14ac:dyDescent="0.4">
      <c r="B111" s="234" t="s">
        <v>324</v>
      </c>
      <c r="AH111" s="233">
        <v>4208.674015749325</v>
      </c>
      <c r="AI111" s="233">
        <v>3955.5354552905792</v>
      </c>
      <c r="AJ111" s="233">
        <v>4006.6846768519067</v>
      </c>
      <c r="AK111" s="233">
        <v>5098.8186949008405</v>
      </c>
      <c r="AL111" s="233">
        <v>5367.2868635676441</v>
      </c>
      <c r="AM111" s="233">
        <v>5581.9799725211342</v>
      </c>
      <c r="AN111" s="233">
        <v>5986.4415960534598</v>
      </c>
      <c r="AO111" s="233">
        <v>6215.6642046582265</v>
      </c>
      <c r="AP111" s="233">
        <v>6138.7901717029517</v>
      </c>
      <c r="AQ111" s="233">
        <v>5881.4384768255677</v>
      </c>
      <c r="AR111" s="233">
        <v>6274.0954457421512</v>
      </c>
      <c r="AS111" s="233">
        <v>6295.088707944662</v>
      </c>
      <c r="AT111" s="233">
        <v>6531.7001448625906</v>
      </c>
      <c r="AU111" s="233">
        <v>6907.6142693498614</v>
      </c>
      <c r="AV111" s="233">
        <v>8306.2032037217577</v>
      </c>
      <c r="AW111" s="233">
        <v>8834.3251931504547</v>
      </c>
      <c r="AX111" s="233">
        <v>9107.9724377573766</v>
      </c>
      <c r="AY111" s="233">
        <v>9357.4407290433464</v>
      </c>
      <c r="AZ111" s="233">
        <v>9249.8322296688802</v>
      </c>
      <c r="BA111" s="233">
        <v>9362.0215325085082</v>
      </c>
      <c r="BB111" s="233">
        <v>9281.9779132515487</v>
      </c>
      <c r="BC111" s="233">
        <v>9802.2938944972939</v>
      </c>
      <c r="BD111" s="233">
        <v>10384.992229687823</v>
      </c>
      <c r="BE111" s="233">
        <v>11224.324957014931</v>
      </c>
      <c r="BF111" s="233">
        <v>12020.665122259205</v>
      </c>
      <c r="BG111" s="233">
        <v>12363.122555627755</v>
      </c>
      <c r="BH111" s="233">
        <v>14058.908149811588</v>
      </c>
      <c r="BI111" s="233">
        <v>14313.364228672637</v>
      </c>
      <c r="BJ111" s="233">
        <v>14893.579170034214</v>
      </c>
      <c r="BK111" s="233">
        <v>15221.98305916871</v>
      </c>
      <c r="BL111" s="233">
        <v>16090.611650044686</v>
      </c>
      <c r="BM111" s="233">
        <v>16732.649308903176</v>
      </c>
      <c r="BN111" s="233">
        <v>16858.545490868935</v>
      </c>
      <c r="BO111" s="233">
        <v>16535.447462824912</v>
      </c>
      <c r="BP111" s="233">
        <v>15810.167046677036</v>
      </c>
      <c r="BQ111" s="233">
        <v>15039.686285636784</v>
      </c>
      <c r="BR111" s="233">
        <v>14377.646177198023</v>
      </c>
      <c r="BS111" s="233">
        <v>13663.324848809034</v>
      </c>
      <c r="BT111" s="233">
        <v>12710.37035579857</v>
      </c>
      <c r="BU111" s="233">
        <v>11960.561764252781</v>
      </c>
      <c r="BV111" s="233">
        <v>11116.459603921563</v>
      </c>
      <c r="BW111" s="233">
        <v>10690.551240297218</v>
      </c>
      <c r="BX111" s="138">
        <v>10324.299813055606</v>
      </c>
      <c r="BY111" s="138">
        <v>10057.727884245785</v>
      </c>
      <c r="BZ111" s="138">
        <v>9916.4241373978566</v>
      </c>
      <c r="CA111" s="139">
        <v>9827.5129158462296</v>
      </c>
    </row>
    <row r="112" spans="1:79" x14ac:dyDescent="0.4">
      <c r="B112" s="234" t="s">
        <v>301</v>
      </c>
      <c r="AH112" s="233">
        <v>5339.5280297442532</v>
      </c>
      <c r="AI112" s="233">
        <v>4874.995519784793</v>
      </c>
      <c r="AJ112" s="233">
        <v>5531.9733297091225</v>
      </c>
      <c r="AK112" s="233">
        <v>8317.3526573639501</v>
      </c>
      <c r="AL112" s="233">
        <v>11869.904015038932</v>
      </c>
      <c r="AM112" s="233">
        <v>14126.337690866336</v>
      </c>
      <c r="AN112" s="233">
        <v>15188.012053263295</v>
      </c>
      <c r="AO112" s="233">
        <v>16391.197055486609</v>
      </c>
      <c r="AP112" s="233">
        <v>16837.397687775545</v>
      </c>
      <c r="AQ112" s="233">
        <v>15641.387591518929</v>
      </c>
      <c r="AR112" s="233">
        <v>13109.916268283665</v>
      </c>
      <c r="AS112" s="233">
        <v>12238.19233660729</v>
      </c>
      <c r="AT112" s="233">
        <v>13736.356604380811</v>
      </c>
      <c r="AU112" s="233">
        <v>17737.05837894847</v>
      </c>
      <c r="AV112" s="233">
        <v>22040.539704547518</v>
      </c>
      <c r="AW112" s="233">
        <v>24434.475620864283</v>
      </c>
      <c r="AX112" s="233">
        <v>25746.092089360744</v>
      </c>
      <c r="AY112" s="233">
        <v>26532.801102890851</v>
      </c>
      <c r="AZ112" s="233">
        <v>25803.303145202699</v>
      </c>
      <c r="BA112" s="233">
        <v>24232.796164831292</v>
      </c>
      <c r="BB112" s="233">
        <v>23161.187679528583</v>
      </c>
      <c r="BC112" s="233">
        <v>22322.477452013016</v>
      </c>
      <c r="BD112" s="233">
        <v>21382.264516911477</v>
      </c>
      <c r="BE112" s="233">
        <v>21335.147296853938</v>
      </c>
      <c r="BF112" s="233">
        <v>22013.560677763417</v>
      </c>
      <c r="BG112" s="233">
        <v>22357.080516826434</v>
      </c>
      <c r="BH112" s="233">
        <v>22711.538623640281</v>
      </c>
      <c r="BI112" s="233">
        <v>23191.097484364836</v>
      </c>
      <c r="BJ112" s="233">
        <v>24200.47244212596</v>
      </c>
      <c r="BK112" s="233">
        <v>25057.092992849728</v>
      </c>
      <c r="BL112" s="233">
        <v>25906.868938315318</v>
      </c>
      <c r="BM112" s="233">
        <v>31583.765052476574</v>
      </c>
      <c r="BN112" s="233">
        <v>32991.061224409372</v>
      </c>
      <c r="BO112" s="233">
        <v>34260.311908947297</v>
      </c>
      <c r="BP112" s="233">
        <v>35843.571129817916</v>
      </c>
      <c r="BQ112" s="233">
        <v>35479.578344042078</v>
      </c>
      <c r="BR112" s="233">
        <v>35213.120713468161</v>
      </c>
      <c r="BS112" s="233">
        <v>35402.399590841691</v>
      </c>
      <c r="BT112" s="233">
        <v>34780.11755182052</v>
      </c>
      <c r="BU112" s="233">
        <v>35348.052597891736</v>
      </c>
      <c r="BV112" s="233">
        <v>37705.027042122638</v>
      </c>
      <c r="BW112" s="233">
        <v>34495.604101369157</v>
      </c>
      <c r="BX112" s="138">
        <v>34158.139717219965</v>
      </c>
      <c r="BY112" s="138">
        <v>34265.778937129813</v>
      </c>
      <c r="BZ112" s="138">
        <v>34450.880581053963</v>
      </c>
      <c r="CA112" s="139">
        <v>35167.705429228488</v>
      </c>
    </row>
    <row r="113" spans="1:79" s="60" customFormat="1" x14ac:dyDescent="0.4">
      <c r="A113" s="151"/>
      <c r="B113" s="60" t="s">
        <v>100</v>
      </c>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50">
        <f>AH112+AH111</f>
        <v>9548.2020454935773</v>
      </c>
      <c r="AI113" s="50">
        <f t="shared" ref="AI113:CA113" si="1">AI112+AI111</f>
        <v>8830.5309750753731</v>
      </c>
      <c r="AJ113" s="50">
        <f t="shared" si="1"/>
        <v>9538.6580065610287</v>
      </c>
      <c r="AK113" s="50">
        <f t="shared" si="1"/>
        <v>13416.171352264791</v>
      </c>
      <c r="AL113" s="50">
        <f t="shared" si="1"/>
        <v>17237.190878606576</v>
      </c>
      <c r="AM113" s="50">
        <f t="shared" si="1"/>
        <v>19708.317663387468</v>
      </c>
      <c r="AN113" s="50">
        <f t="shared" si="1"/>
        <v>21174.453649316754</v>
      </c>
      <c r="AO113" s="50">
        <f t="shared" si="1"/>
        <v>22606.861260144837</v>
      </c>
      <c r="AP113" s="50">
        <f t="shared" si="1"/>
        <v>22976.187859478498</v>
      </c>
      <c r="AQ113" s="50">
        <f t="shared" si="1"/>
        <v>21522.826068344497</v>
      </c>
      <c r="AR113" s="50">
        <f t="shared" si="1"/>
        <v>19384.011714025815</v>
      </c>
      <c r="AS113" s="50">
        <f t="shared" si="1"/>
        <v>18533.28104455195</v>
      </c>
      <c r="AT113" s="50">
        <f t="shared" si="1"/>
        <v>20268.056749243402</v>
      </c>
      <c r="AU113" s="50">
        <f t="shared" si="1"/>
        <v>24644.672648298332</v>
      </c>
      <c r="AV113" s="50">
        <f t="shared" si="1"/>
        <v>30346.742908269276</v>
      </c>
      <c r="AW113" s="50">
        <f t="shared" si="1"/>
        <v>33268.800814014736</v>
      </c>
      <c r="AX113" s="50">
        <f t="shared" si="1"/>
        <v>34854.06452711812</v>
      </c>
      <c r="AY113" s="50">
        <f t="shared" si="1"/>
        <v>35890.241831934196</v>
      </c>
      <c r="AZ113" s="50">
        <f t="shared" si="1"/>
        <v>35053.135374871577</v>
      </c>
      <c r="BA113" s="50">
        <f t="shared" si="1"/>
        <v>33594.8176973398</v>
      </c>
      <c r="BB113" s="50">
        <f t="shared" si="1"/>
        <v>32443.165592780133</v>
      </c>
      <c r="BC113" s="50">
        <f t="shared" si="1"/>
        <v>32124.771346510308</v>
      </c>
      <c r="BD113" s="50">
        <f t="shared" si="1"/>
        <v>31767.256746599298</v>
      </c>
      <c r="BE113" s="50">
        <f t="shared" si="1"/>
        <v>32559.472253868869</v>
      </c>
      <c r="BF113" s="50">
        <f t="shared" si="1"/>
        <v>34034.225800022621</v>
      </c>
      <c r="BG113" s="50">
        <f t="shared" si="1"/>
        <v>34720.203072454191</v>
      </c>
      <c r="BH113" s="50">
        <f t="shared" si="1"/>
        <v>36770.446773451869</v>
      </c>
      <c r="BI113" s="50">
        <f t="shared" si="1"/>
        <v>37504.461713037475</v>
      </c>
      <c r="BJ113" s="50">
        <f t="shared" si="1"/>
        <v>39094.051612160176</v>
      </c>
      <c r="BK113" s="50">
        <f t="shared" si="1"/>
        <v>40279.076052018441</v>
      </c>
      <c r="BL113" s="50">
        <f t="shared" si="1"/>
        <v>41997.480588360006</v>
      </c>
      <c r="BM113" s="50">
        <f t="shared" si="1"/>
        <v>48316.41436137975</v>
      </c>
      <c r="BN113" s="50">
        <f t="shared" si="1"/>
        <v>49849.606715278307</v>
      </c>
      <c r="BO113" s="50">
        <f t="shared" si="1"/>
        <v>50795.759371772205</v>
      </c>
      <c r="BP113" s="50">
        <f t="shared" si="1"/>
        <v>51653.738176494953</v>
      </c>
      <c r="BQ113" s="50">
        <f t="shared" si="1"/>
        <v>50519.264629678859</v>
      </c>
      <c r="BR113" s="50">
        <f t="shared" si="1"/>
        <v>49590.766890666186</v>
      </c>
      <c r="BS113" s="50">
        <f t="shared" si="1"/>
        <v>49065.724439650723</v>
      </c>
      <c r="BT113" s="50">
        <f t="shared" si="1"/>
        <v>47490.487907619092</v>
      </c>
      <c r="BU113" s="50">
        <f t="shared" si="1"/>
        <v>47308.614362144515</v>
      </c>
      <c r="BV113" s="50">
        <f t="shared" si="1"/>
        <v>48821.486646044199</v>
      </c>
      <c r="BW113" s="50">
        <f t="shared" si="1"/>
        <v>45186.155341666374</v>
      </c>
      <c r="BX113" s="50">
        <f t="shared" si="1"/>
        <v>44482.439530275573</v>
      </c>
      <c r="BY113" s="50">
        <f t="shared" si="1"/>
        <v>44323.506821375602</v>
      </c>
      <c r="BZ113" s="50">
        <f t="shared" si="1"/>
        <v>44367.304718451822</v>
      </c>
      <c r="CA113" s="51">
        <f t="shared" si="1"/>
        <v>44995.218345074718</v>
      </c>
    </row>
    <row r="114" spans="1:79" ht="15.4" thickBot="1" x14ac:dyDescent="0.45">
      <c r="A114" s="154"/>
      <c r="B114" s="102"/>
      <c r="C114" s="102"/>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267"/>
      <c r="BI114" s="267"/>
      <c r="BJ114" s="267"/>
      <c r="BK114" s="267"/>
      <c r="BL114" s="267"/>
      <c r="BM114" s="267"/>
      <c r="BN114" s="267"/>
      <c r="BO114" s="267"/>
      <c r="BP114" s="267"/>
      <c r="BQ114" s="267"/>
      <c r="BR114" s="267"/>
      <c r="BS114" s="267"/>
      <c r="BT114" s="107"/>
      <c r="BU114" s="107"/>
      <c r="BV114" s="107"/>
      <c r="BW114" s="107"/>
      <c r="BX114" s="107"/>
      <c r="BY114" s="107"/>
      <c r="BZ114" s="107"/>
      <c r="CA114" s="10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39997558519241921"/>
  </sheetPr>
  <dimension ref="A1:CA48"/>
  <sheetViews>
    <sheetView zoomScale="70" zoomScaleNormal="70" workbookViewId="0">
      <pane xSplit="3" ySplit="4" topLeftCell="BS5"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204" bestFit="1" customWidth="1"/>
    <col min="2" max="2" width="75.73046875" style="191" customWidth="1"/>
    <col min="3" max="3" width="25.73046875" style="191" customWidth="1"/>
    <col min="4" max="75" width="12.73046875" style="217" customWidth="1"/>
    <col min="76" max="79" width="12.73046875" style="216" customWidth="1"/>
    <col min="80" max="16384" width="9.1328125" style="216"/>
  </cols>
  <sheetData>
    <row r="1" spans="1:79" s="188" customFormat="1" ht="25.5" customHeight="1" thickBot="1" x14ac:dyDescent="0.4">
      <c r="A1" s="40" t="s">
        <v>42</v>
      </c>
      <c r="B1" s="41" t="s">
        <v>82</v>
      </c>
      <c r="C1" s="92"/>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row>
    <row r="2" spans="1:79" ht="33" customHeight="1" x14ac:dyDescent="0.4">
      <c r="A2" s="44" t="s">
        <v>592</v>
      </c>
      <c r="B2" s="189" t="s">
        <v>338</v>
      </c>
      <c r="C2" s="190"/>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232" customFormat="1" x14ac:dyDescent="0.4">
      <c r="A3" s="94">
        <v>2019</v>
      </c>
      <c r="B3" s="192" t="s">
        <v>293</v>
      </c>
      <c r="C3" s="193"/>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x14ac:dyDescent="0.4">
      <c r="A4" s="96"/>
      <c r="B4" s="195" t="s">
        <v>227</v>
      </c>
      <c r="C4" s="196"/>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8"/>
    </row>
    <row r="5" spans="1:79" ht="27" customHeight="1" x14ac:dyDescent="0.4">
      <c r="B5" s="268" t="s">
        <v>294</v>
      </c>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52" t="s">
        <v>295</v>
      </c>
      <c r="BI5" s="201"/>
      <c r="BJ5" s="201"/>
      <c r="BK5" s="201"/>
      <c r="BL5" s="201"/>
      <c r="BM5" s="201"/>
      <c r="BN5" s="201"/>
      <c r="BO5" s="201"/>
      <c r="BP5" s="201"/>
      <c r="BQ5" s="201"/>
      <c r="BR5" s="201"/>
      <c r="BS5" s="201"/>
      <c r="BT5" s="201"/>
      <c r="BU5" s="201"/>
      <c r="BX5" s="248"/>
      <c r="BY5" s="248"/>
      <c r="BZ5" s="248"/>
      <c r="CA5" s="269"/>
    </row>
    <row r="6" spans="1:79" x14ac:dyDescent="0.4">
      <c r="B6" s="270" t="s">
        <v>339</v>
      </c>
      <c r="AH6" s="201">
        <v>0</v>
      </c>
      <c r="AI6" s="201">
        <v>1723</v>
      </c>
      <c r="AJ6" s="201">
        <v>1694</v>
      </c>
      <c r="AK6" s="201">
        <v>1738</v>
      </c>
      <c r="AL6" s="201">
        <v>1781</v>
      </c>
      <c r="AM6" s="201">
        <v>1651</v>
      </c>
      <c r="AN6" s="201">
        <v>1683</v>
      </c>
      <c r="AO6" s="201">
        <v>1717</v>
      </c>
      <c r="AP6" s="201">
        <v>1722</v>
      </c>
      <c r="AQ6" s="201">
        <v>1727</v>
      </c>
      <c r="AR6" s="201">
        <v>1719</v>
      </c>
      <c r="AS6" s="201">
        <v>1607</v>
      </c>
      <c r="AT6" s="201">
        <v>1675</v>
      </c>
      <c r="AU6" s="201">
        <v>1575</v>
      </c>
      <c r="AV6" s="201">
        <v>1643</v>
      </c>
      <c r="AW6" s="201">
        <v>1736</v>
      </c>
      <c r="AX6" s="201">
        <v>1765</v>
      </c>
      <c r="AY6" s="201">
        <v>1781</v>
      </c>
      <c r="AZ6" s="201">
        <v>1764</v>
      </c>
      <c r="BA6" s="201">
        <v>1705</v>
      </c>
      <c r="BB6" s="201">
        <v>1643</v>
      </c>
      <c r="BC6" s="201">
        <v>1620</v>
      </c>
      <c r="BD6" s="201">
        <v>1671</v>
      </c>
      <c r="BE6" s="201">
        <v>1750</v>
      </c>
      <c r="BF6" s="201">
        <v>1776</v>
      </c>
      <c r="BG6" s="202">
        <v>1979</v>
      </c>
      <c r="BH6" s="271">
        <v>2594</v>
      </c>
      <c r="BI6" s="202">
        <v>2700</v>
      </c>
      <c r="BJ6" s="202">
        <v>2729</v>
      </c>
      <c r="BK6" s="202">
        <v>2732</v>
      </c>
      <c r="BL6" s="202">
        <v>2724</v>
      </c>
      <c r="BM6" s="202">
        <v>2736</v>
      </c>
      <c r="BN6" s="202">
        <v>2718</v>
      </c>
      <c r="BO6" s="202">
        <v>2649</v>
      </c>
      <c r="BP6" s="202">
        <v>2505</v>
      </c>
      <c r="BQ6" s="202">
        <v>2380</v>
      </c>
      <c r="BR6" s="202">
        <v>2228</v>
      </c>
      <c r="BS6" s="202">
        <v>2098</v>
      </c>
      <c r="BT6" s="202">
        <v>1903</v>
      </c>
      <c r="BU6" s="202">
        <v>1792</v>
      </c>
      <c r="BV6" s="202">
        <v>1638</v>
      </c>
      <c r="BW6" s="202">
        <v>1538</v>
      </c>
      <c r="BX6" s="202">
        <v>1466</v>
      </c>
      <c r="BY6" s="202">
        <v>1434</v>
      </c>
      <c r="BZ6" s="202">
        <v>1379</v>
      </c>
      <c r="CA6" s="203">
        <v>1304</v>
      </c>
    </row>
    <row r="7" spans="1:79" x14ac:dyDescent="0.4">
      <c r="B7" s="270" t="s">
        <v>340</v>
      </c>
      <c r="AH7" s="202">
        <v>0</v>
      </c>
      <c r="AI7" s="201">
        <v>207</v>
      </c>
      <c r="AJ7" s="201">
        <v>205</v>
      </c>
      <c r="AK7" s="201">
        <v>221</v>
      </c>
      <c r="AL7" s="201">
        <v>240</v>
      </c>
      <c r="AM7" s="201">
        <v>241</v>
      </c>
      <c r="AN7" s="201">
        <v>273</v>
      </c>
      <c r="AO7" s="201">
        <v>301</v>
      </c>
      <c r="AP7" s="201">
        <v>327</v>
      </c>
      <c r="AQ7" s="201">
        <v>352</v>
      </c>
      <c r="AR7" s="201">
        <v>247</v>
      </c>
      <c r="AS7" s="201">
        <v>290</v>
      </c>
      <c r="AT7" s="201">
        <v>330</v>
      </c>
      <c r="AU7" s="201">
        <v>375</v>
      </c>
      <c r="AV7" s="201">
        <v>425</v>
      </c>
      <c r="AW7" s="201">
        <v>527</v>
      </c>
      <c r="AX7" s="201">
        <v>618</v>
      </c>
      <c r="AY7" s="201">
        <v>739</v>
      </c>
      <c r="AZ7" s="201">
        <v>786</v>
      </c>
      <c r="BA7" s="201">
        <v>849</v>
      </c>
      <c r="BB7" s="201">
        <v>898</v>
      </c>
      <c r="BC7" s="201">
        <v>932</v>
      </c>
      <c r="BD7" s="201">
        <v>994</v>
      </c>
      <c r="BE7" s="201">
        <v>1048</v>
      </c>
      <c r="BF7" s="201">
        <v>1091</v>
      </c>
      <c r="BG7" s="201">
        <v>1121</v>
      </c>
      <c r="BH7" s="271">
        <v>1213</v>
      </c>
      <c r="BI7" s="202">
        <v>1198</v>
      </c>
      <c r="BJ7" s="202">
        <v>1196</v>
      </c>
      <c r="BK7" s="202">
        <v>1196</v>
      </c>
      <c r="BL7" s="202">
        <v>1313</v>
      </c>
      <c r="BM7" s="202">
        <v>1446</v>
      </c>
      <c r="BN7" s="202">
        <v>1548</v>
      </c>
      <c r="BO7" s="202">
        <v>1658</v>
      </c>
      <c r="BP7" s="202">
        <v>1895</v>
      </c>
      <c r="BQ7" s="202">
        <v>2164</v>
      </c>
      <c r="BR7" s="202">
        <v>2373</v>
      </c>
      <c r="BS7" s="202">
        <v>2429</v>
      </c>
      <c r="BT7" s="202">
        <v>2408</v>
      </c>
      <c r="BU7" s="202">
        <v>2332</v>
      </c>
      <c r="BV7" s="202">
        <v>2174</v>
      </c>
      <c r="BW7" s="202">
        <v>2341</v>
      </c>
      <c r="BX7" s="202">
        <v>2323</v>
      </c>
      <c r="BY7" s="202">
        <v>2291</v>
      </c>
      <c r="BZ7" s="202">
        <v>2259</v>
      </c>
      <c r="CA7" s="203">
        <v>2232</v>
      </c>
    </row>
    <row r="8" spans="1:79" x14ac:dyDescent="0.4">
      <c r="B8" s="270" t="s">
        <v>341</v>
      </c>
      <c r="AH8" s="202">
        <v>0</v>
      </c>
      <c r="AI8" s="201">
        <v>306</v>
      </c>
      <c r="AJ8" s="201">
        <v>316</v>
      </c>
      <c r="AK8" s="201">
        <v>369</v>
      </c>
      <c r="AL8" s="201">
        <v>415</v>
      </c>
      <c r="AM8" s="201">
        <v>449</v>
      </c>
      <c r="AN8" s="201">
        <v>492</v>
      </c>
      <c r="AO8" s="201">
        <v>575</v>
      </c>
      <c r="AP8" s="201">
        <v>602</v>
      </c>
      <c r="AQ8" s="201">
        <v>629</v>
      </c>
      <c r="AR8" s="201">
        <v>694</v>
      </c>
      <c r="AS8" s="201">
        <v>756</v>
      </c>
      <c r="AT8" s="201">
        <v>793</v>
      </c>
      <c r="AU8" s="201">
        <v>871</v>
      </c>
      <c r="AV8" s="201">
        <v>957</v>
      </c>
      <c r="AW8" s="201">
        <v>1013</v>
      </c>
      <c r="AX8" s="201">
        <v>1039</v>
      </c>
      <c r="AY8" s="201">
        <v>1056</v>
      </c>
      <c r="AZ8" s="201">
        <v>1059</v>
      </c>
      <c r="BA8" s="201">
        <v>995</v>
      </c>
      <c r="BB8" s="201">
        <v>949</v>
      </c>
      <c r="BC8" s="201">
        <v>931</v>
      </c>
      <c r="BD8" s="201">
        <v>913</v>
      </c>
      <c r="BE8" s="201">
        <v>886</v>
      </c>
      <c r="BF8" s="201">
        <v>857</v>
      </c>
      <c r="BG8" s="201">
        <v>841</v>
      </c>
      <c r="BH8" s="271">
        <v>808</v>
      </c>
      <c r="BI8" s="202">
        <v>784</v>
      </c>
      <c r="BJ8" s="202">
        <v>776</v>
      </c>
      <c r="BK8" s="202">
        <v>753</v>
      </c>
      <c r="BL8" s="202">
        <v>737</v>
      </c>
      <c r="BM8" s="202">
        <v>706</v>
      </c>
      <c r="BN8" s="202">
        <v>653</v>
      </c>
      <c r="BO8" s="202">
        <v>589</v>
      </c>
      <c r="BP8" s="202">
        <v>534</v>
      </c>
      <c r="BQ8" s="202">
        <v>491</v>
      </c>
      <c r="BR8" s="202">
        <v>462</v>
      </c>
      <c r="BS8" s="202">
        <v>431</v>
      </c>
      <c r="BT8" s="202">
        <v>395</v>
      </c>
      <c r="BU8" s="202">
        <v>380</v>
      </c>
      <c r="BV8" s="202">
        <v>317</v>
      </c>
      <c r="BW8" s="202">
        <v>355</v>
      </c>
      <c r="BX8" s="202">
        <v>333</v>
      </c>
      <c r="BY8" s="202">
        <v>318</v>
      </c>
      <c r="BZ8" s="202">
        <v>312</v>
      </c>
      <c r="CA8" s="203">
        <v>309</v>
      </c>
    </row>
    <row r="9" spans="1:79" x14ac:dyDescent="0.4">
      <c r="B9" s="270" t="s">
        <v>342</v>
      </c>
      <c r="AH9" s="202">
        <v>0</v>
      </c>
      <c r="AI9" s="202">
        <v>551</v>
      </c>
      <c r="AJ9" s="202">
        <v>746</v>
      </c>
      <c r="AK9" s="202">
        <v>1179</v>
      </c>
      <c r="AL9" s="202">
        <v>1611</v>
      </c>
      <c r="AM9" s="202">
        <v>1813</v>
      </c>
      <c r="AN9" s="202">
        <v>1885</v>
      </c>
      <c r="AO9" s="202">
        <v>1892</v>
      </c>
      <c r="AP9" s="202">
        <v>1832</v>
      </c>
      <c r="AQ9" s="202">
        <v>1578</v>
      </c>
      <c r="AR9" s="202">
        <v>1249</v>
      </c>
      <c r="AS9" s="202">
        <v>1031</v>
      </c>
      <c r="AT9" s="202">
        <v>1007</v>
      </c>
      <c r="AU9" s="202">
        <v>1441</v>
      </c>
      <c r="AV9" s="202">
        <v>1753</v>
      </c>
      <c r="AW9" s="202">
        <v>1790</v>
      </c>
      <c r="AX9" s="202">
        <v>1800</v>
      </c>
      <c r="AY9" s="202">
        <v>1659</v>
      </c>
      <c r="AZ9" s="202">
        <v>1437</v>
      </c>
      <c r="BA9" s="202">
        <v>987</v>
      </c>
      <c r="BB9" s="202">
        <v>869</v>
      </c>
      <c r="BC9" s="202">
        <v>913</v>
      </c>
      <c r="BD9" s="202">
        <v>785</v>
      </c>
      <c r="BE9" s="202">
        <v>686</v>
      </c>
      <c r="BF9" s="202">
        <v>665</v>
      </c>
      <c r="BG9" s="202">
        <v>649</v>
      </c>
      <c r="BH9" s="271">
        <v>602</v>
      </c>
      <c r="BI9" s="202">
        <v>647</v>
      </c>
      <c r="BJ9" s="202">
        <v>706</v>
      </c>
      <c r="BK9" s="202">
        <v>622</v>
      </c>
      <c r="BL9" s="202">
        <v>716</v>
      </c>
      <c r="BM9" s="202">
        <v>1103</v>
      </c>
      <c r="BN9" s="202">
        <v>1091</v>
      </c>
      <c r="BO9" s="202">
        <v>1227</v>
      </c>
      <c r="BP9" s="202">
        <v>1260</v>
      </c>
      <c r="BQ9" s="202">
        <v>1059</v>
      </c>
      <c r="BR9" s="202">
        <v>721</v>
      </c>
      <c r="BS9" s="202">
        <v>531</v>
      </c>
      <c r="BT9" s="202">
        <v>444</v>
      </c>
      <c r="BU9" s="202">
        <v>339</v>
      </c>
      <c r="BV9" s="202">
        <v>221</v>
      </c>
      <c r="BW9" s="202">
        <v>538</v>
      </c>
      <c r="BX9" s="202">
        <v>546</v>
      </c>
      <c r="BY9" s="202">
        <v>550</v>
      </c>
      <c r="BZ9" s="202">
        <v>546</v>
      </c>
      <c r="CA9" s="203">
        <v>549</v>
      </c>
    </row>
    <row r="10" spans="1:79" x14ac:dyDescent="0.4">
      <c r="B10" s="270" t="s">
        <v>343</v>
      </c>
      <c r="AH10" s="202">
        <v>0</v>
      </c>
      <c r="AI10" s="202">
        <v>51</v>
      </c>
      <c r="AJ10" s="202">
        <v>49</v>
      </c>
      <c r="AK10" s="202">
        <v>77</v>
      </c>
      <c r="AL10" s="202">
        <v>110</v>
      </c>
      <c r="AM10" s="202">
        <v>182</v>
      </c>
      <c r="AN10" s="202">
        <v>208</v>
      </c>
      <c r="AO10" s="202">
        <v>224</v>
      </c>
      <c r="AP10" s="202">
        <v>228</v>
      </c>
      <c r="AQ10" s="202">
        <v>231</v>
      </c>
      <c r="AR10" s="202">
        <v>180</v>
      </c>
      <c r="AS10" s="202">
        <v>293</v>
      </c>
      <c r="AT10" s="202">
        <v>319</v>
      </c>
      <c r="AU10" s="202">
        <v>331</v>
      </c>
      <c r="AV10" s="202">
        <v>401</v>
      </c>
      <c r="AW10" s="202">
        <v>446</v>
      </c>
      <c r="AX10" s="202">
        <v>425</v>
      </c>
      <c r="AY10" s="202">
        <v>422</v>
      </c>
      <c r="AZ10" s="202">
        <v>444</v>
      </c>
      <c r="BA10" s="202">
        <v>394</v>
      </c>
      <c r="BB10" s="202">
        <v>345</v>
      </c>
      <c r="BC10" s="202">
        <v>339</v>
      </c>
      <c r="BD10" s="202">
        <v>323</v>
      </c>
      <c r="BE10" s="202">
        <v>301</v>
      </c>
      <c r="BF10" s="202">
        <v>265</v>
      </c>
      <c r="BG10" s="202">
        <v>256</v>
      </c>
      <c r="BH10" s="271">
        <v>166</v>
      </c>
      <c r="BI10" s="202">
        <v>160</v>
      </c>
      <c r="BJ10" s="202">
        <v>162</v>
      </c>
      <c r="BK10" s="202">
        <v>169</v>
      </c>
      <c r="BL10" s="202">
        <v>174</v>
      </c>
      <c r="BM10" s="202">
        <v>174</v>
      </c>
      <c r="BN10" s="202">
        <v>180</v>
      </c>
      <c r="BO10" s="202">
        <v>182</v>
      </c>
      <c r="BP10" s="202">
        <v>189</v>
      </c>
      <c r="BQ10" s="202">
        <v>196</v>
      </c>
      <c r="BR10" s="202">
        <v>199</v>
      </c>
      <c r="BS10" s="202">
        <v>202</v>
      </c>
      <c r="BT10" s="202">
        <v>202</v>
      </c>
      <c r="BU10" s="202">
        <v>204</v>
      </c>
      <c r="BV10" s="202">
        <v>181</v>
      </c>
      <c r="BW10" s="202">
        <v>236</v>
      </c>
      <c r="BX10" s="202">
        <v>243</v>
      </c>
      <c r="BY10" s="202">
        <v>250</v>
      </c>
      <c r="BZ10" s="202">
        <v>258</v>
      </c>
      <c r="CA10" s="203">
        <v>257</v>
      </c>
    </row>
    <row r="11" spans="1:79" ht="26.25" customHeight="1" x14ac:dyDescent="0.4">
      <c r="B11" s="235" t="s">
        <v>301</v>
      </c>
      <c r="AH11" s="201">
        <f>SUM(AH7:AH10)</f>
        <v>0</v>
      </c>
      <c r="AI11" s="201">
        <f t="shared" ref="AI11:CA11" si="0">SUM(AI7:AI10)</f>
        <v>1115</v>
      </c>
      <c r="AJ11" s="201">
        <f t="shared" si="0"/>
        <v>1316</v>
      </c>
      <c r="AK11" s="201">
        <f t="shared" si="0"/>
        <v>1846</v>
      </c>
      <c r="AL11" s="201">
        <f t="shared" si="0"/>
        <v>2376</v>
      </c>
      <c r="AM11" s="201">
        <f t="shared" si="0"/>
        <v>2685</v>
      </c>
      <c r="AN11" s="201">
        <f t="shared" si="0"/>
        <v>2858</v>
      </c>
      <c r="AO11" s="201">
        <f t="shared" si="0"/>
        <v>2992</v>
      </c>
      <c r="AP11" s="201">
        <f t="shared" si="0"/>
        <v>2989</v>
      </c>
      <c r="AQ11" s="201">
        <f t="shared" si="0"/>
        <v>2790</v>
      </c>
      <c r="AR11" s="201">
        <f t="shared" si="0"/>
        <v>2370</v>
      </c>
      <c r="AS11" s="201">
        <f t="shared" si="0"/>
        <v>2370</v>
      </c>
      <c r="AT11" s="201">
        <f t="shared" si="0"/>
        <v>2449</v>
      </c>
      <c r="AU11" s="201">
        <f t="shared" si="0"/>
        <v>3018</v>
      </c>
      <c r="AV11" s="201">
        <f t="shared" si="0"/>
        <v>3536</v>
      </c>
      <c r="AW11" s="201">
        <f t="shared" si="0"/>
        <v>3776</v>
      </c>
      <c r="AX11" s="201">
        <f t="shared" si="0"/>
        <v>3882</v>
      </c>
      <c r="AY11" s="201">
        <f t="shared" si="0"/>
        <v>3876</v>
      </c>
      <c r="AZ11" s="201">
        <f t="shared" si="0"/>
        <v>3726</v>
      </c>
      <c r="BA11" s="201">
        <f t="shared" si="0"/>
        <v>3225</v>
      </c>
      <c r="BB11" s="201">
        <f t="shared" si="0"/>
        <v>3061</v>
      </c>
      <c r="BC11" s="201">
        <f t="shared" si="0"/>
        <v>3115</v>
      </c>
      <c r="BD11" s="201">
        <f t="shared" si="0"/>
        <v>3015</v>
      </c>
      <c r="BE11" s="201">
        <f t="shared" si="0"/>
        <v>2921</v>
      </c>
      <c r="BF11" s="201">
        <f t="shared" si="0"/>
        <v>2878</v>
      </c>
      <c r="BG11" s="201">
        <f t="shared" si="0"/>
        <v>2867</v>
      </c>
      <c r="BH11" s="271">
        <f t="shared" si="0"/>
        <v>2789</v>
      </c>
      <c r="BI11" s="202">
        <f t="shared" si="0"/>
        <v>2789</v>
      </c>
      <c r="BJ11" s="202">
        <f t="shared" si="0"/>
        <v>2840</v>
      </c>
      <c r="BK11" s="202">
        <f t="shared" si="0"/>
        <v>2740</v>
      </c>
      <c r="BL11" s="202">
        <f t="shared" si="0"/>
        <v>2940</v>
      </c>
      <c r="BM11" s="202">
        <f t="shared" si="0"/>
        <v>3429</v>
      </c>
      <c r="BN11" s="202">
        <f t="shared" si="0"/>
        <v>3472</v>
      </c>
      <c r="BO11" s="202">
        <f t="shared" si="0"/>
        <v>3656</v>
      </c>
      <c r="BP11" s="202">
        <f t="shared" si="0"/>
        <v>3878</v>
      </c>
      <c r="BQ11" s="202">
        <f t="shared" si="0"/>
        <v>3910</v>
      </c>
      <c r="BR11" s="202">
        <f t="shared" si="0"/>
        <v>3755</v>
      </c>
      <c r="BS11" s="202">
        <f t="shared" si="0"/>
        <v>3593</v>
      </c>
      <c r="BT11" s="202">
        <f t="shared" si="0"/>
        <v>3449</v>
      </c>
      <c r="BU11" s="202">
        <f t="shared" si="0"/>
        <v>3255</v>
      </c>
      <c r="BV11" s="202">
        <f t="shared" si="0"/>
        <v>2893</v>
      </c>
      <c r="BW11" s="202">
        <f t="shared" si="0"/>
        <v>3470</v>
      </c>
      <c r="BX11" s="202">
        <f t="shared" si="0"/>
        <v>3445</v>
      </c>
      <c r="BY11" s="202">
        <f t="shared" si="0"/>
        <v>3409</v>
      </c>
      <c r="BZ11" s="202">
        <f t="shared" si="0"/>
        <v>3375</v>
      </c>
      <c r="CA11" s="203">
        <f t="shared" si="0"/>
        <v>3347</v>
      </c>
    </row>
    <row r="12" spans="1:79" x14ac:dyDescent="0.4">
      <c r="B12" s="270" t="s">
        <v>302</v>
      </c>
      <c r="AH12" s="201">
        <f>AH11+AH6</f>
        <v>0</v>
      </c>
      <c r="AI12" s="201">
        <f t="shared" ref="AI12:CA12" si="1">AI11+AI6</f>
        <v>2838</v>
      </c>
      <c r="AJ12" s="201">
        <f t="shared" si="1"/>
        <v>3010</v>
      </c>
      <c r="AK12" s="201">
        <f t="shared" si="1"/>
        <v>3584</v>
      </c>
      <c r="AL12" s="201">
        <f t="shared" si="1"/>
        <v>4157</v>
      </c>
      <c r="AM12" s="201">
        <f t="shared" si="1"/>
        <v>4336</v>
      </c>
      <c r="AN12" s="201">
        <f t="shared" si="1"/>
        <v>4541</v>
      </c>
      <c r="AO12" s="201">
        <f t="shared" si="1"/>
        <v>4709</v>
      </c>
      <c r="AP12" s="201">
        <f t="shared" si="1"/>
        <v>4711</v>
      </c>
      <c r="AQ12" s="201">
        <f t="shared" si="1"/>
        <v>4517</v>
      </c>
      <c r="AR12" s="201">
        <f t="shared" si="1"/>
        <v>4089</v>
      </c>
      <c r="AS12" s="201">
        <f t="shared" si="1"/>
        <v>3977</v>
      </c>
      <c r="AT12" s="201">
        <f t="shared" si="1"/>
        <v>4124</v>
      </c>
      <c r="AU12" s="201">
        <f t="shared" si="1"/>
        <v>4593</v>
      </c>
      <c r="AV12" s="201">
        <f t="shared" si="1"/>
        <v>5179</v>
      </c>
      <c r="AW12" s="201">
        <f t="shared" si="1"/>
        <v>5512</v>
      </c>
      <c r="AX12" s="201">
        <f t="shared" si="1"/>
        <v>5647</v>
      </c>
      <c r="AY12" s="201">
        <f t="shared" si="1"/>
        <v>5657</v>
      </c>
      <c r="AZ12" s="201">
        <f t="shared" si="1"/>
        <v>5490</v>
      </c>
      <c r="BA12" s="201">
        <f t="shared" si="1"/>
        <v>4930</v>
      </c>
      <c r="BB12" s="201">
        <f t="shared" si="1"/>
        <v>4704</v>
      </c>
      <c r="BC12" s="201">
        <f t="shared" si="1"/>
        <v>4735</v>
      </c>
      <c r="BD12" s="201">
        <f t="shared" si="1"/>
        <v>4686</v>
      </c>
      <c r="BE12" s="201">
        <f t="shared" si="1"/>
        <v>4671</v>
      </c>
      <c r="BF12" s="201">
        <f t="shared" si="1"/>
        <v>4654</v>
      </c>
      <c r="BG12" s="201">
        <f t="shared" si="1"/>
        <v>4846</v>
      </c>
      <c r="BH12" s="271">
        <f t="shared" si="1"/>
        <v>5383</v>
      </c>
      <c r="BI12" s="202">
        <f t="shared" si="1"/>
        <v>5489</v>
      </c>
      <c r="BJ12" s="202">
        <f t="shared" si="1"/>
        <v>5569</v>
      </c>
      <c r="BK12" s="202">
        <f t="shared" si="1"/>
        <v>5472</v>
      </c>
      <c r="BL12" s="202">
        <f t="shared" si="1"/>
        <v>5664</v>
      </c>
      <c r="BM12" s="202">
        <f t="shared" si="1"/>
        <v>6165</v>
      </c>
      <c r="BN12" s="202">
        <f t="shared" si="1"/>
        <v>6190</v>
      </c>
      <c r="BO12" s="202">
        <f t="shared" si="1"/>
        <v>6305</v>
      </c>
      <c r="BP12" s="202">
        <f t="shared" si="1"/>
        <v>6383</v>
      </c>
      <c r="BQ12" s="202">
        <f t="shared" si="1"/>
        <v>6290</v>
      </c>
      <c r="BR12" s="202">
        <f t="shared" si="1"/>
        <v>5983</v>
      </c>
      <c r="BS12" s="202">
        <f t="shared" si="1"/>
        <v>5691</v>
      </c>
      <c r="BT12" s="202">
        <f t="shared" si="1"/>
        <v>5352</v>
      </c>
      <c r="BU12" s="202">
        <f t="shared" si="1"/>
        <v>5047</v>
      </c>
      <c r="BV12" s="202">
        <f t="shared" si="1"/>
        <v>4531</v>
      </c>
      <c r="BW12" s="202">
        <f t="shared" si="1"/>
        <v>5008</v>
      </c>
      <c r="BX12" s="202">
        <f t="shared" si="1"/>
        <v>4911</v>
      </c>
      <c r="BY12" s="202">
        <f t="shared" si="1"/>
        <v>4843</v>
      </c>
      <c r="BZ12" s="202">
        <f t="shared" si="1"/>
        <v>4754</v>
      </c>
      <c r="CA12" s="203">
        <f t="shared" si="1"/>
        <v>4651</v>
      </c>
    </row>
    <row r="13" spans="1:79" ht="26.25" customHeight="1" x14ac:dyDescent="0.4">
      <c r="B13" s="268" t="s">
        <v>303</v>
      </c>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71"/>
      <c r="BI13" s="201"/>
      <c r="BJ13" s="201"/>
      <c r="BK13" s="201"/>
      <c r="BL13" s="201"/>
      <c r="BM13" s="201"/>
      <c r="BN13" s="201"/>
      <c r="BO13" s="201"/>
      <c r="BP13" s="201"/>
      <c r="BQ13" s="201"/>
      <c r="BR13" s="201"/>
      <c r="BS13" s="201"/>
      <c r="BT13" s="201"/>
      <c r="BU13" s="201"/>
      <c r="BV13" s="201"/>
      <c r="BW13" s="201"/>
      <c r="BX13" s="202"/>
      <c r="BY13" s="202"/>
      <c r="BZ13" s="202"/>
      <c r="CA13" s="203"/>
    </row>
    <row r="14" spans="1:79" x14ac:dyDescent="0.4">
      <c r="B14" s="270" t="s">
        <v>339</v>
      </c>
      <c r="AH14" s="201"/>
      <c r="AI14" s="201"/>
      <c r="AJ14" s="201"/>
      <c r="AK14" s="201"/>
      <c r="AL14" s="201"/>
      <c r="AM14" s="201"/>
      <c r="AN14" s="201"/>
      <c r="AO14" s="201"/>
      <c r="AP14" s="201"/>
      <c r="AQ14" s="201"/>
      <c r="AR14" s="201"/>
      <c r="AS14" s="201"/>
      <c r="AT14" s="201"/>
      <c r="AU14" s="201"/>
      <c r="AV14" s="201"/>
      <c r="AW14" s="201"/>
      <c r="AX14" s="201"/>
      <c r="AY14" s="201"/>
      <c r="AZ14" s="201"/>
      <c r="BA14" s="201">
        <v>0</v>
      </c>
      <c r="BB14" s="201">
        <v>0</v>
      </c>
      <c r="BC14" s="201">
        <v>0</v>
      </c>
      <c r="BD14" s="201">
        <v>0</v>
      </c>
      <c r="BE14" s="201">
        <v>0</v>
      </c>
      <c r="BF14" s="201">
        <v>0</v>
      </c>
      <c r="BG14" s="201">
        <v>0</v>
      </c>
      <c r="BH14" s="271">
        <v>116</v>
      </c>
      <c r="BI14" s="202">
        <v>122</v>
      </c>
      <c r="BJ14" s="202">
        <v>121</v>
      </c>
      <c r="BK14" s="202">
        <v>120</v>
      </c>
      <c r="BL14" s="202">
        <v>118</v>
      </c>
      <c r="BM14" s="202">
        <v>121</v>
      </c>
      <c r="BN14" s="202">
        <v>119</v>
      </c>
      <c r="BO14" s="202">
        <v>111</v>
      </c>
      <c r="BP14" s="202">
        <v>99</v>
      </c>
      <c r="BQ14" s="202">
        <v>88</v>
      </c>
      <c r="BR14" s="202">
        <v>79</v>
      </c>
      <c r="BS14" s="202">
        <v>71</v>
      </c>
      <c r="BT14" s="202">
        <v>49</v>
      </c>
      <c r="BU14" s="202">
        <v>45</v>
      </c>
      <c r="BV14" s="201"/>
      <c r="BW14" s="201"/>
      <c r="BX14" s="202"/>
      <c r="BY14" s="202"/>
      <c r="BZ14" s="202"/>
      <c r="CA14" s="203"/>
    </row>
    <row r="15" spans="1:79" x14ac:dyDescent="0.4">
      <c r="B15" s="270" t="s">
        <v>340</v>
      </c>
      <c r="AH15" s="201"/>
      <c r="AI15" s="201"/>
      <c r="AJ15" s="201"/>
      <c r="AK15" s="201"/>
      <c r="AL15" s="201"/>
      <c r="AM15" s="201"/>
      <c r="AN15" s="201"/>
      <c r="AO15" s="201"/>
      <c r="AP15" s="201"/>
      <c r="AQ15" s="201"/>
      <c r="AR15" s="201"/>
      <c r="AS15" s="201"/>
      <c r="AT15" s="201"/>
      <c r="AU15" s="201"/>
      <c r="AV15" s="201"/>
      <c r="AW15" s="201"/>
      <c r="AX15" s="201"/>
      <c r="AY15" s="201"/>
      <c r="AZ15" s="201"/>
      <c r="BA15" s="201">
        <v>0</v>
      </c>
      <c r="BB15" s="201">
        <v>0</v>
      </c>
      <c r="BC15" s="201">
        <v>0</v>
      </c>
      <c r="BD15" s="201">
        <v>0</v>
      </c>
      <c r="BE15" s="201">
        <v>0</v>
      </c>
      <c r="BF15" s="201">
        <v>0</v>
      </c>
      <c r="BG15" s="201">
        <v>0</v>
      </c>
      <c r="BH15" s="271">
        <v>70</v>
      </c>
      <c r="BI15" s="202">
        <v>66</v>
      </c>
      <c r="BJ15" s="202">
        <v>61</v>
      </c>
      <c r="BK15" s="202">
        <v>57</v>
      </c>
      <c r="BL15" s="202">
        <v>53</v>
      </c>
      <c r="BM15" s="202">
        <v>58</v>
      </c>
      <c r="BN15" s="202">
        <v>65</v>
      </c>
      <c r="BO15" s="202">
        <v>61</v>
      </c>
      <c r="BP15" s="202">
        <v>60</v>
      </c>
      <c r="BQ15" s="202">
        <v>57</v>
      </c>
      <c r="BR15" s="202">
        <v>55</v>
      </c>
      <c r="BS15" s="202">
        <v>52</v>
      </c>
      <c r="BT15" s="202">
        <v>51</v>
      </c>
      <c r="BU15" s="202">
        <v>50</v>
      </c>
      <c r="BV15" s="201"/>
      <c r="BW15" s="201"/>
      <c r="BX15" s="202"/>
      <c r="BY15" s="202"/>
      <c r="BZ15" s="202"/>
      <c r="CA15" s="203"/>
    </row>
    <row r="16" spans="1:79" x14ac:dyDescent="0.4">
      <c r="B16" s="270" t="s">
        <v>341</v>
      </c>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v>0</v>
      </c>
      <c r="BB16" s="201">
        <v>0</v>
      </c>
      <c r="BC16" s="201">
        <v>0</v>
      </c>
      <c r="BD16" s="201">
        <v>0</v>
      </c>
      <c r="BE16" s="201">
        <v>0</v>
      </c>
      <c r="BF16" s="201">
        <v>0</v>
      </c>
      <c r="BG16" s="201">
        <v>0</v>
      </c>
      <c r="BH16" s="271">
        <v>28</v>
      </c>
      <c r="BI16" s="202">
        <v>25</v>
      </c>
      <c r="BJ16" s="202">
        <v>23</v>
      </c>
      <c r="BK16" s="202">
        <v>19</v>
      </c>
      <c r="BL16" s="202">
        <v>17</v>
      </c>
      <c r="BM16" s="202">
        <v>17</v>
      </c>
      <c r="BN16" s="202">
        <v>16</v>
      </c>
      <c r="BO16" s="202">
        <v>15</v>
      </c>
      <c r="BP16" s="202">
        <v>11</v>
      </c>
      <c r="BQ16" s="202">
        <v>8</v>
      </c>
      <c r="BR16" s="202">
        <v>8</v>
      </c>
      <c r="BS16" s="202">
        <v>7</v>
      </c>
      <c r="BT16" s="202">
        <v>6</v>
      </c>
      <c r="BU16" s="202">
        <v>6</v>
      </c>
      <c r="BV16" s="201"/>
      <c r="BW16" s="201"/>
      <c r="BX16" s="202"/>
      <c r="BY16" s="202"/>
      <c r="BZ16" s="202"/>
      <c r="CA16" s="203"/>
    </row>
    <row r="17" spans="2:79" x14ac:dyDescent="0.4">
      <c r="B17" s="270" t="s">
        <v>342</v>
      </c>
      <c r="AH17" s="201"/>
      <c r="AI17" s="201"/>
      <c r="AJ17" s="201"/>
      <c r="AK17" s="201"/>
      <c r="AL17" s="201"/>
      <c r="AM17" s="201"/>
      <c r="AN17" s="201"/>
      <c r="AO17" s="201"/>
      <c r="AP17" s="201"/>
      <c r="AQ17" s="201"/>
      <c r="AR17" s="201"/>
      <c r="AS17" s="201"/>
      <c r="AT17" s="201"/>
      <c r="AU17" s="201"/>
      <c r="AV17" s="201"/>
      <c r="AW17" s="201"/>
      <c r="AX17" s="201"/>
      <c r="AY17" s="201"/>
      <c r="AZ17" s="201"/>
      <c r="BA17" s="201">
        <v>0</v>
      </c>
      <c r="BB17" s="201">
        <v>0</v>
      </c>
      <c r="BC17" s="201">
        <v>0</v>
      </c>
      <c r="BD17" s="201">
        <v>0</v>
      </c>
      <c r="BE17" s="201">
        <v>0</v>
      </c>
      <c r="BF17" s="201">
        <v>0</v>
      </c>
      <c r="BG17" s="201">
        <v>0</v>
      </c>
      <c r="BH17" s="271">
        <v>12</v>
      </c>
      <c r="BI17" s="202">
        <v>10</v>
      </c>
      <c r="BJ17" s="202">
        <v>10</v>
      </c>
      <c r="BK17" s="202">
        <v>8</v>
      </c>
      <c r="BL17" s="202">
        <v>9</v>
      </c>
      <c r="BM17" s="202">
        <v>29</v>
      </c>
      <c r="BN17" s="202">
        <v>33</v>
      </c>
      <c r="BO17" s="202">
        <v>28</v>
      </c>
      <c r="BP17" s="202">
        <v>24</v>
      </c>
      <c r="BQ17" s="202">
        <v>16</v>
      </c>
      <c r="BR17" s="202">
        <v>9</v>
      </c>
      <c r="BS17" s="202">
        <v>6</v>
      </c>
      <c r="BT17" s="202">
        <v>3</v>
      </c>
      <c r="BU17" s="202">
        <v>2</v>
      </c>
      <c r="BV17" s="201"/>
      <c r="BW17" s="201"/>
      <c r="BX17" s="202"/>
      <c r="BY17" s="202"/>
      <c r="BZ17" s="202"/>
      <c r="CA17" s="203"/>
    </row>
    <row r="18" spans="2:79" x14ac:dyDescent="0.4">
      <c r="B18" s="270" t="s">
        <v>343</v>
      </c>
      <c r="AH18" s="201"/>
      <c r="AI18" s="201"/>
      <c r="AJ18" s="201"/>
      <c r="AK18" s="201"/>
      <c r="AL18" s="201"/>
      <c r="AM18" s="201"/>
      <c r="AN18" s="201"/>
      <c r="AO18" s="201"/>
      <c r="AP18" s="201"/>
      <c r="AQ18" s="201"/>
      <c r="AR18" s="201"/>
      <c r="AS18" s="201"/>
      <c r="AT18" s="201"/>
      <c r="AU18" s="201"/>
      <c r="AV18" s="201"/>
      <c r="AW18" s="201"/>
      <c r="AX18" s="201"/>
      <c r="AY18" s="201"/>
      <c r="AZ18" s="201"/>
      <c r="BA18" s="201">
        <v>0</v>
      </c>
      <c r="BB18" s="201">
        <v>0</v>
      </c>
      <c r="BC18" s="201">
        <v>0</v>
      </c>
      <c r="BD18" s="201">
        <v>0</v>
      </c>
      <c r="BE18" s="201">
        <v>0</v>
      </c>
      <c r="BF18" s="201">
        <v>0</v>
      </c>
      <c r="BG18" s="201">
        <v>0</v>
      </c>
      <c r="BH18" s="271">
        <v>11</v>
      </c>
      <c r="BI18" s="202">
        <v>10</v>
      </c>
      <c r="BJ18" s="202">
        <v>10</v>
      </c>
      <c r="BK18" s="202">
        <v>10</v>
      </c>
      <c r="BL18" s="202">
        <v>10</v>
      </c>
      <c r="BM18" s="202">
        <v>10</v>
      </c>
      <c r="BN18" s="202">
        <v>8</v>
      </c>
      <c r="BO18" s="202">
        <v>8</v>
      </c>
      <c r="BP18" s="202">
        <v>9</v>
      </c>
      <c r="BQ18" s="202">
        <v>9</v>
      </c>
      <c r="BR18" s="202">
        <v>8</v>
      </c>
      <c r="BS18" s="202">
        <v>8</v>
      </c>
      <c r="BT18" s="202">
        <v>8</v>
      </c>
      <c r="BU18" s="202">
        <v>8</v>
      </c>
      <c r="BV18" s="201"/>
      <c r="BW18" s="201"/>
      <c r="BX18" s="202"/>
      <c r="BY18" s="202"/>
      <c r="BZ18" s="202"/>
      <c r="CA18" s="203"/>
    </row>
    <row r="19" spans="2:79" ht="26.25" customHeight="1" x14ac:dyDescent="0.4">
      <c r="B19" s="235" t="s">
        <v>301</v>
      </c>
      <c r="AH19" s="201"/>
      <c r="AI19" s="201"/>
      <c r="AJ19" s="201"/>
      <c r="AK19" s="201"/>
      <c r="AL19" s="201"/>
      <c r="AM19" s="201"/>
      <c r="AN19" s="201"/>
      <c r="AO19" s="201"/>
      <c r="AP19" s="201"/>
      <c r="AQ19" s="201"/>
      <c r="AR19" s="201"/>
      <c r="AS19" s="201"/>
      <c r="AT19" s="201"/>
      <c r="AU19" s="201"/>
      <c r="AV19" s="201"/>
      <c r="AW19" s="201"/>
      <c r="AX19" s="201"/>
      <c r="AY19" s="201"/>
      <c r="AZ19" s="201"/>
      <c r="BA19" s="201">
        <f t="shared" ref="BA19:BU19" si="2">SUM(BA15:BA18)</f>
        <v>0</v>
      </c>
      <c r="BB19" s="201">
        <f t="shared" si="2"/>
        <v>0</v>
      </c>
      <c r="BC19" s="201">
        <f t="shared" si="2"/>
        <v>0</v>
      </c>
      <c r="BD19" s="201">
        <f t="shared" si="2"/>
        <v>0</v>
      </c>
      <c r="BE19" s="201">
        <f t="shared" si="2"/>
        <v>0</v>
      </c>
      <c r="BF19" s="201">
        <f t="shared" si="2"/>
        <v>0</v>
      </c>
      <c r="BG19" s="201">
        <f t="shared" si="2"/>
        <v>0</v>
      </c>
      <c r="BH19" s="271">
        <f t="shared" si="2"/>
        <v>121</v>
      </c>
      <c r="BI19" s="202">
        <f t="shared" si="2"/>
        <v>111</v>
      </c>
      <c r="BJ19" s="202">
        <f t="shared" si="2"/>
        <v>104</v>
      </c>
      <c r="BK19" s="202">
        <f t="shared" si="2"/>
        <v>94</v>
      </c>
      <c r="BL19" s="202">
        <f t="shared" si="2"/>
        <v>89</v>
      </c>
      <c r="BM19" s="202">
        <f t="shared" si="2"/>
        <v>114</v>
      </c>
      <c r="BN19" s="202">
        <f t="shared" si="2"/>
        <v>122</v>
      </c>
      <c r="BO19" s="202">
        <f t="shared" si="2"/>
        <v>112</v>
      </c>
      <c r="BP19" s="202">
        <f t="shared" si="2"/>
        <v>104</v>
      </c>
      <c r="BQ19" s="202">
        <f t="shared" si="2"/>
        <v>90</v>
      </c>
      <c r="BR19" s="202">
        <f t="shared" si="2"/>
        <v>80</v>
      </c>
      <c r="BS19" s="202">
        <f t="shared" si="2"/>
        <v>73</v>
      </c>
      <c r="BT19" s="202">
        <f t="shared" si="2"/>
        <v>68</v>
      </c>
      <c r="BU19" s="202">
        <f t="shared" si="2"/>
        <v>66</v>
      </c>
      <c r="BV19" s="202"/>
      <c r="BW19" s="202"/>
      <c r="BX19" s="202"/>
      <c r="BY19" s="202"/>
      <c r="BZ19" s="202"/>
      <c r="CA19" s="203"/>
    </row>
    <row r="20" spans="2:79" x14ac:dyDescent="0.4">
      <c r="B20" s="270" t="s">
        <v>302</v>
      </c>
      <c r="AH20" s="201"/>
      <c r="AI20" s="201"/>
      <c r="AJ20" s="201"/>
      <c r="AK20" s="201"/>
      <c r="AL20" s="201"/>
      <c r="AM20" s="201"/>
      <c r="AN20" s="201"/>
      <c r="AO20" s="201"/>
      <c r="AP20" s="201"/>
      <c r="AQ20" s="201"/>
      <c r="AR20" s="201"/>
      <c r="AS20" s="201"/>
      <c r="AT20" s="201"/>
      <c r="AU20" s="201"/>
      <c r="AV20" s="201"/>
      <c r="AW20" s="201"/>
      <c r="AX20" s="201"/>
      <c r="AY20" s="201"/>
      <c r="AZ20" s="201"/>
      <c r="BA20" s="201">
        <f t="shared" ref="BA20:BU20" si="3">BA19+BA14</f>
        <v>0</v>
      </c>
      <c r="BB20" s="201">
        <f t="shared" si="3"/>
        <v>0</v>
      </c>
      <c r="BC20" s="201">
        <f t="shared" si="3"/>
        <v>0</v>
      </c>
      <c r="BD20" s="201">
        <f t="shared" si="3"/>
        <v>0</v>
      </c>
      <c r="BE20" s="201">
        <f t="shared" si="3"/>
        <v>0</v>
      </c>
      <c r="BF20" s="201">
        <f t="shared" si="3"/>
        <v>0</v>
      </c>
      <c r="BG20" s="201">
        <f t="shared" si="3"/>
        <v>0</v>
      </c>
      <c r="BH20" s="271">
        <f t="shared" si="3"/>
        <v>237</v>
      </c>
      <c r="BI20" s="202">
        <f t="shared" si="3"/>
        <v>233</v>
      </c>
      <c r="BJ20" s="202">
        <f t="shared" si="3"/>
        <v>225</v>
      </c>
      <c r="BK20" s="202">
        <f t="shared" si="3"/>
        <v>214</v>
      </c>
      <c r="BL20" s="202">
        <f t="shared" si="3"/>
        <v>207</v>
      </c>
      <c r="BM20" s="202">
        <f t="shared" si="3"/>
        <v>235</v>
      </c>
      <c r="BN20" s="202">
        <f t="shared" si="3"/>
        <v>241</v>
      </c>
      <c r="BO20" s="202">
        <f t="shared" si="3"/>
        <v>223</v>
      </c>
      <c r="BP20" s="202">
        <f t="shared" si="3"/>
        <v>203</v>
      </c>
      <c r="BQ20" s="202">
        <f t="shared" si="3"/>
        <v>178</v>
      </c>
      <c r="BR20" s="202">
        <f t="shared" si="3"/>
        <v>159</v>
      </c>
      <c r="BS20" s="202">
        <f t="shared" si="3"/>
        <v>144</v>
      </c>
      <c r="BT20" s="202">
        <f t="shared" si="3"/>
        <v>117</v>
      </c>
      <c r="BU20" s="202">
        <f t="shared" si="3"/>
        <v>111</v>
      </c>
      <c r="BV20" s="202"/>
      <c r="BW20" s="202"/>
      <c r="BX20" s="202"/>
      <c r="BY20" s="202"/>
      <c r="BZ20" s="202"/>
      <c r="CA20" s="203"/>
    </row>
    <row r="21" spans="2:79" ht="26.25" customHeight="1" x14ac:dyDescent="0.4">
      <c r="B21" s="268" t="s">
        <v>311</v>
      </c>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2"/>
      <c r="BI21" s="201"/>
      <c r="BJ21" s="201"/>
      <c r="BK21" s="201"/>
      <c r="BL21" s="201"/>
      <c r="BM21" s="201"/>
      <c r="BN21" s="201"/>
      <c r="BO21" s="201"/>
      <c r="BP21" s="201"/>
      <c r="BQ21" s="201"/>
      <c r="BR21" s="201"/>
      <c r="BS21" s="201"/>
      <c r="BT21" s="201"/>
      <c r="BU21" s="201"/>
      <c r="BV21" s="201"/>
      <c r="BW21" s="201"/>
      <c r="BX21" s="202"/>
      <c r="BY21" s="202"/>
      <c r="BZ21" s="202"/>
      <c r="CA21" s="203"/>
    </row>
    <row r="22" spans="2:79" x14ac:dyDescent="0.4">
      <c r="B22" s="270" t="s">
        <v>344</v>
      </c>
      <c r="AH22" s="201">
        <v>0</v>
      </c>
      <c r="AI22" s="201">
        <v>0</v>
      </c>
      <c r="AJ22" s="201">
        <v>96</v>
      </c>
      <c r="AK22" s="201">
        <v>124</v>
      </c>
      <c r="AL22" s="201">
        <v>165</v>
      </c>
      <c r="AM22" s="201">
        <v>195</v>
      </c>
      <c r="AN22" s="201">
        <v>201</v>
      </c>
      <c r="AO22" s="201">
        <v>200</v>
      </c>
      <c r="AP22" s="201">
        <v>210</v>
      </c>
      <c r="AQ22" s="201">
        <v>217</v>
      </c>
      <c r="AR22" s="201">
        <v>277</v>
      </c>
      <c r="AS22" s="201">
        <v>308</v>
      </c>
      <c r="AT22" s="201">
        <v>327</v>
      </c>
      <c r="AU22" s="201">
        <v>365</v>
      </c>
      <c r="AV22" s="201">
        <v>431</v>
      </c>
      <c r="AW22" s="201">
        <v>512</v>
      </c>
      <c r="AX22" s="201">
        <v>575</v>
      </c>
      <c r="AY22" s="201">
        <v>638</v>
      </c>
      <c r="AZ22" s="201">
        <v>714</v>
      </c>
      <c r="BA22" s="201">
        <v>758</v>
      </c>
      <c r="BB22" s="201">
        <v>782</v>
      </c>
      <c r="BC22" s="201">
        <v>537</v>
      </c>
      <c r="BD22" s="201">
        <v>0</v>
      </c>
      <c r="BE22" s="201">
        <v>0</v>
      </c>
      <c r="BF22" s="201">
        <v>0</v>
      </c>
      <c r="BG22" s="201">
        <v>0</v>
      </c>
      <c r="BH22" s="201">
        <v>0</v>
      </c>
      <c r="BI22" s="201">
        <v>0</v>
      </c>
      <c r="BJ22" s="201">
        <v>0</v>
      </c>
      <c r="BK22" s="201">
        <v>0</v>
      </c>
      <c r="BL22" s="201">
        <v>0</v>
      </c>
      <c r="BM22" s="201">
        <v>0</v>
      </c>
      <c r="BN22" s="201">
        <v>0</v>
      </c>
      <c r="BO22" s="201">
        <v>0</v>
      </c>
      <c r="BP22" s="201">
        <v>0</v>
      </c>
      <c r="BQ22" s="201">
        <v>0</v>
      </c>
      <c r="BR22" s="201">
        <v>0</v>
      </c>
      <c r="BS22" s="201">
        <v>0</v>
      </c>
      <c r="BT22" s="201">
        <v>0</v>
      </c>
      <c r="BU22" s="201">
        <v>0</v>
      </c>
      <c r="BV22" s="201">
        <v>0</v>
      </c>
      <c r="BW22" s="201">
        <v>0</v>
      </c>
      <c r="BX22" s="202">
        <v>0</v>
      </c>
      <c r="BY22" s="202">
        <v>0</v>
      </c>
      <c r="BZ22" s="202">
        <v>0</v>
      </c>
      <c r="CA22" s="203">
        <v>0</v>
      </c>
    </row>
    <row r="23" spans="2:79" x14ac:dyDescent="0.4">
      <c r="B23" s="270" t="s">
        <v>345</v>
      </c>
      <c r="AH23" s="201">
        <v>0</v>
      </c>
      <c r="AI23" s="201">
        <v>0</v>
      </c>
      <c r="AJ23" s="201">
        <v>51</v>
      </c>
      <c r="AK23" s="201">
        <v>60</v>
      </c>
      <c r="AL23" s="201">
        <v>72</v>
      </c>
      <c r="AM23" s="201">
        <v>80</v>
      </c>
      <c r="AN23" s="201">
        <v>82</v>
      </c>
      <c r="AO23" s="201">
        <v>82</v>
      </c>
      <c r="AP23" s="201">
        <v>87</v>
      </c>
      <c r="AQ23" s="201">
        <v>94</v>
      </c>
      <c r="AR23" s="201">
        <v>89</v>
      </c>
      <c r="AS23" s="201">
        <v>117</v>
      </c>
      <c r="AT23" s="201">
        <v>126</v>
      </c>
      <c r="AU23" s="201">
        <v>142</v>
      </c>
      <c r="AV23" s="201">
        <v>178</v>
      </c>
      <c r="AW23" s="201">
        <v>218</v>
      </c>
      <c r="AX23" s="201">
        <v>249</v>
      </c>
      <c r="AY23" s="201">
        <v>283</v>
      </c>
      <c r="AZ23" s="201">
        <v>320</v>
      </c>
      <c r="BA23" s="201">
        <v>357</v>
      </c>
      <c r="BB23" s="201">
        <v>392</v>
      </c>
      <c r="BC23" s="201">
        <v>277</v>
      </c>
      <c r="BD23" s="201">
        <v>0</v>
      </c>
      <c r="BE23" s="201">
        <v>0</v>
      </c>
      <c r="BF23" s="201">
        <v>0</v>
      </c>
      <c r="BG23" s="201">
        <v>0</v>
      </c>
      <c r="BH23" s="201">
        <v>0</v>
      </c>
      <c r="BI23" s="201">
        <v>0</v>
      </c>
      <c r="BJ23" s="201">
        <v>0</v>
      </c>
      <c r="BK23" s="201">
        <v>0</v>
      </c>
      <c r="BL23" s="201">
        <v>0</v>
      </c>
      <c r="BM23" s="201">
        <v>0</v>
      </c>
      <c r="BN23" s="201">
        <v>0</v>
      </c>
      <c r="BO23" s="201">
        <v>0</v>
      </c>
      <c r="BP23" s="201">
        <v>0</v>
      </c>
      <c r="BQ23" s="201">
        <v>0</v>
      </c>
      <c r="BR23" s="201">
        <v>0</v>
      </c>
      <c r="BS23" s="201">
        <v>0</v>
      </c>
      <c r="BT23" s="201">
        <v>0</v>
      </c>
      <c r="BU23" s="201">
        <v>0</v>
      </c>
      <c r="BV23" s="201">
        <v>0</v>
      </c>
      <c r="BW23" s="201">
        <v>0</v>
      </c>
      <c r="BX23" s="202">
        <v>0</v>
      </c>
      <c r="BY23" s="202">
        <v>0</v>
      </c>
      <c r="BZ23" s="202">
        <v>0</v>
      </c>
      <c r="CA23" s="203">
        <v>0</v>
      </c>
    </row>
    <row r="24" spans="2:79" x14ac:dyDescent="0.4">
      <c r="B24" s="270" t="s">
        <v>346</v>
      </c>
      <c r="AH24" s="201">
        <v>0</v>
      </c>
      <c r="AI24" s="201">
        <v>0</v>
      </c>
      <c r="AJ24" s="201">
        <v>45</v>
      </c>
      <c r="AK24" s="201">
        <v>64</v>
      </c>
      <c r="AL24" s="201">
        <v>93</v>
      </c>
      <c r="AM24" s="201">
        <v>115</v>
      </c>
      <c r="AN24" s="201">
        <v>120</v>
      </c>
      <c r="AO24" s="201">
        <v>118</v>
      </c>
      <c r="AP24" s="201">
        <v>123</v>
      </c>
      <c r="AQ24" s="201">
        <v>123</v>
      </c>
      <c r="AR24" s="201">
        <v>188</v>
      </c>
      <c r="AS24" s="201">
        <v>190</v>
      </c>
      <c r="AT24" s="201">
        <v>201</v>
      </c>
      <c r="AU24" s="201">
        <v>223</v>
      </c>
      <c r="AV24" s="201">
        <v>253</v>
      </c>
      <c r="AW24" s="201">
        <v>294</v>
      </c>
      <c r="AX24" s="201">
        <v>326</v>
      </c>
      <c r="AY24" s="201">
        <v>355</v>
      </c>
      <c r="AZ24" s="201">
        <v>394</v>
      </c>
      <c r="BA24" s="201">
        <v>401</v>
      </c>
      <c r="BB24" s="201">
        <v>390</v>
      </c>
      <c r="BC24" s="201">
        <v>260</v>
      </c>
      <c r="BD24" s="201">
        <v>0</v>
      </c>
      <c r="BE24" s="201">
        <v>0</v>
      </c>
      <c r="BF24" s="201">
        <v>0</v>
      </c>
      <c r="BG24" s="201">
        <v>0</v>
      </c>
      <c r="BH24" s="201">
        <v>0</v>
      </c>
      <c r="BI24" s="201">
        <v>0</v>
      </c>
      <c r="BJ24" s="201">
        <v>0</v>
      </c>
      <c r="BK24" s="201">
        <v>0</v>
      </c>
      <c r="BL24" s="201">
        <v>0</v>
      </c>
      <c r="BM24" s="201">
        <v>0</v>
      </c>
      <c r="BN24" s="201">
        <v>0</v>
      </c>
      <c r="BO24" s="201">
        <v>0</v>
      </c>
      <c r="BP24" s="201">
        <v>0</v>
      </c>
      <c r="BQ24" s="201">
        <v>0</v>
      </c>
      <c r="BR24" s="201">
        <v>0</v>
      </c>
      <c r="BS24" s="201">
        <v>0</v>
      </c>
      <c r="BT24" s="201">
        <v>0</v>
      </c>
      <c r="BU24" s="201">
        <v>0</v>
      </c>
      <c r="BV24" s="201">
        <v>0</v>
      </c>
      <c r="BW24" s="201">
        <v>0</v>
      </c>
      <c r="BX24" s="202">
        <v>0</v>
      </c>
      <c r="BY24" s="202">
        <v>0</v>
      </c>
      <c r="BZ24" s="202">
        <v>0</v>
      </c>
      <c r="CA24" s="203">
        <v>0</v>
      </c>
    </row>
    <row r="25" spans="2:79" x14ac:dyDescent="0.4">
      <c r="B25" s="270" t="s">
        <v>347</v>
      </c>
      <c r="AH25" s="201">
        <v>0</v>
      </c>
      <c r="AI25" s="201">
        <v>0</v>
      </c>
      <c r="AJ25" s="201">
        <v>0</v>
      </c>
      <c r="AK25" s="201">
        <v>0</v>
      </c>
      <c r="AL25" s="201">
        <v>0</v>
      </c>
      <c r="AM25" s="201">
        <v>0</v>
      </c>
      <c r="AN25" s="201">
        <v>0</v>
      </c>
      <c r="AO25" s="201">
        <v>0</v>
      </c>
      <c r="AP25" s="201">
        <v>0</v>
      </c>
      <c r="AQ25" s="201">
        <v>0</v>
      </c>
      <c r="AR25" s="201">
        <v>0</v>
      </c>
      <c r="AS25" s="201">
        <v>0</v>
      </c>
      <c r="AT25" s="201">
        <v>0</v>
      </c>
      <c r="AU25" s="201">
        <v>0</v>
      </c>
      <c r="AV25" s="201">
        <v>1</v>
      </c>
      <c r="AW25" s="201">
        <v>3</v>
      </c>
      <c r="AX25" s="201">
        <v>5</v>
      </c>
      <c r="AY25" s="201">
        <v>7</v>
      </c>
      <c r="AZ25" s="201">
        <v>11</v>
      </c>
      <c r="BA25" s="201">
        <v>14</v>
      </c>
      <c r="BB25" s="201">
        <v>16</v>
      </c>
      <c r="BC25" s="201">
        <v>13</v>
      </c>
      <c r="BD25" s="201">
        <v>0</v>
      </c>
      <c r="BE25" s="201">
        <v>0</v>
      </c>
      <c r="BF25" s="201">
        <v>0</v>
      </c>
      <c r="BG25" s="201">
        <v>0</v>
      </c>
      <c r="BH25" s="201">
        <v>0</v>
      </c>
      <c r="BI25" s="201">
        <v>0</v>
      </c>
      <c r="BJ25" s="201">
        <v>0</v>
      </c>
      <c r="BK25" s="201">
        <v>0</v>
      </c>
      <c r="BL25" s="201">
        <v>0</v>
      </c>
      <c r="BM25" s="201">
        <v>0</v>
      </c>
      <c r="BN25" s="201">
        <v>0</v>
      </c>
      <c r="BO25" s="201">
        <v>0</v>
      </c>
      <c r="BP25" s="201">
        <v>0</v>
      </c>
      <c r="BQ25" s="201">
        <v>0</v>
      </c>
      <c r="BR25" s="201">
        <v>0</v>
      </c>
      <c r="BS25" s="201">
        <v>0</v>
      </c>
      <c r="BT25" s="201">
        <v>0</v>
      </c>
      <c r="BU25" s="201">
        <v>0</v>
      </c>
      <c r="BV25" s="201">
        <v>0</v>
      </c>
      <c r="BW25" s="201">
        <v>0</v>
      </c>
      <c r="BX25" s="202">
        <v>0</v>
      </c>
      <c r="BY25" s="202">
        <v>0</v>
      </c>
      <c r="BZ25" s="202">
        <v>0</v>
      </c>
      <c r="CA25" s="203">
        <v>0</v>
      </c>
    </row>
    <row r="26" spans="2:79" x14ac:dyDescent="0.4">
      <c r="B26" s="270" t="s">
        <v>348</v>
      </c>
      <c r="AH26" s="201">
        <v>0</v>
      </c>
      <c r="AI26" s="201">
        <v>0</v>
      </c>
      <c r="AJ26" s="201">
        <v>0</v>
      </c>
      <c r="AK26" s="201">
        <v>0</v>
      </c>
      <c r="AL26" s="201">
        <v>0</v>
      </c>
      <c r="AM26" s="201">
        <v>0</v>
      </c>
      <c r="AN26" s="201">
        <v>0</v>
      </c>
      <c r="AO26" s="201">
        <v>0</v>
      </c>
      <c r="AP26" s="201">
        <v>0</v>
      </c>
      <c r="AQ26" s="201">
        <v>0</v>
      </c>
      <c r="AR26" s="201">
        <v>0</v>
      </c>
      <c r="AS26" s="201">
        <v>0</v>
      </c>
      <c r="AT26" s="201">
        <v>0</v>
      </c>
      <c r="AU26" s="201">
        <v>0</v>
      </c>
      <c r="AV26" s="201">
        <v>0</v>
      </c>
      <c r="AW26" s="201">
        <v>0</v>
      </c>
      <c r="AX26" s="201">
        <v>0</v>
      </c>
      <c r="AY26" s="201">
        <v>0</v>
      </c>
      <c r="AZ26" s="201">
        <v>0</v>
      </c>
      <c r="BA26" s="201">
        <v>0</v>
      </c>
      <c r="BB26" s="201">
        <v>0</v>
      </c>
      <c r="BC26" s="201">
        <v>0</v>
      </c>
      <c r="BD26" s="201">
        <v>0</v>
      </c>
      <c r="BE26" s="201">
        <v>0</v>
      </c>
      <c r="BF26" s="201">
        <v>0</v>
      </c>
      <c r="BG26" s="201">
        <v>0</v>
      </c>
      <c r="BH26" s="201">
        <v>0</v>
      </c>
      <c r="BI26" s="201">
        <v>0</v>
      </c>
      <c r="BJ26" s="201">
        <v>0</v>
      </c>
      <c r="BK26" s="201">
        <v>0</v>
      </c>
      <c r="BL26" s="201">
        <v>65</v>
      </c>
      <c r="BM26" s="201">
        <v>54</v>
      </c>
      <c r="BN26" s="201">
        <v>65</v>
      </c>
      <c r="BO26" s="201">
        <v>59</v>
      </c>
      <c r="BP26" s="201">
        <v>61</v>
      </c>
      <c r="BQ26" s="201">
        <v>31</v>
      </c>
      <c r="BR26" s="201">
        <v>0</v>
      </c>
      <c r="BS26" s="201">
        <v>0</v>
      </c>
      <c r="BT26" s="201">
        <v>0</v>
      </c>
      <c r="BU26" s="201">
        <v>0</v>
      </c>
      <c r="BV26" s="201">
        <v>0</v>
      </c>
      <c r="BW26" s="201">
        <v>0</v>
      </c>
      <c r="BX26" s="202">
        <v>0</v>
      </c>
      <c r="BY26" s="202">
        <v>0</v>
      </c>
      <c r="BZ26" s="202">
        <v>0</v>
      </c>
      <c r="CA26" s="203">
        <v>0</v>
      </c>
    </row>
    <row r="27" spans="2:79" ht="26.25" customHeight="1" x14ac:dyDescent="0.4">
      <c r="B27" s="268" t="s">
        <v>318</v>
      </c>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2"/>
      <c r="BL27" s="252" t="s">
        <v>295</v>
      </c>
      <c r="BM27" s="202"/>
      <c r="BN27" s="202"/>
      <c r="BO27" s="202"/>
      <c r="BP27" s="201"/>
      <c r="BQ27" s="201"/>
      <c r="BR27" s="201"/>
      <c r="BS27" s="201"/>
      <c r="BT27" s="201"/>
      <c r="BU27" s="201"/>
      <c r="BV27" s="201"/>
      <c r="BW27" s="201"/>
      <c r="BX27" s="202"/>
      <c r="BY27" s="202"/>
      <c r="BZ27" s="202"/>
      <c r="CA27" s="203"/>
    </row>
    <row r="28" spans="2:79" x14ac:dyDescent="0.4">
      <c r="B28" s="205" t="s">
        <v>319</v>
      </c>
      <c r="AH28" s="202">
        <v>0</v>
      </c>
      <c r="AI28" s="202">
        <v>0</v>
      </c>
      <c r="AJ28" s="202">
        <v>0</v>
      </c>
      <c r="AK28" s="202">
        <v>0</v>
      </c>
      <c r="AL28" s="202">
        <v>0</v>
      </c>
      <c r="AM28" s="202">
        <v>0</v>
      </c>
      <c r="AN28" s="202">
        <v>0</v>
      </c>
      <c r="AO28" s="202">
        <v>0</v>
      </c>
      <c r="AP28" s="202">
        <v>0</v>
      </c>
      <c r="AQ28" s="202">
        <v>0</v>
      </c>
      <c r="AR28" s="202">
        <v>3013</v>
      </c>
      <c r="AS28" s="202">
        <v>2979</v>
      </c>
      <c r="AT28" s="202">
        <v>3735</v>
      </c>
      <c r="AU28" s="202">
        <v>3159</v>
      </c>
      <c r="AV28" s="202">
        <v>2996</v>
      </c>
      <c r="AW28" s="202">
        <v>2838</v>
      </c>
      <c r="AX28" s="202">
        <v>2801</v>
      </c>
      <c r="AY28" s="202">
        <v>2769</v>
      </c>
      <c r="AZ28" s="202">
        <v>2692</v>
      </c>
      <c r="BA28" s="202">
        <v>2623</v>
      </c>
      <c r="BB28" s="202">
        <v>2567</v>
      </c>
      <c r="BC28" s="202">
        <v>2471</v>
      </c>
      <c r="BD28" s="202">
        <v>2387</v>
      </c>
      <c r="BE28" s="202">
        <v>2371</v>
      </c>
      <c r="BF28" s="202">
        <v>2357</v>
      </c>
      <c r="BG28" s="202">
        <v>2335</v>
      </c>
      <c r="BH28" s="202">
        <v>2442</v>
      </c>
      <c r="BI28" s="202">
        <v>2426</v>
      </c>
      <c r="BJ28" s="202">
        <v>2510</v>
      </c>
      <c r="BK28" s="202">
        <v>2535</v>
      </c>
      <c r="BL28" s="271">
        <v>2361</v>
      </c>
      <c r="BM28" s="202">
        <v>2384</v>
      </c>
      <c r="BN28" s="202">
        <v>2390</v>
      </c>
      <c r="BO28" s="202">
        <v>2360</v>
      </c>
      <c r="BP28" s="202">
        <v>2313</v>
      </c>
      <c r="BQ28" s="202">
        <v>0</v>
      </c>
      <c r="BR28" s="202">
        <v>0</v>
      </c>
      <c r="BS28" s="202">
        <v>0</v>
      </c>
      <c r="BT28" s="202">
        <v>0</v>
      </c>
      <c r="BU28" s="202">
        <v>0</v>
      </c>
      <c r="BV28" s="202">
        <v>0</v>
      </c>
      <c r="BW28" s="202">
        <v>0</v>
      </c>
      <c r="BX28" s="202">
        <v>0</v>
      </c>
      <c r="BY28" s="202">
        <v>0</v>
      </c>
      <c r="BZ28" s="202">
        <v>0</v>
      </c>
      <c r="CA28" s="203">
        <v>0</v>
      </c>
    </row>
    <row r="29" spans="2:79" x14ac:dyDescent="0.4">
      <c r="B29" s="205" t="s">
        <v>320</v>
      </c>
      <c r="AH29" s="202">
        <v>0</v>
      </c>
      <c r="AI29" s="202">
        <v>0</v>
      </c>
      <c r="AJ29" s="202">
        <v>0</v>
      </c>
      <c r="AK29" s="202">
        <v>0</v>
      </c>
      <c r="AL29" s="202">
        <v>0</v>
      </c>
      <c r="AM29" s="202">
        <v>0</v>
      </c>
      <c r="AN29" s="202">
        <v>0</v>
      </c>
      <c r="AO29" s="202">
        <v>0</v>
      </c>
      <c r="AP29" s="202">
        <v>0</v>
      </c>
      <c r="AQ29" s="202">
        <v>0</v>
      </c>
      <c r="AR29" s="202">
        <v>301</v>
      </c>
      <c r="AS29" s="202">
        <v>324</v>
      </c>
      <c r="AT29" s="202">
        <v>477</v>
      </c>
      <c r="AU29" s="202">
        <v>486</v>
      </c>
      <c r="AV29" s="202">
        <v>546</v>
      </c>
      <c r="AW29" s="202">
        <v>517</v>
      </c>
      <c r="AX29" s="202">
        <v>618</v>
      </c>
      <c r="AY29" s="202">
        <v>682</v>
      </c>
      <c r="AZ29" s="202">
        <v>718</v>
      </c>
      <c r="BA29" s="202">
        <v>766</v>
      </c>
      <c r="BB29" s="202">
        <v>810</v>
      </c>
      <c r="BC29" s="202">
        <v>828</v>
      </c>
      <c r="BD29" s="202">
        <v>843</v>
      </c>
      <c r="BE29" s="202">
        <v>870</v>
      </c>
      <c r="BF29" s="202">
        <v>898</v>
      </c>
      <c r="BG29" s="202">
        <v>952</v>
      </c>
      <c r="BH29" s="202">
        <v>1023</v>
      </c>
      <c r="BI29" s="202">
        <v>1085</v>
      </c>
      <c r="BJ29" s="202">
        <v>1065</v>
      </c>
      <c r="BK29" s="202">
        <v>1039</v>
      </c>
      <c r="BL29" s="271">
        <v>1147</v>
      </c>
      <c r="BM29" s="202">
        <v>1215</v>
      </c>
      <c r="BN29" s="202">
        <v>1266</v>
      </c>
      <c r="BO29" s="202">
        <v>1286</v>
      </c>
      <c r="BP29" s="202">
        <v>1294</v>
      </c>
      <c r="BQ29" s="202">
        <v>0</v>
      </c>
      <c r="BR29" s="202">
        <v>0</v>
      </c>
      <c r="BS29" s="202">
        <v>0</v>
      </c>
      <c r="BT29" s="202">
        <v>0</v>
      </c>
      <c r="BU29" s="202">
        <v>0</v>
      </c>
      <c r="BV29" s="202">
        <v>0</v>
      </c>
      <c r="BW29" s="202">
        <v>0</v>
      </c>
      <c r="BX29" s="202">
        <v>0</v>
      </c>
      <c r="BY29" s="202">
        <v>0</v>
      </c>
      <c r="BZ29" s="202">
        <v>0</v>
      </c>
      <c r="CA29" s="203">
        <v>0</v>
      </c>
    </row>
    <row r="30" spans="2:79" x14ac:dyDescent="0.4">
      <c r="B30" s="205" t="s">
        <v>321</v>
      </c>
      <c r="AH30" s="202">
        <v>0</v>
      </c>
      <c r="AI30" s="202">
        <v>0</v>
      </c>
      <c r="AJ30" s="202">
        <v>0</v>
      </c>
      <c r="AK30" s="202">
        <v>0</v>
      </c>
      <c r="AL30" s="202">
        <v>0</v>
      </c>
      <c r="AM30" s="202">
        <v>0</v>
      </c>
      <c r="AN30" s="202">
        <v>0</v>
      </c>
      <c r="AO30" s="202">
        <v>0</v>
      </c>
      <c r="AP30" s="202">
        <v>0</v>
      </c>
      <c r="AQ30" s="202">
        <v>0</v>
      </c>
      <c r="AR30" s="202">
        <v>653</v>
      </c>
      <c r="AS30" s="202">
        <v>651</v>
      </c>
      <c r="AT30" s="202">
        <v>753</v>
      </c>
      <c r="AU30" s="202">
        <v>828</v>
      </c>
      <c r="AV30" s="202">
        <v>911</v>
      </c>
      <c r="AW30" s="202">
        <v>820</v>
      </c>
      <c r="AX30" s="202">
        <v>894</v>
      </c>
      <c r="AY30" s="202">
        <v>950</v>
      </c>
      <c r="AZ30" s="202">
        <v>942</v>
      </c>
      <c r="BA30" s="202">
        <v>928</v>
      </c>
      <c r="BB30" s="202">
        <v>915</v>
      </c>
      <c r="BC30" s="202">
        <v>877</v>
      </c>
      <c r="BD30" s="202">
        <v>797</v>
      </c>
      <c r="BE30" s="202">
        <v>766</v>
      </c>
      <c r="BF30" s="202">
        <v>742</v>
      </c>
      <c r="BG30" s="202">
        <v>769</v>
      </c>
      <c r="BH30" s="202">
        <v>811</v>
      </c>
      <c r="BI30" s="202">
        <v>848</v>
      </c>
      <c r="BJ30" s="202">
        <v>835</v>
      </c>
      <c r="BK30" s="202">
        <v>811</v>
      </c>
      <c r="BL30" s="271">
        <v>647</v>
      </c>
      <c r="BM30" s="202">
        <v>625</v>
      </c>
      <c r="BN30" s="202">
        <v>581</v>
      </c>
      <c r="BO30" s="202">
        <v>517</v>
      </c>
      <c r="BP30" s="202">
        <v>468</v>
      </c>
      <c r="BQ30" s="202">
        <v>0</v>
      </c>
      <c r="BR30" s="202">
        <v>0</v>
      </c>
      <c r="BS30" s="202">
        <v>0</v>
      </c>
      <c r="BT30" s="202">
        <v>0</v>
      </c>
      <c r="BU30" s="202">
        <v>0</v>
      </c>
      <c r="BV30" s="202">
        <v>0</v>
      </c>
      <c r="BW30" s="202">
        <v>0</v>
      </c>
      <c r="BX30" s="202">
        <v>0</v>
      </c>
      <c r="BY30" s="202">
        <v>0</v>
      </c>
      <c r="BZ30" s="202">
        <v>0</v>
      </c>
      <c r="CA30" s="203">
        <v>0</v>
      </c>
    </row>
    <row r="31" spans="2:79" x14ac:dyDescent="0.4">
      <c r="B31" s="205" t="s">
        <v>322</v>
      </c>
      <c r="AH31" s="202">
        <v>0</v>
      </c>
      <c r="AI31" s="202">
        <v>0</v>
      </c>
      <c r="AJ31" s="202">
        <v>0</v>
      </c>
      <c r="AK31" s="202">
        <v>0</v>
      </c>
      <c r="AL31" s="202">
        <v>0</v>
      </c>
      <c r="AM31" s="202">
        <v>0</v>
      </c>
      <c r="AN31" s="202">
        <v>0</v>
      </c>
      <c r="AO31" s="202">
        <v>0</v>
      </c>
      <c r="AP31" s="202">
        <v>0</v>
      </c>
      <c r="AQ31" s="202">
        <v>0</v>
      </c>
      <c r="AR31" s="202">
        <v>797</v>
      </c>
      <c r="AS31" s="202">
        <v>822</v>
      </c>
      <c r="AT31" s="202">
        <v>1005</v>
      </c>
      <c r="AU31" s="202">
        <v>1344</v>
      </c>
      <c r="AV31" s="202">
        <v>1720</v>
      </c>
      <c r="AW31" s="202">
        <v>885</v>
      </c>
      <c r="AX31" s="202">
        <v>874</v>
      </c>
      <c r="AY31" s="202">
        <v>815</v>
      </c>
      <c r="AZ31" s="202">
        <v>758</v>
      </c>
      <c r="BA31" s="202">
        <v>625</v>
      </c>
      <c r="BB31" s="202">
        <v>513</v>
      </c>
      <c r="BC31" s="202">
        <v>431</v>
      </c>
      <c r="BD31" s="202">
        <v>361</v>
      </c>
      <c r="BE31" s="202">
        <v>312</v>
      </c>
      <c r="BF31" s="202">
        <v>290</v>
      </c>
      <c r="BG31" s="202">
        <v>297</v>
      </c>
      <c r="BH31" s="202">
        <v>288</v>
      </c>
      <c r="BI31" s="202">
        <v>304</v>
      </c>
      <c r="BJ31" s="202">
        <v>306</v>
      </c>
      <c r="BK31" s="202">
        <v>299</v>
      </c>
      <c r="BL31" s="271">
        <v>368</v>
      </c>
      <c r="BM31" s="202">
        <v>597</v>
      </c>
      <c r="BN31" s="202">
        <v>647</v>
      </c>
      <c r="BO31" s="202">
        <v>691</v>
      </c>
      <c r="BP31" s="202">
        <v>733</v>
      </c>
      <c r="BQ31" s="202">
        <v>0</v>
      </c>
      <c r="BR31" s="202">
        <v>0</v>
      </c>
      <c r="BS31" s="202">
        <v>0</v>
      </c>
      <c r="BT31" s="202">
        <v>0</v>
      </c>
      <c r="BU31" s="202">
        <v>0</v>
      </c>
      <c r="BV31" s="202">
        <v>0</v>
      </c>
      <c r="BW31" s="202">
        <v>0</v>
      </c>
      <c r="BX31" s="202">
        <v>0</v>
      </c>
      <c r="BY31" s="202">
        <v>0</v>
      </c>
      <c r="BZ31" s="202">
        <v>0</v>
      </c>
      <c r="CA31" s="203">
        <v>0</v>
      </c>
    </row>
    <row r="32" spans="2:79" x14ac:dyDescent="0.4">
      <c r="B32" s="205" t="s">
        <v>323</v>
      </c>
      <c r="AH32" s="202">
        <v>0</v>
      </c>
      <c r="AI32" s="202">
        <v>0</v>
      </c>
      <c r="AJ32" s="202">
        <v>0</v>
      </c>
      <c r="AK32" s="202">
        <v>0</v>
      </c>
      <c r="AL32" s="202">
        <v>0</v>
      </c>
      <c r="AM32" s="202">
        <v>0</v>
      </c>
      <c r="AN32" s="202">
        <v>0</v>
      </c>
      <c r="AO32" s="202">
        <v>0</v>
      </c>
      <c r="AP32" s="202">
        <v>0</v>
      </c>
      <c r="AQ32" s="202">
        <v>0</v>
      </c>
      <c r="AR32" s="202">
        <v>380</v>
      </c>
      <c r="AS32" s="202">
        <v>424</v>
      </c>
      <c r="AT32" s="202">
        <v>755</v>
      </c>
      <c r="AU32" s="202">
        <v>550</v>
      </c>
      <c r="AV32" s="202">
        <v>530</v>
      </c>
      <c r="AW32" s="202">
        <v>407</v>
      </c>
      <c r="AX32" s="202">
        <v>427</v>
      </c>
      <c r="AY32" s="202">
        <v>474</v>
      </c>
      <c r="AZ32" s="202">
        <v>508</v>
      </c>
      <c r="BA32" s="202">
        <v>537</v>
      </c>
      <c r="BB32" s="202">
        <v>502</v>
      </c>
      <c r="BC32" s="202">
        <v>444</v>
      </c>
      <c r="BD32" s="202">
        <v>373</v>
      </c>
      <c r="BE32" s="202">
        <v>345</v>
      </c>
      <c r="BF32" s="202">
        <v>338</v>
      </c>
      <c r="BG32" s="202">
        <v>340</v>
      </c>
      <c r="BH32" s="202">
        <v>351</v>
      </c>
      <c r="BI32" s="202">
        <v>366</v>
      </c>
      <c r="BJ32" s="202">
        <v>364</v>
      </c>
      <c r="BK32" s="202">
        <v>385</v>
      </c>
      <c r="BL32" s="271">
        <v>635</v>
      </c>
      <c r="BM32" s="202">
        <v>751</v>
      </c>
      <c r="BN32" s="202">
        <v>921</v>
      </c>
      <c r="BO32" s="202">
        <v>1019</v>
      </c>
      <c r="BP32" s="202">
        <v>1102</v>
      </c>
      <c r="BQ32" s="202">
        <v>0</v>
      </c>
      <c r="BR32" s="202">
        <v>0</v>
      </c>
      <c r="BS32" s="202">
        <v>0</v>
      </c>
      <c r="BT32" s="202">
        <v>0</v>
      </c>
      <c r="BU32" s="202">
        <v>0</v>
      </c>
      <c r="BV32" s="202">
        <v>0</v>
      </c>
      <c r="BW32" s="202">
        <v>0</v>
      </c>
      <c r="BX32" s="202">
        <v>0</v>
      </c>
      <c r="BY32" s="202">
        <v>0</v>
      </c>
      <c r="BZ32" s="202">
        <v>0</v>
      </c>
      <c r="CA32" s="203">
        <v>0</v>
      </c>
    </row>
    <row r="33" spans="1:79" ht="26.25" customHeight="1" x14ac:dyDescent="0.4">
      <c r="B33" s="205" t="s">
        <v>324</v>
      </c>
      <c r="AH33" s="201">
        <f>AH28</f>
        <v>0</v>
      </c>
      <c r="AI33" s="201">
        <f t="shared" ref="AI33:BK33" si="4">AI28</f>
        <v>0</v>
      </c>
      <c r="AJ33" s="201">
        <f t="shared" si="4"/>
        <v>0</v>
      </c>
      <c r="AK33" s="201">
        <f t="shared" si="4"/>
        <v>0</v>
      </c>
      <c r="AL33" s="201">
        <f t="shared" si="4"/>
        <v>0</v>
      </c>
      <c r="AM33" s="201">
        <f t="shared" si="4"/>
        <v>0</v>
      </c>
      <c r="AN33" s="201">
        <f t="shared" si="4"/>
        <v>0</v>
      </c>
      <c r="AO33" s="201">
        <f t="shared" si="4"/>
        <v>0</v>
      </c>
      <c r="AP33" s="201">
        <f t="shared" si="4"/>
        <v>0</v>
      </c>
      <c r="AQ33" s="201">
        <f t="shared" si="4"/>
        <v>0</v>
      </c>
      <c r="AR33" s="201">
        <f t="shared" si="4"/>
        <v>3013</v>
      </c>
      <c r="AS33" s="201">
        <f t="shared" si="4"/>
        <v>2979</v>
      </c>
      <c r="AT33" s="201">
        <f t="shared" si="4"/>
        <v>3735</v>
      </c>
      <c r="AU33" s="201">
        <f t="shared" si="4"/>
        <v>3159</v>
      </c>
      <c r="AV33" s="201">
        <f t="shared" si="4"/>
        <v>2996</v>
      </c>
      <c r="AW33" s="201">
        <f t="shared" si="4"/>
        <v>2838</v>
      </c>
      <c r="AX33" s="201">
        <f t="shared" si="4"/>
        <v>2801</v>
      </c>
      <c r="AY33" s="201">
        <f t="shared" si="4"/>
        <v>2769</v>
      </c>
      <c r="AZ33" s="201">
        <f t="shared" si="4"/>
        <v>2692</v>
      </c>
      <c r="BA33" s="201">
        <f t="shared" si="4"/>
        <v>2623</v>
      </c>
      <c r="BB33" s="201">
        <f t="shared" si="4"/>
        <v>2567</v>
      </c>
      <c r="BC33" s="201">
        <f t="shared" si="4"/>
        <v>2471</v>
      </c>
      <c r="BD33" s="201">
        <f t="shared" si="4"/>
        <v>2387</v>
      </c>
      <c r="BE33" s="201">
        <f t="shared" si="4"/>
        <v>2371</v>
      </c>
      <c r="BF33" s="201">
        <f t="shared" si="4"/>
        <v>2357</v>
      </c>
      <c r="BG33" s="201">
        <f t="shared" si="4"/>
        <v>2335</v>
      </c>
      <c r="BH33" s="201">
        <f t="shared" si="4"/>
        <v>2442</v>
      </c>
      <c r="BI33" s="201">
        <f t="shared" si="4"/>
        <v>2426</v>
      </c>
      <c r="BJ33" s="201">
        <f t="shared" si="4"/>
        <v>2510</v>
      </c>
      <c r="BK33" s="201">
        <f t="shared" si="4"/>
        <v>2535</v>
      </c>
      <c r="BL33" s="202">
        <v>2592</v>
      </c>
      <c r="BM33" s="202">
        <v>2631</v>
      </c>
      <c r="BN33" s="202">
        <v>2633</v>
      </c>
      <c r="BO33" s="202">
        <v>2620</v>
      </c>
      <c r="BP33" s="202">
        <v>2544</v>
      </c>
      <c r="BQ33" s="202">
        <v>0</v>
      </c>
      <c r="BR33" s="202">
        <v>0</v>
      </c>
      <c r="BS33" s="202">
        <v>0</v>
      </c>
      <c r="BT33" s="202">
        <v>0</v>
      </c>
      <c r="BU33" s="202">
        <v>0</v>
      </c>
      <c r="BV33" s="202">
        <v>0</v>
      </c>
      <c r="BW33" s="202">
        <v>0</v>
      </c>
      <c r="BX33" s="202">
        <v>0</v>
      </c>
      <c r="BY33" s="202">
        <v>0</v>
      </c>
      <c r="BZ33" s="202">
        <v>0</v>
      </c>
      <c r="CA33" s="203">
        <v>0</v>
      </c>
    </row>
    <row r="34" spans="1:79" x14ac:dyDescent="0.4">
      <c r="B34" s="205" t="s">
        <v>301</v>
      </c>
      <c r="AH34" s="201">
        <f>SUM(AH29:AH32)</f>
        <v>0</v>
      </c>
      <c r="AI34" s="201">
        <f t="shared" ref="AI34:BK34" si="5">SUM(AI29:AI32)</f>
        <v>0</v>
      </c>
      <c r="AJ34" s="201">
        <f t="shared" si="5"/>
        <v>0</v>
      </c>
      <c r="AK34" s="201">
        <f t="shared" si="5"/>
        <v>0</v>
      </c>
      <c r="AL34" s="201">
        <f t="shared" si="5"/>
        <v>0</v>
      </c>
      <c r="AM34" s="201">
        <f t="shared" si="5"/>
        <v>0</v>
      </c>
      <c r="AN34" s="201">
        <f t="shared" si="5"/>
        <v>0</v>
      </c>
      <c r="AO34" s="201">
        <f t="shared" si="5"/>
        <v>0</v>
      </c>
      <c r="AP34" s="201">
        <f t="shared" si="5"/>
        <v>0</v>
      </c>
      <c r="AQ34" s="201">
        <f t="shared" si="5"/>
        <v>0</v>
      </c>
      <c r="AR34" s="201">
        <f t="shared" si="5"/>
        <v>2131</v>
      </c>
      <c r="AS34" s="201">
        <f t="shared" si="5"/>
        <v>2221</v>
      </c>
      <c r="AT34" s="201">
        <f t="shared" si="5"/>
        <v>2990</v>
      </c>
      <c r="AU34" s="201">
        <f t="shared" si="5"/>
        <v>3208</v>
      </c>
      <c r="AV34" s="201">
        <f t="shared" si="5"/>
        <v>3707</v>
      </c>
      <c r="AW34" s="201">
        <f t="shared" si="5"/>
        <v>2629</v>
      </c>
      <c r="AX34" s="201">
        <f t="shared" si="5"/>
        <v>2813</v>
      </c>
      <c r="AY34" s="201">
        <f t="shared" si="5"/>
        <v>2921</v>
      </c>
      <c r="AZ34" s="201">
        <f t="shared" si="5"/>
        <v>2926</v>
      </c>
      <c r="BA34" s="201">
        <f t="shared" si="5"/>
        <v>2856</v>
      </c>
      <c r="BB34" s="201">
        <f t="shared" si="5"/>
        <v>2740</v>
      </c>
      <c r="BC34" s="201">
        <f t="shared" si="5"/>
        <v>2580</v>
      </c>
      <c r="BD34" s="201">
        <f t="shared" si="5"/>
        <v>2374</v>
      </c>
      <c r="BE34" s="201">
        <f t="shared" si="5"/>
        <v>2293</v>
      </c>
      <c r="BF34" s="201">
        <f t="shared" si="5"/>
        <v>2268</v>
      </c>
      <c r="BG34" s="201">
        <f t="shared" si="5"/>
        <v>2358</v>
      </c>
      <c r="BH34" s="201">
        <f t="shared" si="5"/>
        <v>2473</v>
      </c>
      <c r="BI34" s="201">
        <f t="shared" si="5"/>
        <v>2603</v>
      </c>
      <c r="BJ34" s="201">
        <f t="shared" si="5"/>
        <v>2570</v>
      </c>
      <c r="BK34" s="201">
        <f t="shared" si="5"/>
        <v>2534</v>
      </c>
      <c r="BL34" s="202">
        <v>2566</v>
      </c>
      <c r="BM34" s="202">
        <v>2940</v>
      </c>
      <c r="BN34" s="202">
        <v>3172</v>
      </c>
      <c r="BO34" s="202">
        <v>3254</v>
      </c>
      <c r="BP34" s="201">
        <v>3368</v>
      </c>
      <c r="BQ34" s="201">
        <v>0</v>
      </c>
      <c r="BR34" s="201">
        <v>0</v>
      </c>
      <c r="BS34" s="201">
        <v>0</v>
      </c>
      <c r="BT34" s="201">
        <v>0</v>
      </c>
      <c r="BU34" s="201">
        <v>0</v>
      </c>
      <c r="BV34" s="201">
        <v>0</v>
      </c>
      <c r="BW34" s="201">
        <v>0</v>
      </c>
      <c r="BX34" s="202">
        <v>0</v>
      </c>
      <c r="BY34" s="202">
        <v>0</v>
      </c>
      <c r="BZ34" s="202">
        <v>0</v>
      </c>
      <c r="CA34" s="203">
        <v>0</v>
      </c>
    </row>
    <row r="35" spans="1:79" x14ac:dyDescent="0.4">
      <c r="B35" s="205" t="s">
        <v>100</v>
      </c>
      <c r="AH35" s="201">
        <f>AH34+AH33</f>
        <v>0</v>
      </c>
      <c r="AI35" s="201">
        <f t="shared" ref="AI35:BK35" si="6">AI34+AI33</f>
        <v>0</v>
      </c>
      <c r="AJ35" s="201">
        <f t="shared" si="6"/>
        <v>0</v>
      </c>
      <c r="AK35" s="201">
        <f t="shared" si="6"/>
        <v>0</v>
      </c>
      <c r="AL35" s="201">
        <f t="shared" si="6"/>
        <v>0</v>
      </c>
      <c r="AM35" s="201">
        <f t="shared" si="6"/>
        <v>0</v>
      </c>
      <c r="AN35" s="201">
        <f t="shared" si="6"/>
        <v>0</v>
      </c>
      <c r="AO35" s="201">
        <f t="shared" si="6"/>
        <v>0</v>
      </c>
      <c r="AP35" s="201">
        <f t="shared" si="6"/>
        <v>0</v>
      </c>
      <c r="AQ35" s="201">
        <f t="shared" si="6"/>
        <v>0</v>
      </c>
      <c r="AR35" s="201">
        <f t="shared" si="6"/>
        <v>5144</v>
      </c>
      <c r="AS35" s="201">
        <f t="shared" si="6"/>
        <v>5200</v>
      </c>
      <c r="AT35" s="201">
        <f t="shared" si="6"/>
        <v>6725</v>
      </c>
      <c r="AU35" s="201">
        <f t="shared" si="6"/>
        <v>6367</v>
      </c>
      <c r="AV35" s="201">
        <f t="shared" si="6"/>
        <v>6703</v>
      </c>
      <c r="AW35" s="201">
        <f t="shared" si="6"/>
        <v>5467</v>
      </c>
      <c r="AX35" s="201">
        <f t="shared" si="6"/>
        <v>5614</v>
      </c>
      <c r="AY35" s="201">
        <f t="shared" si="6"/>
        <v>5690</v>
      </c>
      <c r="AZ35" s="201">
        <f t="shared" si="6"/>
        <v>5618</v>
      </c>
      <c r="BA35" s="201">
        <f t="shared" si="6"/>
        <v>5479</v>
      </c>
      <c r="BB35" s="201">
        <f t="shared" si="6"/>
        <v>5307</v>
      </c>
      <c r="BC35" s="201">
        <f t="shared" si="6"/>
        <v>5051</v>
      </c>
      <c r="BD35" s="201">
        <f t="shared" si="6"/>
        <v>4761</v>
      </c>
      <c r="BE35" s="201">
        <f t="shared" si="6"/>
        <v>4664</v>
      </c>
      <c r="BF35" s="201">
        <f t="shared" si="6"/>
        <v>4625</v>
      </c>
      <c r="BG35" s="201">
        <f t="shared" si="6"/>
        <v>4693</v>
      </c>
      <c r="BH35" s="201">
        <f t="shared" si="6"/>
        <v>4915</v>
      </c>
      <c r="BI35" s="201">
        <f t="shared" si="6"/>
        <v>5029</v>
      </c>
      <c r="BJ35" s="201">
        <f t="shared" si="6"/>
        <v>5080</v>
      </c>
      <c r="BK35" s="201">
        <f t="shared" si="6"/>
        <v>5069</v>
      </c>
      <c r="BL35" s="202">
        <v>5158</v>
      </c>
      <c r="BM35" s="202">
        <v>5571</v>
      </c>
      <c r="BN35" s="202">
        <v>5805</v>
      </c>
      <c r="BO35" s="202">
        <v>5874</v>
      </c>
      <c r="BP35" s="201">
        <v>5911</v>
      </c>
      <c r="BQ35" s="201">
        <v>0</v>
      </c>
      <c r="BR35" s="201">
        <v>0</v>
      </c>
      <c r="BS35" s="201">
        <v>0</v>
      </c>
      <c r="BT35" s="201">
        <v>0</v>
      </c>
      <c r="BU35" s="201">
        <v>0</v>
      </c>
      <c r="BV35" s="201">
        <v>0</v>
      </c>
      <c r="BW35" s="201">
        <v>0</v>
      </c>
      <c r="BX35" s="202">
        <v>0</v>
      </c>
      <c r="BY35" s="202">
        <v>0</v>
      </c>
      <c r="BZ35" s="202">
        <v>0</v>
      </c>
      <c r="CA35" s="203">
        <v>0</v>
      </c>
    </row>
    <row r="36" spans="1:79" ht="25.5" customHeight="1" x14ac:dyDescent="0.4">
      <c r="B36" s="268" t="s">
        <v>156</v>
      </c>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2"/>
      <c r="BL36" s="252" t="s">
        <v>295</v>
      </c>
      <c r="BM36" s="202"/>
      <c r="BN36" s="202"/>
      <c r="BO36" s="202"/>
      <c r="BP36" s="201"/>
      <c r="BQ36" s="201"/>
      <c r="BR36" s="201"/>
      <c r="BS36" s="201"/>
      <c r="BT36" s="201"/>
      <c r="BU36" s="201"/>
      <c r="BV36" s="201"/>
      <c r="BW36" s="201"/>
      <c r="BX36" s="202"/>
      <c r="BY36" s="202"/>
      <c r="BZ36" s="202"/>
      <c r="CA36" s="203"/>
    </row>
    <row r="37" spans="1:79" x14ac:dyDescent="0.4">
      <c r="B37" s="205" t="s">
        <v>319</v>
      </c>
      <c r="AH37" s="202">
        <v>0</v>
      </c>
      <c r="AI37" s="202">
        <v>0</v>
      </c>
      <c r="AJ37" s="202">
        <v>0</v>
      </c>
      <c r="AK37" s="202">
        <v>0</v>
      </c>
      <c r="AL37" s="202">
        <v>0</v>
      </c>
      <c r="AM37" s="202">
        <v>0</v>
      </c>
      <c r="AN37" s="202">
        <v>0</v>
      </c>
      <c r="AO37" s="202">
        <v>0</v>
      </c>
      <c r="AP37" s="202">
        <v>0</v>
      </c>
      <c r="AQ37" s="202">
        <v>0</v>
      </c>
      <c r="AR37" s="202">
        <v>2178</v>
      </c>
      <c r="AS37" s="202">
        <v>2116</v>
      </c>
      <c r="AT37" s="202">
        <v>2076</v>
      </c>
      <c r="AU37" s="202">
        <v>1981</v>
      </c>
      <c r="AV37" s="202">
        <v>1929</v>
      </c>
      <c r="AW37" s="202">
        <v>1955</v>
      </c>
      <c r="AX37" s="202">
        <v>1937</v>
      </c>
      <c r="AY37" s="202">
        <v>1917</v>
      </c>
      <c r="AZ37" s="202">
        <v>1886</v>
      </c>
      <c r="BA37" s="202">
        <v>1844</v>
      </c>
      <c r="BB37" s="202">
        <v>1798</v>
      </c>
      <c r="BC37" s="202">
        <v>1726</v>
      </c>
      <c r="BD37" s="202">
        <v>1664</v>
      </c>
      <c r="BE37" s="202">
        <v>1637</v>
      </c>
      <c r="BF37" s="202">
        <v>1612</v>
      </c>
      <c r="BG37" s="202">
        <v>1546</v>
      </c>
      <c r="BH37" s="202">
        <v>1554</v>
      </c>
      <c r="BI37" s="202">
        <v>1491</v>
      </c>
      <c r="BJ37" s="202">
        <v>1503</v>
      </c>
      <c r="BK37" s="202">
        <v>1509</v>
      </c>
      <c r="BL37" s="271">
        <v>1389</v>
      </c>
      <c r="BM37" s="202">
        <v>1397</v>
      </c>
      <c r="BN37" s="202">
        <v>1401</v>
      </c>
      <c r="BO37" s="202">
        <v>1394</v>
      </c>
      <c r="BP37" s="202">
        <v>1387</v>
      </c>
      <c r="BQ37" s="202">
        <v>1365</v>
      </c>
      <c r="BR37" s="202">
        <v>1345</v>
      </c>
      <c r="BS37" s="202">
        <v>1319</v>
      </c>
      <c r="BT37" s="202">
        <v>1291</v>
      </c>
      <c r="BU37" s="202">
        <v>1263</v>
      </c>
      <c r="BV37" s="202">
        <v>1227</v>
      </c>
      <c r="BW37" s="202">
        <v>1183</v>
      </c>
      <c r="BX37" s="202">
        <v>1150</v>
      </c>
      <c r="BY37" s="202">
        <v>1133</v>
      </c>
      <c r="BZ37" s="202">
        <v>1131</v>
      </c>
      <c r="CA37" s="203">
        <v>1129</v>
      </c>
    </row>
    <row r="38" spans="1:79" x14ac:dyDescent="0.4">
      <c r="B38" s="205" t="s">
        <v>320</v>
      </c>
      <c r="AH38" s="202">
        <v>0</v>
      </c>
      <c r="AI38" s="202">
        <v>0</v>
      </c>
      <c r="AJ38" s="202">
        <v>0</v>
      </c>
      <c r="AK38" s="202">
        <v>0</v>
      </c>
      <c r="AL38" s="202">
        <v>0</v>
      </c>
      <c r="AM38" s="202">
        <v>0</v>
      </c>
      <c r="AN38" s="202">
        <v>0</v>
      </c>
      <c r="AO38" s="202">
        <v>0</v>
      </c>
      <c r="AP38" s="202">
        <v>0</v>
      </c>
      <c r="AQ38" s="202">
        <v>0</v>
      </c>
      <c r="AR38" s="202">
        <v>239</v>
      </c>
      <c r="AS38" s="202">
        <v>267</v>
      </c>
      <c r="AT38" s="202">
        <v>311</v>
      </c>
      <c r="AU38" s="202">
        <v>359</v>
      </c>
      <c r="AV38" s="202">
        <v>416</v>
      </c>
      <c r="AW38" s="202">
        <v>491</v>
      </c>
      <c r="AX38" s="202">
        <v>568</v>
      </c>
      <c r="AY38" s="202">
        <v>626</v>
      </c>
      <c r="AZ38" s="202">
        <v>655</v>
      </c>
      <c r="BA38" s="202">
        <v>693</v>
      </c>
      <c r="BB38" s="202">
        <v>735</v>
      </c>
      <c r="BC38" s="202">
        <v>759</v>
      </c>
      <c r="BD38" s="202">
        <v>771</v>
      </c>
      <c r="BE38" s="202">
        <v>798</v>
      </c>
      <c r="BF38" s="202">
        <v>837</v>
      </c>
      <c r="BG38" s="202">
        <v>899</v>
      </c>
      <c r="BH38" s="202">
        <v>956</v>
      </c>
      <c r="BI38" s="202">
        <v>1007</v>
      </c>
      <c r="BJ38" s="202">
        <v>1014</v>
      </c>
      <c r="BK38" s="202">
        <v>1003</v>
      </c>
      <c r="BL38" s="271">
        <v>1095</v>
      </c>
      <c r="BM38" s="202">
        <v>1161</v>
      </c>
      <c r="BN38" s="202">
        <v>1211</v>
      </c>
      <c r="BO38" s="202">
        <v>1240</v>
      </c>
      <c r="BP38" s="202">
        <v>1257</v>
      </c>
      <c r="BQ38" s="202">
        <v>1274</v>
      </c>
      <c r="BR38" s="202">
        <v>1331</v>
      </c>
      <c r="BS38" s="202">
        <v>1347</v>
      </c>
      <c r="BT38" s="202">
        <v>1325</v>
      </c>
      <c r="BU38" s="202">
        <v>1283</v>
      </c>
      <c r="BV38" s="202">
        <v>1193</v>
      </c>
      <c r="BW38" s="202">
        <v>1305</v>
      </c>
      <c r="BX38" s="202">
        <v>1293</v>
      </c>
      <c r="BY38" s="202">
        <v>1275</v>
      </c>
      <c r="BZ38" s="202">
        <v>1263</v>
      </c>
      <c r="CA38" s="203">
        <v>1246</v>
      </c>
    </row>
    <row r="39" spans="1:79" x14ac:dyDescent="0.4">
      <c r="B39" s="205" t="s">
        <v>321</v>
      </c>
      <c r="AH39" s="202">
        <v>0</v>
      </c>
      <c r="AI39" s="202">
        <v>0</v>
      </c>
      <c r="AJ39" s="202">
        <v>0</v>
      </c>
      <c r="AK39" s="202">
        <v>0</v>
      </c>
      <c r="AL39" s="202">
        <v>0</v>
      </c>
      <c r="AM39" s="202">
        <v>0</v>
      </c>
      <c r="AN39" s="202">
        <v>0</v>
      </c>
      <c r="AO39" s="202">
        <v>0</v>
      </c>
      <c r="AP39" s="202">
        <v>0</v>
      </c>
      <c r="AQ39" s="202">
        <v>0</v>
      </c>
      <c r="AR39" s="202">
        <v>551</v>
      </c>
      <c r="AS39" s="202">
        <v>558</v>
      </c>
      <c r="AT39" s="202">
        <v>602</v>
      </c>
      <c r="AU39" s="202">
        <v>692</v>
      </c>
      <c r="AV39" s="202">
        <v>770</v>
      </c>
      <c r="AW39" s="202">
        <v>817</v>
      </c>
      <c r="AX39" s="202">
        <v>858</v>
      </c>
      <c r="AY39" s="202">
        <v>895</v>
      </c>
      <c r="AZ39" s="202">
        <v>911</v>
      </c>
      <c r="BA39" s="202">
        <v>911</v>
      </c>
      <c r="BB39" s="202">
        <v>902</v>
      </c>
      <c r="BC39" s="202">
        <v>875</v>
      </c>
      <c r="BD39" s="202">
        <v>811</v>
      </c>
      <c r="BE39" s="202">
        <v>781</v>
      </c>
      <c r="BF39" s="202">
        <v>763</v>
      </c>
      <c r="BG39" s="202">
        <v>776</v>
      </c>
      <c r="BH39" s="202">
        <v>813</v>
      </c>
      <c r="BI39" s="202">
        <v>845</v>
      </c>
      <c r="BJ39" s="202">
        <v>845</v>
      </c>
      <c r="BK39" s="202">
        <v>851</v>
      </c>
      <c r="BL39" s="271">
        <v>628</v>
      </c>
      <c r="BM39" s="202">
        <v>606</v>
      </c>
      <c r="BN39" s="202">
        <v>566</v>
      </c>
      <c r="BO39" s="202">
        <v>506</v>
      </c>
      <c r="BP39" s="202">
        <v>461</v>
      </c>
      <c r="BQ39" s="202">
        <v>422</v>
      </c>
      <c r="BR39" s="202">
        <v>399</v>
      </c>
      <c r="BS39" s="202">
        <v>373</v>
      </c>
      <c r="BT39" s="202">
        <v>350</v>
      </c>
      <c r="BU39" s="202">
        <v>323</v>
      </c>
      <c r="BV39" s="202">
        <v>280</v>
      </c>
      <c r="BW39" s="202">
        <v>309</v>
      </c>
      <c r="BX39" s="202">
        <v>290</v>
      </c>
      <c r="BY39" s="202">
        <v>276</v>
      </c>
      <c r="BZ39" s="202">
        <v>273</v>
      </c>
      <c r="CA39" s="203">
        <v>270</v>
      </c>
    </row>
    <row r="40" spans="1:79" x14ac:dyDescent="0.4">
      <c r="B40" s="205" t="s">
        <v>322</v>
      </c>
      <c r="AH40" s="202">
        <v>0</v>
      </c>
      <c r="AI40" s="202">
        <v>0</v>
      </c>
      <c r="AJ40" s="202">
        <v>0</v>
      </c>
      <c r="AK40" s="202">
        <v>0</v>
      </c>
      <c r="AL40" s="202">
        <v>0</v>
      </c>
      <c r="AM40" s="202">
        <v>0</v>
      </c>
      <c r="AN40" s="202">
        <v>0</v>
      </c>
      <c r="AO40" s="202">
        <v>0</v>
      </c>
      <c r="AP40" s="202">
        <v>0</v>
      </c>
      <c r="AQ40" s="202">
        <v>0</v>
      </c>
      <c r="AR40" s="202">
        <v>704</v>
      </c>
      <c r="AS40" s="202">
        <v>639</v>
      </c>
      <c r="AT40" s="202">
        <v>626</v>
      </c>
      <c r="AU40" s="202">
        <v>778</v>
      </c>
      <c r="AV40" s="202">
        <v>951</v>
      </c>
      <c r="AW40" s="202">
        <v>979</v>
      </c>
      <c r="AX40" s="202">
        <v>947</v>
      </c>
      <c r="AY40" s="202">
        <v>875</v>
      </c>
      <c r="AZ40" s="202">
        <v>791</v>
      </c>
      <c r="BA40" s="202">
        <v>626</v>
      </c>
      <c r="BB40" s="202">
        <v>514</v>
      </c>
      <c r="BC40" s="202">
        <v>425</v>
      </c>
      <c r="BD40" s="202">
        <v>354</v>
      </c>
      <c r="BE40" s="202">
        <v>308</v>
      </c>
      <c r="BF40" s="202">
        <v>285</v>
      </c>
      <c r="BG40" s="202">
        <v>284</v>
      </c>
      <c r="BH40" s="202">
        <v>290</v>
      </c>
      <c r="BI40" s="202">
        <v>300</v>
      </c>
      <c r="BJ40" s="202">
        <v>314</v>
      </c>
      <c r="BK40" s="202">
        <v>303</v>
      </c>
      <c r="BL40" s="271">
        <v>370</v>
      </c>
      <c r="BM40" s="202">
        <v>580</v>
      </c>
      <c r="BN40" s="202">
        <v>643</v>
      </c>
      <c r="BO40" s="202">
        <v>696</v>
      </c>
      <c r="BP40" s="202">
        <v>744</v>
      </c>
      <c r="BQ40" s="202">
        <v>661</v>
      </c>
      <c r="BR40" s="202">
        <v>481</v>
      </c>
      <c r="BS40" s="202">
        <v>367</v>
      </c>
      <c r="BT40" s="202">
        <v>307</v>
      </c>
      <c r="BU40" s="202">
        <v>273</v>
      </c>
      <c r="BV40" s="202">
        <v>208</v>
      </c>
      <c r="BW40" s="202">
        <v>414</v>
      </c>
      <c r="BX40" s="202">
        <v>426</v>
      </c>
      <c r="BY40" s="202">
        <v>429</v>
      </c>
      <c r="BZ40" s="202">
        <v>431</v>
      </c>
      <c r="CA40" s="203">
        <v>432</v>
      </c>
    </row>
    <row r="41" spans="1:79" x14ac:dyDescent="0.4">
      <c r="B41" s="205" t="s">
        <v>323</v>
      </c>
      <c r="AH41" s="202">
        <v>0</v>
      </c>
      <c r="AI41" s="202">
        <v>0</v>
      </c>
      <c r="AJ41" s="202">
        <v>0</v>
      </c>
      <c r="AK41" s="202">
        <v>0</v>
      </c>
      <c r="AL41" s="202">
        <v>0</v>
      </c>
      <c r="AM41" s="202">
        <v>0</v>
      </c>
      <c r="AN41" s="202">
        <v>0</v>
      </c>
      <c r="AO41" s="202">
        <v>0</v>
      </c>
      <c r="AP41" s="202">
        <v>0</v>
      </c>
      <c r="AQ41" s="202">
        <v>0</v>
      </c>
      <c r="AR41" s="202">
        <v>323</v>
      </c>
      <c r="AS41" s="202">
        <v>306</v>
      </c>
      <c r="AT41" s="202">
        <v>335</v>
      </c>
      <c r="AU41" s="202">
        <v>310</v>
      </c>
      <c r="AV41" s="202">
        <v>313</v>
      </c>
      <c r="AW41" s="202">
        <v>358</v>
      </c>
      <c r="AX41" s="202">
        <v>383</v>
      </c>
      <c r="AY41" s="202">
        <v>444</v>
      </c>
      <c r="AZ41" s="202">
        <v>496</v>
      </c>
      <c r="BA41" s="202">
        <v>514</v>
      </c>
      <c r="BB41" s="202">
        <v>474</v>
      </c>
      <c r="BC41" s="202">
        <v>402</v>
      </c>
      <c r="BD41" s="202">
        <v>347</v>
      </c>
      <c r="BE41" s="202">
        <v>323</v>
      </c>
      <c r="BF41" s="202">
        <v>309</v>
      </c>
      <c r="BG41" s="202">
        <v>307</v>
      </c>
      <c r="BH41" s="202">
        <v>327</v>
      </c>
      <c r="BI41" s="202">
        <v>342</v>
      </c>
      <c r="BJ41" s="202">
        <v>345</v>
      </c>
      <c r="BK41" s="202">
        <v>370</v>
      </c>
      <c r="BL41" s="271">
        <v>684</v>
      </c>
      <c r="BM41" s="202">
        <v>803</v>
      </c>
      <c r="BN41" s="202">
        <v>977</v>
      </c>
      <c r="BO41" s="202">
        <v>1097</v>
      </c>
      <c r="BP41" s="202">
        <v>1204</v>
      </c>
      <c r="BQ41" s="202">
        <v>1303</v>
      </c>
      <c r="BR41" s="202">
        <v>1365</v>
      </c>
      <c r="BS41" s="202">
        <v>1371</v>
      </c>
      <c r="BT41" s="202">
        <v>1321</v>
      </c>
      <c r="BU41" s="202">
        <v>1228</v>
      </c>
      <c r="BV41" s="202">
        <v>1073</v>
      </c>
      <c r="BW41" s="202">
        <v>1264</v>
      </c>
      <c r="BX41" s="202">
        <v>1279</v>
      </c>
      <c r="BY41" s="202">
        <v>1302</v>
      </c>
      <c r="BZ41" s="202">
        <v>1334</v>
      </c>
      <c r="CA41" s="203">
        <v>1355</v>
      </c>
    </row>
    <row r="42" spans="1:79" ht="26.25" customHeight="1" x14ac:dyDescent="0.4">
      <c r="B42" s="205" t="s">
        <v>324</v>
      </c>
      <c r="AH42" s="201">
        <f t="shared" ref="AH42:BK42" si="7">AH37</f>
        <v>0</v>
      </c>
      <c r="AI42" s="201">
        <f t="shared" si="7"/>
        <v>0</v>
      </c>
      <c r="AJ42" s="201">
        <f t="shared" si="7"/>
        <v>0</v>
      </c>
      <c r="AK42" s="201">
        <f t="shared" si="7"/>
        <v>0</v>
      </c>
      <c r="AL42" s="201">
        <f t="shared" si="7"/>
        <v>0</v>
      </c>
      <c r="AM42" s="201">
        <f t="shared" si="7"/>
        <v>0</v>
      </c>
      <c r="AN42" s="201">
        <f t="shared" si="7"/>
        <v>0</v>
      </c>
      <c r="AO42" s="201">
        <f t="shared" si="7"/>
        <v>0</v>
      </c>
      <c r="AP42" s="201">
        <f t="shared" si="7"/>
        <v>0</v>
      </c>
      <c r="AQ42" s="201">
        <f t="shared" si="7"/>
        <v>0</v>
      </c>
      <c r="AR42" s="201">
        <f t="shared" si="7"/>
        <v>2178</v>
      </c>
      <c r="AS42" s="201">
        <f t="shared" si="7"/>
        <v>2116</v>
      </c>
      <c r="AT42" s="201">
        <f t="shared" si="7"/>
        <v>2076</v>
      </c>
      <c r="AU42" s="201">
        <f t="shared" si="7"/>
        <v>1981</v>
      </c>
      <c r="AV42" s="201">
        <f t="shared" si="7"/>
        <v>1929</v>
      </c>
      <c r="AW42" s="201">
        <f t="shared" si="7"/>
        <v>1955</v>
      </c>
      <c r="AX42" s="201">
        <f t="shared" si="7"/>
        <v>1937</v>
      </c>
      <c r="AY42" s="201">
        <f t="shared" si="7"/>
        <v>1917</v>
      </c>
      <c r="AZ42" s="201">
        <f t="shared" si="7"/>
        <v>1886</v>
      </c>
      <c r="BA42" s="201">
        <f t="shared" si="7"/>
        <v>1844</v>
      </c>
      <c r="BB42" s="201">
        <f t="shared" si="7"/>
        <v>1798</v>
      </c>
      <c r="BC42" s="201">
        <f t="shared" si="7"/>
        <v>1726</v>
      </c>
      <c r="BD42" s="201">
        <f t="shared" si="7"/>
        <v>1664</v>
      </c>
      <c r="BE42" s="201">
        <f t="shared" si="7"/>
        <v>1637</v>
      </c>
      <c r="BF42" s="201">
        <f t="shared" si="7"/>
        <v>1612</v>
      </c>
      <c r="BG42" s="201">
        <f t="shared" si="7"/>
        <v>1546</v>
      </c>
      <c r="BH42" s="201">
        <f t="shared" si="7"/>
        <v>1554</v>
      </c>
      <c r="BI42" s="201">
        <f t="shared" si="7"/>
        <v>1491</v>
      </c>
      <c r="BJ42" s="201">
        <f t="shared" si="7"/>
        <v>1503</v>
      </c>
      <c r="BK42" s="201">
        <f t="shared" si="7"/>
        <v>1509</v>
      </c>
      <c r="BL42" s="202">
        <v>1541</v>
      </c>
      <c r="BM42" s="202">
        <v>1566</v>
      </c>
      <c r="BN42" s="202">
        <v>1574</v>
      </c>
      <c r="BO42" s="202">
        <v>1576</v>
      </c>
      <c r="BP42" s="202">
        <v>1551</v>
      </c>
      <c r="BQ42" s="202">
        <v>1505</v>
      </c>
      <c r="BR42" s="202">
        <v>1464</v>
      </c>
      <c r="BS42" s="202">
        <v>1417</v>
      </c>
      <c r="BT42" s="202">
        <v>1364</v>
      </c>
      <c r="BU42" s="202">
        <v>1308</v>
      </c>
      <c r="BV42" s="202">
        <v>1238</v>
      </c>
      <c r="BW42" s="202">
        <v>1183</v>
      </c>
      <c r="BX42" s="202">
        <v>1150</v>
      </c>
      <c r="BY42" s="202">
        <v>1133</v>
      </c>
      <c r="BZ42" s="202">
        <v>1131</v>
      </c>
      <c r="CA42" s="203">
        <v>1129</v>
      </c>
    </row>
    <row r="43" spans="1:79" x14ac:dyDescent="0.4">
      <c r="B43" s="205" t="s">
        <v>301</v>
      </c>
      <c r="AH43" s="201">
        <f t="shared" ref="AH43:AQ43" si="8">SUM(AH38:AH41)</f>
        <v>0</v>
      </c>
      <c r="AI43" s="201">
        <f t="shared" si="8"/>
        <v>0</v>
      </c>
      <c r="AJ43" s="201">
        <f t="shared" si="8"/>
        <v>0</v>
      </c>
      <c r="AK43" s="201">
        <f t="shared" si="8"/>
        <v>0</v>
      </c>
      <c r="AL43" s="201">
        <f t="shared" si="8"/>
        <v>0</v>
      </c>
      <c r="AM43" s="201">
        <f t="shared" si="8"/>
        <v>0</v>
      </c>
      <c r="AN43" s="201">
        <f t="shared" si="8"/>
        <v>0</v>
      </c>
      <c r="AO43" s="201">
        <f t="shared" si="8"/>
        <v>0</v>
      </c>
      <c r="AP43" s="201">
        <f t="shared" si="8"/>
        <v>0</v>
      </c>
      <c r="AQ43" s="201">
        <f t="shared" si="8"/>
        <v>0</v>
      </c>
      <c r="AR43" s="201">
        <f t="shared" ref="AR43:BK43" si="9">SUM(AR38:AR41)</f>
        <v>1817</v>
      </c>
      <c r="AS43" s="201">
        <f t="shared" si="9"/>
        <v>1770</v>
      </c>
      <c r="AT43" s="201">
        <f t="shared" si="9"/>
        <v>1874</v>
      </c>
      <c r="AU43" s="201">
        <f t="shared" si="9"/>
        <v>2139</v>
      </c>
      <c r="AV43" s="201">
        <f t="shared" si="9"/>
        <v>2450</v>
      </c>
      <c r="AW43" s="201">
        <f t="shared" si="9"/>
        <v>2645</v>
      </c>
      <c r="AX43" s="201">
        <f t="shared" si="9"/>
        <v>2756</v>
      </c>
      <c r="AY43" s="201">
        <f t="shared" si="9"/>
        <v>2840</v>
      </c>
      <c r="AZ43" s="201">
        <f t="shared" si="9"/>
        <v>2853</v>
      </c>
      <c r="BA43" s="201">
        <f t="shared" si="9"/>
        <v>2744</v>
      </c>
      <c r="BB43" s="201">
        <f t="shared" si="9"/>
        <v>2625</v>
      </c>
      <c r="BC43" s="201">
        <f t="shared" si="9"/>
        <v>2461</v>
      </c>
      <c r="BD43" s="201">
        <f t="shared" si="9"/>
        <v>2283</v>
      </c>
      <c r="BE43" s="201">
        <f t="shared" si="9"/>
        <v>2210</v>
      </c>
      <c r="BF43" s="201">
        <f t="shared" si="9"/>
        <v>2194</v>
      </c>
      <c r="BG43" s="201">
        <f t="shared" si="9"/>
        <v>2266</v>
      </c>
      <c r="BH43" s="201">
        <f t="shared" si="9"/>
        <v>2386</v>
      </c>
      <c r="BI43" s="201">
        <f t="shared" si="9"/>
        <v>2494</v>
      </c>
      <c r="BJ43" s="201">
        <f t="shared" si="9"/>
        <v>2518</v>
      </c>
      <c r="BK43" s="201">
        <f t="shared" si="9"/>
        <v>2527</v>
      </c>
      <c r="BL43" s="202">
        <v>2625</v>
      </c>
      <c r="BM43" s="201">
        <v>2981</v>
      </c>
      <c r="BN43" s="201">
        <v>3224</v>
      </c>
      <c r="BO43" s="201">
        <v>3356</v>
      </c>
      <c r="BP43" s="201">
        <v>3502</v>
      </c>
      <c r="BQ43" s="201">
        <v>3520</v>
      </c>
      <c r="BR43" s="201">
        <v>3457</v>
      </c>
      <c r="BS43" s="201">
        <v>3360</v>
      </c>
      <c r="BT43" s="201">
        <v>3230</v>
      </c>
      <c r="BU43" s="201">
        <v>3063</v>
      </c>
      <c r="BV43" s="201">
        <v>2742</v>
      </c>
      <c r="BW43" s="201">
        <v>3293</v>
      </c>
      <c r="BX43" s="202">
        <v>3287</v>
      </c>
      <c r="BY43" s="202">
        <v>3283</v>
      </c>
      <c r="BZ43" s="202">
        <v>3301</v>
      </c>
      <c r="CA43" s="203">
        <v>3302</v>
      </c>
    </row>
    <row r="44" spans="1:79" x14ac:dyDescent="0.4">
      <c r="B44" s="205" t="s">
        <v>100</v>
      </c>
      <c r="AH44" s="201">
        <f t="shared" ref="AH44:CA44" si="10">AH43+AH42</f>
        <v>0</v>
      </c>
      <c r="AI44" s="201">
        <f t="shared" si="10"/>
        <v>0</v>
      </c>
      <c r="AJ44" s="201">
        <f t="shared" si="10"/>
        <v>0</v>
      </c>
      <c r="AK44" s="201">
        <f t="shared" si="10"/>
        <v>0</v>
      </c>
      <c r="AL44" s="201">
        <f t="shared" si="10"/>
        <v>0</v>
      </c>
      <c r="AM44" s="201">
        <f t="shared" si="10"/>
        <v>0</v>
      </c>
      <c r="AN44" s="201">
        <f t="shared" si="10"/>
        <v>0</v>
      </c>
      <c r="AO44" s="201">
        <f t="shared" si="10"/>
        <v>0</v>
      </c>
      <c r="AP44" s="201">
        <f t="shared" si="10"/>
        <v>0</v>
      </c>
      <c r="AQ44" s="201">
        <f t="shared" si="10"/>
        <v>0</v>
      </c>
      <c r="AR44" s="201">
        <f t="shared" si="10"/>
        <v>3995</v>
      </c>
      <c r="AS44" s="201">
        <f t="shared" si="10"/>
        <v>3886</v>
      </c>
      <c r="AT44" s="201">
        <f t="shared" si="10"/>
        <v>3950</v>
      </c>
      <c r="AU44" s="201">
        <f t="shared" si="10"/>
        <v>4120</v>
      </c>
      <c r="AV44" s="201">
        <f t="shared" si="10"/>
        <v>4379</v>
      </c>
      <c r="AW44" s="201">
        <f t="shared" si="10"/>
        <v>4600</v>
      </c>
      <c r="AX44" s="201">
        <f t="shared" si="10"/>
        <v>4693</v>
      </c>
      <c r="AY44" s="201">
        <f t="shared" si="10"/>
        <v>4757</v>
      </c>
      <c r="AZ44" s="201">
        <f t="shared" si="10"/>
        <v>4739</v>
      </c>
      <c r="BA44" s="201">
        <f t="shared" si="10"/>
        <v>4588</v>
      </c>
      <c r="BB44" s="201">
        <f t="shared" si="10"/>
        <v>4423</v>
      </c>
      <c r="BC44" s="201">
        <f t="shared" si="10"/>
        <v>4187</v>
      </c>
      <c r="BD44" s="201">
        <f t="shared" si="10"/>
        <v>3947</v>
      </c>
      <c r="BE44" s="201">
        <f t="shared" si="10"/>
        <v>3847</v>
      </c>
      <c r="BF44" s="201">
        <f t="shared" si="10"/>
        <v>3806</v>
      </c>
      <c r="BG44" s="201">
        <f t="shared" si="10"/>
        <v>3812</v>
      </c>
      <c r="BH44" s="201">
        <f t="shared" si="10"/>
        <v>3940</v>
      </c>
      <c r="BI44" s="201">
        <f t="shared" si="10"/>
        <v>3985</v>
      </c>
      <c r="BJ44" s="201">
        <f t="shared" si="10"/>
        <v>4021</v>
      </c>
      <c r="BK44" s="201">
        <f t="shared" si="10"/>
        <v>4036</v>
      </c>
      <c r="BL44" s="202">
        <f t="shared" si="10"/>
        <v>4166</v>
      </c>
      <c r="BM44" s="201">
        <f t="shared" si="10"/>
        <v>4547</v>
      </c>
      <c r="BN44" s="201">
        <f t="shared" si="10"/>
        <v>4798</v>
      </c>
      <c r="BO44" s="201">
        <f t="shared" si="10"/>
        <v>4932</v>
      </c>
      <c r="BP44" s="201">
        <f t="shared" si="10"/>
        <v>5053</v>
      </c>
      <c r="BQ44" s="201">
        <f t="shared" si="10"/>
        <v>5025</v>
      </c>
      <c r="BR44" s="201">
        <f t="shared" si="10"/>
        <v>4921</v>
      </c>
      <c r="BS44" s="201">
        <f t="shared" si="10"/>
        <v>4777</v>
      </c>
      <c r="BT44" s="201">
        <f t="shared" si="10"/>
        <v>4594</v>
      </c>
      <c r="BU44" s="201">
        <f t="shared" si="10"/>
        <v>4371</v>
      </c>
      <c r="BV44" s="201">
        <f t="shared" si="10"/>
        <v>3980</v>
      </c>
      <c r="BW44" s="201">
        <f t="shared" si="10"/>
        <v>4476</v>
      </c>
      <c r="BX44" s="202">
        <f t="shared" si="10"/>
        <v>4437</v>
      </c>
      <c r="BY44" s="202">
        <f t="shared" si="10"/>
        <v>4416</v>
      </c>
      <c r="BZ44" s="202">
        <f t="shared" si="10"/>
        <v>4432</v>
      </c>
      <c r="CA44" s="203">
        <f t="shared" si="10"/>
        <v>4431</v>
      </c>
    </row>
    <row r="45" spans="1:79" ht="27" customHeight="1" x14ac:dyDescent="0.4">
      <c r="B45" s="224" t="s">
        <v>263</v>
      </c>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2"/>
      <c r="BM45" s="201"/>
      <c r="BN45" s="201"/>
      <c r="BO45" s="201"/>
      <c r="BP45" s="201"/>
      <c r="BQ45" s="201"/>
      <c r="BR45" s="201"/>
      <c r="BS45" s="201"/>
      <c r="BT45" s="201"/>
      <c r="BU45" s="201"/>
      <c r="BV45" s="201"/>
      <c r="BW45" s="201"/>
      <c r="BX45" s="202"/>
      <c r="BY45" s="202"/>
      <c r="BZ45" s="202"/>
      <c r="CA45" s="203"/>
    </row>
    <row r="46" spans="1:79" x14ac:dyDescent="0.4">
      <c r="B46" s="205" t="s">
        <v>288</v>
      </c>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2"/>
      <c r="BM46" s="201"/>
      <c r="BN46" s="201"/>
      <c r="BO46" s="201"/>
      <c r="BP46" s="201"/>
      <c r="BQ46" s="201">
        <v>2</v>
      </c>
      <c r="BR46" s="201">
        <v>13</v>
      </c>
      <c r="BS46" s="201">
        <v>130</v>
      </c>
      <c r="BT46" s="201">
        <v>373</v>
      </c>
      <c r="BU46" s="201">
        <v>627</v>
      </c>
      <c r="BV46" s="201">
        <v>1188</v>
      </c>
      <c r="BW46" s="201">
        <v>0</v>
      </c>
      <c r="BX46" s="201">
        <v>0</v>
      </c>
      <c r="BY46" s="201">
        <v>0</v>
      </c>
      <c r="BZ46" s="202">
        <v>0</v>
      </c>
      <c r="CA46" s="203">
        <v>0</v>
      </c>
    </row>
    <row r="47" spans="1:79" ht="15.4" thickBot="1" x14ac:dyDescent="0.45">
      <c r="A47" s="244"/>
      <c r="B47" s="272"/>
      <c r="C47" s="245"/>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46"/>
      <c r="AI47" s="246"/>
      <c r="AJ47" s="246"/>
      <c r="AK47" s="246"/>
      <c r="AL47" s="246"/>
      <c r="AM47" s="246"/>
      <c r="AN47" s="246"/>
      <c r="AO47" s="246"/>
      <c r="AP47" s="246"/>
      <c r="AQ47" s="246"/>
      <c r="AR47" s="246"/>
      <c r="AS47" s="246"/>
      <c r="AT47" s="246"/>
      <c r="AU47" s="246"/>
      <c r="AV47" s="246"/>
      <c r="AW47" s="246"/>
      <c r="AX47" s="246"/>
      <c r="AY47" s="246"/>
      <c r="AZ47" s="246"/>
      <c r="BA47" s="246"/>
      <c r="BB47" s="246"/>
      <c r="BC47" s="246"/>
      <c r="BD47" s="246"/>
      <c r="BE47" s="246"/>
      <c r="BF47" s="246"/>
      <c r="BG47" s="246"/>
      <c r="BH47" s="246"/>
      <c r="BI47" s="246"/>
      <c r="BJ47" s="246"/>
      <c r="BK47" s="246"/>
      <c r="BL47" s="246"/>
      <c r="BM47" s="246"/>
      <c r="BN47" s="246"/>
      <c r="BO47" s="246"/>
      <c r="BP47" s="246"/>
      <c r="BQ47" s="246"/>
      <c r="BR47" s="246"/>
      <c r="BS47" s="246"/>
      <c r="BT47" s="246"/>
      <c r="BU47" s="246"/>
      <c r="BV47" s="246"/>
      <c r="BW47" s="246"/>
      <c r="BX47" s="246"/>
      <c r="BY47" s="246"/>
      <c r="BZ47" s="246"/>
      <c r="CA47" s="247"/>
    </row>
    <row r="48" spans="1:79" x14ac:dyDescent="0.4">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39997558519241921"/>
  </sheetPr>
  <dimension ref="A1:CA65"/>
  <sheetViews>
    <sheetView zoomScale="70" zoomScaleNormal="70" workbookViewId="0">
      <pane xSplit="3" ySplit="3" topLeftCell="BS4"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204" bestFit="1" customWidth="1"/>
    <col min="2" max="2" width="75.73046875" style="191" customWidth="1"/>
    <col min="3" max="3" width="25.73046875" style="191" customWidth="1"/>
    <col min="4" max="75" width="12.73046875" style="217" customWidth="1"/>
    <col min="76" max="79" width="12.73046875" style="216" customWidth="1"/>
    <col min="80" max="16384" width="9.1328125" style="216"/>
  </cols>
  <sheetData>
    <row r="1" spans="1:79" s="188" customFormat="1" ht="25.5" customHeight="1" thickBot="1" x14ac:dyDescent="0.4">
      <c r="A1" s="40" t="s">
        <v>42</v>
      </c>
      <c r="B1" s="41" t="s">
        <v>82</v>
      </c>
      <c r="C1" s="40"/>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row>
    <row r="2" spans="1:79" ht="32.25" customHeight="1" x14ac:dyDescent="0.4">
      <c r="A2" s="44" t="s">
        <v>592</v>
      </c>
      <c r="B2" s="189" t="s">
        <v>17</v>
      </c>
      <c r="C2" s="190"/>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232" customFormat="1" x14ac:dyDescent="0.4">
      <c r="A3" s="94">
        <v>2019</v>
      </c>
      <c r="B3" s="96" t="s">
        <v>131</v>
      </c>
      <c r="C3" s="196"/>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43" customFormat="1" ht="27" customHeight="1" x14ac:dyDescent="0.4">
      <c r="A4" s="277"/>
      <c r="B4" s="278" t="s">
        <v>100</v>
      </c>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f t="shared" ref="AH4:CA4" si="0">SUM(AH5,AH11,AH18,AH24:AH26)</f>
        <v>2258.4971727273328</v>
      </c>
      <c r="AI4" s="279">
        <f t="shared" si="0"/>
        <v>2506.4141479562736</v>
      </c>
      <c r="AJ4" s="279">
        <f t="shared" si="0"/>
        <v>2875.615417878922</v>
      </c>
      <c r="AK4" s="279">
        <f t="shared" si="0"/>
        <v>3371.7869227652932</v>
      </c>
      <c r="AL4" s="279">
        <f t="shared" si="0"/>
        <v>3757.2236238654027</v>
      </c>
      <c r="AM4" s="279">
        <f t="shared" si="0"/>
        <v>4039.7050724768769</v>
      </c>
      <c r="AN4" s="279">
        <f t="shared" si="0"/>
        <v>4595.8001907534635</v>
      </c>
      <c r="AO4" s="279">
        <f t="shared" si="0"/>
        <v>5139.3588383303422</v>
      </c>
      <c r="AP4" s="279">
        <f t="shared" si="0"/>
        <v>5821.8038679940928</v>
      </c>
      <c r="AQ4" s="279">
        <f t="shared" si="0"/>
        <v>6486.3850479196262</v>
      </c>
      <c r="AR4" s="279">
        <f t="shared" si="0"/>
        <v>7224.9610000000002</v>
      </c>
      <c r="AS4" s="279">
        <f t="shared" si="0"/>
        <v>8235.4239999999991</v>
      </c>
      <c r="AT4" s="279">
        <f t="shared" si="0"/>
        <v>9631.2020000000011</v>
      </c>
      <c r="AU4" s="279">
        <f t="shared" si="0"/>
        <v>12011.360994134489</v>
      </c>
      <c r="AV4" s="279">
        <f t="shared" si="0"/>
        <v>14443.461999999998</v>
      </c>
      <c r="AW4" s="279">
        <f t="shared" si="0"/>
        <v>17153.341999999997</v>
      </c>
      <c r="AX4" s="279">
        <f t="shared" si="0"/>
        <v>19141.810058677511</v>
      </c>
      <c r="AY4" s="279">
        <f t="shared" si="0"/>
        <v>20737.395162978515</v>
      </c>
      <c r="AZ4" s="279">
        <f t="shared" si="0"/>
        <v>22082.032319288726</v>
      </c>
      <c r="BA4" s="279">
        <f t="shared" si="0"/>
        <v>22845.809494948775</v>
      </c>
      <c r="BB4" s="279">
        <f t="shared" si="0"/>
        <v>23596.777074595495</v>
      </c>
      <c r="BC4" s="279">
        <f t="shared" si="0"/>
        <v>24071.81043714553</v>
      </c>
      <c r="BD4" s="279">
        <f t="shared" si="0"/>
        <v>25373.061998783323</v>
      </c>
      <c r="BE4" s="279">
        <f t="shared" si="0"/>
        <v>26852.979415936559</v>
      </c>
      <c r="BF4" s="279">
        <f t="shared" si="0"/>
        <v>27962.349545578556</v>
      </c>
      <c r="BG4" s="279">
        <f t="shared" si="0"/>
        <v>28905.047455335218</v>
      </c>
      <c r="BH4" s="279">
        <f t="shared" si="0"/>
        <v>29490.83792745899</v>
      </c>
      <c r="BI4" s="279">
        <f t="shared" si="0"/>
        <v>30376.893177567676</v>
      </c>
      <c r="BJ4" s="279">
        <f t="shared" si="0"/>
        <v>31404.577559579116</v>
      </c>
      <c r="BK4" s="279">
        <f t="shared" si="0"/>
        <v>33305.936076328624</v>
      </c>
      <c r="BL4" s="279">
        <f t="shared" si="0"/>
        <v>35274.162840396391</v>
      </c>
      <c r="BM4" s="279">
        <f t="shared" si="0"/>
        <v>38104.482729313415</v>
      </c>
      <c r="BN4" s="279">
        <f t="shared" si="0"/>
        <v>39309.773948856004</v>
      </c>
      <c r="BO4" s="279">
        <f t="shared" si="0"/>
        <v>40887.381941124833</v>
      </c>
      <c r="BP4" s="279">
        <f t="shared" si="0"/>
        <v>42631.130135126237</v>
      </c>
      <c r="BQ4" s="279">
        <f t="shared" si="0"/>
        <v>43506.153464025985</v>
      </c>
      <c r="BR4" s="279">
        <f t="shared" si="0"/>
        <v>46695.056280325</v>
      </c>
      <c r="BS4" s="279">
        <f t="shared" si="0"/>
        <v>49069.629641133331</v>
      </c>
      <c r="BT4" s="279">
        <f t="shared" si="0"/>
        <v>49973.21646802676</v>
      </c>
      <c r="BU4" s="279">
        <f t="shared" si="0"/>
        <v>52143.096819772516</v>
      </c>
      <c r="BV4" s="279">
        <f t="shared" si="0"/>
        <v>53715.582218085467</v>
      </c>
      <c r="BW4" s="279">
        <f t="shared" si="0"/>
        <v>55503.695122598241</v>
      </c>
      <c r="BX4" s="279">
        <f t="shared" si="0"/>
        <v>56747.629994484283</v>
      </c>
      <c r="BY4" s="279">
        <f t="shared" si="0"/>
        <v>58686.066572703967</v>
      </c>
      <c r="BZ4" s="279">
        <f t="shared" si="0"/>
        <v>60984.389135573998</v>
      </c>
      <c r="CA4" s="280">
        <f t="shared" si="0"/>
        <v>63416.068928241861</v>
      </c>
    </row>
    <row r="5" spans="1:79" s="243" customFormat="1" x14ac:dyDescent="0.4">
      <c r="A5" s="277"/>
      <c r="B5" s="281" t="s">
        <v>349</v>
      </c>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79">
        <f t="shared" ref="AH5:BX5" si="1">SUM(AH6:AH10)</f>
        <v>215</v>
      </c>
      <c r="AI5" s="279">
        <f t="shared" si="1"/>
        <v>280</v>
      </c>
      <c r="AJ5" s="279">
        <f t="shared" si="1"/>
        <v>385</v>
      </c>
      <c r="AK5" s="279">
        <f t="shared" si="1"/>
        <v>503</v>
      </c>
      <c r="AL5" s="279">
        <f t="shared" si="1"/>
        <v>639</v>
      </c>
      <c r="AM5" s="279">
        <f t="shared" si="1"/>
        <v>799</v>
      </c>
      <c r="AN5" s="279">
        <f t="shared" si="1"/>
        <v>932</v>
      </c>
      <c r="AO5" s="279">
        <f t="shared" si="1"/>
        <v>1108</v>
      </c>
      <c r="AP5" s="279">
        <f t="shared" si="1"/>
        <v>1293</v>
      </c>
      <c r="AQ5" s="279">
        <f t="shared" si="1"/>
        <v>1493.607</v>
      </c>
      <c r="AR5" s="279">
        <f t="shared" si="1"/>
        <v>1678.8070000000002</v>
      </c>
      <c r="AS5" s="279">
        <f t="shared" si="1"/>
        <v>1928.0260000000001</v>
      </c>
      <c r="AT5" s="279">
        <f t="shared" si="1"/>
        <v>2265.2670000000003</v>
      </c>
      <c r="AU5" s="279">
        <f t="shared" si="1"/>
        <v>2768.0990000000002</v>
      </c>
      <c r="AV5" s="279">
        <f t="shared" si="1"/>
        <v>3594.9789999999998</v>
      </c>
      <c r="AW5" s="279">
        <f t="shared" si="1"/>
        <v>4567.7079999999996</v>
      </c>
      <c r="AX5" s="279">
        <f t="shared" si="1"/>
        <v>5087.24</v>
      </c>
      <c r="AY5" s="279">
        <f t="shared" si="1"/>
        <v>5995.95</v>
      </c>
      <c r="AZ5" s="279">
        <f t="shared" si="1"/>
        <v>6890.7119999999995</v>
      </c>
      <c r="BA5" s="279">
        <f t="shared" si="1"/>
        <v>7474.6569999999992</v>
      </c>
      <c r="BB5" s="279">
        <f t="shared" si="1"/>
        <v>7996.1079999999984</v>
      </c>
      <c r="BC5" s="279">
        <f t="shared" si="1"/>
        <v>8482.7970000000005</v>
      </c>
      <c r="BD5" s="279">
        <f t="shared" si="1"/>
        <v>8998.760000000002</v>
      </c>
      <c r="BE5" s="279">
        <f t="shared" si="1"/>
        <v>9704.5185240909632</v>
      </c>
      <c r="BF5" s="279">
        <f t="shared" si="1"/>
        <v>10302.647677202764</v>
      </c>
      <c r="BG5" s="279">
        <f t="shared" si="1"/>
        <v>11039.131507160631</v>
      </c>
      <c r="BH5" s="279">
        <f t="shared" si="1"/>
        <v>11752.749</v>
      </c>
      <c r="BI5" s="279">
        <f t="shared" si="1"/>
        <v>12542.44267353</v>
      </c>
      <c r="BJ5" s="279">
        <f t="shared" si="1"/>
        <v>13304.85224679</v>
      </c>
      <c r="BK5" s="279">
        <f t="shared" si="1"/>
        <v>14311.464927031753</v>
      </c>
      <c r="BL5" s="279">
        <f t="shared" si="1"/>
        <v>15260.007289010002</v>
      </c>
      <c r="BM5" s="279">
        <f t="shared" si="1"/>
        <v>16564.846266159999</v>
      </c>
      <c r="BN5" s="279">
        <f t="shared" si="1"/>
        <v>17104.362356233181</v>
      </c>
      <c r="BO5" s="279">
        <f t="shared" si="1"/>
        <v>17905.161131910005</v>
      </c>
      <c r="BP5" s="279">
        <f t="shared" si="1"/>
        <v>18905.77449598</v>
      </c>
      <c r="BQ5" s="279">
        <f t="shared" si="1"/>
        <v>19287.893994300885</v>
      </c>
      <c r="BR5" s="279">
        <f t="shared" si="1"/>
        <v>20790.665465899998</v>
      </c>
      <c r="BS5" s="279">
        <f t="shared" si="1"/>
        <v>21734.188377339993</v>
      </c>
      <c r="BT5" s="279">
        <f t="shared" si="1"/>
        <v>22164.107729721116</v>
      </c>
      <c r="BU5" s="279">
        <f t="shared" si="1"/>
        <v>23566.915482981625</v>
      </c>
      <c r="BV5" s="279">
        <f t="shared" si="1"/>
        <v>24392.129824909076</v>
      </c>
      <c r="BW5" s="279">
        <f t="shared" si="1"/>
        <v>26318.37707205506</v>
      </c>
      <c r="BX5" s="279">
        <f t="shared" si="1"/>
        <v>27456.581764245595</v>
      </c>
      <c r="BY5" s="279">
        <f>SUM(BY6:BY10)</f>
        <v>28865.092713113907</v>
      </c>
      <c r="BZ5" s="279">
        <f>SUM(BZ6:BZ10)</f>
        <v>30421.148284046634</v>
      </c>
      <c r="CA5" s="280">
        <f>SUM(CA6:CA10)</f>
        <v>32038.855455111898</v>
      </c>
    </row>
    <row r="6" spans="1:79" x14ac:dyDescent="0.4">
      <c r="A6" s="283"/>
      <c r="B6" s="284" t="s">
        <v>133</v>
      </c>
      <c r="C6" s="216"/>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02">
        <f>'Disability benefits'!AH14</f>
        <v>0</v>
      </c>
      <c r="AI6" s="202">
        <f>'Disability benefits'!AI14</f>
        <v>0</v>
      </c>
      <c r="AJ6" s="202">
        <f>'Disability benefits'!AJ14</f>
        <v>0</v>
      </c>
      <c r="AK6" s="202">
        <f>'Disability benefits'!AK14</f>
        <v>0</v>
      </c>
      <c r="AL6" s="202">
        <f>'Disability benefits'!AL14</f>
        <v>0</v>
      </c>
      <c r="AM6" s="202">
        <f>'Disability benefits'!AM14</f>
        <v>0</v>
      </c>
      <c r="AN6" s="202">
        <f>'Disability benefits'!AN14</f>
        <v>0</v>
      </c>
      <c r="AO6" s="202">
        <f>'Disability benefits'!AO14</f>
        <v>0</v>
      </c>
      <c r="AP6" s="202">
        <f>'Disability benefits'!AP14</f>
        <v>0</v>
      </c>
      <c r="AQ6" s="202">
        <f>'Disability benefits'!AQ14</f>
        <v>0</v>
      </c>
      <c r="AR6" s="202">
        <f>'Disability benefits'!AR14</f>
        <v>0</v>
      </c>
      <c r="AS6" s="202">
        <f>'Disability benefits'!AS14</f>
        <v>0</v>
      </c>
      <c r="AT6" s="202">
        <f>'Disability benefits'!AT14</f>
        <v>0</v>
      </c>
      <c r="AU6" s="202">
        <f>'Disability benefits'!AU14</f>
        <v>0</v>
      </c>
      <c r="AV6" s="202">
        <f>'Disability benefits'!AV14</f>
        <v>0</v>
      </c>
      <c r="AW6" s="202">
        <f>'Disability benefits'!AW14</f>
        <v>0</v>
      </c>
      <c r="AX6" s="202">
        <f>'Disability benefits'!AX14</f>
        <v>0</v>
      </c>
      <c r="AY6" s="202">
        <f>'Disability benefits'!AY14</f>
        <v>0</v>
      </c>
      <c r="AZ6" s="202">
        <f>'Disability benefits'!AZ14</f>
        <v>0</v>
      </c>
      <c r="BA6" s="202">
        <f>'Disability benefits'!BA14</f>
        <v>0</v>
      </c>
      <c r="BB6" s="202">
        <f>'Disability benefits'!BB14</f>
        <v>0</v>
      </c>
      <c r="BC6" s="202">
        <f>'Disability benefits'!BC14</f>
        <v>0</v>
      </c>
      <c r="BD6" s="202">
        <f>'Disability benefits'!BD14</f>
        <v>0</v>
      </c>
      <c r="BE6" s="202">
        <f>'Disability benefits'!BE14</f>
        <v>0</v>
      </c>
      <c r="BF6" s="202">
        <f>'Disability benefits'!BF14</f>
        <v>0</v>
      </c>
      <c r="BG6" s="202">
        <f>'Disability benefits'!BG14</f>
        <v>0</v>
      </c>
      <c r="BH6" s="202">
        <f>'Disability benefits'!BH14</f>
        <v>0</v>
      </c>
      <c r="BI6" s="202">
        <f>'Disability benefits'!BI14</f>
        <v>0</v>
      </c>
      <c r="BJ6" s="202">
        <f>'Disability benefits'!BJ14</f>
        <v>0</v>
      </c>
      <c r="BK6" s="202">
        <f>'Disability benefits'!BK14</f>
        <v>0</v>
      </c>
      <c r="BL6" s="202">
        <f>'Disability benefits'!BL14</f>
        <v>0</v>
      </c>
      <c r="BM6" s="202">
        <f>'Disability benefits'!BM14</f>
        <v>0</v>
      </c>
      <c r="BN6" s="202">
        <f>'Disability benefits'!BN14</f>
        <v>0</v>
      </c>
      <c r="BO6" s="202">
        <f>'Disability benefits'!BO14</f>
        <v>0</v>
      </c>
      <c r="BP6" s="202">
        <f>'Disability benefits'!BP14</f>
        <v>0</v>
      </c>
      <c r="BQ6" s="202">
        <f>'Disability benefits'!BQ14</f>
        <v>4.7691617500000003</v>
      </c>
      <c r="BR6" s="202">
        <f>'Disability benefits'!BR14</f>
        <v>6.040064700000003</v>
      </c>
      <c r="BS6" s="202">
        <f>'Disability benefits'!BS14</f>
        <v>6.9357352999999913</v>
      </c>
      <c r="BT6" s="202">
        <f>'Disability benefits'!BT14</f>
        <v>7.3484010500000174</v>
      </c>
      <c r="BU6" s="202">
        <f>'Disability benefits'!BU14</f>
        <v>8.2211221899999884</v>
      </c>
      <c r="BV6" s="202">
        <f>'Disability benefits'!BV14</f>
        <v>9.3655382108991603</v>
      </c>
      <c r="BW6" s="202">
        <f>'Disability benefits'!BW14</f>
        <v>10.453327181080036</v>
      </c>
      <c r="BX6" s="202">
        <f>'Disability benefits'!BX14</f>
        <v>11.430945391094896</v>
      </c>
      <c r="BY6" s="202">
        <f>'Disability benefits'!BY14</f>
        <v>12.463427274411195</v>
      </c>
      <c r="BZ6" s="202">
        <f>'Disability benefits'!BZ14</f>
        <v>13.53180029680235</v>
      </c>
      <c r="CA6" s="203">
        <f>'Disability benefits'!CA14</f>
        <v>14.678061819061609</v>
      </c>
    </row>
    <row r="7" spans="1:79" x14ac:dyDescent="0.4">
      <c r="A7" s="283"/>
      <c r="B7" s="284" t="s">
        <v>135</v>
      </c>
      <c r="C7" s="216"/>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02">
        <f>'Disability benefits'!AH15</f>
        <v>168</v>
      </c>
      <c r="AI7" s="202">
        <f>'Disability benefits'!AI15</f>
        <v>201</v>
      </c>
      <c r="AJ7" s="202">
        <f>'Disability benefits'!AJ15</f>
        <v>260</v>
      </c>
      <c r="AK7" s="202">
        <f>'Disability benefits'!AK15</f>
        <v>330</v>
      </c>
      <c r="AL7" s="202">
        <f>'Disability benefits'!AL15</f>
        <v>403</v>
      </c>
      <c r="AM7" s="202">
        <f>'Disability benefits'!AM15</f>
        <v>495</v>
      </c>
      <c r="AN7" s="202">
        <f>'Disability benefits'!AN15</f>
        <v>576</v>
      </c>
      <c r="AO7" s="202">
        <f>'Disability benefits'!AO15</f>
        <v>686</v>
      </c>
      <c r="AP7" s="202">
        <f>'Disability benefits'!AP15</f>
        <v>779</v>
      </c>
      <c r="AQ7" s="202">
        <f>'Disability benefits'!AQ15</f>
        <v>897.38499999999999</v>
      </c>
      <c r="AR7" s="202">
        <f>'Disability benefits'!AR15</f>
        <v>1003.4670000000001</v>
      </c>
      <c r="AS7" s="202">
        <f>'Disability benefits'!AS15</f>
        <v>1158.527</v>
      </c>
      <c r="AT7" s="202">
        <f>'Disability benefits'!AT15</f>
        <v>1382.009</v>
      </c>
      <c r="AU7" s="202">
        <f>'Disability benefits'!AU15</f>
        <v>1706.221</v>
      </c>
      <c r="AV7" s="202">
        <f>'Disability benefits'!AV15</f>
        <v>1553.4739999999999</v>
      </c>
      <c r="AW7" s="202">
        <f>'Disability benefits'!AW15</f>
        <v>1795.461</v>
      </c>
      <c r="AX7" s="202">
        <f>'Disability benefits'!AX15</f>
        <v>1962.682</v>
      </c>
      <c r="AY7" s="202">
        <f>'Disability benefits'!AY15</f>
        <v>2194.1619999999998</v>
      </c>
      <c r="AZ7" s="202">
        <f>'Disability benefits'!AZ15</f>
        <v>2392.893</v>
      </c>
      <c r="BA7" s="202">
        <f>'Disability benefits'!BA15</f>
        <v>2521.25</v>
      </c>
      <c r="BB7" s="202">
        <f>'Disability benefits'!BB15</f>
        <v>2679.9749999999999</v>
      </c>
      <c r="BC7" s="202">
        <f>'Disability benefits'!BC15</f>
        <v>2822.8040000000001</v>
      </c>
      <c r="BD7" s="202">
        <f>'Disability benefits'!BD15</f>
        <v>2955.1210000000001</v>
      </c>
      <c r="BE7" s="202">
        <f>'Disability benefits'!BE15</f>
        <v>3124.4597597447382</v>
      </c>
      <c r="BF7" s="202">
        <f>'Disability benefits'!BF15</f>
        <v>3250.6787885787207</v>
      </c>
      <c r="BG7" s="202">
        <f>'Disability benefits'!BG15</f>
        <v>3457.0445494205601</v>
      </c>
      <c r="BH7" s="202">
        <f>'Disability benefits'!BH15</f>
        <v>3673.5859999999998</v>
      </c>
      <c r="BI7" s="202">
        <f>'Disability benefits'!BI15</f>
        <v>3924.14037813</v>
      </c>
      <c r="BJ7" s="202">
        <f>'Disability benefits'!BJ15</f>
        <v>4149.40578293</v>
      </c>
      <c r="BK7" s="202">
        <f>'Disability benefits'!BK15</f>
        <v>4444.4350972342991</v>
      </c>
      <c r="BL7" s="202">
        <f>'Disability benefits'!BL15</f>
        <v>4734.8039219600005</v>
      </c>
      <c r="BM7" s="202">
        <f>'Disability benefits'!BM15</f>
        <v>5106.2537628999999</v>
      </c>
      <c r="BN7" s="202">
        <f>'Disability benefits'!BN15</f>
        <v>5227.7472379531791</v>
      </c>
      <c r="BO7" s="202">
        <f>'Disability benefits'!BO15</f>
        <v>5339.4256940699997</v>
      </c>
      <c r="BP7" s="202">
        <f>'Disability benefits'!BP15</f>
        <v>5475.6249157700013</v>
      </c>
      <c r="BQ7" s="202">
        <f>'Disability benefits'!BQ15</f>
        <v>5360.0751764300812</v>
      </c>
      <c r="BR7" s="202">
        <f>'Disability benefits'!BR15</f>
        <v>5421.7736767999995</v>
      </c>
      <c r="BS7" s="202">
        <f>'Disability benefits'!BS15</f>
        <v>5489.5433917499959</v>
      </c>
      <c r="BT7" s="202">
        <f>'Disability benefits'!BT15</f>
        <v>5482.7675999399999</v>
      </c>
      <c r="BU7" s="202">
        <f>'Disability benefits'!BU15</f>
        <v>5529.3185711499982</v>
      </c>
      <c r="BV7" s="202">
        <f>'Disability benefits'!BV15</f>
        <v>5675.2552270215992</v>
      </c>
      <c r="BW7" s="202">
        <f>'Disability benefits'!BW15</f>
        <v>5887.1797696023777</v>
      </c>
      <c r="BX7" s="202">
        <f>'Disability benefits'!BX15</f>
        <v>6066.9227941787849</v>
      </c>
      <c r="BY7" s="202">
        <f>'Disability benefits'!BY15</f>
        <v>6272.9118060445653</v>
      </c>
      <c r="BZ7" s="202">
        <f>'Disability benefits'!BZ15</f>
        <v>6510.5490670683057</v>
      </c>
      <c r="CA7" s="203">
        <f>'Disability benefits'!CA15</f>
        <v>6792.1408607945596</v>
      </c>
    </row>
    <row r="8" spans="1:79" x14ac:dyDescent="0.4">
      <c r="A8" s="283"/>
      <c r="B8" s="284" t="s">
        <v>146</v>
      </c>
      <c r="C8" s="216"/>
      <c r="D8" s="248"/>
      <c r="E8" s="248"/>
      <c r="F8" s="248"/>
      <c r="G8" s="248"/>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02">
        <f>'Disability benefits'!AH5</f>
        <v>0</v>
      </c>
      <c r="AI8" s="202">
        <f>'Disability benefits'!AI5</f>
        <v>0</v>
      </c>
      <c r="AJ8" s="202">
        <f>'Disability benefits'!AJ5</f>
        <v>0</v>
      </c>
      <c r="AK8" s="202">
        <f>'Disability benefits'!AK5</f>
        <v>0</v>
      </c>
      <c r="AL8" s="202">
        <f>'Disability benefits'!AL5</f>
        <v>0</v>
      </c>
      <c r="AM8" s="202">
        <f>'Disability benefits'!AM5</f>
        <v>0</v>
      </c>
      <c r="AN8" s="202">
        <f>'Disability benefits'!AN5</f>
        <v>0</v>
      </c>
      <c r="AO8" s="202">
        <f>'Disability benefits'!AO5</f>
        <v>0</v>
      </c>
      <c r="AP8" s="202">
        <f>'Disability benefits'!AP5</f>
        <v>0</v>
      </c>
      <c r="AQ8" s="202">
        <f>'Disability benefits'!AQ5</f>
        <v>0</v>
      </c>
      <c r="AR8" s="202">
        <f>'Disability benefits'!AR5</f>
        <v>0</v>
      </c>
      <c r="AS8" s="202">
        <f>'Disability benefits'!AS5</f>
        <v>0</v>
      </c>
      <c r="AT8" s="202">
        <f>'Disability benefits'!AT5</f>
        <v>0</v>
      </c>
      <c r="AU8" s="202">
        <f>'Disability benefits'!AU5</f>
        <v>0</v>
      </c>
      <c r="AV8" s="202">
        <f>'Disability benefits'!AV5</f>
        <v>1973.203</v>
      </c>
      <c r="AW8" s="202">
        <f>'Disability benefits'!AW5</f>
        <v>2772.2469999999998</v>
      </c>
      <c r="AX8" s="202">
        <f>'Disability benefits'!AX5</f>
        <v>3124.558</v>
      </c>
      <c r="AY8" s="202">
        <f>'Disability benefits'!AY5</f>
        <v>3801.788</v>
      </c>
      <c r="AZ8" s="202">
        <f>'Disability benefits'!AZ5</f>
        <v>4497.8189999999995</v>
      </c>
      <c r="BA8" s="202">
        <f>'Disability benefits'!BA5</f>
        <v>4953.4069999999992</v>
      </c>
      <c r="BB8" s="202">
        <f>'Disability benefits'!BB5</f>
        <v>5316.1329999999989</v>
      </c>
      <c r="BC8" s="202">
        <f>'Disability benefits'!BC5</f>
        <v>5659.9930000000004</v>
      </c>
      <c r="BD8" s="202">
        <f>'Disability benefits'!BD5</f>
        <v>6043.639000000001</v>
      </c>
      <c r="BE8" s="202">
        <f>'Disability benefits'!BE5</f>
        <v>6580.0587643462241</v>
      </c>
      <c r="BF8" s="202">
        <f>'Disability benefits'!BF5</f>
        <v>7051.9688886240428</v>
      </c>
      <c r="BG8" s="202">
        <f>'Disability benefits'!BG5</f>
        <v>7582.0869577400717</v>
      </c>
      <c r="BH8" s="202">
        <f>'Disability benefits'!BH5</f>
        <v>8079.1630000000005</v>
      </c>
      <c r="BI8" s="202">
        <f>'Disability benefits'!BI5</f>
        <v>8618.3022954000007</v>
      </c>
      <c r="BJ8" s="202">
        <f>'Disability benefits'!BJ5</f>
        <v>9155.4464638600002</v>
      </c>
      <c r="BK8" s="202">
        <f>'Disability benefits'!BK5</f>
        <v>9867.029829797455</v>
      </c>
      <c r="BL8" s="202">
        <f>'Disability benefits'!BL5</f>
        <v>10525.20336705</v>
      </c>
      <c r="BM8" s="202">
        <f>'Disability benefits'!BM5</f>
        <v>11458.592503259999</v>
      </c>
      <c r="BN8" s="202">
        <f>'Disability benefits'!BN5</f>
        <v>11876.615118280002</v>
      </c>
      <c r="BO8" s="202">
        <f>'Disability benefits'!BO5</f>
        <v>12565.735437840003</v>
      </c>
      <c r="BP8" s="202">
        <f>'Disability benefits'!BP5</f>
        <v>13430.14958021</v>
      </c>
      <c r="BQ8" s="202">
        <f>'Disability benefits'!BQ5</f>
        <v>13762.514588680802</v>
      </c>
      <c r="BR8" s="202">
        <f>'Disability benefits'!BR5</f>
        <v>13798.261242919998</v>
      </c>
      <c r="BS8" s="202">
        <f>'Disability benefits'!BS5</f>
        <v>13233.124968690001</v>
      </c>
      <c r="BT8" s="202">
        <f>'Disability benefits'!BT5</f>
        <v>11513.612393931196</v>
      </c>
      <c r="BU8" s="202">
        <f>'Disability benefits'!BU5</f>
        <v>9379.593293240021</v>
      </c>
      <c r="BV8" s="202">
        <f>'Disability benefits'!BV5</f>
        <v>8099.0667916269031</v>
      </c>
      <c r="BW8" s="202">
        <f>'Disability benefits'!BW5</f>
        <v>7345.7745378774962</v>
      </c>
      <c r="BX8" s="202">
        <f>'Disability benefits'!BX5</f>
        <v>6299.572135827887</v>
      </c>
      <c r="BY8" s="202">
        <f>'Disability benefits'!BY5</f>
        <v>6029.1770547775041</v>
      </c>
      <c r="BZ8" s="202">
        <f>'Disability benefits'!BZ5</f>
        <v>5795.0057058574093</v>
      </c>
      <c r="CA8" s="203">
        <f>'Disability benefits'!CA5</f>
        <v>5581.8297780488174</v>
      </c>
    </row>
    <row r="9" spans="1:79" x14ac:dyDescent="0.4">
      <c r="A9" s="283"/>
      <c r="B9" s="284" t="s">
        <v>170</v>
      </c>
      <c r="C9" s="216"/>
      <c r="D9" s="248"/>
      <c r="E9" s="248"/>
      <c r="F9" s="248"/>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02">
        <f>'Disability benefits'!AH20</f>
        <v>47</v>
      </c>
      <c r="AI9" s="202">
        <f>'Disability benefits'!AI20</f>
        <v>79</v>
      </c>
      <c r="AJ9" s="202">
        <f>'Disability benefits'!AJ20</f>
        <v>125.00000000000001</v>
      </c>
      <c r="AK9" s="202">
        <f>'Disability benefits'!AK20</f>
        <v>173</v>
      </c>
      <c r="AL9" s="202">
        <f>'Disability benefits'!AL20</f>
        <v>236</v>
      </c>
      <c r="AM9" s="202">
        <f>'Disability benefits'!AM20</f>
        <v>304</v>
      </c>
      <c r="AN9" s="202">
        <f>'Disability benefits'!AN20</f>
        <v>356</v>
      </c>
      <c r="AO9" s="202">
        <f>'Disability benefits'!AO20</f>
        <v>422</v>
      </c>
      <c r="AP9" s="202">
        <f>'Disability benefits'!AP20</f>
        <v>514</v>
      </c>
      <c r="AQ9" s="202">
        <f>'Disability benefits'!AQ20</f>
        <v>596.22199999999998</v>
      </c>
      <c r="AR9" s="202">
        <f>'Disability benefits'!AR20</f>
        <v>675.34</v>
      </c>
      <c r="AS9" s="202">
        <f>'Disability benefits'!AS20</f>
        <v>769.49900000000002</v>
      </c>
      <c r="AT9" s="202">
        <f>'Disability benefits'!AT20</f>
        <v>883.25800000000027</v>
      </c>
      <c r="AU9" s="202">
        <f>'Disability benefits'!AU20</f>
        <v>1061.8779999999999</v>
      </c>
      <c r="AV9" s="202">
        <f>'Disability benefits'!AV20</f>
        <v>68.302000000000007</v>
      </c>
      <c r="AW9" s="202">
        <f>'Disability benefits'!AW20</f>
        <v>0</v>
      </c>
      <c r="AX9" s="202">
        <f>'Disability benefits'!AX20</f>
        <v>0</v>
      </c>
      <c r="AY9" s="202">
        <f>'Disability benefits'!AY20</f>
        <v>0</v>
      </c>
      <c r="AZ9" s="202">
        <f>'Disability benefits'!AZ20</f>
        <v>0</v>
      </c>
      <c r="BA9" s="202">
        <f>'Disability benefits'!BA20</f>
        <v>0</v>
      </c>
      <c r="BB9" s="202">
        <f>'Disability benefits'!BB20</f>
        <v>0</v>
      </c>
      <c r="BC9" s="202">
        <f>'Disability benefits'!BC20</f>
        <v>0</v>
      </c>
      <c r="BD9" s="202">
        <f>'Disability benefits'!BD20</f>
        <v>0</v>
      </c>
      <c r="BE9" s="202">
        <f>'Disability benefits'!BE20</f>
        <v>0</v>
      </c>
      <c r="BF9" s="202">
        <f>'Disability benefits'!BF20</f>
        <v>0</v>
      </c>
      <c r="BG9" s="202">
        <f>'Disability benefits'!BG20</f>
        <v>0</v>
      </c>
      <c r="BH9" s="202">
        <f>'Disability benefits'!BH20</f>
        <v>0</v>
      </c>
      <c r="BI9" s="202">
        <f>'Disability benefits'!BI20</f>
        <v>0</v>
      </c>
      <c r="BJ9" s="202">
        <f>'Disability benefits'!BJ20</f>
        <v>0</v>
      </c>
      <c r="BK9" s="202">
        <f>'Disability benefits'!BK20</f>
        <v>0</v>
      </c>
      <c r="BL9" s="202">
        <f>'Disability benefits'!BL20</f>
        <v>0</v>
      </c>
      <c r="BM9" s="202">
        <f>'Disability benefits'!BM20</f>
        <v>0</v>
      </c>
      <c r="BN9" s="202">
        <f>'Disability benefits'!BN20</f>
        <v>0</v>
      </c>
      <c r="BO9" s="202">
        <f>'Disability benefits'!BO20</f>
        <v>0</v>
      </c>
      <c r="BP9" s="202">
        <f>'Disability benefits'!BP20</f>
        <v>0</v>
      </c>
      <c r="BQ9" s="202">
        <f>'Disability benefits'!BQ20</f>
        <v>0</v>
      </c>
      <c r="BR9" s="202">
        <f>'Disability benefits'!BR20</f>
        <v>0</v>
      </c>
      <c r="BS9" s="202">
        <f>'Disability benefits'!BS20</f>
        <v>0</v>
      </c>
      <c r="BT9" s="202">
        <f>'Disability benefits'!BT20</f>
        <v>0</v>
      </c>
      <c r="BU9" s="202">
        <f>'Disability benefits'!BU20</f>
        <v>0</v>
      </c>
      <c r="BV9" s="202">
        <f>'Disability benefits'!BV20</f>
        <v>0</v>
      </c>
      <c r="BW9" s="202">
        <f>'Disability benefits'!BW20</f>
        <v>0</v>
      </c>
      <c r="BX9" s="202">
        <f>'Disability benefits'!BX20</f>
        <v>0</v>
      </c>
      <c r="BY9" s="202">
        <f>'Disability benefits'!BY20</f>
        <v>0</v>
      </c>
      <c r="BZ9" s="202">
        <f>'Disability benefits'!BZ20</f>
        <v>0</v>
      </c>
      <c r="CA9" s="203">
        <f>'Disability benefits'!CA20</f>
        <v>0</v>
      </c>
    </row>
    <row r="10" spans="1:79" x14ac:dyDescent="0.4">
      <c r="A10" s="283"/>
      <c r="B10" s="284" t="s">
        <v>176</v>
      </c>
      <c r="C10" s="216"/>
      <c r="D10" s="248"/>
      <c r="E10" s="248"/>
      <c r="F10" s="248"/>
      <c r="G10" s="248"/>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02">
        <f>'Disability benefits'!AH10</f>
        <v>0</v>
      </c>
      <c r="AI10" s="202">
        <f>'Disability benefits'!AI10</f>
        <v>0</v>
      </c>
      <c r="AJ10" s="202">
        <f>'Disability benefits'!AJ10</f>
        <v>0</v>
      </c>
      <c r="AK10" s="202">
        <f>'Disability benefits'!AK10</f>
        <v>0</v>
      </c>
      <c r="AL10" s="202">
        <f>'Disability benefits'!AL10</f>
        <v>0</v>
      </c>
      <c r="AM10" s="202">
        <f>'Disability benefits'!AM10</f>
        <v>0</v>
      </c>
      <c r="AN10" s="202">
        <f>'Disability benefits'!AN10</f>
        <v>0</v>
      </c>
      <c r="AO10" s="202">
        <f>'Disability benefits'!AO10</f>
        <v>0</v>
      </c>
      <c r="AP10" s="202">
        <f>'Disability benefits'!AP10</f>
        <v>0</v>
      </c>
      <c r="AQ10" s="202">
        <f>'Disability benefits'!AQ10</f>
        <v>0</v>
      </c>
      <c r="AR10" s="202">
        <f>'Disability benefits'!AR10</f>
        <v>0</v>
      </c>
      <c r="AS10" s="202">
        <f>'Disability benefits'!AS10</f>
        <v>0</v>
      </c>
      <c r="AT10" s="202">
        <f>'Disability benefits'!AT10</f>
        <v>0</v>
      </c>
      <c r="AU10" s="202">
        <f>'Disability benefits'!AU10</f>
        <v>0</v>
      </c>
      <c r="AV10" s="202">
        <f>'Disability benefits'!AV10</f>
        <v>0</v>
      </c>
      <c r="AW10" s="202">
        <f>'Disability benefits'!AW10</f>
        <v>0</v>
      </c>
      <c r="AX10" s="202">
        <f>'Disability benefits'!AX10</f>
        <v>0</v>
      </c>
      <c r="AY10" s="202">
        <f>'Disability benefits'!AY10</f>
        <v>0</v>
      </c>
      <c r="AZ10" s="202">
        <f>'Disability benefits'!AZ10</f>
        <v>0</v>
      </c>
      <c r="BA10" s="202">
        <f>'Disability benefits'!BA10</f>
        <v>0</v>
      </c>
      <c r="BB10" s="202">
        <f>'Disability benefits'!BB10</f>
        <v>0</v>
      </c>
      <c r="BC10" s="202">
        <f>'Disability benefits'!BC10</f>
        <v>0</v>
      </c>
      <c r="BD10" s="202">
        <f>'Disability benefits'!BD10</f>
        <v>0</v>
      </c>
      <c r="BE10" s="202">
        <f>'Disability benefits'!BE10</f>
        <v>0</v>
      </c>
      <c r="BF10" s="202">
        <f>'Disability benefits'!BF10</f>
        <v>0</v>
      </c>
      <c r="BG10" s="202">
        <f>'Disability benefits'!BG10</f>
        <v>0</v>
      </c>
      <c r="BH10" s="202">
        <f>'Disability benefits'!BH10</f>
        <v>0</v>
      </c>
      <c r="BI10" s="202">
        <f>'Disability benefits'!BI10</f>
        <v>0</v>
      </c>
      <c r="BJ10" s="202">
        <f>'Disability benefits'!BJ10</f>
        <v>0</v>
      </c>
      <c r="BK10" s="202">
        <f>'Disability benefits'!BK10</f>
        <v>0</v>
      </c>
      <c r="BL10" s="202">
        <f>'Disability benefits'!BL10</f>
        <v>0</v>
      </c>
      <c r="BM10" s="202">
        <f>'Disability benefits'!BM10</f>
        <v>0</v>
      </c>
      <c r="BN10" s="202">
        <f>'Disability benefits'!BN10</f>
        <v>0</v>
      </c>
      <c r="BO10" s="202">
        <f>'Disability benefits'!BO10</f>
        <v>0</v>
      </c>
      <c r="BP10" s="202">
        <f>'Disability benefits'!BP10</f>
        <v>0</v>
      </c>
      <c r="BQ10" s="202">
        <f>'Disability benefits'!BQ10</f>
        <v>160.53506744000006</v>
      </c>
      <c r="BR10" s="202">
        <f>'Disability benefits'!BR10</f>
        <v>1564.5904814800003</v>
      </c>
      <c r="BS10" s="202">
        <f>'Disability benefits'!BS10</f>
        <v>3004.5842815999968</v>
      </c>
      <c r="BT10" s="202">
        <f>'Disability benefits'!BT10</f>
        <v>5160.3793347999208</v>
      </c>
      <c r="BU10" s="202">
        <f>'Disability benefits'!BU10</f>
        <v>8649.7824964016072</v>
      </c>
      <c r="BV10" s="202">
        <f>'Disability benefits'!BV10</f>
        <v>10608.442268049674</v>
      </c>
      <c r="BW10" s="202">
        <f>'Disability benefits'!BW10</f>
        <v>13074.969437394106</v>
      </c>
      <c r="BX10" s="202">
        <f>'Disability benefits'!BX10</f>
        <v>15078.655888847828</v>
      </c>
      <c r="BY10" s="202">
        <f>'Disability benefits'!BY10</f>
        <v>16550.540425017425</v>
      </c>
      <c r="BZ10" s="202">
        <f>'Disability benefits'!BZ10</f>
        <v>18102.061710824117</v>
      </c>
      <c r="CA10" s="203">
        <f>'Disability benefits'!CA10</f>
        <v>19650.20675444946</v>
      </c>
    </row>
    <row r="11" spans="1:79" s="243" customFormat="1" ht="24.75" customHeight="1" x14ac:dyDescent="0.4">
      <c r="A11" s="277"/>
      <c r="B11" s="281" t="s">
        <v>350</v>
      </c>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79">
        <f t="shared" ref="AH11:CA11" si="2">SUM(AH12:AH17)</f>
        <v>1735</v>
      </c>
      <c r="AI11" s="279">
        <f t="shared" si="2"/>
        <v>1881</v>
      </c>
      <c r="AJ11" s="279">
        <f t="shared" si="2"/>
        <v>2084</v>
      </c>
      <c r="AK11" s="279">
        <f t="shared" si="2"/>
        <v>2378</v>
      </c>
      <c r="AL11" s="279">
        <f t="shared" si="2"/>
        <v>2560</v>
      </c>
      <c r="AM11" s="279">
        <f t="shared" si="2"/>
        <v>2624</v>
      </c>
      <c r="AN11" s="279">
        <f t="shared" si="2"/>
        <v>3010</v>
      </c>
      <c r="AO11" s="279">
        <f t="shared" si="2"/>
        <v>3323</v>
      </c>
      <c r="AP11" s="279">
        <f t="shared" si="2"/>
        <v>3676.8379999999997</v>
      </c>
      <c r="AQ11" s="279">
        <f t="shared" si="2"/>
        <v>4043.5760000000005</v>
      </c>
      <c r="AR11" s="279">
        <f t="shared" si="2"/>
        <v>4639.5420000000004</v>
      </c>
      <c r="AS11" s="279">
        <f t="shared" si="2"/>
        <v>5288.3220000000001</v>
      </c>
      <c r="AT11" s="279">
        <f t="shared" si="2"/>
        <v>6158.0410000000011</v>
      </c>
      <c r="AU11" s="279">
        <f t="shared" si="2"/>
        <v>7754.1389999999992</v>
      </c>
      <c r="AV11" s="279">
        <f t="shared" si="2"/>
        <v>9112.7169999999987</v>
      </c>
      <c r="AW11" s="279">
        <f t="shared" si="2"/>
        <v>10494.066999999999</v>
      </c>
      <c r="AX11" s="279">
        <f t="shared" si="2"/>
        <v>11580.523999999998</v>
      </c>
      <c r="AY11" s="279">
        <f t="shared" si="2"/>
        <v>11948.351999999999</v>
      </c>
      <c r="AZ11" s="279">
        <f t="shared" si="2"/>
        <v>12074.404999999999</v>
      </c>
      <c r="BA11" s="279">
        <f t="shared" si="2"/>
        <v>12090.098000000002</v>
      </c>
      <c r="BB11" s="279">
        <f t="shared" si="2"/>
        <v>12082.812</v>
      </c>
      <c r="BC11" s="279">
        <f t="shared" si="2"/>
        <v>11847.279</v>
      </c>
      <c r="BD11" s="279">
        <f t="shared" si="2"/>
        <v>12180.391000000001</v>
      </c>
      <c r="BE11" s="279">
        <f t="shared" si="2"/>
        <v>12557.704338892207</v>
      </c>
      <c r="BF11" s="279">
        <f t="shared" si="2"/>
        <v>12488.598948891868</v>
      </c>
      <c r="BG11" s="279">
        <f t="shared" si="2"/>
        <v>12665.169673067492</v>
      </c>
      <c r="BH11" s="279">
        <f t="shared" si="2"/>
        <v>12297.070067599381</v>
      </c>
      <c r="BI11" s="279">
        <f t="shared" si="2"/>
        <v>12082.332327895077</v>
      </c>
      <c r="BJ11" s="279">
        <f t="shared" si="2"/>
        <v>12043.921697260022</v>
      </c>
      <c r="BK11" s="279">
        <f t="shared" si="2"/>
        <v>12612.190449657459</v>
      </c>
      <c r="BL11" s="279">
        <f t="shared" si="2"/>
        <v>12629.213878372164</v>
      </c>
      <c r="BM11" s="279">
        <f t="shared" si="2"/>
        <v>13267.210975195316</v>
      </c>
      <c r="BN11" s="279">
        <f t="shared" si="2"/>
        <v>13311.0615577796</v>
      </c>
      <c r="BO11" s="279">
        <f t="shared" si="2"/>
        <v>13412.354468304709</v>
      </c>
      <c r="BP11" s="279">
        <f t="shared" si="2"/>
        <v>13431.776763784655</v>
      </c>
      <c r="BQ11" s="279">
        <f t="shared" si="2"/>
        <v>13474.88355688931</v>
      </c>
      <c r="BR11" s="279">
        <f t="shared" si="2"/>
        <v>14275.5346808656</v>
      </c>
      <c r="BS11" s="279">
        <f t="shared" si="2"/>
        <v>15051.703910015258</v>
      </c>
      <c r="BT11" s="279">
        <f t="shared" si="2"/>
        <v>15439.14210845187</v>
      </c>
      <c r="BU11" s="279">
        <f t="shared" si="2"/>
        <v>16141.576770796295</v>
      </c>
      <c r="BV11" s="279">
        <f t="shared" si="2"/>
        <v>17063.81887866238</v>
      </c>
      <c r="BW11" s="279">
        <f t="shared" si="2"/>
        <v>15976.180440674021</v>
      </c>
      <c r="BX11" s="279">
        <f t="shared" si="2"/>
        <v>15631.617615054725</v>
      </c>
      <c r="BY11" s="279">
        <f t="shared" si="2"/>
        <v>15660.483825945004</v>
      </c>
      <c r="BZ11" s="279">
        <f t="shared" si="2"/>
        <v>15736.506066982363</v>
      </c>
      <c r="CA11" s="280">
        <f t="shared" si="2"/>
        <v>15914.800545688129</v>
      </c>
    </row>
    <row r="12" spans="1:79" x14ac:dyDescent="0.4">
      <c r="A12" s="283"/>
      <c r="B12" s="284" t="s">
        <v>351</v>
      </c>
      <c r="C12" s="216"/>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02">
        <v>0</v>
      </c>
      <c r="AI12" s="202">
        <v>0</v>
      </c>
      <c r="AJ12" s="202">
        <v>0</v>
      </c>
      <c r="AK12" s="202">
        <v>0</v>
      </c>
      <c r="AL12" s="202">
        <v>0</v>
      </c>
      <c r="AM12" s="202">
        <v>0</v>
      </c>
      <c r="AN12" s="202">
        <v>0</v>
      </c>
      <c r="AO12" s="202">
        <v>0</v>
      </c>
      <c r="AP12" s="202">
        <v>0</v>
      </c>
      <c r="AQ12" s="202">
        <v>0</v>
      </c>
      <c r="AR12" s="202">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202">
        <v>0</v>
      </c>
      <c r="BH12" s="202">
        <v>0</v>
      </c>
      <c r="BI12" s="202">
        <v>0</v>
      </c>
      <c r="BJ12" s="202">
        <v>0</v>
      </c>
      <c r="BK12" s="202">
        <v>0</v>
      </c>
      <c r="BL12" s="202">
        <v>127.18792894999999</v>
      </c>
      <c r="BM12" s="202">
        <v>1267.3993002300001</v>
      </c>
      <c r="BN12" s="202">
        <v>2231.7483618999995</v>
      </c>
      <c r="BO12" s="202">
        <v>3554.1022156099998</v>
      </c>
      <c r="BP12" s="202">
        <v>6779.6544881600003</v>
      </c>
      <c r="BQ12" s="202">
        <v>10436.707839979998</v>
      </c>
      <c r="BR12" s="202">
        <v>12835.996151169997</v>
      </c>
      <c r="BS12" s="202">
        <v>14287.60756918</v>
      </c>
      <c r="BT12" s="202">
        <v>15098.948272360516</v>
      </c>
      <c r="BU12" s="202">
        <v>15993.32438531454</v>
      </c>
      <c r="BV12" s="202">
        <v>16958.904017669058</v>
      </c>
      <c r="BW12" s="202">
        <v>15881.627635242014</v>
      </c>
      <c r="BX12" s="202">
        <v>15540.840435005866</v>
      </c>
      <c r="BY12" s="202">
        <v>15573.801959267257</v>
      </c>
      <c r="BZ12" s="202">
        <v>15649.448152835179</v>
      </c>
      <c r="CA12" s="203">
        <v>15831.473184298071</v>
      </c>
    </row>
    <row r="13" spans="1:79" x14ac:dyDescent="0.4">
      <c r="A13" s="283"/>
      <c r="B13" s="284" t="s">
        <v>160</v>
      </c>
      <c r="C13" s="216"/>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02">
        <f>'Incapacity benefits'!AH17</f>
        <v>0</v>
      </c>
      <c r="AI13" s="202">
        <f>'Incapacity benefits'!AI17</f>
        <v>0</v>
      </c>
      <c r="AJ13" s="202">
        <f>'Incapacity benefits'!AJ17</f>
        <v>0</v>
      </c>
      <c r="AK13" s="202">
        <f>'Incapacity benefits'!AK17</f>
        <v>0</v>
      </c>
      <c r="AL13" s="202">
        <f>'Incapacity benefits'!AL17</f>
        <v>0</v>
      </c>
      <c r="AM13" s="202">
        <f>'Incapacity benefits'!AM17</f>
        <v>0</v>
      </c>
      <c r="AN13" s="202">
        <f>'Incapacity benefits'!AN17</f>
        <v>0</v>
      </c>
      <c r="AO13" s="202">
        <f>'Incapacity benefits'!AO17</f>
        <v>0</v>
      </c>
      <c r="AP13" s="202">
        <f>'Incapacity benefits'!AP17</f>
        <v>0</v>
      </c>
      <c r="AQ13" s="202">
        <f>'Incapacity benefits'!AQ17</f>
        <v>0</v>
      </c>
      <c r="AR13" s="202">
        <f>'Incapacity benefits'!AR17</f>
        <v>0</v>
      </c>
      <c r="AS13" s="202">
        <f>'Incapacity benefits'!AS17</f>
        <v>0</v>
      </c>
      <c r="AT13" s="202">
        <f>'Incapacity benefits'!AT17</f>
        <v>0</v>
      </c>
      <c r="AU13" s="202">
        <f>'Incapacity benefits'!AU17</f>
        <v>0</v>
      </c>
      <c r="AV13" s="202">
        <f>'Incapacity benefits'!AV17</f>
        <v>0</v>
      </c>
      <c r="AW13" s="202">
        <f>'Incapacity benefits'!AW17</f>
        <v>0</v>
      </c>
      <c r="AX13" s="202">
        <f>'Incapacity benefits'!AX17</f>
        <v>0</v>
      </c>
      <c r="AY13" s="202">
        <f>'Incapacity benefits'!AY17</f>
        <v>7622.94</v>
      </c>
      <c r="AZ13" s="202">
        <f>'Incapacity benefits'!AZ17</f>
        <v>7661.6239999999998</v>
      </c>
      <c r="BA13" s="202">
        <f>'Incapacity benefits'!BA17</f>
        <v>7412.2720000000008</v>
      </c>
      <c r="BB13" s="202">
        <f>'Incapacity benefits'!BB17</f>
        <v>7250.5899999999992</v>
      </c>
      <c r="BC13" s="202">
        <f>'Incapacity benefits'!BC17</f>
        <v>6790.04</v>
      </c>
      <c r="BD13" s="202">
        <f>'Incapacity benefits'!BD17</f>
        <v>6766.183</v>
      </c>
      <c r="BE13" s="202">
        <f>'Incapacity benefits'!BE17</f>
        <v>6749.0433528570848</v>
      </c>
      <c r="BF13" s="202">
        <f>'Incapacity benefits'!BF17</f>
        <v>6757.9545089520052</v>
      </c>
      <c r="BG13" s="202">
        <f>'Incapacity benefits'!BG17</f>
        <v>6724.1235550023994</v>
      </c>
      <c r="BH13" s="202">
        <f>'Incapacity benefits'!BH17</f>
        <v>6662.027000000001</v>
      </c>
      <c r="BI13" s="202">
        <f>'Incapacity benefits'!BI17</f>
        <v>6649.9306075200002</v>
      </c>
      <c r="BJ13" s="202">
        <f>'Incapacity benefits'!BJ17</f>
        <v>6566.1693209299992</v>
      </c>
      <c r="BK13" s="202">
        <f>'Incapacity benefits'!BK17</f>
        <v>6657.0001817393668</v>
      </c>
      <c r="BL13" s="202">
        <f>'Incapacity benefits'!BL17</f>
        <v>6515.843602259999</v>
      </c>
      <c r="BM13" s="202">
        <f>'Incapacity benefits'!BM17</f>
        <v>6108.3423565899984</v>
      </c>
      <c r="BN13" s="202">
        <f>'Incapacity benefits'!BN17</f>
        <v>5556.0370140352552</v>
      </c>
      <c r="BO13" s="202">
        <f>'Incapacity benefits'!BO17</f>
        <v>4935.2797263499997</v>
      </c>
      <c r="BP13" s="202">
        <f>'Incapacity benefits'!BP17</f>
        <v>3275.8454461099991</v>
      </c>
      <c r="BQ13" s="202">
        <f>'Incapacity benefits'!BQ17</f>
        <v>1186.7982191800002</v>
      </c>
      <c r="BR13" s="202">
        <f>'Incapacity benefits'!BR17</f>
        <v>244.52811802000031</v>
      </c>
      <c r="BS13" s="202">
        <f>'Incapacity benefits'!BS17</f>
        <v>61.927221750000022</v>
      </c>
      <c r="BT13" s="202">
        <f>'Incapacity benefits'!BT17</f>
        <v>14.895368320000003</v>
      </c>
      <c r="BU13" s="202">
        <f>'Incapacity benefits'!BU17</f>
        <v>8.9284635499999982</v>
      </c>
      <c r="BV13" s="202">
        <f>'Incapacity benefits'!BV17</f>
        <v>2.9041615988893801</v>
      </c>
      <c r="BW13" s="202">
        <f>'Incapacity benefits'!BW17</f>
        <v>0.88687887784940611</v>
      </c>
      <c r="BX13" s="202">
        <f>'Incapacity benefits'!BX17</f>
        <v>0.93159144473027944</v>
      </c>
      <c r="BY13" s="202">
        <f>'Incapacity benefits'!BY17</f>
        <v>0.69728361684553053</v>
      </c>
      <c r="BZ13" s="202">
        <f>'Incapacity benefits'!BZ17</f>
        <v>4.9685353499483131</v>
      </c>
      <c r="CA13" s="203">
        <f>'Incapacity benefits'!CA17</f>
        <v>2.4812198003043155</v>
      </c>
    </row>
    <row r="14" spans="1:79" x14ac:dyDescent="0.4">
      <c r="A14" s="283"/>
      <c r="B14" s="284" t="s">
        <v>352</v>
      </c>
      <c r="C14" s="216"/>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02">
        <f>'Incapacity benefits'!AH40</f>
        <v>130</v>
      </c>
      <c r="AI14" s="202">
        <f>'Incapacity benefits'!AI40</f>
        <v>146</v>
      </c>
      <c r="AJ14" s="202">
        <f>'Incapacity benefits'!AJ40</f>
        <v>172</v>
      </c>
      <c r="AK14" s="202">
        <f>'Incapacity benefits'!AK40</f>
        <v>198</v>
      </c>
      <c r="AL14" s="202">
        <f>'Incapacity benefits'!AL40</f>
        <v>259</v>
      </c>
      <c r="AM14" s="202">
        <f>'Incapacity benefits'!AM40</f>
        <v>305</v>
      </c>
      <c r="AN14" s="202">
        <f>'Incapacity benefits'!AN40</f>
        <v>353</v>
      </c>
      <c r="AO14" s="202">
        <f>'Incapacity benefits'!AO40</f>
        <v>432</v>
      </c>
      <c r="AP14" s="202">
        <f>'Incapacity benefits'!AP40</f>
        <v>539</v>
      </c>
      <c r="AQ14" s="202">
        <f>'Incapacity benefits'!AQ40</f>
        <v>587</v>
      </c>
      <c r="AR14" s="202">
        <f>'Incapacity benefits'!AR40</f>
        <v>772</v>
      </c>
      <c r="AS14" s="202">
        <f>'Incapacity benefits'!AS40</f>
        <v>902</v>
      </c>
      <c r="AT14" s="202">
        <f>'Incapacity benefits'!AT40</f>
        <v>1081.992</v>
      </c>
      <c r="AU14" s="202">
        <f>'Incapacity benefits'!AU40</f>
        <v>1399</v>
      </c>
      <c r="AV14" s="202">
        <f>'Incapacity benefits'!AV40</f>
        <v>1899</v>
      </c>
      <c r="AW14" s="202">
        <f>'Incapacity benefits'!AW40</f>
        <v>2358</v>
      </c>
      <c r="AX14" s="202">
        <f>'Incapacity benefits'!AX40</f>
        <v>2758</v>
      </c>
      <c r="AY14" s="202">
        <f>'Incapacity benefits'!AY40</f>
        <v>3222</v>
      </c>
      <c r="AZ14" s="202">
        <f>'Incapacity benefits'!AZ40</f>
        <v>3507</v>
      </c>
      <c r="BA14" s="202">
        <f>'Incapacity benefits'!BA40</f>
        <v>3679</v>
      </c>
      <c r="BB14" s="202">
        <f>'Incapacity benefits'!BB40</f>
        <v>3848</v>
      </c>
      <c r="BC14" s="202">
        <f>'Incapacity benefits'!BC40</f>
        <v>4051</v>
      </c>
      <c r="BD14" s="202">
        <f>'Incapacity benefits'!BD40</f>
        <v>4400</v>
      </c>
      <c r="BE14" s="202">
        <f>'Incapacity benefits'!BE40</f>
        <v>4769</v>
      </c>
      <c r="BF14" s="202">
        <f>'Incapacity benefits'!BF40</f>
        <v>4773</v>
      </c>
      <c r="BG14" s="202">
        <f>'Incapacity benefits'!BG40</f>
        <v>5005</v>
      </c>
      <c r="BH14" s="202">
        <f>'Incapacity benefits'!BH40</f>
        <v>4716.6390675993789</v>
      </c>
      <c r="BI14" s="202">
        <f>'Incapacity benefits'!BI40</f>
        <v>4532.1900443650775</v>
      </c>
      <c r="BJ14" s="202">
        <f>'Incapacity benefits'!BJ40</f>
        <v>4574.2510630700235</v>
      </c>
      <c r="BK14" s="202">
        <f>'Incapacity benefits'!BK40</f>
        <v>5056.8584049752199</v>
      </c>
      <c r="BL14" s="202">
        <f>'Incapacity benefits'!BL40</f>
        <v>5098.7516794821649</v>
      </c>
      <c r="BM14" s="202">
        <f>'Incapacity benefits'!BM40</f>
        <v>4984.9200626353177</v>
      </c>
      <c r="BN14" s="202">
        <f>'Incapacity benefits'!BN40</f>
        <v>4635.0118573493246</v>
      </c>
      <c r="BO14" s="202">
        <f>'Incapacity benefits'!BO40</f>
        <v>4042.2862376047092</v>
      </c>
      <c r="BP14" s="202">
        <f>'Incapacity benefits'!BP40</f>
        <v>2489.4119175746559</v>
      </c>
      <c r="BQ14" s="202">
        <f>'Incapacity benefits'!BQ40</f>
        <v>991.64976374931302</v>
      </c>
      <c r="BR14" s="202">
        <f>'Incapacity benefits'!BR40</f>
        <v>459.84335153560301</v>
      </c>
      <c r="BS14" s="202">
        <f>'Incapacity benefits'!BS40</f>
        <v>232.57641342525937</v>
      </c>
      <c r="BT14" s="202">
        <f>'Incapacity benefits'!BT40</f>
        <v>91.009089681354709</v>
      </c>
      <c r="BU14" s="202">
        <f>'Incapacity benefits'!BU40</f>
        <v>19.737945281754381</v>
      </c>
      <c r="BV14" s="202">
        <f>'Incapacity benefits'!BV40</f>
        <v>3.9810208790707491</v>
      </c>
      <c r="BW14" s="202">
        <f>'Incapacity benefits'!BW40</f>
        <v>0</v>
      </c>
      <c r="BX14" s="202">
        <f>'Incapacity benefits'!BX40</f>
        <v>-8.8493727655853505E-2</v>
      </c>
      <c r="BY14" s="202">
        <f>'Incapacity benefits'!BY40</f>
        <v>-9.9529440726669804E-2</v>
      </c>
      <c r="BZ14" s="202">
        <f>'Incapacity benefits'!BZ40</f>
        <v>-6.6458093934835816E-2</v>
      </c>
      <c r="CA14" s="203">
        <f>'Incapacity benefits'!CA40</f>
        <v>-3.3288940250662424E-2</v>
      </c>
    </row>
    <row r="15" spans="1:79" x14ac:dyDescent="0.4">
      <c r="A15" s="283"/>
      <c r="B15" s="284" t="s">
        <v>163</v>
      </c>
      <c r="C15" s="216"/>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02">
        <f>'Incapacity benefits'!AH27</f>
        <v>840</v>
      </c>
      <c r="AI15" s="202">
        <f>'Incapacity benefits'!AI27</f>
        <v>995</v>
      </c>
      <c r="AJ15" s="202">
        <f>'Incapacity benefits'!AJ27</f>
        <v>1150</v>
      </c>
      <c r="AK15" s="202">
        <f>'Incapacity benefits'!AK27</f>
        <v>1370</v>
      </c>
      <c r="AL15" s="202">
        <f>'Incapacity benefits'!AL27</f>
        <v>1593</v>
      </c>
      <c r="AM15" s="202">
        <f>'Incapacity benefits'!AM27</f>
        <v>1872</v>
      </c>
      <c r="AN15" s="202">
        <f>'Incapacity benefits'!AN27</f>
        <v>2142</v>
      </c>
      <c r="AO15" s="202">
        <f>'Incapacity benefits'!AO27</f>
        <v>2349</v>
      </c>
      <c r="AP15" s="202">
        <f>'Incapacity benefits'!AP27</f>
        <v>2673.8379999999997</v>
      </c>
      <c r="AQ15" s="202">
        <f>'Incapacity benefits'!AQ27</f>
        <v>2968.4050000000002</v>
      </c>
      <c r="AR15" s="202">
        <f>'Incapacity benefits'!AR27</f>
        <v>3359.3579999999997</v>
      </c>
      <c r="AS15" s="202">
        <f>'Incapacity benefits'!AS27</f>
        <v>3836.6360000000004</v>
      </c>
      <c r="AT15" s="202">
        <f>'Incapacity benefits'!AT27</f>
        <v>4431.0190000000002</v>
      </c>
      <c r="AU15" s="202">
        <f>'Incapacity benefits'!AU27</f>
        <v>5485.4179999999997</v>
      </c>
      <c r="AV15" s="202">
        <f>'Incapacity benefits'!AV27</f>
        <v>6209.601999999999</v>
      </c>
      <c r="AW15" s="202">
        <f>'Incapacity benefits'!AW27</f>
        <v>7067.8279999999995</v>
      </c>
      <c r="AX15" s="202">
        <f>'Incapacity benefits'!AX27</f>
        <v>7705.1339999999991</v>
      </c>
      <c r="AY15" s="202">
        <f>'Incapacity benefits'!AY27</f>
        <v>271</v>
      </c>
      <c r="AZ15" s="202">
        <f>'Incapacity benefits'!AZ27</f>
        <v>0</v>
      </c>
      <c r="BA15" s="202">
        <f>'Incapacity benefits'!BA27</f>
        <v>0</v>
      </c>
      <c r="BB15" s="202">
        <f>'Incapacity benefits'!BB27</f>
        <v>0</v>
      </c>
      <c r="BC15" s="202">
        <f>'Incapacity benefits'!BC27</f>
        <v>0</v>
      </c>
      <c r="BD15" s="202">
        <f>'Incapacity benefits'!BD27</f>
        <v>0</v>
      </c>
      <c r="BE15" s="202">
        <f>'Incapacity benefits'!BE27</f>
        <v>0</v>
      </c>
      <c r="BF15" s="202">
        <f>'Incapacity benefits'!BF27</f>
        <v>0</v>
      </c>
      <c r="BG15" s="202">
        <f>'Incapacity benefits'!BG27</f>
        <v>0</v>
      </c>
      <c r="BH15" s="202">
        <f>'Incapacity benefits'!BH27</f>
        <v>0</v>
      </c>
      <c r="BI15" s="202">
        <f>'Incapacity benefits'!BI27</f>
        <v>0</v>
      </c>
      <c r="BJ15" s="202">
        <f>'Incapacity benefits'!BJ27</f>
        <v>0</v>
      </c>
      <c r="BK15" s="202">
        <f>'Incapacity benefits'!BK27</f>
        <v>0</v>
      </c>
      <c r="BL15" s="202">
        <f>'Incapacity benefits'!BL27</f>
        <v>0</v>
      </c>
      <c r="BM15" s="202">
        <f>'Incapacity benefits'!BM27</f>
        <v>0</v>
      </c>
      <c r="BN15" s="202">
        <f>'Incapacity benefits'!BN27</f>
        <v>0</v>
      </c>
      <c r="BO15" s="202">
        <f>'Incapacity benefits'!BO27</f>
        <v>0</v>
      </c>
      <c r="BP15" s="202">
        <f>'Incapacity benefits'!BP27</f>
        <v>0</v>
      </c>
      <c r="BQ15" s="202">
        <f>'Incapacity benefits'!BQ27</f>
        <v>0</v>
      </c>
      <c r="BR15" s="202">
        <f>'Incapacity benefits'!BR27</f>
        <v>0</v>
      </c>
      <c r="BS15" s="202">
        <f>'Incapacity benefits'!BS27</f>
        <v>0</v>
      </c>
      <c r="BT15" s="202">
        <f>'Incapacity benefits'!BT27</f>
        <v>0</v>
      </c>
      <c r="BU15" s="202">
        <f>'Incapacity benefits'!BU27</f>
        <v>0</v>
      </c>
      <c r="BV15" s="202">
        <f>'Incapacity benefits'!BV27</f>
        <v>0</v>
      </c>
      <c r="BW15" s="202">
        <f>'Incapacity benefits'!BW27</f>
        <v>0</v>
      </c>
      <c r="BX15" s="202">
        <f>'Incapacity benefits'!BX27</f>
        <v>0</v>
      </c>
      <c r="BY15" s="202">
        <f>'Incapacity benefits'!BY27</f>
        <v>0</v>
      </c>
      <c r="BZ15" s="202">
        <f>'Incapacity benefits'!BZ27</f>
        <v>0</v>
      </c>
      <c r="CA15" s="203">
        <f>'Incapacity benefits'!CA27</f>
        <v>0</v>
      </c>
    </row>
    <row r="16" spans="1:79" x14ac:dyDescent="0.4">
      <c r="A16" s="283"/>
      <c r="B16" s="284" t="s">
        <v>180</v>
      </c>
      <c r="C16" s="216"/>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02">
        <f>'Incapacity benefits'!AH37</f>
        <v>69</v>
      </c>
      <c r="AI16" s="202">
        <f>'Incapacity benefits'!AI37</f>
        <v>85</v>
      </c>
      <c r="AJ16" s="202">
        <f>'Incapacity benefits'!AJ37</f>
        <v>108</v>
      </c>
      <c r="AK16" s="202">
        <f>'Incapacity benefits'!AK37</f>
        <v>130</v>
      </c>
      <c r="AL16" s="202">
        <f>'Incapacity benefits'!AL37</f>
        <v>154</v>
      </c>
      <c r="AM16" s="202">
        <f>'Incapacity benefits'!AM37</f>
        <v>182</v>
      </c>
      <c r="AN16" s="202">
        <f>'Incapacity benefits'!AN37</f>
        <v>236</v>
      </c>
      <c r="AO16" s="202">
        <f>'Incapacity benefits'!AO37</f>
        <v>266</v>
      </c>
      <c r="AP16" s="202">
        <f>'Incapacity benefits'!AP37</f>
        <v>285</v>
      </c>
      <c r="AQ16" s="202">
        <f>'Incapacity benefits'!AQ37</f>
        <v>295.17</v>
      </c>
      <c r="AR16" s="202">
        <f>'Incapacity benefits'!AR37</f>
        <v>316.22399999999999</v>
      </c>
      <c r="AS16" s="202">
        <f>'Incapacity benefits'!AS37</f>
        <v>345.99400000000003</v>
      </c>
      <c r="AT16" s="202">
        <f>'Incapacity benefits'!AT37</f>
        <v>428.738</v>
      </c>
      <c r="AU16" s="202">
        <f>'Incapacity benefits'!AU37</f>
        <v>596.20899999999983</v>
      </c>
      <c r="AV16" s="202">
        <f>'Incapacity benefits'!AV37</f>
        <v>640.11500000000001</v>
      </c>
      <c r="AW16" s="202">
        <f>'Incapacity benefits'!AW37</f>
        <v>703.23900000000003</v>
      </c>
      <c r="AX16" s="202">
        <f>'Incapacity benefits'!AX37</f>
        <v>775.55</v>
      </c>
      <c r="AY16" s="202">
        <f>'Incapacity benefits'!AY37</f>
        <v>820.41200000000003</v>
      </c>
      <c r="AZ16" s="202">
        <f>'Incapacity benefits'!AZ37</f>
        <v>905.78099999999995</v>
      </c>
      <c r="BA16" s="202">
        <f>'Incapacity benefits'!BA37</f>
        <v>998.82600000000002</v>
      </c>
      <c r="BB16" s="202">
        <f>'Incapacity benefits'!BB37</f>
        <v>984.22199999999998</v>
      </c>
      <c r="BC16" s="202">
        <f>'Incapacity benefits'!BC37</f>
        <v>1006.239</v>
      </c>
      <c r="BD16" s="202">
        <f>'Incapacity benefits'!BD37</f>
        <v>1014.208</v>
      </c>
      <c r="BE16" s="202">
        <f>'Incapacity benefits'!BE37</f>
        <v>1039.6609860351221</v>
      </c>
      <c r="BF16" s="202">
        <f>'Incapacity benefits'!BF37</f>
        <v>957.64443993986208</v>
      </c>
      <c r="BG16" s="202">
        <f>'Incapacity benefits'!BG37</f>
        <v>936.04611806509195</v>
      </c>
      <c r="BH16" s="202">
        <f>'Incapacity benefits'!BH37</f>
        <v>918.404</v>
      </c>
      <c r="BI16" s="202">
        <f>'Incapacity benefits'!BI37</f>
        <v>900.21167600999991</v>
      </c>
      <c r="BJ16" s="202">
        <f>'Incapacity benefits'!BJ37</f>
        <v>903.50131326000019</v>
      </c>
      <c r="BK16" s="202">
        <f>'Incapacity benefits'!BK37</f>
        <v>898.33186294287157</v>
      </c>
      <c r="BL16" s="202">
        <f>'Incapacity benefits'!BL37</f>
        <v>887.43066767999994</v>
      </c>
      <c r="BM16" s="202">
        <f>'Incapacity benefits'!BM37</f>
        <v>906.54925574000004</v>
      </c>
      <c r="BN16" s="202">
        <f>'Incapacity benefits'!BN37</f>
        <v>888.26432449502204</v>
      </c>
      <c r="BO16" s="202">
        <f>'Incapacity benefits'!BO37</f>
        <v>880.68628874000012</v>
      </c>
      <c r="BP16" s="202">
        <f>'Incapacity benefits'!BP37</f>
        <v>886.86491193999996</v>
      </c>
      <c r="BQ16" s="202">
        <f>'Incapacity benefits'!BQ37</f>
        <v>859.72773397999993</v>
      </c>
      <c r="BR16" s="202">
        <f>'Incapacity benefits'!BR37</f>
        <v>735.16706013999999</v>
      </c>
      <c r="BS16" s="202">
        <f>'Incapacity benefits'!BS37</f>
        <v>469.59270565999998</v>
      </c>
      <c r="BT16" s="202">
        <f>'Incapacity benefits'!BT37</f>
        <v>234.28937808999999</v>
      </c>
      <c r="BU16" s="202">
        <f>'Incapacity benefits'!BU37</f>
        <v>119.58597665000002</v>
      </c>
      <c r="BV16" s="202">
        <f>'Incapacity benefits'!BV37</f>
        <v>98.029678515361397</v>
      </c>
      <c r="BW16" s="202">
        <f>'Incapacity benefits'!BW37</f>
        <v>93.66592655415883</v>
      </c>
      <c r="BX16" s="202">
        <f>'Incapacity benefits'!BX37</f>
        <v>89.934082331782534</v>
      </c>
      <c r="BY16" s="202">
        <f>'Incapacity benefits'!BY37</f>
        <v>86.084112501628383</v>
      </c>
      <c r="BZ16" s="202">
        <f>'Incapacity benefits'!BZ37</f>
        <v>82.155836891172726</v>
      </c>
      <c r="CA16" s="203">
        <f>'Incapacity benefits'!CA37</f>
        <v>80.879430530004669</v>
      </c>
    </row>
    <row r="17" spans="1:79" x14ac:dyDescent="0.4">
      <c r="A17" s="283"/>
      <c r="B17" s="284" t="s">
        <v>181</v>
      </c>
      <c r="C17" s="216"/>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02">
        <f>'Incapacity benefits'!AH34</f>
        <v>696</v>
      </c>
      <c r="AI17" s="202">
        <f>'Incapacity benefits'!AI34</f>
        <v>655</v>
      </c>
      <c r="AJ17" s="202">
        <f>'Incapacity benefits'!AJ34</f>
        <v>654</v>
      </c>
      <c r="AK17" s="202">
        <f>'Incapacity benefits'!AK34</f>
        <v>680</v>
      </c>
      <c r="AL17" s="202">
        <f>'Incapacity benefits'!AL34</f>
        <v>554</v>
      </c>
      <c r="AM17" s="202">
        <f>'Incapacity benefits'!AM34</f>
        <v>265</v>
      </c>
      <c r="AN17" s="202">
        <f>'Incapacity benefits'!AN34</f>
        <v>279</v>
      </c>
      <c r="AO17" s="202">
        <f>'Incapacity benefits'!AO34</f>
        <v>276</v>
      </c>
      <c r="AP17" s="202">
        <f>'Incapacity benefits'!AP34</f>
        <v>179</v>
      </c>
      <c r="AQ17" s="202">
        <f>'Incapacity benefits'!AQ34</f>
        <v>193.001</v>
      </c>
      <c r="AR17" s="202">
        <f>'Incapacity benefits'!AR34</f>
        <v>191.96</v>
      </c>
      <c r="AS17" s="202">
        <f>'Incapacity benefits'!AS34</f>
        <v>203.69200000000001</v>
      </c>
      <c r="AT17" s="202">
        <f>'Incapacity benefits'!AT34</f>
        <v>216.292</v>
      </c>
      <c r="AU17" s="202">
        <f>'Incapacity benefits'!AU34</f>
        <v>273.512</v>
      </c>
      <c r="AV17" s="202">
        <f>'Incapacity benefits'!AV34</f>
        <v>364</v>
      </c>
      <c r="AW17" s="202">
        <f>'Incapacity benefits'!AW34</f>
        <v>365</v>
      </c>
      <c r="AX17" s="202">
        <f>'Incapacity benefits'!AX34</f>
        <v>341.84</v>
      </c>
      <c r="AY17" s="202">
        <f>'Incapacity benefits'!AY34</f>
        <v>12</v>
      </c>
      <c r="AZ17" s="202">
        <f>'Incapacity benefits'!AZ34</f>
        <v>0</v>
      </c>
      <c r="BA17" s="202">
        <f>'Incapacity benefits'!BA34</f>
        <v>0</v>
      </c>
      <c r="BB17" s="202">
        <f>'Incapacity benefits'!BB34</f>
        <v>0</v>
      </c>
      <c r="BC17" s="202">
        <f>'Incapacity benefits'!BC34</f>
        <v>0</v>
      </c>
      <c r="BD17" s="202">
        <f>'Incapacity benefits'!BD34</f>
        <v>0</v>
      </c>
      <c r="BE17" s="202">
        <f>'Incapacity benefits'!BE34</f>
        <v>0</v>
      </c>
      <c r="BF17" s="202">
        <f>'Incapacity benefits'!BF34</f>
        <v>0</v>
      </c>
      <c r="BG17" s="202">
        <f>'Incapacity benefits'!BG34</f>
        <v>0</v>
      </c>
      <c r="BH17" s="202">
        <f>'Incapacity benefits'!BH34</f>
        <v>0</v>
      </c>
      <c r="BI17" s="202">
        <f>'Incapacity benefits'!BI34</f>
        <v>0</v>
      </c>
      <c r="BJ17" s="202">
        <f>'Incapacity benefits'!BJ34</f>
        <v>0</v>
      </c>
      <c r="BK17" s="202">
        <f>'Incapacity benefits'!BK34</f>
        <v>0</v>
      </c>
      <c r="BL17" s="202">
        <f>'Incapacity benefits'!BL34</f>
        <v>0</v>
      </c>
      <c r="BM17" s="202">
        <f>'Incapacity benefits'!BM34</f>
        <v>0</v>
      </c>
      <c r="BN17" s="202">
        <f>'Incapacity benefits'!BN34</f>
        <v>0</v>
      </c>
      <c r="BO17" s="202">
        <f>'Incapacity benefits'!BO34</f>
        <v>0</v>
      </c>
      <c r="BP17" s="202">
        <f>'Incapacity benefits'!BP34</f>
        <v>0</v>
      </c>
      <c r="BQ17" s="202">
        <f>'Incapacity benefits'!BQ34</f>
        <v>0</v>
      </c>
      <c r="BR17" s="202">
        <f>'Incapacity benefits'!BR34</f>
        <v>0</v>
      </c>
      <c r="BS17" s="202">
        <f>'Incapacity benefits'!BS34</f>
        <v>0</v>
      </c>
      <c r="BT17" s="202">
        <f>'Incapacity benefits'!BT34</f>
        <v>0</v>
      </c>
      <c r="BU17" s="202">
        <f>'Incapacity benefits'!BU34</f>
        <v>0</v>
      </c>
      <c r="BV17" s="202">
        <f>'Incapacity benefits'!BV34</f>
        <v>0</v>
      </c>
      <c r="BW17" s="202">
        <f>'Incapacity benefits'!BW34</f>
        <v>0</v>
      </c>
      <c r="BX17" s="202">
        <f>'Incapacity benefits'!BX34</f>
        <v>0</v>
      </c>
      <c r="BY17" s="202">
        <f>'Incapacity benefits'!BY34</f>
        <v>0</v>
      </c>
      <c r="BZ17" s="202">
        <f>'Incapacity benefits'!BZ34</f>
        <v>0</v>
      </c>
      <c r="CA17" s="203">
        <f>'Incapacity benefits'!CA34</f>
        <v>0</v>
      </c>
    </row>
    <row r="18" spans="1:79" s="243" customFormat="1" ht="24.75" customHeight="1" x14ac:dyDescent="0.4">
      <c r="A18" s="277"/>
      <c r="B18" s="281" t="s">
        <v>353</v>
      </c>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79">
        <f t="shared" ref="AH18:BX18" si="3">SUM(AH19:AH23)</f>
        <v>253</v>
      </c>
      <c r="AI18" s="279">
        <f t="shared" si="3"/>
        <v>285</v>
      </c>
      <c r="AJ18" s="279">
        <f t="shared" si="3"/>
        <v>329</v>
      </c>
      <c r="AK18" s="279">
        <f t="shared" si="3"/>
        <v>367</v>
      </c>
      <c r="AL18" s="279">
        <f t="shared" si="3"/>
        <v>399</v>
      </c>
      <c r="AM18" s="279">
        <f t="shared" si="3"/>
        <v>428</v>
      </c>
      <c r="AN18" s="279">
        <f t="shared" si="3"/>
        <v>441</v>
      </c>
      <c r="AO18" s="279">
        <f t="shared" si="3"/>
        <v>470</v>
      </c>
      <c r="AP18" s="279">
        <f t="shared" si="3"/>
        <v>505</v>
      </c>
      <c r="AQ18" s="279">
        <f t="shared" si="3"/>
        <v>514.10200000000009</v>
      </c>
      <c r="AR18" s="279">
        <f t="shared" si="3"/>
        <v>513.58300000000008</v>
      </c>
      <c r="AS18" s="279">
        <f t="shared" si="3"/>
        <v>533.13800000000003</v>
      </c>
      <c r="AT18" s="279">
        <f t="shared" si="3"/>
        <v>584.37099999999998</v>
      </c>
      <c r="AU18" s="279">
        <f t="shared" si="3"/>
        <v>654.65499413448993</v>
      </c>
      <c r="AV18" s="279">
        <f t="shared" si="3"/>
        <v>667.50399999999991</v>
      </c>
      <c r="AW18" s="279">
        <f t="shared" si="3"/>
        <v>686.28399999999988</v>
      </c>
      <c r="AX18" s="279">
        <f t="shared" si="3"/>
        <v>710.02199999999993</v>
      </c>
      <c r="AY18" s="279">
        <f t="shared" si="3"/>
        <v>734.97559504132221</v>
      </c>
      <c r="AZ18" s="279">
        <f t="shared" si="3"/>
        <v>748.39700000000005</v>
      </c>
      <c r="BA18" s="279">
        <f t="shared" si="3"/>
        <v>751.94600000000003</v>
      </c>
      <c r="BB18" s="279">
        <f t="shared" si="3"/>
        <v>769.20972503840244</v>
      </c>
      <c r="BC18" s="279">
        <f t="shared" si="3"/>
        <v>763.73799999999994</v>
      </c>
      <c r="BD18" s="279">
        <f t="shared" si="3"/>
        <v>770.87267336961202</v>
      </c>
      <c r="BE18" s="279">
        <f t="shared" si="3"/>
        <v>792.85709700000007</v>
      </c>
      <c r="BF18" s="279">
        <f t="shared" si="3"/>
        <v>802.21727761258762</v>
      </c>
      <c r="BG18" s="279">
        <f t="shared" si="3"/>
        <v>802.82745841250244</v>
      </c>
      <c r="BH18" s="279">
        <f t="shared" si="3"/>
        <v>815.19508900000005</v>
      </c>
      <c r="BI18" s="279">
        <f t="shared" si="3"/>
        <v>834.12734177900018</v>
      </c>
      <c r="BJ18" s="279">
        <f t="shared" si="3"/>
        <v>823.13039853999976</v>
      </c>
      <c r="BK18" s="279">
        <f t="shared" si="3"/>
        <v>822.24543098380013</v>
      </c>
      <c r="BL18" s="279">
        <f t="shared" si="3"/>
        <v>853.28739183000016</v>
      </c>
      <c r="BM18" s="279">
        <f t="shared" si="3"/>
        <v>886.07535800000016</v>
      </c>
      <c r="BN18" s="279">
        <f t="shared" si="3"/>
        <v>935.91351682000004</v>
      </c>
      <c r="BO18" s="279">
        <f t="shared" si="3"/>
        <v>934.84436764999998</v>
      </c>
      <c r="BP18" s="279">
        <f t="shared" si="3"/>
        <v>956.67538677023606</v>
      </c>
      <c r="BQ18" s="279">
        <f t="shared" si="3"/>
        <v>955.36992824000004</v>
      </c>
      <c r="BR18" s="279">
        <f t="shared" si="3"/>
        <v>990.27274720504909</v>
      </c>
      <c r="BS18" s="279">
        <f t="shared" si="3"/>
        <v>981.8956384411166</v>
      </c>
      <c r="BT18" s="279">
        <f t="shared" si="3"/>
        <v>944.54616344999954</v>
      </c>
      <c r="BU18" s="279">
        <f t="shared" si="3"/>
        <v>930.13222866000035</v>
      </c>
      <c r="BV18" s="279">
        <f t="shared" si="3"/>
        <v>925.1668231729218</v>
      </c>
      <c r="BW18" s="279">
        <f t="shared" si="3"/>
        <v>934.76557069004809</v>
      </c>
      <c r="BX18" s="279">
        <f t="shared" si="3"/>
        <v>937.86775678450465</v>
      </c>
      <c r="BY18" s="279">
        <f>SUM(BY19:BY23)</f>
        <v>939.60654863651541</v>
      </c>
      <c r="BZ18" s="279">
        <f>SUM(BZ19:BZ23)</f>
        <v>942.27236481550665</v>
      </c>
      <c r="CA18" s="280">
        <f>SUM(CA19:CA23)</f>
        <v>948.88559849019373</v>
      </c>
    </row>
    <row r="19" spans="1:79" x14ac:dyDescent="0.4">
      <c r="A19" s="283"/>
      <c r="B19" s="101" t="s">
        <v>354</v>
      </c>
      <c r="C19" s="216"/>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02">
        <f>'Industrial injuries benefits'!AH10</f>
        <v>32</v>
      </c>
      <c r="AI19" s="202">
        <f>'Industrial injuries benefits'!AI10</f>
        <v>36</v>
      </c>
      <c r="AJ19" s="202">
        <f>'Industrial injuries benefits'!AJ10</f>
        <v>42</v>
      </c>
      <c r="AK19" s="202">
        <f>'Industrial injuries benefits'!AK10</f>
        <v>47</v>
      </c>
      <c r="AL19" s="202">
        <f>'Industrial injuries benefits'!AL10</f>
        <v>51</v>
      </c>
      <c r="AM19" s="202">
        <f>'Industrial injuries benefits'!AM10</f>
        <v>54</v>
      </c>
      <c r="AN19" s="202">
        <f>'Industrial injuries benefits'!AN10</f>
        <v>55</v>
      </c>
      <c r="AO19" s="202">
        <f>'Industrial injuries benefits'!AO10</f>
        <v>58</v>
      </c>
      <c r="AP19" s="202">
        <f>'Industrial injuries benefits'!AP10</f>
        <v>61</v>
      </c>
      <c r="AQ19" s="202">
        <f>'Industrial injuries benefits'!AQ10</f>
        <v>56.491999999999997</v>
      </c>
      <c r="AR19" s="202">
        <f>'Industrial injuries benefits'!AR10</f>
        <v>58.61</v>
      </c>
      <c r="AS19" s="202">
        <f>'Industrial injuries benefits'!AS10</f>
        <v>59.338999999999999</v>
      </c>
      <c r="AT19" s="202">
        <f>'Industrial injuries benefits'!AT10</f>
        <v>60.216000000000001</v>
      </c>
      <c r="AU19" s="202">
        <f>'Industrial injuries benefits'!AU10</f>
        <v>64.003</v>
      </c>
      <c r="AV19" s="202">
        <f>'Industrial injuries benefits'!AV10</f>
        <v>62.688000000000002</v>
      </c>
      <c r="AW19" s="202">
        <f>'Industrial injuries benefits'!AW10</f>
        <v>66.622</v>
      </c>
      <c r="AX19" s="202">
        <f>'Industrial injuries benefits'!AX10</f>
        <v>58.168999999999997</v>
      </c>
      <c r="AY19" s="202">
        <f>'Industrial injuries benefits'!AY10</f>
        <v>57.765999999999998</v>
      </c>
      <c r="AZ19" s="202">
        <f>'Industrial injuries benefits'!AZ10</f>
        <v>55.347000000000001</v>
      </c>
      <c r="BA19" s="202">
        <f>'Industrial injuries benefits'!BA10</f>
        <v>54.619</v>
      </c>
      <c r="BB19" s="202">
        <f>'Industrial injuries benefits'!BB10</f>
        <v>49.393000000000001</v>
      </c>
      <c r="BC19" s="202">
        <f>'Industrial injuries benefits'!BC10</f>
        <v>51.527999999999999</v>
      </c>
      <c r="BD19" s="202">
        <f>'Industrial injuries benefits'!BD10</f>
        <v>49</v>
      </c>
      <c r="BE19" s="202">
        <f>'Industrial injuries benefits'!BE10</f>
        <v>49</v>
      </c>
      <c r="BF19" s="202">
        <f>'Industrial injuries benefits'!BF10</f>
        <v>48.056406750000008</v>
      </c>
      <c r="BG19" s="202">
        <f>'Industrial injuries benefits'!BG10</f>
        <v>45.566810758911991</v>
      </c>
      <c r="BH19" s="202">
        <f>'Industrial injuries benefits'!BH10</f>
        <v>43.427999999999997</v>
      </c>
      <c r="BI19" s="202">
        <f>'Industrial injuries benefits'!BI10</f>
        <v>40.824999999999996</v>
      </c>
      <c r="BJ19" s="202">
        <f>'Industrial injuries benefits'!BJ10</f>
        <v>39.280999999999992</v>
      </c>
      <c r="BK19" s="202">
        <f>'Industrial injuries benefits'!BK10</f>
        <v>37.953660409999991</v>
      </c>
      <c r="BL19" s="202">
        <f>'Industrial injuries benefits'!BL10</f>
        <v>36.609209720000003</v>
      </c>
      <c r="BM19" s="202">
        <f>'Industrial injuries benefits'!BM10</f>
        <v>35.892877070000004</v>
      </c>
      <c r="BN19" s="202">
        <f>'Industrial injuries benefits'!BN10</f>
        <v>34.066781949999992</v>
      </c>
      <c r="BO19" s="202">
        <f>'Industrial injuries benefits'!BO10</f>
        <v>32.863790210000005</v>
      </c>
      <c r="BP19" s="202">
        <f>'Industrial injuries benefits'!BP10</f>
        <v>31.777945706246079</v>
      </c>
      <c r="BQ19" s="202">
        <f>'Industrial injuries benefits'!BQ10</f>
        <v>30.124750710000001</v>
      </c>
      <c r="BR19" s="202">
        <f>'Industrial injuries benefits'!BR10</f>
        <v>28.755832375049046</v>
      </c>
      <c r="BS19" s="202">
        <f>'Industrial injuries benefits'!BS10</f>
        <v>27.025887466107484</v>
      </c>
      <c r="BT19" s="202">
        <f>'Industrial injuries benefits'!BT10</f>
        <v>25.4982685463332</v>
      </c>
      <c r="BU19" s="202">
        <f>'Industrial injuries benefits'!BU10</f>
        <v>23.831493541905587</v>
      </c>
      <c r="BV19" s="202">
        <f>'Industrial injuries benefits'!BV10</f>
        <v>22.428562223335906</v>
      </c>
      <c r="BW19" s="202">
        <f>'Industrial injuries benefits'!BW10</f>
        <v>21.426501817067763</v>
      </c>
      <c r="BX19" s="202">
        <f>'Industrial injuries benefits'!BX10</f>
        <v>20.530279276396957</v>
      </c>
      <c r="BY19" s="202">
        <f>'Industrial injuries benefits'!BY10</f>
        <v>19.610090992578929</v>
      </c>
      <c r="BZ19" s="202">
        <f>'Industrial injuries benefits'!BZ10</f>
        <v>18.763168268895885</v>
      </c>
      <c r="CA19" s="203">
        <f>'Industrial injuries benefits'!CA10</f>
        <v>18.044153170711017</v>
      </c>
    </row>
    <row r="20" spans="1:79" x14ac:dyDescent="0.4">
      <c r="A20" s="283"/>
      <c r="B20" s="101" t="s">
        <v>355</v>
      </c>
      <c r="C20" s="216"/>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02">
        <f>'Industrial injuries benefits'!AH6</f>
        <v>216</v>
      </c>
      <c r="AI20" s="202">
        <f>'Industrial injuries benefits'!AI6</f>
        <v>244</v>
      </c>
      <c r="AJ20" s="202">
        <f>'Industrial injuries benefits'!AJ6</f>
        <v>282</v>
      </c>
      <c r="AK20" s="202">
        <f>'Industrial injuries benefits'!AK6</f>
        <v>315</v>
      </c>
      <c r="AL20" s="202">
        <f>'Industrial injuries benefits'!AL6</f>
        <v>343</v>
      </c>
      <c r="AM20" s="202">
        <f>'Industrial injuries benefits'!AM6</f>
        <v>369</v>
      </c>
      <c r="AN20" s="202">
        <f>'Industrial injuries benefits'!AN6</f>
        <v>381</v>
      </c>
      <c r="AO20" s="202">
        <f>'Industrial injuries benefits'!AO6</f>
        <v>407</v>
      </c>
      <c r="AP20" s="202">
        <f>'Industrial injuries benefits'!AP6</f>
        <v>440</v>
      </c>
      <c r="AQ20" s="202">
        <f>'Industrial injuries benefits'!AQ6</f>
        <v>453.38600000000002</v>
      </c>
      <c r="AR20" s="202">
        <f>'Industrial injuries benefits'!AR6</f>
        <v>451.27800000000002</v>
      </c>
      <c r="AS20" s="202">
        <f>'Industrial injuries benefits'!AS6</f>
        <v>469.52100000000002</v>
      </c>
      <c r="AT20" s="202">
        <f>'Industrial injuries benefits'!AT6</f>
        <v>520.06299999999999</v>
      </c>
      <c r="AU20" s="202">
        <f>'Industrial injuries benefits'!AU6</f>
        <v>586.55099413448988</v>
      </c>
      <c r="AV20" s="202">
        <f>'Industrial injuries benefits'!AV6</f>
        <v>600.92999999999995</v>
      </c>
      <c r="AW20" s="202">
        <f>'Industrial injuries benefits'!AW6</f>
        <v>616.15499999999997</v>
      </c>
      <c r="AX20" s="202">
        <f>'Industrial injuries benefits'!AX6</f>
        <v>645.43899999999996</v>
      </c>
      <c r="AY20" s="202">
        <f>'Industrial injuries benefits'!AY6</f>
        <v>669.97299999999996</v>
      </c>
      <c r="AZ20" s="202">
        <f>'Industrial injuries benefits'!AZ6</f>
        <v>684.82</v>
      </c>
      <c r="BA20" s="202">
        <f>'Industrial injuries benefits'!BA6</f>
        <v>689.89800000000002</v>
      </c>
      <c r="BB20" s="202">
        <f>'Industrial injuries benefits'!BB6</f>
        <v>709.66099999999994</v>
      </c>
      <c r="BC20" s="202">
        <f>'Industrial injuries benefits'!BC6</f>
        <v>699.61199999999997</v>
      </c>
      <c r="BD20" s="202">
        <f>'Industrial injuries benefits'!BD6</f>
        <v>708</v>
      </c>
      <c r="BE20" s="202">
        <f>'Industrial injuries benefits'!BE6</f>
        <v>727.45800000000008</v>
      </c>
      <c r="BF20" s="202">
        <f>'Industrial injuries benefits'!BF6</f>
        <v>732.7211213525876</v>
      </c>
      <c r="BG20" s="202">
        <f>'Industrial injuries benefits'!BG6</f>
        <v>736.5558877814442</v>
      </c>
      <c r="BH20" s="202">
        <f>'Industrial injuries benefits'!BH6</f>
        <v>749.94100000000003</v>
      </c>
      <c r="BI20" s="202">
        <f>'Industrial injuries benefits'!BI6</f>
        <v>745.66237929900012</v>
      </c>
      <c r="BJ20" s="202">
        <f>'Industrial injuries benefits'!BJ6</f>
        <v>750.09489891999988</v>
      </c>
      <c r="BK20" s="202">
        <f>'Industrial injuries benefits'!BK6</f>
        <v>755.76206665380005</v>
      </c>
      <c r="BL20" s="202">
        <f>'Industrial injuries benefits'!BL6</f>
        <v>778.67019714000014</v>
      </c>
      <c r="BM20" s="202">
        <f>'Industrial injuries benefits'!BM6</f>
        <v>807.08740407000005</v>
      </c>
      <c r="BN20" s="202">
        <f>'Industrial injuries benefits'!BN6</f>
        <v>853.62603838000007</v>
      </c>
      <c r="BO20" s="202">
        <f>'Industrial injuries benefits'!BO6</f>
        <v>854.15397472999996</v>
      </c>
      <c r="BP20" s="202">
        <f>'Industrial injuries benefits'!BP6</f>
        <v>873.08095759619198</v>
      </c>
      <c r="BQ20" s="202">
        <f>'Industrial injuries benefits'!BQ6</f>
        <v>870.57572770000002</v>
      </c>
      <c r="BR20" s="202">
        <f>'Industrial injuries benefits'!BR6</f>
        <v>879.197</v>
      </c>
      <c r="BS20" s="202">
        <f>'Industrial injuries benefits'!BS6</f>
        <v>865.05799890795549</v>
      </c>
      <c r="BT20" s="202">
        <f>'Industrial injuries benefits'!BT6</f>
        <v>835.61493410366643</v>
      </c>
      <c r="BU20" s="202">
        <f>'Industrial injuries benefits'!BU6</f>
        <v>816.60546981378729</v>
      </c>
      <c r="BV20" s="202">
        <f>'Industrial injuries benefits'!BV6</f>
        <v>816.95244373916296</v>
      </c>
      <c r="BW20" s="202">
        <f>'Industrial injuries benefits'!BW6</f>
        <v>826.32801271297103</v>
      </c>
      <c r="BX20" s="202">
        <f>'Industrial injuries benefits'!BX6</f>
        <v>829.07089181120978</v>
      </c>
      <c r="BY20" s="202">
        <f>'Industrial injuries benefits'!BY6</f>
        <v>830.59910934581058</v>
      </c>
      <c r="BZ20" s="202">
        <f>'Industrial injuries benefits'!BZ6</f>
        <v>832.9991927546273</v>
      </c>
      <c r="CA20" s="203">
        <f>'Industrial injuries benefits'!CA6</f>
        <v>838.43073144786752</v>
      </c>
    </row>
    <row r="21" spans="1:79" x14ac:dyDescent="0.4">
      <c r="A21" s="283"/>
      <c r="B21" s="285" t="s">
        <v>356</v>
      </c>
      <c r="C21" s="216"/>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02">
        <f>'Industrial injuries benefits'!AH15</f>
        <v>0</v>
      </c>
      <c r="AI21" s="202">
        <f>'Industrial injuries benefits'!AI15</f>
        <v>0</v>
      </c>
      <c r="AJ21" s="202">
        <f>'Industrial injuries benefits'!AJ15</f>
        <v>0</v>
      </c>
      <c r="AK21" s="202">
        <f>'Industrial injuries benefits'!AK15</f>
        <v>0</v>
      </c>
      <c r="AL21" s="202">
        <f>'Industrial injuries benefits'!AL15</f>
        <v>0</v>
      </c>
      <c r="AM21" s="202">
        <f>'Industrial injuries benefits'!AM15</f>
        <v>0</v>
      </c>
      <c r="AN21" s="202">
        <f>'Industrial injuries benefits'!AN15</f>
        <v>0</v>
      </c>
      <c r="AO21" s="202">
        <f>'Industrial injuries benefits'!AO15</f>
        <v>0</v>
      </c>
      <c r="AP21" s="202">
        <f>'Industrial injuries benefits'!AP15</f>
        <v>0</v>
      </c>
      <c r="AQ21" s="202">
        <f>'Industrial injuries benefits'!AQ15</f>
        <v>0</v>
      </c>
      <c r="AR21" s="202">
        <f>'Industrial injuries benefits'!AR15</f>
        <v>0</v>
      </c>
      <c r="AS21" s="202">
        <f>'Industrial injuries benefits'!AS15</f>
        <v>0</v>
      </c>
      <c r="AT21" s="202">
        <f>'Industrial injuries benefits'!AT15</f>
        <v>0</v>
      </c>
      <c r="AU21" s="202">
        <f>'Industrial injuries benefits'!AU15</f>
        <v>0</v>
      </c>
      <c r="AV21" s="202">
        <f>'Industrial injuries benefits'!AV15</f>
        <v>0</v>
      </c>
      <c r="AW21" s="202">
        <f>'Industrial injuries benefits'!AW15</f>
        <v>0</v>
      </c>
      <c r="AX21" s="202">
        <f>'Industrial injuries benefits'!AX15</f>
        <v>0</v>
      </c>
      <c r="AY21" s="202">
        <f>'Industrial injuries benefits'!AY15</f>
        <v>0</v>
      </c>
      <c r="AZ21" s="202">
        <f>'Industrial injuries benefits'!AZ15</f>
        <v>0</v>
      </c>
      <c r="BA21" s="202">
        <f>'Industrial injuries benefits'!BA15</f>
        <v>0</v>
      </c>
      <c r="BB21" s="202">
        <f>'Industrial injuries benefits'!BB15</f>
        <v>0</v>
      </c>
      <c r="BC21" s="202">
        <f>'Industrial injuries benefits'!BC15</f>
        <v>0</v>
      </c>
      <c r="BD21" s="202">
        <f>'Industrial injuries benefits'!BD15</f>
        <v>0</v>
      </c>
      <c r="BE21" s="202">
        <f>'Industrial injuries benefits'!BE15</f>
        <v>0</v>
      </c>
      <c r="BF21" s="202">
        <f>'Industrial injuries benefits'!BF15</f>
        <v>0</v>
      </c>
      <c r="BG21" s="202">
        <f>'Industrial injuries benefits'!BG15</f>
        <v>0</v>
      </c>
      <c r="BH21" s="202">
        <f>'Industrial injuries benefits'!BH15</f>
        <v>0</v>
      </c>
      <c r="BI21" s="202">
        <f>'Industrial injuries benefits'!BI15</f>
        <v>0</v>
      </c>
      <c r="BJ21" s="202">
        <f>'Industrial injuries benefits'!BJ15</f>
        <v>0</v>
      </c>
      <c r="BK21" s="202">
        <f>'Industrial injuries benefits'!BK15</f>
        <v>0</v>
      </c>
      <c r="BL21" s="202">
        <f>'Industrial injuries benefits'!BL15</f>
        <v>5.5109329999999996</v>
      </c>
      <c r="BM21" s="202">
        <f>'Industrial injuries benefits'!BM15</f>
        <v>7.0408049999999998</v>
      </c>
      <c r="BN21" s="202">
        <f>'Industrial injuries benefits'!BN15</f>
        <v>9.2482140000000008</v>
      </c>
      <c r="BO21" s="202">
        <f>'Industrial injuries benefits'!BO15</f>
        <v>9.5133209999999995</v>
      </c>
      <c r="BP21" s="202">
        <f>'Industrial injuries benefits'!BP15</f>
        <v>9.4075343484310903</v>
      </c>
      <c r="BQ21" s="202">
        <f>'Industrial injuries benefits'!BQ15</f>
        <v>9.2168086836232543</v>
      </c>
      <c r="BR21" s="202">
        <f>'Industrial injuries benefits'!BR15</f>
        <v>37.532187830000005</v>
      </c>
      <c r="BS21" s="202">
        <f>'Industrial injuries benefits'!BS15</f>
        <v>43.794516459999997</v>
      </c>
      <c r="BT21" s="202">
        <f>'Industrial injuries benefits'!BT15</f>
        <v>41.280517799999998</v>
      </c>
      <c r="BU21" s="202">
        <f>'Industrial injuries benefits'!BU15</f>
        <v>48.629247100000001</v>
      </c>
      <c r="BV21" s="202">
        <f>'Industrial injuries benefits'!BV15</f>
        <v>41.032349681177138</v>
      </c>
      <c r="BW21" s="202">
        <f>'Industrial injuries benefits'!BW15</f>
        <v>43.017536958193922</v>
      </c>
      <c r="BX21" s="202">
        <f>'Industrial injuries benefits'!BX15</f>
        <v>43.877887697357814</v>
      </c>
      <c r="BY21" s="202">
        <f>'Industrial injuries benefits'!BY15</f>
        <v>44.755445451304965</v>
      </c>
      <c r="BZ21" s="202">
        <f>'Industrial injuries benefits'!BZ15</f>
        <v>45.695309805782365</v>
      </c>
      <c r="CA21" s="203">
        <f>'Industrial injuries benefits'!CA15</f>
        <v>46.654911311703799</v>
      </c>
    </row>
    <row r="22" spans="1:79" x14ac:dyDescent="0.4">
      <c r="A22" s="283"/>
      <c r="B22" s="286" t="s">
        <v>357</v>
      </c>
      <c r="C22" s="216"/>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02">
        <f>'Industrial injuries benefits'!AH13</f>
        <v>5</v>
      </c>
      <c r="AI22" s="202">
        <f>'Industrial injuries benefits'!AI13</f>
        <v>5</v>
      </c>
      <c r="AJ22" s="202">
        <f>'Industrial injuries benefits'!AJ13</f>
        <v>5</v>
      </c>
      <c r="AK22" s="202">
        <f>'Industrial injuries benefits'!AK13</f>
        <v>5</v>
      </c>
      <c r="AL22" s="202">
        <f>'Industrial injuries benefits'!AL13</f>
        <v>5</v>
      </c>
      <c r="AM22" s="202">
        <f>'Industrial injuries benefits'!AM13</f>
        <v>5</v>
      </c>
      <c r="AN22" s="202">
        <f>'Industrial injuries benefits'!AN13</f>
        <v>5</v>
      </c>
      <c r="AO22" s="202">
        <f>'Industrial injuries benefits'!AO13</f>
        <v>5</v>
      </c>
      <c r="AP22" s="202">
        <f>'Industrial injuries benefits'!AP13</f>
        <v>4</v>
      </c>
      <c r="AQ22" s="202">
        <f>'Industrial injuries benefits'!AQ13</f>
        <v>4.2240000000000002</v>
      </c>
      <c r="AR22" s="202">
        <f>'Industrial injuries benefits'!AR13</f>
        <v>3.6949999999999998</v>
      </c>
      <c r="AS22" s="202">
        <f>'Industrial injuries benefits'!AS13</f>
        <v>4.2779999999999996</v>
      </c>
      <c r="AT22" s="202">
        <f>'Industrial injuries benefits'!AT13</f>
        <v>4.0919999999999996</v>
      </c>
      <c r="AU22" s="202">
        <f>'Industrial injuries benefits'!AU13</f>
        <v>4.101</v>
      </c>
      <c r="AV22" s="202">
        <f>'Industrial injuries benefits'!AV13</f>
        <v>3.8860000000000001</v>
      </c>
      <c r="AW22" s="202">
        <f>'Industrial injuries benefits'!AW13</f>
        <v>3.5070000000000001</v>
      </c>
      <c r="AX22" s="202">
        <f>'Industrial injuries benefits'!AX13</f>
        <v>2.9569999999999999</v>
      </c>
      <c r="AY22" s="202">
        <f>'Industrial injuries benefits'!AY13</f>
        <v>3.1080000000000001</v>
      </c>
      <c r="AZ22" s="202">
        <f>'Industrial injuries benefits'!AZ13</f>
        <v>2.7719999999999998</v>
      </c>
      <c r="BA22" s="202">
        <f>'Industrial injuries benefits'!BA13</f>
        <v>2.4620000000000002</v>
      </c>
      <c r="BB22" s="202">
        <f>'Industrial injuries benefits'!BB13</f>
        <v>1.859</v>
      </c>
      <c r="BC22" s="202">
        <f>'Industrial injuries benefits'!BC13</f>
        <v>2.0350000000000001</v>
      </c>
      <c r="BD22" s="202">
        <f>'Industrial injuries benefits'!BD13</f>
        <v>2</v>
      </c>
      <c r="BE22" s="202">
        <f>'Industrial injuries benefits'!BE13</f>
        <v>2</v>
      </c>
      <c r="BF22" s="202">
        <f>'Industrial injuries benefits'!BF13</f>
        <v>1.73005451</v>
      </c>
      <c r="BG22" s="202">
        <f>'Industrial injuries benefits'!BG13</f>
        <v>1.3642590700000001</v>
      </c>
      <c r="BH22" s="202">
        <f>'Industrial injuries benefits'!BH13</f>
        <v>1.1830000000000001</v>
      </c>
      <c r="BI22" s="202">
        <f>'Industrial injuries benefits'!BI13</f>
        <v>1.1019624799999999</v>
      </c>
      <c r="BJ22" s="202">
        <f>'Industrial injuries benefits'!BJ13</f>
        <v>1.0844996200000001</v>
      </c>
      <c r="BK22" s="202">
        <f>'Industrial injuries benefits'!BK13</f>
        <v>1.0897039199999998</v>
      </c>
      <c r="BL22" s="202">
        <f>'Industrial injuries benefits'!BL13</f>
        <v>0.94398397000000001</v>
      </c>
      <c r="BM22" s="202">
        <f>'Industrial injuries benefits'!BM13</f>
        <v>0.84670285999999995</v>
      </c>
      <c r="BN22" s="202">
        <f>'Industrial injuries benefits'!BN13</f>
        <v>0.75357149000000001</v>
      </c>
      <c r="BO22" s="202">
        <f>'Industrial injuries benefits'!BO13</f>
        <v>0.62038171000000009</v>
      </c>
      <c r="BP22" s="202">
        <f>'Industrial injuries benefits'!BP13</f>
        <v>0.38903970756204248</v>
      </c>
      <c r="BQ22" s="202">
        <f>'Industrial injuries benefits'!BQ13</f>
        <v>-6.0504900000000004E-3</v>
      </c>
      <c r="BR22" s="202">
        <f>'Industrial injuries benefits'!BR13</f>
        <v>-2E-3</v>
      </c>
      <c r="BS22" s="202">
        <f>'Industrial injuries benefits'!BS13</f>
        <v>-3.6445392946300642E-2</v>
      </c>
      <c r="BT22" s="202">
        <f>'Industrial injuries benefits'!BT13</f>
        <v>0</v>
      </c>
      <c r="BU22" s="202">
        <f>'Industrial injuries benefits'!BU13</f>
        <v>-2.2412595692622359E-2</v>
      </c>
      <c r="BV22" s="202">
        <f>'Industrial injuries benefits'!BV13</f>
        <v>-3.9434637236185788E-2</v>
      </c>
      <c r="BW22" s="202">
        <f>'Industrial injuries benefits'!BW13</f>
        <v>0</v>
      </c>
      <c r="BX22" s="202">
        <f>'Industrial injuries benefits'!BX13</f>
        <v>0</v>
      </c>
      <c r="BY22" s="202">
        <f>'Industrial injuries benefits'!BY13</f>
        <v>0</v>
      </c>
      <c r="BZ22" s="202">
        <f>'Industrial injuries benefits'!BZ13</f>
        <v>0</v>
      </c>
      <c r="CA22" s="203">
        <f>'Industrial injuries benefits'!CA13</f>
        <v>0</v>
      </c>
    </row>
    <row r="23" spans="1:79" x14ac:dyDescent="0.4">
      <c r="A23" s="283"/>
      <c r="B23" s="287" t="s">
        <v>358</v>
      </c>
      <c r="C23" s="216"/>
      <c r="D23" s="248"/>
      <c r="E23" s="248"/>
      <c r="F23" s="248"/>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02">
        <f>'Industrial injuries benefits'!AH16</f>
        <v>0</v>
      </c>
      <c r="AI23" s="202">
        <f>'Industrial injuries benefits'!AI16</f>
        <v>0</v>
      </c>
      <c r="AJ23" s="202">
        <f>'Industrial injuries benefits'!AJ16</f>
        <v>0</v>
      </c>
      <c r="AK23" s="202">
        <f>'Industrial injuries benefits'!AK16</f>
        <v>0</v>
      </c>
      <c r="AL23" s="202">
        <f>'Industrial injuries benefits'!AL16</f>
        <v>0</v>
      </c>
      <c r="AM23" s="202">
        <f>'Industrial injuries benefits'!AM16</f>
        <v>0</v>
      </c>
      <c r="AN23" s="202">
        <f>'Industrial injuries benefits'!AN16</f>
        <v>0</v>
      </c>
      <c r="AO23" s="202">
        <f>'Industrial injuries benefits'!AO16</f>
        <v>0</v>
      </c>
      <c r="AP23" s="202">
        <f>'Industrial injuries benefits'!AP16</f>
        <v>0</v>
      </c>
      <c r="AQ23" s="202">
        <f>'Industrial injuries benefits'!AQ16</f>
        <v>0</v>
      </c>
      <c r="AR23" s="202">
        <f>'Industrial injuries benefits'!AR16</f>
        <v>0</v>
      </c>
      <c r="AS23" s="202">
        <f>'Industrial injuries benefits'!AS16</f>
        <v>0</v>
      </c>
      <c r="AT23" s="202">
        <f>'Industrial injuries benefits'!AT16</f>
        <v>0</v>
      </c>
      <c r="AU23" s="202">
        <f>'Industrial injuries benefits'!AU16</f>
        <v>0</v>
      </c>
      <c r="AV23" s="202">
        <f>'Industrial injuries benefits'!AV16</f>
        <v>0</v>
      </c>
      <c r="AW23" s="202">
        <f>'Industrial injuries benefits'!AW16</f>
        <v>0</v>
      </c>
      <c r="AX23" s="202">
        <f>'Industrial injuries benefits'!AX16</f>
        <v>3.4569999999999999</v>
      </c>
      <c r="AY23" s="202">
        <f>'Industrial injuries benefits'!AY16</f>
        <v>4.1285950413223143</v>
      </c>
      <c r="AZ23" s="202">
        <f>'Industrial injuries benefits'!AZ16</f>
        <v>5.4580000000000002</v>
      </c>
      <c r="BA23" s="202">
        <f>'Industrial injuries benefits'!BA16</f>
        <v>4.9669999999999996</v>
      </c>
      <c r="BB23" s="202">
        <f>'Industrial injuries benefits'!BB16</f>
        <v>8.2967250384024585</v>
      </c>
      <c r="BC23" s="202">
        <f>'Industrial injuries benefits'!BC16</f>
        <v>10.563000000000001</v>
      </c>
      <c r="BD23" s="202">
        <f>'Industrial injuries benefits'!BD16</f>
        <v>11.87267336961207</v>
      </c>
      <c r="BE23" s="202">
        <f>'Industrial injuries benefits'!BE16</f>
        <v>14.399096999999999</v>
      </c>
      <c r="BF23" s="202">
        <f>'Industrial injuries benefits'!BF16</f>
        <v>19.709695</v>
      </c>
      <c r="BG23" s="202">
        <f>'Industrial injuries benefits'!BG16</f>
        <v>19.340500802146213</v>
      </c>
      <c r="BH23" s="202">
        <f>'Industrial injuries benefits'!BH16</f>
        <v>20.643089</v>
      </c>
      <c r="BI23" s="202">
        <f>'Industrial injuries benefits'!BI16</f>
        <v>46.53799999999999</v>
      </c>
      <c r="BJ23" s="202">
        <f>'Industrial injuries benefits'!BJ16</f>
        <v>32.67</v>
      </c>
      <c r="BK23" s="202">
        <f>'Industrial injuries benefits'!BK16</f>
        <v>27.44</v>
      </c>
      <c r="BL23" s="202">
        <f>'Industrial injuries benefits'!BL16</f>
        <v>31.553068</v>
      </c>
      <c r="BM23" s="202">
        <f>'Industrial injuries benefits'!BM16</f>
        <v>35.207568999999999</v>
      </c>
      <c r="BN23" s="202">
        <f>'Industrial injuries benefits'!BN16</f>
        <v>38.218910999999999</v>
      </c>
      <c r="BO23" s="202">
        <f>'Industrial injuries benefits'!BO16</f>
        <v>37.692900000000002</v>
      </c>
      <c r="BP23" s="202">
        <f>'Industrial injuries benefits'!BP16</f>
        <v>42.019909411804896</v>
      </c>
      <c r="BQ23" s="202">
        <f>'Industrial injuries benefits'!BQ16</f>
        <v>45.458691636376749</v>
      </c>
      <c r="BR23" s="202">
        <f>'Industrial injuries benefits'!BR16</f>
        <v>44.789727000000006</v>
      </c>
      <c r="BS23" s="202">
        <f>'Industrial injuries benefits'!BS16</f>
        <v>46.053681000000005</v>
      </c>
      <c r="BT23" s="202">
        <f>'Industrial injuries benefits'!BT16</f>
        <v>42.152442999999998</v>
      </c>
      <c r="BU23" s="202">
        <f>'Industrial injuries benefits'!BU16</f>
        <v>41.088430800000005</v>
      </c>
      <c r="BV23" s="202">
        <f>'Industrial injuries benefits'!BV16</f>
        <v>44.79290216648203</v>
      </c>
      <c r="BW23" s="202">
        <f>'Industrial injuries benefits'!BW16</f>
        <v>43.993519201815339</v>
      </c>
      <c r="BX23" s="202">
        <f>'Industrial injuries benefits'!BX16</f>
        <v>44.388697999540106</v>
      </c>
      <c r="BY23" s="202">
        <f>'Industrial injuries benefits'!BY16</f>
        <v>44.641902846821068</v>
      </c>
      <c r="BZ23" s="202">
        <f>'Industrial injuries benefits'!BZ16</f>
        <v>44.814693986201078</v>
      </c>
      <c r="CA23" s="203">
        <f>'Industrial injuries benefits'!CA16</f>
        <v>45.755802559911302</v>
      </c>
    </row>
    <row r="24" spans="1:79" s="243" customFormat="1" ht="24.75" customHeight="1" x14ac:dyDescent="0.4">
      <c r="A24" s="277"/>
      <c r="B24" s="281" t="s">
        <v>359</v>
      </c>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79">
        <f>'Carers Allowance'!AH4</f>
        <v>4</v>
      </c>
      <c r="AI24" s="279">
        <f>'Carers Allowance'!AI4</f>
        <v>4</v>
      </c>
      <c r="AJ24" s="279">
        <f>'Carers Allowance'!AJ4</f>
        <v>5</v>
      </c>
      <c r="AK24" s="279">
        <f>'Carers Allowance'!AK4</f>
        <v>6</v>
      </c>
      <c r="AL24" s="279">
        <f>'Carers Allowance'!AL4</f>
        <v>8</v>
      </c>
      <c r="AM24" s="279">
        <f>'Carers Allowance'!AM4</f>
        <v>10</v>
      </c>
      <c r="AN24" s="279">
        <f>'Carers Allowance'!AN4</f>
        <v>11</v>
      </c>
      <c r="AO24" s="279">
        <f>'Carers Allowance'!AO4</f>
        <v>13</v>
      </c>
      <c r="AP24" s="279">
        <f>'Carers Allowance'!AP4</f>
        <v>104</v>
      </c>
      <c r="AQ24" s="279">
        <f>'Carers Allowance'!AQ4</f>
        <v>183.72300000000001</v>
      </c>
      <c r="AR24" s="279">
        <f>'Carers Allowance'!AR4</f>
        <v>173.41800000000001</v>
      </c>
      <c r="AS24" s="279">
        <f>'Carers Allowance'!AS4</f>
        <v>183.63200000000001</v>
      </c>
      <c r="AT24" s="279">
        <f>'Carers Allowance'!AT4</f>
        <v>208.02</v>
      </c>
      <c r="AU24" s="279">
        <f>'Carers Allowance'!AU4</f>
        <v>284.64699999999999</v>
      </c>
      <c r="AV24" s="279">
        <f>'Carers Allowance'!AV4</f>
        <v>345.29700000000008</v>
      </c>
      <c r="AW24" s="279">
        <f>'Carers Allowance'!AW4</f>
        <v>441.74999999999994</v>
      </c>
      <c r="AX24" s="279">
        <f>'Carers Allowance'!AX4</f>
        <v>526.322</v>
      </c>
      <c r="AY24" s="279">
        <f>'Carers Allowance'!AY4</f>
        <v>617.35</v>
      </c>
      <c r="AZ24" s="279">
        <f>'Carers Allowance'!AZ4</f>
        <v>736.40099999999995</v>
      </c>
      <c r="BA24" s="279">
        <f>'Carers Allowance'!BA4</f>
        <v>745.90700000000004</v>
      </c>
      <c r="BB24" s="279">
        <f>'Carers Allowance'!BB4</f>
        <v>782.37199999999996</v>
      </c>
      <c r="BC24" s="279">
        <f>'Carers Allowance'!BC4</f>
        <v>834.52800000000002</v>
      </c>
      <c r="BD24" s="279">
        <f>'Carers Allowance'!BD4</f>
        <v>867.01099999999997</v>
      </c>
      <c r="BE24" s="279">
        <f>'Carers Allowance'!BE4</f>
        <v>931.78101869</v>
      </c>
      <c r="BF24" s="279">
        <f>'Carers Allowance'!BF4</f>
        <v>993.10799999999995</v>
      </c>
      <c r="BG24" s="279">
        <f>'Carers Allowance'!BG4</f>
        <v>1053.6691153298639</v>
      </c>
      <c r="BH24" s="279">
        <f>'Carers Allowance'!BH4</f>
        <v>1096.0409999999999</v>
      </c>
      <c r="BI24" s="279">
        <f>'Carers Allowance'!BI4</f>
        <v>1149.1385723000005</v>
      </c>
      <c r="BJ24" s="279">
        <f>'Carers Allowance'!BJ4</f>
        <v>1181.2635561100005</v>
      </c>
      <c r="BK24" s="279">
        <f>'Carers Allowance'!BK4</f>
        <v>1279.8853888127105</v>
      </c>
      <c r="BL24" s="279">
        <f>'Carers Allowance'!BL4</f>
        <v>1362.9964772500002</v>
      </c>
      <c r="BM24" s="279">
        <f>'Carers Allowance'!BM4</f>
        <v>1494.8980367000006</v>
      </c>
      <c r="BN24" s="279">
        <f>'Carers Allowance'!BN4</f>
        <v>1572.0826307400002</v>
      </c>
      <c r="BO24" s="279">
        <f>'Carers Allowance'!BO4</f>
        <v>1732.9771967700003</v>
      </c>
      <c r="BP24" s="279">
        <f>'Carers Allowance'!BP4</f>
        <v>1927.2231981999998</v>
      </c>
      <c r="BQ24" s="279">
        <f>'Carers Allowance'!BQ4</f>
        <v>2088.2668163797011</v>
      </c>
      <c r="BR24" s="279">
        <f>'Carers Allowance'!BR4</f>
        <v>2319.2115774999988</v>
      </c>
      <c r="BS24" s="279">
        <f>'Carers Allowance'!BS4</f>
        <v>2545.4439678199992</v>
      </c>
      <c r="BT24" s="279">
        <f>'Carers Allowance'!BT4</f>
        <v>2666.973573598962</v>
      </c>
      <c r="BU24" s="279">
        <f>'Carers Allowance'!BU4</f>
        <v>2830.0153530399994</v>
      </c>
      <c r="BV24" s="279">
        <f>'Carers Allowance'!BV4</f>
        <v>2868.5897810447832</v>
      </c>
      <c r="BW24" s="279">
        <f>'Carers Allowance'!BW4</f>
        <v>2981.8682586991972</v>
      </c>
      <c r="BX24" s="279">
        <f>'Carers Allowance'!BX4</f>
        <v>3175.4824248265058</v>
      </c>
      <c r="BY24" s="279">
        <f>'Carers Allowance'!BY4</f>
        <v>3397.342854129502</v>
      </c>
      <c r="BZ24" s="279">
        <f>'Carers Allowance'!BZ4</f>
        <v>3718.5721139463167</v>
      </c>
      <c r="CA24" s="280">
        <f>'Carers Allowance'!CA4</f>
        <v>4047.123130294658</v>
      </c>
    </row>
    <row r="25" spans="1:79" s="243" customFormat="1" ht="24.75" customHeight="1" x14ac:dyDescent="0.4">
      <c r="A25" s="277"/>
      <c r="B25" s="281" t="s">
        <v>360</v>
      </c>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79">
        <v>0</v>
      </c>
      <c r="AI25" s="279">
        <v>0</v>
      </c>
      <c r="AJ25" s="279">
        <v>0</v>
      </c>
      <c r="AK25" s="279">
        <v>0</v>
      </c>
      <c r="AL25" s="279">
        <v>0</v>
      </c>
      <c r="AM25" s="279">
        <v>0</v>
      </c>
      <c r="AN25" s="279">
        <v>0</v>
      </c>
      <c r="AO25" s="279">
        <v>0</v>
      </c>
      <c r="AP25" s="279">
        <v>0</v>
      </c>
      <c r="AQ25" s="279">
        <v>0</v>
      </c>
      <c r="AR25" s="279">
        <v>0</v>
      </c>
      <c r="AS25" s="279">
        <v>0</v>
      </c>
      <c r="AT25" s="279">
        <v>0</v>
      </c>
      <c r="AU25" s="279">
        <v>0</v>
      </c>
      <c r="AV25" s="279">
        <v>0</v>
      </c>
      <c r="AW25" s="279">
        <v>0</v>
      </c>
      <c r="AX25" s="279">
        <v>0</v>
      </c>
      <c r="AY25" s="279">
        <v>0</v>
      </c>
      <c r="AZ25" s="279">
        <v>0</v>
      </c>
      <c r="BA25" s="279">
        <v>0</v>
      </c>
      <c r="BB25" s="279">
        <v>0</v>
      </c>
      <c r="BC25" s="279">
        <v>0</v>
      </c>
      <c r="BD25" s="279">
        <v>252.8506024179687</v>
      </c>
      <c r="BE25" s="279">
        <v>334.41491264418875</v>
      </c>
      <c r="BF25" s="279">
        <v>376.31615316717199</v>
      </c>
      <c r="BG25" s="279">
        <v>377.57849637345873</v>
      </c>
      <c r="BH25" s="279">
        <v>328.26976673374355</v>
      </c>
      <c r="BI25" s="279">
        <v>296.30574154435226</v>
      </c>
      <c r="BJ25" s="279">
        <v>290.48548701729464</v>
      </c>
      <c r="BK25" s="279">
        <v>283.72187865289749</v>
      </c>
      <c r="BL25" s="279">
        <v>276.94990169243857</v>
      </c>
      <c r="BM25" s="279">
        <v>304.28514955817326</v>
      </c>
      <c r="BN25" s="279">
        <v>388.24454173128282</v>
      </c>
      <c r="BO25" s="279">
        <v>430.68552026831782</v>
      </c>
      <c r="BP25" s="279">
        <v>508.21788711256067</v>
      </c>
      <c r="BQ25" s="279">
        <v>557.83154347728623</v>
      </c>
      <c r="BR25" s="279">
        <v>585.70178248498928</v>
      </c>
      <c r="BS25" s="279">
        <v>623.86401182127997</v>
      </c>
      <c r="BT25" s="279">
        <v>650.39788351569507</v>
      </c>
      <c r="BU25" s="279">
        <v>756.06585416252096</v>
      </c>
      <c r="BV25" s="279">
        <v>896.20007691392516</v>
      </c>
      <c r="BW25" s="279">
        <v>815.81454106330921</v>
      </c>
      <c r="BX25" s="279">
        <v>872.06469926666978</v>
      </c>
      <c r="BY25" s="279">
        <v>930.71459140241632</v>
      </c>
      <c r="BZ25" s="279">
        <v>999.97075297459889</v>
      </c>
      <c r="CA25" s="280">
        <v>1012.6568279682206</v>
      </c>
    </row>
    <row r="26" spans="1:79" s="243" customFormat="1" ht="24.75" customHeight="1" x14ac:dyDescent="0.4">
      <c r="A26" s="277"/>
      <c r="B26" s="281" t="s">
        <v>361</v>
      </c>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79">
        <f t="shared" ref="AH26:BX26" si="4">SUM(AH28:AH30,AH32)</f>
        <v>51.497172727332845</v>
      </c>
      <c r="AI26" s="279">
        <f t="shared" si="4"/>
        <v>56.414147956273574</v>
      </c>
      <c r="AJ26" s="279">
        <f t="shared" si="4"/>
        <v>72.615417878922116</v>
      </c>
      <c r="AK26" s="279">
        <f t="shared" si="4"/>
        <v>117.78692276529311</v>
      </c>
      <c r="AL26" s="279">
        <f t="shared" si="4"/>
        <v>151.22362386540289</v>
      </c>
      <c r="AM26" s="279">
        <f t="shared" si="4"/>
        <v>178.70507247687672</v>
      </c>
      <c r="AN26" s="279">
        <f t="shared" si="4"/>
        <v>201.80019075346371</v>
      </c>
      <c r="AO26" s="279">
        <f t="shared" si="4"/>
        <v>225.35883833034222</v>
      </c>
      <c r="AP26" s="279">
        <f t="shared" si="4"/>
        <v>242.96586799409306</v>
      </c>
      <c r="AQ26" s="279">
        <f t="shared" si="4"/>
        <v>251.3770479196252</v>
      </c>
      <c r="AR26" s="279">
        <f t="shared" si="4"/>
        <v>219.61099999999999</v>
      </c>
      <c r="AS26" s="279">
        <f t="shared" si="4"/>
        <v>302.30599999999998</v>
      </c>
      <c r="AT26" s="279">
        <f t="shared" si="4"/>
        <v>415.50300000000004</v>
      </c>
      <c r="AU26" s="279">
        <f t="shared" si="4"/>
        <v>549.82100000000003</v>
      </c>
      <c r="AV26" s="279">
        <f t="shared" si="4"/>
        <v>722.96500000000003</v>
      </c>
      <c r="AW26" s="279">
        <f t="shared" si="4"/>
        <v>963.53300000000002</v>
      </c>
      <c r="AX26" s="279">
        <f t="shared" si="4"/>
        <v>1237.7020586775143</v>
      </c>
      <c r="AY26" s="279">
        <f t="shared" si="4"/>
        <v>1440.7675679371928</v>
      </c>
      <c r="AZ26" s="279">
        <f t="shared" si="4"/>
        <v>1632.1173192887268</v>
      </c>
      <c r="BA26" s="279">
        <f t="shared" si="4"/>
        <v>1783.2014949487759</v>
      </c>
      <c r="BB26" s="279">
        <f t="shared" si="4"/>
        <v>1966.2753495570933</v>
      </c>
      <c r="BC26" s="279">
        <f t="shared" si="4"/>
        <v>2143.4684371455282</v>
      </c>
      <c r="BD26" s="279">
        <f t="shared" si="4"/>
        <v>2303.1767229957381</v>
      </c>
      <c r="BE26" s="279">
        <f t="shared" si="4"/>
        <v>2531.7035246192022</v>
      </c>
      <c r="BF26" s="279">
        <f t="shared" si="4"/>
        <v>2999.4614887041653</v>
      </c>
      <c r="BG26" s="279">
        <f t="shared" si="4"/>
        <v>2966.6712049912694</v>
      </c>
      <c r="BH26" s="279">
        <f t="shared" si="4"/>
        <v>3201.5130041258617</v>
      </c>
      <c r="BI26" s="279">
        <f t="shared" si="4"/>
        <v>3472.5465205192463</v>
      </c>
      <c r="BJ26" s="279">
        <f t="shared" si="4"/>
        <v>3760.9241738617989</v>
      </c>
      <c r="BK26" s="279">
        <f t="shared" si="4"/>
        <v>3996.4280011900032</v>
      </c>
      <c r="BL26" s="279">
        <f t="shared" si="4"/>
        <v>4891.7079022417884</v>
      </c>
      <c r="BM26" s="279">
        <f t="shared" si="4"/>
        <v>5587.16694369992</v>
      </c>
      <c r="BN26" s="279">
        <f t="shared" si="4"/>
        <v>5998.1093455519394</v>
      </c>
      <c r="BO26" s="279">
        <f t="shared" si="4"/>
        <v>6471.3592562218046</v>
      </c>
      <c r="BP26" s="279">
        <f t="shared" si="4"/>
        <v>6901.4624032787806</v>
      </c>
      <c r="BQ26" s="279">
        <f t="shared" si="4"/>
        <v>7141.9076247388075</v>
      </c>
      <c r="BR26" s="279">
        <f t="shared" si="4"/>
        <v>7733.6700263693729</v>
      </c>
      <c r="BS26" s="279">
        <f t="shared" si="4"/>
        <v>8132.5337356956888</v>
      </c>
      <c r="BT26" s="279">
        <f t="shared" si="4"/>
        <v>8108.0490092891159</v>
      </c>
      <c r="BU26" s="279">
        <f t="shared" si="4"/>
        <v>7918.391130132075</v>
      </c>
      <c r="BV26" s="279">
        <f t="shared" si="4"/>
        <v>7569.6768333823793</v>
      </c>
      <c r="BW26" s="279">
        <f t="shared" si="4"/>
        <v>8476.6892394166043</v>
      </c>
      <c r="BX26" s="279">
        <f t="shared" si="4"/>
        <v>8674.015734306282</v>
      </c>
      <c r="BY26" s="279">
        <f>SUM(BY28:BY30,BY32)</f>
        <v>8892.8260394766239</v>
      </c>
      <c r="BZ26" s="279">
        <f>SUM(BZ28:BZ30,BZ32)</f>
        <v>9165.9195528085693</v>
      </c>
      <c r="CA26" s="280">
        <f>SUM(CA28:CA30,CA32)</f>
        <v>9453.7473706887631</v>
      </c>
    </row>
    <row r="27" spans="1:79" x14ac:dyDescent="0.4">
      <c r="A27" s="283"/>
      <c r="B27" s="287" t="s">
        <v>362</v>
      </c>
      <c r="C27" s="216"/>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3"/>
    </row>
    <row r="28" spans="1:79" x14ac:dyDescent="0.4">
      <c r="A28" s="283"/>
      <c r="B28" s="284" t="s">
        <v>363</v>
      </c>
      <c r="C28" s="216"/>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02" t="str">
        <f>'Housing benefits'!AH19</f>
        <v>-</v>
      </c>
      <c r="AI28" s="202" t="str">
        <f>'Housing benefits'!AI19</f>
        <v>-</v>
      </c>
      <c r="AJ28" s="202" t="str">
        <f>'Housing benefits'!AJ19</f>
        <v>-</v>
      </c>
      <c r="AK28" s="202" t="str">
        <f>'Housing benefits'!AK19</f>
        <v>-</v>
      </c>
      <c r="AL28" s="202" t="str">
        <f>'Housing benefits'!AL19</f>
        <v>-</v>
      </c>
      <c r="AM28" s="202" t="str">
        <f>'Housing benefits'!AM19</f>
        <v>-</v>
      </c>
      <c r="AN28" s="202" t="str">
        <f>'Housing benefits'!AN19</f>
        <v>-</v>
      </c>
      <c r="AO28" s="202" t="str">
        <f>'Housing benefits'!AO19</f>
        <v>-</v>
      </c>
      <c r="AP28" s="202" t="str">
        <f>'Housing benefits'!AP19</f>
        <v>-</v>
      </c>
      <c r="AQ28" s="202" t="str">
        <f>'Housing benefits'!AQ19</f>
        <v>-</v>
      </c>
      <c r="AR28" s="202" t="str">
        <f>'Housing benefits'!AR19</f>
        <v>-</v>
      </c>
      <c r="AS28" s="202" t="str">
        <f>'Housing benefits'!AS19</f>
        <v>-</v>
      </c>
      <c r="AT28" s="202" t="str">
        <f>'Housing benefits'!AT19</f>
        <v>-</v>
      </c>
      <c r="AU28" s="202" t="str">
        <f>'Housing benefits'!AU19</f>
        <v>-</v>
      </c>
      <c r="AV28" s="202" t="str">
        <f>'Housing benefits'!AV19</f>
        <v>-</v>
      </c>
      <c r="AW28" s="202" t="str">
        <f>'Housing benefits'!AW19</f>
        <v>-</v>
      </c>
      <c r="AX28" s="202" t="str">
        <f>'Housing benefits'!AX19</f>
        <v>-</v>
      </c>
      <c r="AY28" s="202" t="str">
        <f>'Housing benefits'!AY19</f>
        <v>-</v>
      </c>
      <c r="AZ28" s="202" t="str">
        <f>'Housing benefits'!AZ19</f>
        <v>-</v>
      </c>
      <c r="BA28" s="202" t="str">
        <f>'Housing benefits'!BA19</f>
        <v>-</v>
      </c>
      <c r="BB28" s="202" t="str">
        <f>'Housing benefits'!BB19</f>
        <v>-</v>
      </c>
      <c r="BC28" s="202" t="str">
        <f>'Housing benefits'!BC19</f>
        <v>-</v>
      </c>
      <c r="BD28" s="202" t="str">
        <f>'Housing benefits'!BD19</f>
        <v>-</v>
      </c>
      <c r="BE28" s="202" t="str">
        <f>'Housing benefits'!BE19</f>
        <v>-</v>
      </c>
      <c r="BF28" s="202" t="str">
        <f>'Housing benefits'!BF19</f>
        <v>-</v>
      </c>
      <c r="BG28" s="202" t="str">
        <f>'Housing benefits'!BG19</f>
        <v>-</v>
      </c>
      <c r="BH28" s="202" t="str">
        <f>'Housing benefits'!BH19</f>
        <v>-</v>
      </c>
      <c r="BI28" s="202" t="str">
        <f>'Housing benefits'!BI19</f>
        <v>-</v>
      </c>
      <c r="BJ28" s="202" t="str">
        <f>'Housing benefits'!BJ19</f>
        <v>-</v>
      </c>
      <c r="BK28" s="202" t="str">
        <f>'Housing benefits'!BK19</f>
        <v>-</v>
      </c>
      <c r="BL28" s="202">
        <f>'Housing benefits'!BL19</f>
        <v>315.32689004851829</v>
      </c>
      <c r="BM28" s="202">
        <f>'Housing benefits'!BM19</f>
        <v>391.93425198433891</v>
      </c>
      <c r="BN28" s="202">
        <f>'Housing benefits'!BN19</f>
        <v>465.09166515156534</v>
      </c>
      <c r="BO28" s="202">
        <f>'Housing benefits'!BO19</f>
        <v>540.50149467791391</v>
      </c>
      <c r="BP28" s="202">
        <f>'Housing benefits'!BP19</f>
        <v>626.09691811330299</v>
      </c>
      <c r="BQ28" s="202">
        <f>'Housing benefits'!BQ19</f>
        <v>695.36424794605682</v>
      </c>
      <c r="BR28" s="202">
        <f>'Housing benefits'!BR19</f>
        <v>781.28564014637732</v>
      </c>
      <c r="BS28" s="202">
        <f>'Housing benefits'!BS19</f>
        <v>885.7633665276046</v>
      </c>
      <c r="BT28" s="202">
        <f>'Housing benefits'!BT19</f>
        <v>935.86524437191224</v>
      </c>
      <c r="BU28" s="202">
        <f>'Housing benefits'!BU19</f>
        <v>953.07062235629201</v>
      </c>
      <c r="BV28" s="202">
        <f>'Housing benefits'!BV19</f>
        <v>938.41407499006789</v>
      </c>
      <c r="BW28" s="202">
        <f>'Housing benefits'!BW19</f>
        <v>1112.4715546456673</v>
      </c>
      <c r="BX28" s="202">
        <f>'Housing benefits'!BX19</f>
        <v>1183.7988072493558</v>
      </c>
      <c r="BY28" s="202">
        <f>'Housing benefits'!BY19</f>
        <v>1261.8812015355293</v>
      </c>
      <c r="BZ28" s="202">
        <f>'Housing benefits'!BZ19</f>
        <v>1350.5838920270028</v>
      </c>
      <c r="CA28" s="203">
        <f>'Housing benefits'!CA19</f>
        <v>1446.3275767764258</v>
      </c>
    </row>
    <row r="29" spans="1:79" x14ac:dyDescent="0.4">
      <c r="A29" s="283"/>
      <c r="B29" s="284" t="s">
        <v>364</v>
      </c>
      <c r="C29" s="216"/>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02" t="str">
        <f>'Housing benefits'!AH22</f>
        <v>-</v>
      </c>
      <c r="AI29" s="202" t="str">
        <f>'Housing benefits'!AI22</f>
        <v>-</v>
      </c>
      <c r="AJ29" s="202" t="str">
        <f>'Housing benefits'!AJ22</f>
        <v>-</v>
      </c>
      <c r="AK29" s="202" t="str">
        <f>'Housing benefits'!AK22</f>
        <v>-</v>
      </c>
      <c r="AL29" s="202" t="str">
        <f>'Housing benefits'!AL22</f>
        <v>-</v>
      </c>
      <c r="AM29" s="202" t="str">
        <f>'Housing benefits'!AM22</f>
        <v>-</v>
      </c>
      <c r="AN29" s="202" t="str">
        <f>'Housing benefits'!AN22</f>
        <v>-</v>
      </c>
      <c r="AO29" s="202" t="str">
        <f>'Housing benefits'!AO22</f>
        <v>-</v>
      </c>
      <c r="AP29" s="202" t="str">
        <f>'Housing benefits'!AP22</f>
        <v>-</v>
      </c>
      <c r="AQ29" s="202" t="str">
        <f>'Housing benefits'!AQ22</f>
        <v>-</v>
      </c>
      <c r="AR29" s="202" t="str">
        <f>'Housing benefits'!AR22</f>
        <v>-</v>
      </c>
      <c r="AS29" s="202" t="str">
        <f>'Housing benefits'!AS22</f>
        <v>-</v>
      </c>
      <c r="AT29" s="202" t="str">
        <f>'Housing benefits'!AT22</f>
        <v>-</v>
      </c>
      <c r="AU29" s="202" t="str">
        <f>'Housing benefits'!AU22</f>
        <v>-</v>
      </c>
      <c r="AV29" s="202" t="str">
        <f>'Housing benefits'!AV22</f>
        <v>-</v>
      </c>
      <c r="AW29" s="202" t="str">
        <f>'Housing benefits'!AW22</f>
        <v>-</v>
      </c>
      <c r="AX29" s="202" t="str">
        <f>'Housing benefits'!AX22</f>
        <v>-</v>
      </c>
      <c r="AY29" s="202" t="str">
        <f>'Housing benefits'!AY22</f>
        <v>-</v>
      </c>
      <c r="AZ29" s="202" t="str">
        <f>'Housing benefits'!AZ22</f>
        <v>-</v>
      </c>
      <c r="BA29" s="202" t="str">
        <f>'Housing benefits'!BA22</f>
        <v>-</v>
      </c>
      <c r="BB29" s="202" t="str">
        <f>'Housing benefits'!BB22</f>
        <v>-</v>
      </c>
      <c r="BC29" s="202" t="str">
        <f>'Housing benefits'!BC22</f>
        <v>-</v>
      </c>
      <c r="BD29" s="202" t="str">
        <f>'Housing benefits'!BD22</f>
        <v>-</v>
      </c>
      <c r="BE29" s="202" t="str">
        <f>'Housing benefits'!BE22</f>
        <v>-</v>
      </c>
      <c r="BF29" s="202" t="str">
        <f>'Housing benefits'!BF22</f>
        <v>-</v>
      </c>
      <c r="BG29" s="202" t="str">
        <f>'Housing benefits'!BG22</f>
        <v>-</v>
      </c>
      <c r="BH29" s="202" t="str">
        <f>'Housing benefits'!BH22</f>
        <v>-</v>
      </c>
      <c r="BI29" s="202" t="str">
        <f>'Housing benefits'!BI22</f>
        <v>-</v>
      </c>
      <c r="BJ29" s="202" t="str">
        <f>'Housing benefits'!BJ22</f>
        <v>-</v>
      </c>
      <c r="BK29" s="202" t="str">
        <f>'Housing benefits'!BK22</f>
        <v>-</v>
      </c>
      <c r="BL29" s="202">
        <f>'Housing benefits'!BL22</f>
        <v>99.45993897531325</v>
      </c>
      <c r="BM29" s="202">
        <f>'Housing benefits'!BM22</f>
        <v>126.1038655767793</v>
      </c>
      <c r="BN29" s="202">
        <f>'Housing benefits'!BN22</f>
        <v>152.98604032937789</v>
      </c>
      <c r="BO29" s="202">
        <f>'Housing benefits'!BO22</f>
        <v>179.42766398503792</v>
      </c>
      <c r="BP29" s="202">
        <f>'Housing benefits'!BP22</f>
        <v>220.87045793975454</v>
      </c>
      <c r="BQ29" s="202">
        <f>'Housing benefits'!BQ22</f>
        <v>252.27197576665208</v>
      </c>
      <c r="BR29" s="202">
        <f>'Housing benefits'!BR22</f>
        <v>274.23709589580255</v>
      </c>
      <c r="BS29" s="202">
        <f>'Housing benefits'!BS22</f>
        <v>300.25519274908095</v>
      </c>
      <c r="BT29" s="202">
        <f>'Housing benefits'!BT22</f>
        <v>302.12204374352308</v>
      </c>
      <c r="BU29" s="202">
        <f>'Housing benefits'!BU22</f>
        <v>285.93220021424474</v>
      </c>
      <c r="BV29" s="202">
        <f>'Housing benefits'!BV22</f>
        <v>296.98665250213332</v>
      </c>
      <c r="BW29" s="202">
        <f>'Housing benefits'!BW22</f>
        <v>330.7692506701074</v>
      </c>
      <c r="BX29" s="202">
        <f>'Housing benefits'!BX22</f>
        <v>343.14647473785465</v>
      </c>
      <c r="BY29" s="202">
        <f>'Housing benefits'!BY22</f>
        <v>364.59058728907684</v>
      </c>
      <c r="BZ29" s="202">
        <f>'Housing benefits'!BZ22</f>
        <v>392.04839443542471</v>
      </c>
      <c r="CA29" s="203">
        <f>'Housing benefits'!CA22</f>
        <v>422.14866723804613</v>
      </c>
    </row>
    <row r="30" spans="1:79" x14ac:dyDescent="0.4">
      <c r="A30" s="283"/>
      <c r="B30" s="284" t="s">
        <v>365</v>
      </c>
      <c r="C30" s="216"/>
      <c r="D30" s="248"/>
      <c r="E30" s="248"/>
      <c r="F30" s="248"/>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02" t="str">
        <f>'Housing benefits'!AH17</f>
        <v>-</v>
      </c>
      <c r="AI30" s="202" t="str">
        <f>'Housing benefits'!AI17</f>
        <v>-</v>
      </c>
      <c r="AJ30" s="202" t="str">
        <f>'Housing benefits'!AJ17</f>
        <v>-</v>
      </c>
      <c r="AK30" s="202" t="str">
        <f>'Housing benefits'!AK17</f>
        <v>-</v>
      </c>
      <c r="AL30" s="202" t="str">
        <f>'Housing benefits'!AL17</f>
        <v>-</v>
      </c>
      <c r="AM30" s="202" t="str">
        <f>'Housing benefits'!AM17</f>
        <v>-</v>
      </c>
      <c r="AN30" s="202" t="str">
        <f>'Housing benefits'!AN17</f>
        <v>-</v>
      </c>
      <c r="AO30" s="202" t="str">
        <f>'Housing benefits'!AO17</f>
        <v>-</v>
      </c>
      <c r="AP30" s="202" t="str">
        <f>'Housing benefits'!AP17</f>
        <v>-</v>
      </c>
      <c r="AQ30" s="202" t="str">
        <f>'Housing benefits'!AQ17</f>
        <v>-</v>
      </c>
      <c r="AR30" s="202" t="str">
        <f>'Housing benefits'!AR17</f>
        <v>-</v>
      </c>
      <c r="AS30" s="202" t="str">
        <f>'Housing benefits'!AS17</f>
        <v>-</v>
      </c>
      <c r="AT30" s="202" t="str">
        <f>'Housing benefits'!AT17</f>
        <v>-</v>
      </c>
      <c r="AU30" s="202" t="str">
        <f>'Housing benefits'!AU17</f>
        <v>-</v>
      </c>
      <c r="AV30" s="202" t="str">
        <f>'Housing benefits'!AV17</f>
        <v>-</v>
      </c>
      <c r="AW30" s="202" t="str">
        <f>'Housing benefits'!AW17</f>
        <v>-</v>
      </c>
      <c r="AX30" s="202" t="str">
        <f>'Housing benefits'!AX17</f>
        <v>-</v>
      </c>
      <c r="AY30" s="202" t="str">
        <f>'Housing benefits'!AY17</f>
        <v>-</v>
      </c>
      <c r="AZ30" s="202" t="str">
        <f>'Housing benefits'!AZ17</f>
        <v>-</v>
      </c>
      <c r="BA30" s="202" t="str">
        <f>'Housing benefits'!BA17</f>
        <v>-</v>
      </c>
      <c r="BB30" s="202" t="str">
        <f>'Housing benefits'!BB17</f>
        <v>-</v>
      </c>
      <c r="BC30" s="202" t="str">
        <f>'Housing benefits'!BC17</f>
        <v>-</v>
      </c>
      <c r="BD30" s="202" t="str">
        <f>'Housing benefits'!BD17</f>
        <v>-</v>
      </c>
      <c r="BE30" s="202" t="str">
        <f>'Housing benefits'!BE17</f>
        <v>-</v>
      </c>
      <c r="BF30" s="202" t="str">
        <f>'Housing benefits'!BF17</f>
        <v>-</v>
      </c>
      <c r="BG30" s="202" t="str">
        <f>'Housing benefits'!BG17</f>
        <v>-</v>
      </c>
      <c r="BH30" s="202" t="str">
        <f>'Housing benefits'!BH17</f>
        <v>-</v>
      </c>
      <c r="BI30" s="202" t="str">
        <f>'Housing benefits'!BI17</f>
        <v>-</v>
      </c>
      <c r="BJ30" s="202" t="str">
        <f>'Housing benefits'!BJ17</f>
        <v>-</v>
      </c>
      <c r="BK30" s="202" t="str">
        <f>'Housing benefits'!BK17</f>
        <v>-</v>
      </c>
      <c r="BL30" s="202">
        <f>'Housing benefits'!BL17</f>
        <v>4476.9210732179572</v>
      </c>
      <c r="BM30" s="202">
        <f>'Housing benefits'!BM17</f>
        <v>5069.1288261388017</v>
      </c>
      <c r="BN30" s="202">
        <f>'Housing benefits'!BN17</f>
        <v>5380.0316400709962</v>
      </c>
      <c r="BO30" s="202">
        <f>'Housing benefits'!BO17</f>
        <v>5751.430097558853</v>
      </c>
      <c r="BP30" s="202">
        <f>'Housing benefits'!BP17</f>
        <v>6054.4950272257229</v>
      </c>
      <c r="BQ30" s="202">
        <f>'Housing benefits'!BQ17</f>
        <v>6194.2714010260988</v>
      </c>
      <c r="BR30" s="202">
        <f>'Housing benefits'!BR17</f>
        <v>6678.1472903271933</v>
      </c>
      <c r="BS30" s="202">
        <f>'Housing benefits'!BS17</f>
        <v>6946.5151764190032</v>
      </c>
      <c r="BT30" s="202">
        <f>'Housing benefits'!BT17</f>
        <v>6870.0617211736808</v>
      </c>
      <c r="BU30" s="202">
        <f>'Housing benefits'!BU17</f>
        <v>6679.3883075615377</v>
      </c>
      <c r="BV30" s="202">
        <f>'Housing benefits'!BV17</f>
        <v>6334.2761058901779</v>
      </c>
      <c r="BW30" s="202">
        <f>'Housing benefits'!BW17</f>
        <v>7033.4484341008292</v>
      </c>
      <c r="BX30" s="202">
        <f>'Housing benefits'!BX17</f>
        <v>7147.0704523190707</v>
      </c>
      <c r="BY30" s="202">
        <f>'Housing benefits'!BY17</f>
        <v>7266.3542506520171</v>
      </c>
      <c r="BZ30" s="202">
        <f>'Housing benefits'!BZ17</f>
        <v>7423.2872663461412</v>
      </c>
      <c r="CA30" s="203">
        <f>'Housing benefits'!CA17</f>
        <v>7585.2711266742917</v>
      </c>
    </row>
    <row r="31" spans="1:79" x14ac:dyDescent="0.4">
      <c r="A31" s="283"/>
      <c r="B31" s="287" t="s">
        <v>366</v>
      </c>
      <c r="C31" s="216"/>
      <c r="D31" s="248"/>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02"/>
      <c r="BD31" s="202"/>
      <c r="BE31" s="202"/>
      <c r="BF31" s="202"/>
      <c r="BG31" s="202"/>
      <c r="BH31" s="202"/>
      <c r="BI31" s="202"/>
      <c r="BJ31" s="202"/>
      <c r="BK31" s="202"/>
      <c r="BL31" s="202"/>
      <c r="BM31" s="202"/>
      <c r="BN31" s="202"/>
      <c r="BO31" s="202"/>
      <c r="BP31" s="202"/>
      <c r="BQ31" s="202"/>
      <c r="BR31" s="202"/>
      <c r="BS31" s="202"/>
      <c r="BT31" s="202"/>
      <c r="BU31" s="202"/>
      <c r="BV31" s="202"/>
      <c r="BW31" s="202"/>
      <c r="BX31" s="202"/>
      <c r="BY31" s="202"/>
      <c r="BZ31" s="202"/>
      <c r="CA31" s="203"/>
    </row>
    <row r="32" spans="1:79" s="290" customFormat="1" ht="26.25" customHeight="1" thickBot="1" x14ac:dyDescent="0.4">
      <c r="A32" s="288"/>
      <c r="B32" s="289" t="s">
        <v>367</v>
      </c>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292">
        <f>'Housing benefits'!AH30</f>
        <v>51.497172727332845</v>
      </c>
      <c r="AI32" s="292">
        <f>'Housing benefits'!AI30</f>
        <v>56.414147956273574</v>
      </c>
      <c r="AJ32" s="292">
        <f>'Housing benefits'!AJ30</f>
        <v>72.615417878922116</v>
      </c>
      <c r="AK32" s="292">
        <f>'Housing benefits'!AK30</f>
        <v>117.78692276529311</v>
      </c>
      <c r="AL32" s="292">
        <f>'Housing benefits'!AL30</f>
        <v>151.22362386540289</v>
      </c>
      <c r="AM32" s="292">
        <f>'Housing benefits'!AM30</f>
        <v>178.70507247687672</v>
      </c>
      <c r="AN32" s="292">
        <f>'Housing benefits'!AN30</f>
        <v>201.80019075346371</v>
      </c>
      <c r="AO32" s="292">
        <f>'Housing benefits'!AO30</f>
        <v>225.35883833034222</v>
      </c>
      <c r="AP32" s="292">
        <f>'Housing benefits'!AP30</f>
        <v>242.96586799409306</v>
      </c>
      <c r="AQ32" s="292">
        <f>'Housing benefits'!AQ30</f>
        <v>251.3770479196252</v>
      </c>
      <c r="AR32" s="292">
        <f>'Housing benefits'!AR30</f>
        <v>219.61099999999999</v>
      </c>
      <c r="AS32" s="292">
        <f>'Housing benefits'!AS30</f>
        <v>302.30599999999998</v>
      </c>
      <c r="AT32" s="292">
        <f>'Housing benefits'!AT30</f>
        <v>415.50300000000004</v>
      </c>
      <c r="AU32" s="292">
        <f>'Housing benefits'!AU30</f>
        <v>549.82100000000003</v>
      </c>
      <c r="AV32" s="292">
        <f>'Housing benefits'!AV30</f>
        <v>722.96500000000003</v>
      </c>
      <c r="AW32" s="292">
        <f>'Housing benefits'!AW30</f>
        <v>963.53300000000002</v>
      </c>
      <c r="AX32" s="292">
        <f>'Housing benefits'!AX30</f>
        <v>1237.7020586775143</v>
      </c>
      <c r="AY32" s="292">
        <f>'Housing benefits'!AY30</f>
        <v>1440.7675679371928</v>
      </c>
      <c r="AZ32" s="292">
        <f>'Housing benefits'!AZ30</f>
        <v>1632.1173192887268</v>
      </c>
      <c r="BA32" s="292">
        <f>'Housing benefits'!BA30</f>
        <v>1783.2014949487759</v>
      </c>
      <c r="BB32" s="292">
        <f>'Housing benefits'!BB30</f>
        <v>1966.2753495570933</v>
      </c>
      <c r="BC32" s="292">
        <f>'Housing benefits'!BC30</f>
        <v>2143.4684371455282</v>
      </c>
      <c r="BD32" s="292">
        <f>'Housing benefits'!BD30</f>
        <v>2303.1767229957381</v>
      </c>
      <c r="BE32" s="292">
        <f>'Housing benefits'!BE30</f>
        <v>2531.7035246192022</v>
      </c>
      <c r="BF32" s="292">
        <f>'Housing benefits'!BF30</f>
        <v>2999.4614887041653</v>
      </c>
      <c r="BG32" s="292">
        <f>'Housing benefits'!BG30</f>
        <v>2966.6712049912694</v>
      </c>
      <c r="BH32" s="292">
        <f>'Housing benefits'!BH30</f>
        <v>3201.5130041258617</v>
      </c>
      <c r="BI32" s="292">
        <f>'Housing benefits'!BI30</f>
        <v>3472.5465205192463</v>
      </c>
      <c r="BJ32" s="292">
        <f>'Housing benefits'!BJ30</f>
        <v>3760.9241738617989</v>
      </c>
      <c r="BK32" s="292">
        <f>'Housing benefits'!BK30</f>
        <v>3996.4280011900032</v>
      </c>
      <c r="BL32" s="292">
        <v>0</v>
      </c>
      <c r="BM32" s="292">
        <v>0</v>
      </c>
      <c r="BN32" s="292">
        <v>0</v>
      </c>
      <c r="BO32" s="292">
        <v>0</v>
      </c>
      <c r="BP32" s="292">
        <v>0</v>
      </c>
      <c r="BQ32" s="292">
        <v>0</v>
      </c>
      <c r="BR32" s="292">
        <v>0</v>
      </c>
      <c r="BS32" s="292">
        <v>0</v>
      </c>
      <c r="BT32" s="292">
        <v>0</v>
      </c>
      <c r="BU32" s="292">
        <v>0</v>
      </c>
      <c r="BV32" s="292">
        <v>0</v>
      </c>
      <c r="BW32" s="292">
        <v>0</v>
      </c>
      <c r="BX32" s="292">
        <v>0</v>
      </c>
      <c r="BY32" s="292">
        <v>0</v>
      </c>
      <c r="BZ32" s="292">
        <v>0</v>
      </c>
      <c r="CA32" s="293">
        <v>0</v>
      </c>
    </row>
    <row r="33" spans="1:79" ht="30" x14ac:dyDescent="0.4">
      <c r="A33" s="44"/>
      <c r="B33" s="189" t="s">
        <v>17</v>
      </c>
      <c r="C33" s="190"/>
      <c r="D33" s="46" t="s">
        <v>624</v>
      </c>
      <c r="E33" s="46" t="s">
        <v>625</v>
      </c>
      <c r="F33" s="46" t="s">
        <v>626</v>
      </c>
      <c r="G33" s="46" t="s">
        <v>627</v>
      </c>
      <c r="H33" s="46" t="s">
        <v>628</v>
      </c>
      <c r="I33" s="46" t="s">
        <v>629</v>
      </c>
      <c r="J33" s="46" t="s">
        <v>630</v>
      </c>
      <c r="K33" s="46" t="s">
        <v>631</v>
      </c>
      <c r="L33" s="46" t="s">
        <v>632</v>
      </c>
      <c r="M33" s="46" t="s">
        <v>633</v>
      </c>
      <c r="N33" s="46" t="s">
        <v>634</v>
      </c>
      <c r="O33" s="46" t="s">
        <v>635</v>
      </c>
      <c r="P33" s="46" t="s">
        <v>636</v>
      </c>
      <c r="Q33" s="46" t="s">
        <v>637</v>
      </c>
      <c r="R33" s="46" t="s">
        <v>638</v>
      </c>
      <c r="S33" s="46" t="s">
        <v>639</v>
      </c>
      <c r="T33" s="46" t="s">
        <v>640</v>
      </c>
      <c r="U33" s="46" t="s">
        <v>641</v>
      </c>
      <c r="V33" s="46" t="s">
        <v>642</v>
      </c>
      <c r="W33" s="46" t="s">
        <v>643</v>
      </c>
      <c r="X33" s="46" t="s">
        <v>644</v>
      </c>
      <c r="Y33" s="46" t="s">
        <v>645</v>
      </c>
      <c r="Z33" s="46" t="s">
        <v>646</v>
      </c>
      <c r="AA33" s="46" t="s">
        <v>647</v>
      </c>
      <c r="AB33" s="46" t="s">
        <v>648</v>
      </c>
      <c r="AC33" s="46" t="s">
        <v>649</v>
      </c>
      <c r="AD33" s="46" t="s">
        <v>650</v>
      </c>
      <c r="AE33" s="46" t="s">
        <v>651</v>
      </c>
      <c r="AF33" s="46" t="s">
        <v>652</v>
      </c>
      <c r="AG33" s="46" t="s">
        <v>653</v>
      </c>
      <c r="AH33" s="46" t="s">
        <v>654</v>
      </c>
      <c r="AI33" s="46" t="s">
        <v>655</v>
      </c>
      <c r="AJ33" s="46" t="s">
        <v>656</v>
      </c>
      <c r="AK33" s="46" t="s">
        <v>657</v>
      </c>
      <c r="AL33" s="46" t="s">
        <v>658</v>
      </c>
      <c r="AM33" s="46" t="s">
        <v>659</v>
      </c>
      <c r="AN33" s="46" t="s">
        <v>660</v>
      </c>
      <c r="AO33" s="46" t="s">
        <v>661</v>
      </c>
      <c r="AP33" s="46" t="s">
        <v>662</v>
      </c>
      <c r="AQ33" s="46" t="s">
        <v>663</v>
      </c>
      <c r="AR33" s="46" t="s">
        <v>664</v>
      </c>
      <c r="AS33" s="46" t="s">
        <v>665</v>
      </c>
      <c r="AT33" s="46" t="s">
        <v>666</v>
      </c>
      <c r="AU33" s="46" t="s">
        <v>667</v>
      </c>
      <c r="AV33" s="46" t="s">
        <v>668</v>
      </c>
      <c r="AW33" s="46" t="s">
        <v>669</v>
      </c>
      <c r="AX33" s="46" t="s">
        <v>670</v>
      </c>
      <c r="AY33" s="46" t="s">
        <v>593</v>
      </c>
      <c r="AZ33" s="46" t="s">
        <v>594</v>
      </c>
      <c r="BA33" s="46" t="s">
        <v>595</v>
      </c>
      <c r="BB33" s="46" t="s">
        <v>596</v>
      </c>
      <c r="BC33" s="46" t="s">
        <v>597</v>
      </c>
      <c r="BD33" s="46" t="s">
        <v>598</v>
      </c>
      <c r="BE33" s="46" t="s">
        <v>599</v>
      </c>
      <c r="BF33" s="46" t="s">
        <v>600</v>
      </c>
      <c r="BG33" s="46" t="s">
        <v>601</v>
      </c>
      <c r="BH33" s="46" t="s">
        <v>602</v>
      </c>
      <c r="BI33" s="46" t="s">
        <v>603</v>
      </c>
      <c r="BJ33" s="46" t="s">
        <v>604</v>
      </c>
      <c r="BK33" s="46" t="s">
        <v>605</v>
      </c>
      <c r="BL33" s="46" t="s">
        <v>606</v>
      </c>
      <c r="BM33" s="46" t="s">
        <v>607</v>
      </c>
      <c r="BN33" s="46" t="s">
        <v>608</v>
      </c>
      <c r="BO33" s="46" t="s">
        <v>609</v>
      </c>
      <c r="BP33" s="46" t="s">
        <v>610</v>
      </c>
      <c r="BQ33" s="46" t="s">
        <v>611</v>
      </c>
      <c r="BR33" s="46" t="s">
        <v>612</v>
      </c>
      <c r="BS33" s="46" t="s">
        <v>613</v>
      </c>
      <c r="BT33" s="46" t="s">
        <v>614</v>
      </c>
      <c r="BU33" s="46" t="s">
        <v>615</v>
      </c>
      <c r="BV33" s="46" t="s">
        <v>616</v>
      </c>
      <c r="BW33" s="46" t="s">
        <v>617</v>
      </c>
      <c r="BX33" s="46" t="s">
        <v>618</v>
      </c>
      <c r="BY33" s="46" t="s">
        <v>619</v>
      </c>
      <c r="BZ33" s="46" t="s">
        <v>620</v>
      </c>
      <c r="CA33" s="47" t="s">
        <v>621</v>
      </c>
    </row>
    <row r="34" spans="1:79" s="232" customFormat="1" x14ac:dyDescent="0.4">
      <c r="A34" s="294"/>
      <c r="B34" s="96" t="s">
        <v>220</v>
      </c>
      <c r="C34" s="196"/>
      <c r="D34" s="275" t="s">
        <v>622</v>
      </c>
      <c r="E34" s="275" t="s">
        <v>622</v>
      </c>
      <c r="F34" s="275" t="s">
        <v>622</v>
      </c>
      <c r="G34" s="275" t="s">
        <v>622</v>
      </c>
      <c r="H34" s="275" t="s">
        <v>622</v>
      </c>
      <c r="I34" s="275" t="s">
        <v>622</v>
      </c>
      <c r="J34" s="275" t="s">
        <v>622</v>
      </c>
      <c r="K34" s="275" t="s">
        <v>622</v>
      </c>
      <c r="L34" s="275" t="s">
        <v>622</v>
      </c>
      <c r="M34" s="275" t="s">
        <v>622</v>
      </c>
      <c r="N34" s="275" t="s">
        <v>622</v>
      </c>
      <c r="O34" s="275" t="s">
        <v>622</v>
      </c>
      <c r="P34" s="275" t="s">
        <v>622</v>
      </c>
      <c r="Q34" s="275" t="s">
        <v>622</v>
      </c>
      <c r="R34" s="275" t="s">
        <v>622</v>
      </c>
      <c r="S34" s="275" t="s">
        <v>622</v>
      </c>
      <c r="T34" s="275" t="s">
        <v>622</v>
      </c>
      <c r="U34" s="275" t="s">
        <v>622</v>
      </c>
      <c r="V34" s="275" t="s">
        <v>622</v>
      </c>
      <c r="W34" s="275" t="s">
        <v>622</v>
      </c>
      <c r="X34" s="275" t="s">
        <v>622</v>
      </c>
      <c r="Y34" s="275" t="s">
        <v>622</v>
      </c>
      <c r="Z34" s="275" t="s">
        <v>622</v>
      </c>
      <c r="AA34" s="275" t="s">
        <v>622</v>
      </c>
      <c r="AB34" s="275" t="s">
        <v>622</v>
      </c>
      <c r="AC34" s="275" t="s">
        <v>622</v>
      </c>
      <c r="AD34" s="275" t="s">
        <v>622</v>
      </c>
      <c r="AE34" s="275" t="s">
        <v>622</v>
      </c>
      <c r="AF34" s="275" t="s">
        <v>622</v>
      </c>
      <c r="AG34" s="275" t="s">
        <v>622</v>
      </c>
      <c r="AH34" s="275" t="s">
        <v>622</v>
      </c>
      <c r="AI34" s="275" t="s">
        <v>622</v>
      </c>
      <c r="AJ34" s="275" t="s">
        <v>622</v>
      </c>
      <c r="AK34" s="275" t="s">
        <v>622</v>
      </c>
      <c r="AL34" s="275" t="s">
        <v>622</v>
      </c>
      <c r="AM34" s="275" t="s">
        <v>622</v>
      </c>
      <c r="AN34" s="275" t="s">
        <v>622</v>
      </c>
      <c r="AO34" s="275" t="s">
        <v>622</v>
      </c>
      <c r="AP34" s="275" t="s">
        <v>622</v>
      </c>
      <c r="AQ34" s="275" t="s">
        <v>622</v>
      </c>
      <c r="AR34" s="275" t="s">
        <v>622</v>
      </c>
      <c r="AS34" s="275" t="s">
        <v>622</v>
      </c>
      <c r="AT34" s="275" t="s">
        <v>622</v>
      </c>
      <c r="AU34" s="275" t="s">
        <v>622</v>
      </c>
      <c r="AV34" s="275" t="s">
        <v>622</v>
      </c>
      <c r="AW34" s="275" t="s">
        <v>622</v>
      </c>
      <c r="AX34" s="275" t="s">
        <v>622</v>
      </c>
      <c r="AY34" s="275" t="s">
        <v>622</v>
      </c>
      <c r="AZ34" s="275" t="s">
        <v>622</v>
      </c>
      <c r="BA34" s="275" t="s">
        <v>622</v>
      </c>
      <c r="BB34" s="275" t="s">
        <v>622</v>
      </c>
      <c r="BC34" s="275" t="s">
        <v>622</v>
      </c>
      <c r="BD34" s="275" t="s">
        <v>622</v>
      </c>
      <c r="BE34" s="275" t="s">
        <v>622</v>
      </c>
      <c r="BF34" s="275" t="s">
        <v>622</v>
      </c>
      <c r="BG34" s="275" t="s">
        <v>622</v>
      </c>
      <c r="BH34" s="275" t="s">
        <v>622</v>
      </c>
      <c r="BI34" s="275" t="s">
        <v>622</v>
      </c>
      <c r="BJ34" s="275" t="s">
        <v>622</v>
      </c>
      <c r="BK34" s="275" t="s">
        <v>622</v>
      </c>
      <c r="BL34" s="275" t="s">
        <v>622</v>
      </c>
      <c r="BM34" s="275" t="s">
        <v>622</v>
      </c>
      <c r="BN34" s="275" t="s">
        <v>622</v>
      </c>
      <c r="BO34" s="275" t="s">
        <v>622</v>
      </c>
      <c r="BP34" s="275" t="s">
        <v>622</v>
      </c>
      <c r="BQ34" s="275" t="s">
        <v>622</v>
      </c>
      <c r="BR34" s="275" t="s">
        <v>622</v>
      </c>
      <c r="BS34" s="275" t="s">
        <v>622</v>
      </c>
      <c r="BT34" s="275" t="s">
        <v>622</v>
      </c>
      <c r="BU34" s="275" t="s">
        <v>622</v>
      </c>
      <c r="BV34" s="275" t="s">
        <v>623</v>
      </c>
      <c r="BW34" s="275" t="s">
        <v>623</v>
      </c>
      <c r="BX34" s="275" t="s">
        <v>623</v>
      </c>
      <c r="BY34" s="275" t="s">
        <v>623</v>
      </c>
      <c r="BZ34" s="275" t="s">
        <v>623</v>
      </c>
      <c r="CA34" s="276" t="s">
        <v>623</v>
      </c>
    </row>
    <row r="35" spans="1:79" ht="26.25" customHeight="1" x14ac:dyDescent="0.4">
      <c r="A35" s="277"/>
      <c r="B35" s="278" t="s">
        <v>100</v>
      </c>
      <c r="C35" s="243"/>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v>10812.060691362649</v>
      </c>
      <c r="AI35" s="279">
        <v>10266.138099397935</v>
      </c>
      <c r="AJ35" s="279">
        <v>9884.1015295551133</v>
      </c>
      <c r="AK35" s="279">
        <v>10487.706283068863</v>
      </c>
      <c r="AL35" s="279">
        <v>10892.879828210522</v>
      </c>
      <c r="AM35" s="279">
        <v>11180.364036432309</v>
      </c>
      <c r="AN35" s="279">
        <v>12040.435043026537</v>
      </c>
      <c r="AO35" s="279">
        <v>12763.517541421719</v>
      </c>
      <c r="AP35" s="279">
        <v>13883.845392105257</v>
      </c>
      <c r="AQ35" s="279">
        <v>14649.485290927916</v>
      </c>
      <c r="AR35" s="279">
        <v>15324.40690201369</v>
      </c>
      <c r="AS35" s="279">
        <v>16218.270716410203</v>
      </c>
      <c r="AT35" s="279">
        <v>17530.416132040253</v>
      </c>
      <c r="AU35" s="279">
        <v>20675.154342564274</v>
      </c>
      <c r="AV35" s="279">
        <v>24247.994936220643</v>
      </c>
      <c r="AW35" s="279">
        <v>28113.678878393606</v>
      </c>
      <c r="AX35" s="279">
        <v>30998.013734552344</v>
      </c>
      <c r="AY35" s="279">
        <v>32581.207935838462</v>
      </c>
      <c r="AZ35" s="279">
        <v>33513.577385569763</v>
      </c>
      <c r="BA35" s="279">
        <v>34444.823502576066</v>
      </c>
      <c r="BB35" s="279">
        <v>35123.7980304952</v>
      </c>
      <c r="BC35" s="279">
        <v>35694.438837220783</v>
      </c>
      <c r="BD35" s="279">
        <v>36794.437584829204</v>
      </c>
      <c r="BE35" s="279">
        <v>38554.466756689581</v>
      </c>
      <c r="BF35" s="279">
        <v>39175.608996804483</v>
      </c>
      <c r="BG35" s="279">
        <v>39672.772543485131</v>
      </c>
      <c r="BH35" s="279">
        <v>39414.961643660026</v>
      </c>
      <c r="BI35" s="279">
        <v>39562.063811166328</v>
      </c>
      <c r="BJ35" s="279">
        <v>39720.003470091149</v>
      </c>
      <c r="BK35" s="279">
        <v>41106.353462140134</v>
      </c>
      <c r="BL35" s="279">
        <v>42384.889452257208</v>
      </c>
      <c r="BM35" s="279">
        <v>45146.363868164881</v>
      </c>
      <c r="BN35" s="279">
        <v>45723.574128301923</v>
      </c>
      <c r="BO35" s="279">
        <v>46941.44342343555</v>
      </c>
      <c r="BP35" s="279">
        <v>47977.488467295632</v>
      </c>
      <c r="BQ35" s="279">
        <v>48080.21026481827</v>
      </c>
      <c r="BR35" s="279">
        <v>50949.692709653238</v>
      </c>
      <c r="BS35" s="279">
        <v>53116.057558996014</v>
      </c>
      <c r="BT35" s="279">
        <v>52889.288365216133</v>
      </c>
      <c r="BU35" s="279">
        <v>54130.827986173739</v>
      </c>
      <c r="BV35" s="279">
        <v>54789.510217805655</v>
      </c>
      <c r="BW35" s="279">
        <v>55503.695122598241</v>
      </c>
      <c r="BX35" s="279">
        <v>55721.186318085958</v>
      </c>
      <c r="BY35" s="279">
        <v>56528.692763149986</v>
      </c>
      <c r="BZ35" s="279">
        <v>57616.572231868209</v>
      </c>
      <c r="CA35" s="280">
        <v>58741.129972695402</v>
      </c>
    </row>
    <row r="36" spans="1:79" ht="24.75" customHeight="1" x14ac:dyDescent="0.4">
      <c r="A36" s="277"/>
      <c r="B36" s="281" t="s">
        <v>349</v>
      </c>
      <c r="C36" s="243"/>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79">
        <v>1029.2654233592953</v>
      </c>
      <c r="AI36" s="279">
        <v>1146.8650024080418</v>
      </c>
      <c r="AJ36" s="279">
        <v>1323.3268486526611</v>
      </c>
      <c r="AK36" s="279">
        <v>1564.5461534850515</v>
      </c>
      <c r="AL36" s="279">
        <v>1852.5781020895326</v>
      </c>
      <c r="AM36" s="279">
        <v>2211.3274867445284</v>
      </c>
      <c r="AN36" s="279">
        <v>2441.7261400263314</v>
      </c>
      <c r="AO36" s="279">
        <v>2751.7007239155269</v>
      </c>
      <c r="AP36" s="279">
        <v>3083.5480718757722</v>
      </c>
      <c r="AQ36" s="279">
        <v>3373.3078772350577</v>
      </c>
      <c r="AR36" s="279">
        <v>3560.8111348904031</v>
      </c>
      <c r="AS36" s="279">
        <v>3796.9201848353528</v>
      </c>
      <c r="AT36" s="279">
        <v>4123.1689627295145</v>
      </c>
      <c r="AU36" s="279">
        <v>4764.728500662447</v>
      </c>
      <c r="AV36" s="279">
        <v>6035.3281358596405</v>
      </c>
      <c r="AW36" s="279">
        <v>7486.3006825299417</v>
      </c>
      <c r="AX36" s="279">
        <v>8238.214406451958</v>
      </c>
      <c r="AY36" s="279">
        <v>9420.4355073316601</v>
      </c>
      <c r="AZ36" s="279">
        <v>10457.932789635217</v>
      </c>
      <c r="BA36" s="279">
        <v>11269.604658316879</v>
      </c>
      <c r="BB36" s="279">
        <v>11902.205183961181</v>
      </c>
      <c r="BC36" s="279">
        <v>12578.558620494234</v>
      </c>
      <c r="BD36" s="279">
        <v>13049.442482611466</v>
      </c>
      <c r="BE36" s="279">
        <v>13933.371453176376</v>
      </c>
      <c r="BF36" s="279">
        <v>14434.14103582548</v>
      </c>
      <c r="BG36" s="279">
        <v>15151.435196151795</v>
      </c>
      <c r="BH36" s="279">
        <v>15707.731064882537</v>
      </c>
      <c r="BI36" s="279">
        <v>16334.946253309417</v>
      </c>
      <c r="BJ36" s="279">
        <v>16827.762653675745</v>
      </c>
      <c r="BK36" s="279">
        <v>17663.28183971094</v>
      </c>
      <c r="BL36" s="279">
        <v>18336.189151018269</v>
      </c>
      <c r="BM36" s="279">
        <v>19626.104945835246</v>
      </c>
      <c r="BN36" s="279">
        <v>19895.11771627282</v>
      </c>
      <c r="BO36" s="279">
        <v>20556.320027320595</v>
      </c>
      <c r="BP36" s="279">
        <v>21276.742487734344</v>
      </c>
      <c r="BQ36" s="279">
        <v>21315.743290850223</v>
      </c>
      <c r="BR36" s="279">
        <v>22685.014241285582</v>
      </c>
      <c r="BS36" s="279">
        <v>23526.454332174781</v>
      </c>
      <c r="BT36" s="279">
        <v>23457.443165079167</v>
      </c>
      <c r="BU36" s="279">
        <v>24465.302714629568</v>
      </c>
      <c r="BV36" s="279">
        <v>24879.798209204462</v>
      </c>
      <c r="BW36" s="279">
        <v>26318.37707205506</v>
      </c>
      <c r="BX36" s="279">
        <v>26959.950720267851</v>
      </c>
      <c r="BY36" s="279">
        <v>27803.975506485789</v>
      </c>
      <c r="BZ36" s="279">
        <v>28741.163309639654</v>
      </c>
      <c r="CA36" s="280">
        <v>29676.998342402701</v>
      </c>
    </row>
    <row r="37" spans="1:79" x14ac:dyDescent="0.4">
      <c r="A37" s="283"/>
      <c r="B37" s="284" t="s">
        <v>133</v>
      </c>
      <c r="C37" s="216"/>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02">
        <v>0</v>
      </c>
      <c r="AI37" s="202">
        <v>0</v>
      </c>
      <c r="AJ37" s="202">
        <v>0</v>
      </c>
      <c r="AK37" s="202">
        <v>0</v>
      </c>
      <c r="AL37" s="202">
        <v>0</v>
      </c>
      <c r="AM37" s="202">
        <v>0</v>
      </c>
      <c r="AN37" s="202">
        <v>0</v>
      </c>
      <c r="AO37" s="202">
        <v>0</v>
      </c>
      <c r="AP37" s="202">
        <v>0</v>
      </c>
      <c r="AQ37" s="202">
        <v>0</v>
      </c>
      <c r="AR37" s="202">
        <v>0</v>
      </c>
      <c r="AS37" s="202">
        <v>0</v>
      </c>
      <c r="AT37" s="202">
        <v>0</v>
      </c>
      <c r="AU37" s="202">
        <v>0</v>
      </c>
      <c r="AV37" s="202">
        <v>0</v>
      </c>
      <c r="AW37" s="202">
        <v>0</v>
      </c>
      <c r="AX37" s="202">
        <v>0</v>
      </c>
      <c r="AY37" s="202">
        <v>0</v>
      </c>
      <c r="AZ37" s="202">
        <v>0</v>
      </c>
      <c r="BA37" s="202">
        <v>0</v>
      </c>
      <c r="BB37" s="202">
        <v>0</v>
      </c>
      <c r="BC37" s="202">
        <v>0</v>
      </c>
      <c r="BD37" s="202">
        <v>0</v>
      </c>
      <c r="BE37" s="202">
        <v>0</v>
      </c>
      <c r="BF37" s="202">
        <v>0</v>
      </c>
      <c r="BG37" s="202">
        <v>0</v>
      </c>
      <c r="BH37" s="202">
        <v>0</v>
      </c>
      <c r="BI37" s="202">
        <v>0</v>
      </c>
      <c r="BJ37" s="202">
        <v>0</v>
      </c>
      <c r="BK37" s="202">
        <v>0</v>
      </c>
      <c r="BL37" s="202">
        <v>0</v>
      </c>
      <c r="BM37" s="202">
        <v>0</v>
      </c>
      <c r="BN37" s="202">
        <v>0</v>
      </c>
      <c r="BO37" s="202">
        <v>0</v>
      </c>
      <c r="BP37" s="202">
        <v>0</v>
      </c>
      <c r="BQ37" s="202">
        <v>5.2705716656043222</v>
      </c>
      <c r="BR37" s="202">
        <v>6.5904073134416645</v>
      </c>
      <c r="BS37" s="202">
        <v>7.5076767055919307</v>
      </c>
      <c r="BT37" s="202">
        <v>7.7772000608640068</v>
      </c>
      <c r="BU37" s="202">
        <v>8.5345170935734771</v>
      </c>
      <c r="BV37" s="202">
        <v>9.5527820850565455</v>
      </c>
      <c r="BW37" s="202">
        <v>10.453327181080036</v>
      </c>
      <c r="BX37" s="202">
        <v>11.224183952545227</v>
      </c>
      <c r="BY37" s="202">
        <v>12.005255971589518</v>
      </c>
      <c r="BZ37" s="202">
        <v>12.784516829293482</v>
      </c>
      <c r="CA37" s="203">
        <v>13.596016776700253</v>
      </c>
    </row>
    <row r="38" spans="1:79" x14ac:dyDescent="0.4">
      <c r="A38" s="283"/>
      <c r="B38" s="284" t="s">
        <v>135</v>
      </c>
      <c r="C38" s="216"/>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02">
        <v>804.2632145319144</v>
      </c>
      <c r="AI38" s="202">
        <v>823.28523387148709</v>
      </c>
      <c r="AJ38" s="202">
        <v>893.6752744147841</v>
      </c>
      <c r="AK38" s="202">
        <v>1026.4418104375088</v>
      </c>
      <c r="AL38" s="202">
        <v>1168.3708531174987</v>
      </c>
      <c r="AM38" s="202">
        <v>1369.971346606435</v>
      </c>
      <c r="AN38" s="202">
        <v>1509.0496316042563</v>
      </c>
      <c r="AO38" s="202">
        <v>1703.6703037960754</v>
      </c>
      <c r="AP38" s="202">
        <v>1857.7602072631296</v>
      </c>
      <c r="AQ38" s="202">
        <v>2026.7419002539373</v>
      </c>
      <c r="AR38" s="202">
        <v>2128.3902599256899</v>
      </c>
      <c r="AS38" s="202">
        <v>2281.5224229220698</v>
      </c>
      <c r="AT38" s="202">
        <v>2515.4900570276495</v>
      </c>
      <c r="AU38" s="202">
        <v>2936.918017429572</v>
      </c>
      <c r="AV38" s="202">
        <v>2608.0055935031664</v>
      </c>
      <c r="AW38" s="202">
        <v>2942.6926830164916</v>
      </c>
      <c r="AX38" s="202">
        <v>3178.34329178178</v>
      </c>
      <c r="AY38" s="202">
        <v>3447.3205436399317</v>
      </c>
      <c r="AZ38" s="202">
        <v>3631.6586975030423</v>
      </c>
      <c r="BA38" s="202">
        <v>3801.3103136078935</v>
      </c>
      <c r="BB38" s="202">
        <v>3989.1422599452599</v>
      </c>
      <c r="BC38" s="202">
        <v>4185.7426964438264</v>
      </c>
      <c r="BD38" s="202">
        <v>4285.3328145941523</v>
      </c>
      <c r="BE38" s="202">
        <v>4485.9781878878503</v>
      </c>
      <c r="BF38" s="202">
        <v>4554.2425177108325</v>
      </c>
      <c r="BG38" s="202">
        <v>4744.8647954577918</v>
      </c>
      <c r="BH38" s="202">
        <v>4909.8045854393367</v>
      </c>
      <c r="BI38" s="202">
        <v>5110.696842368272</v>
      </c>
      <c r="BJ38" s="202">
        <v>5248.1015477478923</v>
      </c>
      <c r="BK38" s="202">
        <v>5485.3441028579864</v>
      </c>
      <c r="BL38" s="202">
        <v>5689.2672894440066</v>
      </c>
      <c r="BM38" s="202">
        <v>6049.9126053147002</v>
      </c>
      <c r="BN38" s="202">
        <v>6080.7087995359516</v>
      </c>
      <c r="BO38" s="202">
        <v>6130.0170671903325</v>
      </c>
      <c r="BP38" s="202">
        <v>6162.32153393308</v>
      </c>
      <c r="BQ38" s="202">
        <v>5923.611282507135</v>
      </c>
      <c r="BR38" s="202">
        <v>5915.780486822965</v>
      </c>
      <c r="BS38" s="202">
        <v>5942.2275020469151</v>
      </c>
      <c r="BT38" s="202">
        <v>5802.7018696749647</v>
      </c>
      <c r="BU38" s="202">
        <v>5740.1000460367804</v>
      </c>
      <c r="BV38" s="202">
        <v>5788.7197980489009</v>
      </c>
      <c r="BW38" s="202">
        <v>5887.1797696023777</v>
      </c>
      <c r="BX38" s="202">
        <v>5957.1850916899421</v>
      </c>
      <c r="BY38" s="202">
        <v>6042.3116579968691</v>
      </c>
      <c r="BZ38" s="202">
        <v>6151.0089042286927</v>
      </c>
      <c r="CA38" s="203">
        <v>6291.4342664199212</v>
      </c>
    </row>
    <row r="39" spans="1:79" x14ac:dyDescent="0.4">
      <c r="A39" s="283"/>
      <c r="B39" s="284" t="s">
        <v>146</v>
      </c>
      <c r="C39" s="216"/>
      <c r="D39" s="248"/>
      <c r="E39" s="248"/>
      <c r="F39" s="248"/>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02">
        <v>0</v>
      </c>
      <c r="AI39" s="202">
        <v>0</v>
      </c>
      <c r="AJ39" s="202">
        <v>0</v>
      </c>
      <c r="AK39" s="202">
        <v>0</v>
      </c>
      <c r="AL39" s="202">
        <v>0</v>
      </c>
      <c r="AM39" s="202">
        <v>0</v>
      </c>
      <c r="AN39" s="202">
        <v>0</v>
      </c>
      <c r="AO39" s="202">
        <v>0</v>
      </c>
      <c r="AP39" s="202">
        <v>0</v>
      </c>
      <c r="AQ39" s="202">
        <v>0</v>
      </c>
      <c r="AR39" s="202">
        <v>0</v>
      </c>
      <c r="AS39" s="202">
        <v>0</v>
      </c>
      <c r="AT39" s="202">
        <v>0</v>
      </c>
      <c r="AU39" s="202">
        <v>0</v>
      </c>
      <c r="AV39" s="202">
        <v>3312.6556743899341</v>
      </c>
      <c r="AW39" s="202">
        <v>4543.6079995134505</v>
      </c>
      <c r="AX39" s="202">
        <v>5059.871114670178</v>
      </c>
      <c r="AY39" s="202">
        <v>5973.114963691728</v>
      </c>
      <c r="AZ39" s="202">
        <v>6826.2740921321747</v>
      </c>
      <c r="BA39" s="202">
        <v>7468.2943447089865</v>
      </c>
      <c r="BB39" s="202">
        <v>7913.0629240159224</v>
      </c>
      <c r="BC39" s="202">
        <v>8392.8159240504065</v>
      </c>
      <c r="BD39" s="202">
        <v>8764.1096680173123</v>
      </c>
      <c r="BE39" s="202">
        <v>9447.3932652885251</v>
      </c>
      <c r="BF39" s="202">
        <v>9879.8985181146472</v>
      </c>
      <c r="BG39" s="202">
        <v>10406.570400694003</v>
      </c>
      <c r="BH39" s="202">
        <v>10797.926479443202</v>
      </c>
      <c r="BI39" s="202">
        <v>11224.249410941145</v>
      </c>
      <c r="BJ39" s="202">
        <v>11579.661105927853</v>
      </c>
      <c r="BK39" s="202">
        <v>12177.937736852957</v>
      </c>
      <c r="BL39" s="202">
        <v>12646.921861574263</v>
      </c>
      <c r="BM39" s="202">
        <v>13576.192340520547</v>
      </c>
      <c r="BN39" s="202">
        <v>13814.408916736867</v>
      </c>
      <c r="BO39" s="202">
        <v>14426.302960130259</v>
      </c>
      <c r="BP39" s="202">
        <v>15114.420953801266</v>
      </c>
      <c r="BQ39" s="202">
        <v>15209.448377079507</v>
      </c>
      <c r="BR39" s="202">
        <v>15055.494655234172</v>
      </c>
      <c r="BS39" s="202">
        <v>14324.367896453747</v>
      </c>
      <c r="BT39" s="202">
        <v>12185.462715163876</v>
      </c>
      <c r="BU39" s="202">
        <v>9737.1499220989208</v>
      </c>
      <c r="BV39" s="202">
        <v>8260.990282725239</v>
      </c>
      <c r="BW39" s="202">
        <v>7345.7745378774962</v>
      </c>
      <c r="BX39" s="202">
        <v>6185.6263026104625</v>
      </c>
      <c r="BY39" s="202">
        <v>5807.5369035326312</v>
      </c>
      <c r="BZ39" s="202">
        <v>5474.9808855731389</v>
      </c>
      <c r="CA39" s="203">
        <v>5170.3455294405194</v>
      </c>
    </row>
    <row r="40" spans="1:79" x14ac:dyDescent="0.4">
      <c r="A40" s="283"/>
      <c r="B40" s="284" t="s">
        <v>170</v>
      </c>
      <c r="C40" s="216"/>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02">
        <v>225.0022088273808</v>
      </c>
      <c r="AI40" s="202">
        <v>323.57976853655464</v>
      </c>
      <c r="AJ40" s="202">
        <v>429.65157423787701</v>
      </c>
      <c r="AK40" s="202">
        <v>538.10434304754256</v>
      </c>
      <c r="AL40" s="202">
        <v>684.20724897203388</v>
      </c>
      <c r="AM40" s="202">
        <v>841.35614013809334</v>
      </c>
      <c r="AN40" s="202">
        <v>932.67650842207502</v>
      </c>
      <c r="AO40" s="202">
        <v>1048.0304201194517</v>
      </c>
      <c r="AP40" s="202">
        <v>1225.7878646126426</v>
      </c>
      <c r="AQ40" s="202">
        <v>1346.5659769811207</v>
      </c>
      <c r="AR40" s="202">
        <v>1432.4208749647128</v>
      </c>
      <c r="AS40" s="202">
        <v>1515.3977619132829</v>
      </c>
      <c r="AT40" s="202">
        <v>1607.6789057018648</v>
      </c>
      <c r="AU40" s="202">
        <v>1827.8104832328747</v>
      </c>
      <c r="AV40" s="202">
        <v>114.66686796654034</v>
      </c>
      <c r="AW40" s="202">
        <v>0</v>
      </c>
      <c r="AX40" s="202">
        <v>0</v>
      </c>
      <c r="AY40" s="202">
        <v>0</v>
      </c>
      <c r="AZ40" s="202">
        <v>0</v>
      </c>
      <c r="BA40" s="202">
        <v>0</v>
      </c>
      <c r="BB40" s="202">
        <v>0</v>
      </c>
      <c r="BC40" s="202">
        <v>0</v>
      </c>
      <c r="BD40" s="202">
        <v>0</v>
      </c>
      <c r="BE40" s="202">
        <v>0</v>
      </c>
      <c r="BF40" s="202">
        <v>0</v>
      </c>
      <c r="BG40" s="202">
        <v>0</v>
      </c>
      <c r="BH40" s="202">
        <v>0</v>
      </c>
      <c r="BI40" s="202">
        <v>0</v>
      </c>
      <c r="BJ40" s="202">
        <v>0</v>
      </c>
      <c r="BK40" s="202">
        <v>0</v>
      </c>
      <c r="BL40" s="202">
        <v>0</v>
      </c>
      <c r="BM40" s="202">
        <v>0</v>
      </c>
      <c r="BN40" s="202">
        <v>0</v>
      </c>
      <c r="BO40" s="202">
        <v>0</v>
      </c>
      <c r="BP40" s="202">
        <v>0</v>
      </c>
      <c r="BQ40" s="202">
        <v>0</v>
      </c>
      <c r="BR40" s="202">
        <v>0</v>
      </c>
      <c r="BS40" s="202">
        <v>0</v>
      </c>
      <c r="BT40" s="202">
        <v>0</v>
      </c>
      <c r="BU40" s="202">
        <v>0</v>
      </c>
      <c r="BV40" s="202">
        <v>0</v>
      </c>
      <c r="BW40" s="202">
        <v>0</v>
      </c>
      <c r="BX40" s="202">
        <v>0</v>
      </c>
      <c r="BY40" s="202">
        <v>0</v>
      </c>
      <c r="BZ40" s="202">
        <v>0</v>
      </c>
      <c r="CA40" s="203">
        <v>0</v>
      </c>
    </row>
    <row r="41" spans="1:79" x14ac:dyDescent="0.4">
      <c r="A41" s="283"/>
      <c r="B41" s="284" t="s">
        <v>176</v>
      </c>
      <c r="C41" s="216"/>
      <c r="D41" s="248"/>
      <c r="E41" s="248"/>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202">
        <v>0</v>
      </c>
      <c r="AI41" s="202">
        <v>0</v>
      </c>
      <c r="AJ41" s="202">
        <v>0</v>
      </c>
      <c r="AK41" s="202">
        <v>0</v>
      </c>
      <c r="AL41" s="202">
        <v>0</v>
      </c>
      <c r="AM41" s="202">
        <v>0</v>
      </c>
      <c r="AN41" s="202">
        <v>0</v>
      </c>
      <c r="AO41" s="202">
        <v>0</v>
      </c>
      <c r="AP41" s="202">
        <v>0</v>
      </c>
      <c r="AQ41" s="202">
        <v>0</v>
      </c>
      <c r="AR41" s="202">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202">
        <v>0</v>
      </c>
      <c r="BH41" s="202">
        <v>0</v>
      </c>
      <c r="BI41" s="202">
        <v>0</v>
      </c>
      <c r="BJ41" s="202">
        <v>0</v>
      </c>
      <c r="BK41" s="202">
        <v>0</v>
      </c>
      <c r="BL41" s="202">
        <v>0</v>
      </c>
      <c r="BM41" s="202">
        <v>0</v>
      </c>
      <c r="BN41" s="202">
        <v>0</v>
      </c>
      <c r="BO41" s="202">
        <v>0</v>
      </c>
      <c r="BP41" s="202">
        <v>0</v>
      </c>
      <c r="BQ41" s="202">
        <v>177.41305959797722</v>
      </c>
      <c r="BR41" s="202">
        <v>1707.1486919150063</v>
      </c>
      <c r="BS41" s="202">
        <v>3252.3512569685277</v>
      </c>
      <c r="BT41" s="202">
        <v>5461.501380179463</v>
      </c>
      <c r="BU41" s="202">
        <v>8979.5182294002952</v>
      </c>
      <c r="BV41" s="202">
        <v>10820.535346345265</v>
      </c>
      <c r="BW41" s="202">
        <v>13074.969437394106</v>
      </c>
      <c r="BX41" s="202">
        <v>14805.915142014903</v>
      </c>
      <c r="BY41" s="202">
        <v>15942.121688984698</v>
      </c>
      <c r="BZ41" s="202">
        <v>17102.389003008528</v>
      </c>
      <c r="CA41" s="203">
        <v>18201.622529765562</v>
      </c>
    </row>
    <row r="42" spans="1:79" ht="24.75" customHeight="1" x14ac:dyDescent="0.4">
      <c r="A42" s="277"/>
      <c r="B42" s="281" t="s">
        <v>350</v>
      </c>
      <c r="C42" s="243"/>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79">
        <v>8305.9326024575676</v>
      </c>
      <c r="AI42" s="279">
        <v>7704.4752483197381</v>
      </c>
      <c r="AJ42" s="279">
        <v>7163.151045693884</v>
      </c>
      <c r="AK42" s="279">
        <v>7396.6018946072609</v>
      </c>
      <c r="AL42" s="279">
        <v>7421.9091413915548</v>
      </c>
      <c r="AM42" s="279">
        <v>7262.2319464551219</v>
      </c>
      <c r="AN42" s="279">
        <v>7885.832276265297</v>
      </c>
      <c r="AO42" s="279">
        <v>8252.6186873387142</v>
      </c>
      <c r="AP42" s="279">
        <v>8768.5280166276643</v>
      </c>
      <c r="AQ42" s="279">
        <v>9132.4068332557545</v>
      </c>
      <c r="AR42" s="279">
        <v>9840.6385096033609</v>
      </c>
      <c r="AS42" s="279">
        <v>10414.453200168909</v>
      </c>
      <c r="AT42" s="279">
        <v>11208.675852522383</v>
      </c>
      <c r="AU42" s="279">
        <v>13347.198597809616</v>
      </c>
      <c r="AV42" s="279">
        <v>15298.625472979524</v>
      </c>
      <c r="AW42" s="279">
        <v>17199.378976198772</v>
      </c>
      <c r="AX42" s="279">
        <v>18753.359316852093</v>
      </c>
      <c r="AY42" s="279">
        <v>18772.451310450761</v>
      </c>
      <c r="AZ42" s="279">
        <v>18325.147817066714</v>
      </c>
      <c r="BA42" s="279">
        <v>18228.344757533039</v>
      </c>
      <c r="BB42" s="279">
        <v>17985.263283490967</v>
      </c>
      <c r="BC42" s="279">
        <v>17567.518519522546</v>
      </c>
      <c r="BD42" s="279">
        <v>17663.24602169836</v>
      </c>
      <c r="BE42" s="279">
        <v>18029.865028192071</v>
      </c>
      <c r="BF42" s="279">
        <v>17496.686698026486</v>
      </c>
      <c r="BG42" s="279">
        <v>17383.20604526492</v>
      </c>
      <c r="BH42" s="279">
        <v>16435.224602164821</v>
      </c>
      <c r="BI42" s="279">
        <v>15735.710684754669</v>
      </c>
      <c r="BJ42" s="279">
        <v>15232.958020247463</v>
      </c>
      <c r="BK42" s="279">
        <v>15566.02875137075</v>
      </c>
      <c r="BL42" s="279">
        <v>15175.068407029596</v>
      </c>
      <c r="BM42" s="279">
        <v>15719.051704672514</v>
      </c>
      <c r="BN42" s="279">
        <v>15482.900274506361</v>
      </c>
      <c r="BO42" s="279">
        <v>15398.278113173516</v>
      </c>
      <c r="BP42" s="279">
        <v>15116.252202021515</v>
      </c>
      <c r="BQ42" s="279">
        <v>14891.577009787597</v>
      </c>
      <c r="BR42" s="279">
        <v>15576.255029861968</v>
      </c>
      <c r="BS42" s="279">
        <v>16292.912277763638</v>
      </c>
      <c r="BT42" s="279">
        <v>16340.057670850674</v>
      </c>
      <c r="BU42" s="279">
        <v>16756.904919277174</v>
      </c>
      <c r="BV42" s="279">
        <v>17404.973383914665</v>
      </c>
      <c r="BW42" s="279">
        <v>15976.180440674021</v>
      </c>
      <c r="BX42" s="279">
        <v>15348.874969160806</v>
      </c>
      <c r="BY42" s="279">
        <v>15084.784692843592</v>
      </c>
      <c r="BZ42" s="279">
        <v>14867.46938581084</v>
      </c>
      <c r="CA42" s="280">
        <v>14741.584950678965</v>
      </c>
    </row>
    <row r="43" spans="1:79" x14ac:dyDescent="0.4">
      <c r="A43" s="283"/>
      <c r="B43" s="284" t="s">
        <v>351</v>
      </c>
      <c r="C43" s="216"/>
      <c r="D43" s="248"/>
      <c r="E43" s="248"/>
      <c r="F43" s="248"/>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02">
        <v>0</v>
      </c>
      <c r="AI43" s="202">
        <v>0</v>
      </c>
      <c r="AJ43" s="202">
        <v>0</v>
      </c>
      <c r="AK43" s="202">
        <v>0</v>
      </c>
      <c r="AL43" s="202">
        <v>0</v>
      </c>
      <c r="AM43" s="202">
        <v>0</v>
      </c>
      <c r="AN43" s="202">
        <v>0</v>
      </c>
      <c r="AO43" s="202">
        <v>0</v>
      </c>
      <c r="AP43" s="202">
        <v>0</v>
      </c>
      <c r="AQ43" s="202">
        <v>0</v>
      </c>
      <c r="AR43" s="202">
        <v>0</v>
      </c>
      <c r="AS43" s="202">
        <v>0</v>
      </c>
      <c r="AT43" s="202">
        <v>0</v>
      </c>
      <c r="AU43" s="202">
        <v>0</v>
      </c>
      <c r="AV43" s="202">
        <v>0</v>
      </c>
      <c r="AW43" s="202">
        <v>0</v>
      </c>
      <c r="AX43" s="202">
        <v>0</v>
      </c>
      <c r="AY43" s="202">
        <v>0</v>
      </c>
      <c r="AZ43" s="202">
        <v>0</v>
      </c>
      <c r="BA43" s="202">
        <v>0</v>
      </c>
      <c r="BB43" s="202">
        <v>0</v>
      </c>
      <c r="BC43" s="202">
        <v>0</v>
      </c>
      <c r="BD43" s="202">
        <v>0</v>
      </c>
      <c r="BE43" s="202">
        <v>0</v>
      </c>
      <c r="BF43" s="202">
        <v>0</v>
      </c>
      <c r="BG43" s="202">
        <v>0</v>
      </c>
      <c r="BH43" s="202">
        <v>0</v>
      </c>
      <c r="BI43" s="202">
        <v>0</v>
      </c>
      <c r="BJ43" s="202">
        <v>0</v>
      </c>
      <c r="BK43" s="202">
        <v>0</v>
      </c>
      <c r="BL43" s="202">
        <v>152.82705170351008</v>
      </c>
      <c r="BM43" s="202">
        <v>1501.620436128464</v>
      </c>
      <c r="BN43" s="202">
        <v>2595.8814160013935</v>
      </c>
      <c r="BO43" s="202">
        <v>4080.3465557025597</v>
      </c>
      <c r="BP43" s="202">
        <v>7629.8890971678975</v>
      </c>
      <c r="BQ43" s="202">
        <v>11533.980080165882</v>
      </c>
      <c r="BR43" s="202">
        <v>14005.55244217496</v>
      </c>
      <c r="BS43" s="202">
        <v>15465.806275186391</v>
      </c>
      <c r="BT43" s="202">
        <v>15980.012607339175</v>
      </c>
      <c r="BU43" s="202">
        <v>16603.001049608854</v>
      </c>
      <c r="BV43" s="202">
        <v>17297.960975018948</v>
      </c>
      <c r="BW43" s="202">
        <v>15881.627635242014</v>
      </c>
      <c r="BX43" s="202">
        <v>15259.739754819264</v>
      </c>
      <c r="BY43" s="202">
        <v>15001.289360889588</v>
      </c>
      <c r="BZ43" s="202">
        <v>14785.219179324948</v>
      </c>
      <c r="CA43" s="203">
        <v>14664.400359321942</v>
      </c>
    </row>
    <row r="44" spans="1:79" x14ac:dyDescent="0.4">
      <c r="A44" s="283"/>
      <c r="B44" s="284" t="s">
        <v>160</v>
      </c>
      <c r="C44" s="216"/>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02">
        <v>0</v>
      </c>
      <c r="AI44" s="202">
        <v>0</v>
      </c>
      <c r="AJ44" s="202">
        <v>0</v>
      </c>
      <c r="AK44" s="202">
        <v>0</v>
      </c>
      <c r="AL44" s="202">
        <v>0</v>
      </c>
      <c r="AM44" s="202">
        <v>0</v>
      </c>
      <c r="AN44" s="202">
        <v>0</v>
      </c>
      <c r="AO44" s="202">
        <v>0</v>
      </c>
      <c r="AP44" s="202">
        <v>0</v>
      </c>
      <c r="AQ44" s="202">
        <v>0</v>
      </c>
      <c r="AR44" s="202">
        <v>0</v>
      </c>
      <c r="AS44" s="202">
        <v>0</v>
      </c>
      <c r="AT44" s="202">
        <v>0</v>
      </c>
      <c r="AU44" s="202">
        <v>0</v>
      </c>
      <c r="AV44" s="202">
        <v>0</v>
      </c>
      <c r="AW44" s="202">
        <v>0</v>
      </c>
      <c r="AX44" s="202">
        <v>0</v>
      </c>
      <c r="AY44" s="202">
        <v>11976.653348720185</v>
      </c>
      <c r="AZ44" s="202">
        <v>11627.93465340826</v>
      </c>
      <c r="BA44" s="202">
        <v>11175.546257160937</v>
      </c>
      <c r="BB44" s="202">
        <v>10792.501787716863</v>
      </c>
      <c r="BC44" s="202">
        <v>10068.485214900305</v>
      </c>
      <c r="BD44" s="202">
        <v>9811.898070992389</v>
      </c>
      <c r="BE44" s="202">
        <v>9690.0147859481021</v>
      </c>
      <c r="BF44" s="202">
        <v>9467.9806154829275</v>
      </c>
      <c r="BG44" s="202">
        <v>9228.9979722092485</v>
      </c>
      <c r="BH44" s="202">
        <v>8903.9022668642228</v>
      </c>
      <c r="BI44" s="202">
        <v>8660.6940840419393</v>
      </c>
      <c r="BJ44" s="202">
        <v>8304.7851134998982</v>
      </c>
      <c r="BK44" s="202">
        <v>8216.1030346357984</v>
      </c>
      <c r="BL44" s="202">
        <v>7829.3370708633929</v>
      </c>
      <c r="BM44" s="202">
        <v>7237.1917136612656</v>
      </c>
      <c r="BN44" s="202">
        <v>6462.5624813144823</v>
      </c>
      <c r="BO44" s="202">
        <v>5666.0305222495172</v>
      </c>
      <c r="BP44" s="202">
        <v>3686.6683246073885</v>
      </c>
      <c r="BQ44" s="202">
        <v>1311.5732689921404</v>
      </c>
      <c r="BR44" s="202">
        <v>266.80838325144691</v>
      </c>
      <c r="BS44" s="202">
        <v>67.033925036686696</v>
      </c>
      <c r="BT44" s="202">
        <v>15.76455321595377</v>
      </c>
      <c r="BU44" s="202">
        <v>9.268822798852332</v>
      </c>
      <c r="BV44" s="202">
        <v>2.9622240889150278</v>
      </c>
      <c r="BW44" s="202">
        <v>0.88687887784940611</v>
      </c>
      <c r="BX44" s="202">
        <v>0.91474094106126069</v>
      </c>
      <c r="BY44" s="202">
        <v>0.67165059182501741</v>
      </c>
      <c r="BZ44" s="202">
        <v>4.6941517318552242</v>
      </c>
      <c r="CA44" s="203">
        <v>2.2983079406171241</v>
      </c>
    </row>
    <row r="45" spans="1:79" x14ac:dyDescent="0.4">
      <c r="A45" s="283"/>
      <c r="B45" s="284" t="s">
        <v>352</v>
      </c>
      <c r="C45" s="216"/>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02">
        <v>622.34653505445749</v>
      </c>
      <c r="AI45" s="202">
        <v>598.00817982705041</v>
      </c>
      <c r="AJ45" s="202">
        <v>591.20056615131864</v>
      </c>
      <c r="AK45" s="202">
        <v>615.86508626250532</v>
      </c>
      <c r="AL45" s="202">
        <v>750.88846391422362</v>
      </c>
      <c r="AM45" s="202">
        <v>844.12375902012661</v>
      </c>
      <c r="AN45" s="202">
        <v>924.81687492413619</v>
      </c>
      <c r="AO45" s="202">
        <v>1072.8652641981116</v>
      </c>
      <c r="AP45" s="202">
        <v>1285.4078969381603</v>
      </c>
      <c r="AQ45" s="202">
        <v>1325.7381117904367</v>
      </c>
      <c r="AR45" s="202">
        <v>1637.4402752284157</v>
      </c>
      <c r="AS45" s="202">
        <v>1776.3360072537862</v>
      </c>
      <c r="AT45" s="202">
        <v>1969.4083886454146</v>
      </c>
      <c r="AU45" s="202">
        <v>2408.0985443175127</v>
      </c>
      <c r="AV45" s="202">
        <v>3188.082080590028</v>
      </c>
      <c r="AW45" s="202">
        <v>3864.6728314081383</v>
      </c>
      <c r="AX45" s="202">
        <v>4466.2715604128171</v>
      </c>
      <c r="AY45" s="202">
        <v>5062.190846258326</v>
      </c>
      <c r="AZ45" s="202">
        <v>5322.5225917511434</v>
      </c>
      <c r="BA45" s="202">
        <v>5546.8599479478198</v>
      </c>
      <c r="BB45" s="202">
        <v>5727.7472425188153</v>
      </c>
      <c r="BC45" s="202">
        <v>6006.9504164277587</v>
      </c>
      <c r="BD45" s="202">
        <v>6380.6065417335767</v>
      </c>
      <c r="BE45" s="202">
        <v>6847.1453061008451</v>
      </c>
      <c r="BF45" s="202">
        <v>6687.0339860733966</v>
      </c>
      <c r="BG45" s="202">
        <v>6869.4655107197541</v>
      </c>
      <c r="BH45" s="202">
        <v>6303.8611650746025</v>
      </c>
      <c r="BI45" s="202">
        <v>5902.6046768967508</v>
      </c>
      <c r="BJ45" s="202">
        <v>5785.4390097595842</v>
      </c>
      <c r="BK45" s="202">
        <v>6241.2000229185387</v>
      </c>
      <c r="BL45" s="202">
        <v>6126.5812956975569</v>
      </c>
      <c r="BM45" s="202">
        <v>5906.1558872263531</v>
      </c>
      <c r="BN45" s="202">
        <v>5391.2624509314383</v>
      </c>
      <c r="BO45" s="202">
        <v>4640.8143959200506</v>
      </c>
      <c r="BP45" s="202">
        <v>2801.6083830575349</v>
      </c>
      <c r="BQ45" s="202">
        <v>1095.907713136454</v>
      </c>
      <c r="BR45" s="202">
        <v>501.74213978167535</v>
      </c>
      <c r="BS45" s="202">
        <v>251.75535769696117</v>
      </c>
      <c r="BT45" s="202">
        <v>96.31971540380313</v>
      </c>
      <c r="BU45" s="202">
        <v>20.490369502603265</v>
      </c>
      <c r="BV45" s="202">
        <v>4.0606128636116017</v>
      </c>
      <c r="BW45" s="202">
        <v>0</v>
      </c>
      <c r="BX45" s="202">
        <v>-8.6893064735444406E-2</v>
      </c>
      <c r="BY45" s="202">
        <v>-9.587061298027004E-2</v>
      </c>
      <c r="BZ45" s="202">
        <v>-6.2787995811130135E-2</v>
      </c>
      <c r="CA45" s="203">
        <v>-3.0834928732812343E-2</v>
      </c>
    </row>
    <row r="46" spans="1:79" x14ac:dyDescent="0.4">
      <c r="A46" s="283"/>
      <c r="B46" s="284" t="s">
        <v>163</v>
      </c>
      <c r="C46" s="216"/>
      <c r="D46" s="248"/>
      <c r="E46" s="248"/>
      <c r="F46" s="248"/>
      <c r="G46" s="248"/>
      <c r="H46" s="248"/>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02">
        <v>4021.316072659572</v>
      </c>
      <c r="AI46" s="202">
        <v>4075.4667049857198</v>
      </c>
      <c r="AJ46" s="202">
        <v>3952.7944829884677</v>
      </c>
      <c r="AK46" s="202">
        <v>4261.2887281799613</v>
      </c>
      <c r="AL46" s="202">
        <v>4618.3989305612295</v>
      </c>
      <c r="AM46" s="202">
        <v>5180.9825471661543</v>
      </c>
      <c r="AN46" s="202">
        <v>5611.7783175283275</v>
      </c>
      <c r="AO46" s="202">
        <v>5833.7048740772316</v>
      </c>
      <c r="AP46" s="202">
        <v>6376.5723197278967</v>
      </c>
      <c r="AQ46" s="202">
        <v>6704.1356724519455</v>
      </c>
      <c r="AR46" s="202">
        <v>7125.3213576564494</v>
      </c>
      <c r="AS46" s="202">
        <v>7555.6038509158952</v>
      </c>
      <c r="AT46" s="202">
        <v>8065.2037989626697</v>
      </c>
      <c r="AU46" s="202">
        <v>9442.0493929757558</v>
      </c>
      <c r="AV46" s="202">
        <v>10424.813514373878</v>
      </c>
      <c r="AW46" s="202">
        <v>11583.902819620746</v>
      </c>
      <c r="AX46" s="202">
        <v>12477.600019350924</v>
      </c>
      <c r="AY46" s="202">
        <v>425.77706993668721</v>
      </c>
      <c r="AZ46" s="202">
        <v>0</v>
      </c>
      <c r="BA46" s="202">
        <v>0</v>
      </c>
      <c r="BB46" s="202">
        <v>0</v>
      </c>
      <c r="BC46" s="202">
        <v>0</v>
      </c>
      <c r="BD46" s="202">
        <v>0</v>
      </c>
      <c r="BE46" s="202">
        <v>0</v>
      </c>
      <c r="BF46" s="202">
        <v>0</v>
      </c>
      <c r="BG46" s="202">
        <v>0</v>
      </c>
      <c r="BH46" s="202">
        <v>0</v>
      </c>
      <c r="BI46" s="202">
        <v>0</v>
      </c>
      <c r="BJ46" s="202">
        <v>0</v>
      </c>
      <c r="BK46" s="202">
        <v>0</v>
      </c>
      <c r="BL46" s="202">
        <v>0</v>
      </c>
      <c r="BM46" s="202">
        <v>0</v>
      </c>
      <c r="BN46" s="202">
        <v>0</v>
      </c>
      <c r="BO46" s="202">
        <v>0</v>
      </c>
      <c r="BP46" s="202">
        <v>0</v>
      </c>
      <c r="BQ46" s="202">
        <v>0</v>
      </c>
      <c r="BR46" s="202">
        <v>0</v>
      </c>
      <c r="BS46" s="202">
        <v>0</v>
      </c>
      <c r="BT46" s="202">
        <v>0</v>
      </c>
      <c r="BU46" s="202">
        <v>0</v>
      </c>
      <c r="BV46" s="202">
        <v>0</v>
      </c>
      <c r="BW46" s="202">
        <v>0</v>
      </c>
      <c r="BX46" s="202">
        <v>0</v>
      </c>
      <c r="BY46" s="202">
        <v>0</v>
      </c>
      <c r="BZ46" s="202">
        <v>0</v>
      </c>
      <c r="CA46" s="203">
        <v>0</v>
      </c>
    </row>
    <row r="47" spans="1:79" x14ac:dyDescent="0.4">
      <c r="A47" s="283"/>
      <c r="B47" s="284" t="s">
        <v>180</v>
      </c>
      <c r="C47" s="216"/>
      <c r="D47" s="248"/>
      <c r="E47" s="248"/>
      <c r="F47" s="248"/>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02">
        <v>330.32239168275055</v>
      </c>
      <c r="AI47" s="202">
        <v>348.15544715958413</v>
      </c>
      <c r="AJ47" s="202">
        <v>371.21896014152566</v>
      </c>
      <c r="AK47" s="202">
        <v>404.35586471780653</v>
      </c>
      <c r="AL47" s="202">
        <v>446.4742217868357</v>
      </c>
      <c r="AM47" s="202">
        <v>503.70663653004277</v>
      </c>
      <c r="AN47" s="202">
        <v>618.29116850452169</v>
      </c>
      <c r="AO47" s="202">
        <v>660.60685249235576</v>
      </c>
      <c r="AP47" s="202">
        <v>679.66836851090102</v>
      </c>
      <c r="AQ47" s="202">
        <v>666.64074694579767</v>
      </c>
      <c r="AR47" s="202">
        <v>670.72268600237112</v>
      </c>
      <c r="AS47" s="202">
        <v>681.37649722147069</v>
      </c>
      <c r="AT47" s="202">
        <v>780.37565317586245</v>
      </c>
      <c r="AU47" s="202">
        <v>1026.254485353109</v>
      </c>
      <c r="AV47" s="202">
        <v>1074.6388420310088</v>
      </c>
      <c r="AW47" s="202">
        <v>1152.5821277721068</v>
      </c>
      <c r="AX47" s="202">
        <v>1255.9162105432054</v>
      </c>
      <c r="AY47" s="202">
        <v>1288.976448342795</v>
      </c>
      <c r="AZ47" s="202">
        <v>1374.6905719073118</v>
      </c>
      <c r="BA47" s="202">
        <v>1505.9385524242807</v>
      </c>
      <c r="BB47" s="202">
        <v>1465.0142532552893</v>
      </c>
      <c r="BC47" s="202">
        <v>1492.0828881944831</v>
      </c>
      <c r="BD47" s="202">
        <v>1470.7414089723925</v>
      </c>
      <c r="BE47" s="202">
        <v>1492.7049361431248</v>
      </c>
      <c r="BF47" s="202">
        <v>1341.6720964701617</v>
      </c>
      <c r="BG47" s="202">
        <v>1284.7425623359161</v>
      </c>
      <c r="BH47" s="202">
        <v>1227.461170225994</v>
      </c>
      <c r="BI47" s="202">
        <v>1172.411923815979</v>
      </c>
      <c r="BJ47" s="202">
        <v>1142.7338969879802</v>
      </c>
      <c r="BK47" s="202">
        <v>1108.7256938164116</v>
      </c>
      <c r="BL47" s="202">
        <v>1066.3229887651366</v>
      </c>
      <c r="BM47" s="202">
        <v>1074.0836676564315</v>
      </c>
      <c r="BN47" s="202">
        <v>1033.1939262590479</v>
      </c>
      <c r="BO47" s="202">
        <v>1011.0866393013873</v>
      </c>
      <c r="BP47" s="202">
        <v>998.08639718869392</v>
      </c>
      <c r="BQ47" s="202">
        <v>950.1159474931203</v>
      </c>
      <c r="BR47" s="202">
        <v>802.15206465388724</v>
      </c>
      <c r="BS47" s="202">
        <v>508.31671984360105</v>
      </c>
      <c r="BT47" s="202">
        <v>247.96079489174505</v>
      </c>
      <c r="BU47" s="202">
        <v>124.14467736686265</v>
      </c>
      <c r="BV47" s="202">
        <v>99.989571943190043</v>
      </c>
      <c r="BW47" s="202">
        <v>93.66592655415883</v>
      </c>
      <c r="BX47" s="202">
        <v>88.30736646521477</v>
      </c>
      <c r="BY47" s="202">
        <v>82.919551975159365</v>
      </c>
      <c r="BZ47" s="202">
        <v>77.618842749850941</v>
      </c>
      <c r="CA47" s="203">
        <v>74.917118345139087</v>
      </c>
    </row>
    <row r="48" spans="1:79" x14ac:dyDescent="0.4">
      <c r="A48" s="283"/>
      <c r="B48" s="284" t="s">
        <v>181</v>
      </c>
      <c r="C48" s="216"/>
      <c r="D48" s="248"/>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02">
        <v>3331.947603060788</v>
      </c>
      <c r="AI48" s="202">
        <v>2682.8449163473833</v>
      </c>
      <c r="AJ48" s="202">
        <v>2247.9370364125721</v>
      </c>
      <c r="AK48" s="202">
        <v>2115.0922154469881</v>
      </c>
      <c r="AL48" s="202">
        <v>1606.1475251292661</v>
      </c>
      <c r="AM48" s="202">
        <v>733.41900373879855</v>
      </c>
      <c r="AN48" s="202">
        <v>730.94591530831167</v>
      </c>
      <c r="AO48" s="202">
        <v>685.44169657101577</v>
      </c>
      <c r="AP48" s="202">
        <v>426.87943145070625</v>
      </c>
      <c r="AQ48" s="202">
        <v>435.89230206757429</v>
      </c>
      <c r="AR48" s="202">
        <v>407.15419071612263</v>
      </c>
      <c r="AS48" s="202">
        <v>401.13684477775854</v>
      </c>
      <c r="AT48" s="202">
        <v>393.68801173843616</v>
      </c>
      <c r="AU48" s="202">
        <v>470.79617516323913</v>
      </c>
      <c r="AV48" s="202">
        <v>611.09103598460774</v>
      </c>
      <c r="AW48" s="202">
        <v>598.22119739778225</v>
      </c>
      <c r="AX48" s="202">
        <v>553.57152654514766</v>
      </c>
      <c r="AY48" s="202">
        <v>18.853597192768436</v>
      </c>
      <c r="AZ48" s="202">
        <v>0</v>
      </c>
      <c r="BA48" s="202">
        <v>0</v>
      </c>
      <c r="BB48" s="202">
        <v>0</v>
      </c>
      <c r="BC48" s="202">
        <v>0</v>
      </c>
      <c r="BD48" s="202">
        <v>0</v>
      </c>
      <c r="BE48" s="202">
        <v>0</v>
      </c>
      <c r="BF48" s="202">
        <v>0</v>
      </c>
      <c r="BG48" s="202">
        <v>0</v>
      </c>
      <c r="BH48" s="202">
        <v>0</v>
      </c>
      <c r="BI48" s="202">
        <v>0</v>
      </c>
      <c r="BJ48" s="202">
        <v>0</v>
      </c>
      <c r="BK48" s="202">
        <v>0</v>
      </c>
      <c r="BL48" s="202">
        <v>0</v>
      </c>
      <c r="BM48" s="202">
        <v>0</v>
      </c>
      <c r="BN48" s="202">
        <v>0</v>
      </c>
      <c r="BO48" s="202">
        <v>0</v>
      </c>
      <c r="BP48" s="202">
        <v>0</v>
      </c>
      <c r="BQ48" s="202">
        <v>0</v>
      </c>
      <c r="BR48" s="202">
        <v>0</v>
      </c>
      <c r="BS48" s="202">
        <v>0</v>
      </c>
      <c r="BT48" s="202">
        <v>0</v>
      </c>
      <c r="BU48" s="202">
        <v>0</v>
      </c>
      <c r="BV48" s="202">
        <v>0</v>
      </c>
      <c r="BW48" s="202">
        <v>0</v>
      </c>
      <c r="BX48" s="202">
        <v>0</v>
      </c>
      <c r="BY48" s="202">
        <v>0</v>
      </c>
      <c r="BZ48" s="202">
        <v>0</v>
      </c>
      <c r="CA48" s="203">
        <v>0</v>
      </c>
    </row>
    <row r="49" spans="1:79" ht="24.75" customHeight="1" x14ac:dyDescent="0.4">
      <c r="A49" s="277"/>
      <c r="B49" s="281" t="s">
        <v>353</v>
      </c>
      <c r="C49" s="243"/>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79">
        <v>1211.1821028367519</v>
      </c>
      <c r="AI49" s="279">
        <v>1167.3447345938996</v>
      </c>
      <c r="AJ49" s="279">
        <v>1130.8429433940921</v>
      </c>
      <c r="AK49" s="279">
        <v>1141.5277103956539</v>
      </c>
      <c r="AL49" s="279">
        <v>1156.7741200840744</v>
      </c>
      <c r="AM49" s="279">
        <v>1184.5408815102105</v>
      </c>
      <c r="AN49" s="279">
        <v>1155.3661241970087</v>
      </c>
      <c r="AO49" s="279">
        <v>1167.2376716970196</v>
      </c>
      <c r="AP49" s="279">
        <v>1204.3246529754563</v>
      </c>
      <c r="AQ49" s="279">
        <v>1161.0981511885643</v>
      </c>
      <c r="AR49" s="279">
        <v>1089.3283534619632</v>
      </c>
      <c r="AS49" s="279">
        <v>1049.9248627885468</v>
      </c>
      <c r="AT49" s="279">
        <v>1063.6540283857084</v>
      </c>
      <c r="AU49" s="279">
        <v>1126.8575685528629</v>
      </c>
      <c r="AV49" s="279">
        <v>1120.6200848457956</v>
      </c>
      <c r="AW49" s="279">
        <v>1124.793523931341</v>
      </c>
      <c r="AX49" s="279">
        <v>1149.8009665944267</v>
      </c>
      <c r="AY49" s="279">
        <v>1154.7444846186988</v>
      </c>
      <c r="AZ49" s="279">
        <v>1135.8311776728774</v>
      </c>
      <c r="BA49" s="279">
        <v>1133.7154526826778</v>
      </c>
      <c r="BB49" s="279">
        <v>1144.9685243002509</v>
      </c>
      <c r="BC49" s="279">
        <v>1132.4947660186874</v>
      </c>
      <c r="BD49" s="279">
        <v>1117.871641487681</v>
      </c>
      <c r="BE49" s="279">
        <v>1138.3534808413278</v>
      </c>
      <c r="BF49" s="279">
        <v>1123.9166561095014</v>
      </c>
      <c r="BG49" s="279">
        <v>1101.8972101145821</v>
      </c>
      <c r="BH49" s="279">
        <v>1089.5208621765839</v>
      </c>
      <c r="BI49" s="279">
        <v>1086.3454313513735</v>
      </c>
      <c r="BJ49" s="279">
        <v>1041.0820595920945</v>
      </c>
      <c r="BK49" s="279">
        <v>1014.8194376278772</v>
      </c>
      <c r="BL49" s="279">
        <v>1025.2969556601677</v>
      </c>
      <c r="BM49" s="279">
        <v>1049.8261008043676</v>
      </c>
      <c r="BN49" s="279">
        <v>1088.6175819702059</v>
      </c>
      <c r="BO49" s="279">
        <v>1073.2637285739752</v>
      </c>
      <c r="BP49" s="279">
        <v>1076.6517845112405</v>
      </c>
      <c r="BQ49" s="279">
        <v>1055.813565969361</v>
      </c>
      <c r="BR49" s="279">
        <v>1080.5017958635644</v>
      </c>
      <c r="BS49" s="279">
        <v>1062.8656794394528</v>
      </c>
      <c r="BT49" s="279">
        <v>999.66297836618264</v>
      </c>
      <c r="BU49" s="279">
        <v>965.58951701730859</v>
      </c>
      <c r="BV49" s="279">
        <v>943.66355195794563</v>
      </c>
      <c r="BW49" s="279">
        <v>934.76557069004809</v>
      </c>
      <c r="BX49" s="279">
        <v>920.90372800756882</v>
      </c>
      <c r="BY49" s="279">
        <v>905.06542707740482</v>
      </c>
      <c r="BZ49" s="279">
        <v>890.23608400492537</v>
      </c>
      <c r="CA49" s="280">
        <v>878.9351533789029</v>
      </c>
    </row>
    <row r="50" spans="1:79" x14ac:dyDescent="0.4">
      <c r="A50" s="283"/>
      <c r="B50" s="295" t="s">
        <v>368</v>
      </c>
      <c r="C50" s="216"/>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02">
        <v>153.19299324417418</v>
      </c>
      <c r="AI50" s="202">
        <v>147.45407173817679</v>
      </c>
      <c r="AJ50" s="202">
        <v>144.36292894392665</v>
      </c>
      <c r="AK50" s="202">
        <v>146.19019724413005</v>
      </c>
      <c r="AL50" s="202">
        <v>147.85834617615987</v>
      </c>
      <c r="AM50" s="202">
        <v>149.45141962979289</v>
      </c>
      <c r="AN50" s="202">
        <v>144.0932807955453</v>
      </c>
      <c r="AO50" s="202">
        <v>144.04209565622796</v>
      </c>
      <c r="AP50" s="202">
        <v>145.47287887426302</v>
      </c>
      <c r="AQ50" s="202">
        <v>127.58704840079277</v>
      </c>
      <c r="AR50" s="202">
        <v>124.31395664655108</v>
      </c>
      <c r="AS50" s="202">
        <v>116.85809571444835</v>
      </c>
      <c r="AT50" s="202">
        <v>109.60330162392354</v>
      </c>
      <c r="AU50" s="202">
        <v>110.16835677766531</v>
      </c>
      <c r="AV50" s="202">
        <v>105.24196391154696</v>
      </c>
      <c r="AW50" s="202">
        <v>109.19093866584944</v>
      </c>
      <c r="AX50" s="202">
        <v>94.198169107198382</v>
      </c>
      <c r="AY50" s="202">
        <v>90.758074619788459</v>
      </c>
      <c r="AZ50" s="202">
        <v>83.999332160151283</v>
      </c>
      <c r="BA50" s="202">
        <v>82.349536150302242</v>
      </c>
      <c r="BB50" s="202">
        <v>73.521470776957344</v>
      </c>
      <c r="BC50" s="202">
        <v>76.407341658279321</v>
      </c>
      <c r="BD50" s="202">
        <v>71.056754669305732</v>
      </c>
      <c r="BE50" s="202">
        <v>70.352300272371863</v>
      </c>
      <c r="BF50" s="202">
        <v>67.327639888082345</v>
      </c>
      <c r="BG50" s="202">
        <v>62.541385602765189</v>
      </c>
      <c r="BH50" s="202">
        <v>58.042194612147235</v>
      </c>
      <c r="BI50" s="202">
        <v>53.169402336496297</v>
      </c>
      <c r="BJ50" s="202">
        <v>49.681975608448859</v>
      </c>
      <c r="BK50" s="202">
        <v>46.842598160882282</v>
      </c>
      <c r="BL50" s="202">
        <v>43.989061170282426</v>
      </c>
      <c r="BM50" s="202">
        <v>42.526043457636248</v>
      </c>
      <c r="BN50" s="202">
        <v>39.625133225902296</v>
      </c>
      <c r="BO50" s="202">
        <v>37.729824595855028</v>
      </c>
      <c r="BP50" s="202">
        <v>35.763209157327523</v>
      </c>
      <c r="BQ50" s="202">
        <v>33.291942242369885</v>
      </c>
      <c r="BR50" s="202">
        <v>31.375930126812339</v>
      </c>
      <c r="BS50" s="202">
        <v>29.254522700317636</v>
      </c>
      <c r="BT50" s="202">
        <v>26.986161253470087</v>
      </c>
      <c r="BU50" s="202">
        <v>24.739966673428004</v>
      </c>
      <c r="BV50" s="202">
        <v>22.876973279690372</v>
      </c>
      <c r="BW50" s="202">
        <v>21.426501817067763</v>
      </c>
      <c r="BX50" s="202">
        <v>20.158930281910362</v>
      </c>
      <c r="BY50" s="202">
        <v>18.889199319630485</v>
      </c>
      <c r="BZ50" s="202">
        <v>17.726986449929324</v>
      </c>
      <c r="CA50" s="203">
        <v>16.713964844577841</v>
      </c>
    </row>
    <row r="51" spans="1:79" x14ac:dyDescent="0.4">
      <c r="A51" s="283"/>
      <c r="B51" s="295" t="s">
        <v>369</v>
      </c>
      <c r="C51" s="216"/>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02">
        <v>1034.0527043981756</v>
      </c>
      <c r="AI51" s="202">
        <v>999.41093066986502</v>
      </c>
      <c r="AJ51" s="202">
        <v>969.29395148065043</v>
      </c>
      <c r="AK51" s="202">
        <v>979.7853645085313</v>
      </c>
      <c r="AL51" s="202">
        <v>994.4198576161341</v>
      </c>
      <c r="AM51" s="202">
        <v>1021.2513674702515</v>
      </c>
      <c r="AN51" s="202">
        <v>998.17345423823201</v>
      </c>
      <c r="AO51" s="202">
        <v>1010.7781540014616</v>
      </c>
      <c r="AP51" s="202">
        <v>1049.3125689291103</v>
      </c>
      <c r="AQ51" s="202">
        <v>1023.9712087772044</v>
      </c>
      <c r="AR51" s="202">
        <v>957.17716648255043</v>
      </c>
      <c r="AS51" s="202">
        <v>924.6419716871452</v>
      </c>
      <c r="AT51" s="202">
        <v>946.60259486585869</v>
      </c>
      <c r="AU51" s="202">
        <v>1009.6301609315619</v>
      </c>
      <c r="AV51" s="202">
        <v>1008.8542204786547</v>
      </c>
      <c r="AW51" s="202">
        <v>1009.8547448839191</v>
      </c>
      <c r="AX51" s="202">
        <v>1045.2160441193937</v>
      </c>
      <c r="AY51" s="202">
        <v>1052.616756002554</v>
      </c>
      <c r="AZ51" s="202">
        <v>1039.3412949195947</v>
      </c>
      <c r="BA51" s="202">
        <v>1040.1651493257148</v>
      </c>
      <c r="BB51" s="202">
        <v>1056.3302588027923</v>
      </c>
      <c r="BC51" s="202">
        <v>1037.4067130925343</v>
      </c>
      <c r="BD51" s="202">
        <v>1026.6975980789482</v>
      </c>
      <c r="BE51" s="202">
        <v>1044.4559928885531</v>
      </c>
      <c r="BF51" s="202">
        <v>1026.5516532157055</v>
      </c>
      <c r="BG51" s="202">
        <v>1010.9381154509891</v>
      </c>
      <c r="BH51" s="202">
        <v>1002.3077615738306</v>
      </c>
      <c r="BI51" s="202">
        <v>971.13099943999146</v>
      </c>
      <c r="BJ51" s="202">
        <v>948.70793697119097</v>
      </c>
      <c r="BK51" s="202">
        <v>932.76533570327899</v>
      </c>
      <c r="BL51" s="202">
        <v>935.63808657564596</v>
      </c>
      <c r="BM51" s="202">
        <v>956.2408149297919</v>
      </c>
      <c r="BN51" s="202">
        <v>992.90404199468855</v>
      </c>
      <c r="BO51" s="202">
        <v>980.62577196616303</v>
      </c>
      <c r="BP51" s="202">
        <v>982.57380091297671</v>
      </c>
      <c r="BQ51" s="202">
        <v>962.10445434745088</v>
      </c>
      <c r="BR51" s="202">
        <v>959.30534299673457</v>
      </c>
      <c r="BS51" s="202">
        <v>936.3932599024123</v>
      </c>
      <c r="BT51" s="202">
        <v>884.37531813398948</v>
      </c>
      <c r="BU51" s="202">
        <v>847.73503905692189</v>
      </c>
      <c r="BV51" s="202">
        <v>833.2856578186321</v>
      </c>
      <c r="BW51" s="202">
        <v>826.32801271297103</v>
      </c>
      <c r="BX51" s="202">
        <v>814.07476643525581</v>
      </c>
      <c r="BY51" s="202">
        <v>800.06523871194247</v>
      </c>
      <c r="BZ51" s="202">
        <v>786.99744047183128</v>
      </c>
      <c r="CA51" s="203">
        <v>776.62285602739382</v>
      </c>
    </row>
    <row r="52" spans="1:79" x14ac:dyDescent="0.4">
      <c r="A52" s="283"/>
      <c r="B52" s="296" t="s">
        <v>169</v>
      </c>
      <c r="C52" s="216"/>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02">
        <v>0</v>
      </c>
      <c r="AI52" s="202">
        <v>0</v>
      </c>
      <c r="AJ52" s="202">
        <v>0</v>
      </c>
      <c r="AK52" s="202">
        <v>0</v>
      </c>
      <c r="AL52" s="202">
        <v>0</v>
      </c>
      <c r="AM52" s="202">
        <v>0</v>
      </c>
      <c r="AN52" s="202">
        <v>0</v>
      </c>
      <c r="AO52" s="202">
        <v>0</v>
      </c>
      <c r="AP52" s="202">
        <v>0</v>
      </c>
      <c r="AQ52" s="202">
        <v>0</v>
      </c>
      <c r="AR52" s="202">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202">
        <v>0</v>
      </c>
      <c r="BH52" s="202">
        <v>0</v>
      </c>
      <c r="BI52" s="202">
        <v>0</v>
      </c>
      <c r="BJ52" s="202">
        <v>0</v>
      </c>
      <c r="BK52" s="202">
        <v>0</v>
      </c>
      <c r="BL52" s="202">
        <v>6.6218520065427953</v>
      </c>
      <c r="BM52" s="202">
        <v>8.3419776804964414</v>
      </c>
      <c r="BN52" s="202">
        <v>10.757156704425816</v>
      </c>
      <c r="BO52" s="202">
        <v>10.921927457559196</v>
      </c>
      <c r="BP52" s="202">
        <v>10.587330649619515</v>
      </c>
      <c r="BQ52" s="202">
        <v>10.18582577854496</v>
      </c>
      <c r="BR52" s="202">
        <v>40.951946286982349</v>
      </c>
      <c r="BS52" s="202">
        <v>47.405942821867029</v>
      </c>
      <c r="BT52" s="202">
        <v>43.689347296396804</v>
      </c>
      <c r="BU52" s="202">
        <v>50.483027867824333</v>
      </c>
      <c r="BV52" s="202">
        <v>41.852703615683858</v>
      </c>
      <c r="BW52" s="202">
        <v>43.017536958193922</v>
      </c>
      <c r="BX52" s="202">
        <v>43.084230228930565</v>
      </c>
      <c r="BY52" s="202">
        <v>43.110178840499657</v>
      </c>
      <c r="BZ52" s="202">
        <v>43.171820779076413</v>
      </c>
      <c r="CA52" s="203">
        <v>43.215580144622962</v>
      </c>
    </row>
    <row r="53" spans="1:79" x14ac:dyDescent="0.4">
      <c r="A53" s="283"/>
      <c r="B53" s="297" t="s">
        <v>370</v>
      </c>
      <c r="C53" s="216"/>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02">
        <v>23.936405194402212</v>
      </c>
      <c r="AI53" s="202">
        <v>20.479732185857888</v>
      </c>
      <c r="AJ53" s="202">
        <v>17.186062969515078</v>
      </c>
      <c r="AK53" s="202">
        <v>15.55214864299256</v>
      </c>
      <c r="AL53" s="202">
        <v>14.495916291780381</v>
      </c>
      <c r="AM53" s="202">
        <v>13.838094410166009</v>
      </c>
      <c r="AN53" s="202">
        <v>13.099389163231391</v>
      </c>
      <c r="AO53" s="202">
        <v>12.417422039329995</v>
      </c>
      <c r="AP53" s="202">
        <v>9.5392051720828217</v>
      </c>
      <c r="AQ53" s="202">
        <v>9.5398940105669592</v>
      </c>
      <c r="AR53" s="202">
        <v>7.8372303328613926</v>
      </c>
      <c r="AS53" s="202">
        <v>8.4247953869531003</v>
      </c>
      <c r="AT53" s="202">
        <v>7.4481318959262506</v>
      </c>
      <c r="AU53" s="202">
        <v>7.0590508436355401</v>
      </c>
      <c r="AV53" s="202">
        <v>6.5239004555939175</v>
      </c>
      <c r="AW53" s="202">
        <v>5.7478403815726642</v>
      </c>
      <c r="AX53" s="202">
        <v>4.7885297331909715</v>
      </c>
      <c r="AY53" s="202">
        <v>4.8830816729270259</v>
      </c>
      <c r="AZ53" s="202">
        <v>4.2070238449769519</v>
      </c>
      <c r="BA53" s="202">
        <v>3.7119785789202315</v>
      </c>
      <c r="BB53" s="202">
        <v>2.767121134054698</v>
      </c>
      <c r="BC53" s="202">
        <v>3.0175621074871608</v>
      </c>
      <c r="BD53" s="202">
        <v>2.9002757007879891</v>
      </c>
      <c r="BE53" s="202">
        <v>2.8715224600968106</v>
      </c>
      <c r="BF53" s="202">
        <v>2.4238284739429199</v>
      </c>
      <c r="BG53" s="202">
        <v>1.8724736521581633</v>
      </c>
      <c r="BH53" s="202">
        <v>1.5810978222844752</v>
      </c>
      <c r="BI53" s="202">
        <v>1.4351668452870361</v>
      </c>
      <c r="BJ53" s="202">
        <v>1.3716576377437457</v>
      </c>
      <c r="BK53" s="202">
        <v>1.3449180470995898</v>
      </c>
      <c r="BL53" s="202">
        <v>1.1342765636760117</v>
      </c>
      <c r="BM53" s="202">
        <v>1.003177386695485</v>
      </c>
      <c r="BN53" s="202">
        <v>0.87652454905537991</v>
      </c>
      <c r="BO53" s="202">
        <v>0.71223960934530939</v>
      </c>
      <c r="BP53" s="202">
        <v>0.43782907053403847</v>
      </c>
      <c r="BQ53" s="202">
        <v>-6.6866134613744847E-3</v>
      </c>
      <c r="BR53" s="202">
        <v>-2.1822307014167123E-3</v>
      </c>
      <c r="BS53" s="202">
        <v>-3.9450788678323141E-2</v>
      </c>
      <c r="BT53" s="202">
        <v>0</v>
      </c>
      <c r="BU53" s="202">
        <v>-2.3266979449923134E-2</v>
      </c>
      <c r="BV53" s="202">
        <v>-4.0223048332891531E-2</v>
      </c>
      <c r="BW53" s="202">
        <v>0</v>
      </c>
      <c r="BX53" s="202">
        <v>0</v>
      </c>
      <c r="BY53" s="202">
        <v>0</v>
      </c>
      <c r="BZ53" s="202">
        <v>0</v>
      </c>
      <c r="CA53" s="203">
        <v>0</v>
      </c>
    </row>
    <row r="54" spans="1:79" x14ac:dyDescent="0.4">
      <c r="A54" s="283"/>
      <c r="B54" s="284" t="s">
        <v>177</v>
      </c>
      <c r="C54" s="216"/>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02">
        <v>0</v>
      </c>
      <c r="AI54" s="202">
        <v>0</v>
      </c>
      <c r="AJ54" s="202">
        <v>0</v>
      </c>
      <c r="AK54" s="202">
        <v>0</v>
      </c>
      <c r="AL54" s="202">
        <v>0</v>
      </c>
      <c r="AM54" s="202">
        <v>0</v>
      </c>
      <c r="AN54" s="202">
        <v>0</v>
      </c>
      <c r="AO54" s="202">
        <v>0</v>
      </c>
      <c r="AP54" s="202">
        <v>0</v>
      </c>
      <c r="AQ54" s="202">
        <v>0</v>
      </c>
      <c r="AR54" s="202">
        <v>0</v>
      </c>
      <c r="AS54" s="202">
        <v>0</v>
      </c>
      <c r="AT54" s="202">
        <v>0</v>
      </c>
      <c r="AU54" s="202">
        <v>0</v>
      </c>
      <c r="AV54" s="202">
        <v>0</v>
      </c>
      <c r="AW54" s="202">
        <v>0</v>
      </c>
      <c r="AX54" s="202">
        <v>5.5982236346436212</v>
      </c>
      <c r="AY54" s="202">
        <v>6.48657232342934</v>
      </c>
      <c r="AZ54" s="202">
        <v>8.2835267481544754</v>
      </c>
      <c r="BA54" s="202">
        <v>7.4887886277403686</v>
      </c>
      <c r="BB54" s="202">
        <v>12.349673586446594</v>
      </c>
      <c r="BC54" s="202">
        <v>15.663149160386673</v>
      </c>
      <c r="BD54" s="202">
        <v>17.217013038639273</v>
      </c>
      <c r="BE54" s="202">
        <v>20.673665220306301</v>
      </c>
      <c r="BF54" s="202">
        <v>27.613534531770561</v>
      </c>
      <c r="BG54" s="202">
        <v>26.545235408669562</v>
      </c>
      <c r="BH54" s="202">
        <v>27.589808168321724</v>
      </c>
      <c r="BI54" s="202">
        <v>60.609862729598639</v>
      </c>
      <c r="BJ54" s="202">
        <v>41.320489374711045</v>
      </c>
      <c r="BK54" s="202">
        <v>33.866585716616264</v>
      </c>
      <c r="BL54" s="202">
        <v>37.913679344020565</v>
      </c>
      <c r="BM54" s="202">
        <v>41.71408734974743</v>
      </c>
      <c r="BN54" s="202">
        <v>44.454725496134017</v>
      </c>
      <c r="BO54" s="202">
        <v>43.273964945052633</v>
      </c>
      <c r="BP54" s="202">
        <v>47.289614720782886</v>
      </c>
      <c r="BQ54" s="202">
        <v>50.238030214456757</v>
      </c>
      <c r="BR54" s="202">
        <v>48.870758683736533</v>
      </c>
      <c r="BS54" s="202">
        <v>49.851404803534265</v>
      </c>
      <c r="BT54" s="202">
        <v>44.612151682326292</v>
      </c>
      <c r="BU54" s="202">
        <v>42.654750398584142</v>
      </c>
      <c r="BV54" s="202">
        <v>45.688440292272197</v>
      </c>
      <c r="BW54" s="202">
        <v>43.993519201815339</v>
      </c>
      <c r="BX54" s="202">
        <v>43.585801061472182</v>
      </c>
      <c r="BY54" s="202">
        <v>43.000810205332293</v>
      </c>
      <c r="BZ54" s="202">
        <v>42.339836304088308</v>
      </c>
      <c r="CA54" s="203">
        <v>42.382752362308146</v>
      </c>
    </row>
    <row r="55" spans="1:79" ht="24.75" customHeight="1" x14ac:dyDescent="0.4">
      <c r="A55" s="277"/>
      <c r="B55" s="281" t="s">
        <v>359</v>
      </c>
      <c r="C55" s="243"/>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79">
        <v>19.149124155521772</v>
      </c>
      <c r="AI55" s="279">
        <v>16.383785748686311</v>
      </c>
      <c r="AJ55" s="279">
        <v>17.186062969515078</v>
      </c>
      <c r="AK55" s="279">
        <v>18.662578371591071</v>
      </c>
      <c r="AL55" s="279">
        <v>23.193466066848607</v>
      </c>
      <c r="AM55" s="279">
        <v>27.676188820332019</v>
      </c>
      <c r="AN55" s="279">
        <v>28.818656159109061</v>
      </c>
      <c r="AO55" s="279">
        <v>32.285297302257987</v>
      </c>
      <c r="AP55" s="279">
        <v>248.01933447415337</v>
      </c>
      <c r="AQ55" s="279">
        <v>414.9379610093261</v>
      </c>
      <c r="AR55" s="279">
        <v>367.82592959787746</v>
      </c>
      <c r="AS55" s="279">
        <v>361.63207725501911</v>
      </c>
      <c r="AT55" s="279">
        <v>378.63157306710139</v>
      </c>
      <c r="AU55" s="279">
        <v>489.96284942412228</v>
      </c>
      <c r="AV55" s="279">
        <v>579.69203695708018</v>
      </c>
      <c r="AW55" s="279">
        <v>724.0115450697815</v>
      </c>
      <c r="AX55" s="279">
        <v>852.31942720072323</v>
      </c>
      <c r="AY55" s="279">
        <v>969.93901891296628</v>
      </c>
      <c r="AZ55" s="279">
        <v>1117.6250239772266</v>
      </c>
      <c r="BA55" s="279">
        <v>1124.6104004332467</v>
      </c>
      <c r="BB55" s="279">
        <v>1164.5605679895868</v>
      </c>
      <c r="BC55" s="279">
        <v>1237.464408077172</v>
      </c>
      <c r="BD55" s="279">
        <v>1257.2854678079477</v>
      </c>
      <c r="BE55" s="279">
        <v>1337.8150615301106</v>
      </c>
      <c r="BF55" s="279">
        <v>1391.356997243113</v>
      </c>
      <c r="BG55" s="279">
        <v>1446.1825469468722</v>
      </c>
      <c r="BH55" s="279">
        <v>1464.8757719649182</v>
      </c>
      <c r="BI55" s="279">
        <v>1496.6077425843398</v>
      </c>
      <c r="BJ55" s="279">
        <v>1494.0431043457809</v>
      </c>
      <c r="BK55" s="279">
        <v>1579.6409703961515</v>
      </c>
      <c r="BL55" s="279">
        <v>1637.755523028256</v>
      </c>
      <c r="BM55" s="279">
        <v>1771.1619703669332</v>
      </c>
      <c r="BN55" s="279">
        <v>1828.5843311125984</v>
      </c>
      <c r="BO55" s="279">
        <v>1989.5734863489031</v>
      </c>
      <c r="BP55" s="279">
        <v>2168.915730651936</v>
      </c>
      <c r="BQ55" s="279">
        <v>2307.818541200159</v>
      </c>
      <c r="BR55" s="279">
        <v>2530.527353750791</v>
      </c>
      <c r="BS55" s="279">
        <v>2755.3488643939063</v>
      </c>
      <c r="BT55" s="279">
        <v>2822.5986711648648</v>
      </c>
      <c r="BU55" s="279">
        <v>2937.8975092931059</v>
      </c>
      <c r="BV55" s="279">
        <v>2925.941088772729</v>
      </c>
      <c r="BW55" s="279">
        <v>2981.8682586991972</v>
      </c>
      <c r="BX55" s="279">
        <v>3118.0447158896923</v>
      </c>
      <c r="BY55" s="279">
        <v>3272.4522468080127</v>
      </c>
      <c r="BZ55" s="279">
        <v>3513.2167730055962</v>
      </c>
      <c r="CA55" s="280">
        <v>3748.7751894735943</v>
      </c>
    </row>
    <row r="56" spans="1:79" ht="24.75" customHeight="1" x14ac:dyDescent="0.4">
      <c r="A56" s="277"/>
      <c r="B56" s="281" t="s">
        <v>360</v>
      </c>
      <c r="C56" s="243"/>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79">
        <v>0</v>
      </c>
      <c r="AI56" s="279">
        <v>0</v>
      </c>
      <c r="AJ56" s="279">
        <v>0</v>
      </c>
      <c r="AK56" s="279">
        <v>0</v>
      </c>
      <c r="AL56" s="279">
        <v>0</v>
      </c>
      <c r="AM56" s="279">
        <v>0</v>
      </c>
      <c r="AN56" s="279">
        <v>0</v>
      </c>
      <c r="AO56" s="279">
        <v>0</v>
      </c>
      <c r="AP56" s="279">
        <v>0</v>
      </c>
      <c r="AQ56" s="279">
        <v>0</v>
      </c>
      <c r="AR56" s="279">
        <v>0</v>
      </c>
      <c r="AS56" s="279">
        <v>0</v>
      </c>
      <c r="AT56" s="279">
        <v>0</v>
      </c>
      <c r="AU56" s="279">
        <v>0</v>
      </c>
      <c r="AV56" s="279">
        <v>0</v>
      </c>
      <c r="AW56" s="279">
        <v>0</v>
      </c>
      <c r="AX56" s="279">
        <v>0</v>
      </c>
      <c r="AY56" s="279">
        <v>0</v>
      </c>
      <c r="AZ56" s="279">
        <v>0</v>
      </c>
      <c r="BA56" s="279">
        <v>0</v>
      </c>
      <c r="BB56" s="279">
        <v>0</v>
      </c>
      <c r="BC56" s="279">
        <v>0</v>
      </c>
      <c r="BD56" s="279">
        <v>366.66822906121973</v>
      </c>
      <c r="BE56" s="279">
        <v>480.13996632455047</v>
      </c>
      <c r="BF56" s="279">
        <v>527.22373889320784</v>
      </c>
      <c r="BG56" s="279">
        <v>518.23425742795177</v>
      </c>
      <c r="BH56" s="279">
        <v>438.73762747637744</v>
      </c>
      <c r="BI56" s="279">
        <v>385.90077616131174</v>
      </c>
      <c r="BJ56" s="279">
        <v>367.4013614877835</v>
      </c>
      <c r="BK56" s="279">
        <v>350.17096658446616</v>
      </c>
      <c r="BL56" s="279">
        <v>332.77872589521672</v>
      </c>
      <c r="BM56" s="279">
        <v>360.5184245438985</v>
      </c>
      <c r="BN56" s="279">
        <v>451.59069362380643</v>
      </c>
      <c r="BO56" s="279">
        <v>494.45572260115136</v>
      </c>
      <c r="BP56" s="279">
        <v>571.95335287923001</v>
      </c>
      <c r="BQ56" s="279">
        <v>616.47964178017457</v>
      </c>
      <c r="BR56" s="279">
        <v>639.06820580661838</v>
      </c>
      <c r="BS56" s="279">
        <v>675.30969773424863</v>
      </c>
      <c r="BT56" s="279">
        <v>688.35035334170732</v>
      </c>
      <c r="BU56" s="279">
        <v>784.88761109355016</v>
      </c>
      <c r="BV56" s="279">
        <v>914.11767765855973</v>
      </c>
      <c r="BW56" s="279">
        <v>815.81454106330921</v>
      </c>
      <c r="BX56" s="279">
        <v>856.29090754956223</v>
      </c>
      <c r="BY56" s="279">
        <v>896.50034940386979</v>
      </c>
      <c r="BZ56" s="279">
        <v>944.74812218637362</v>
      </c>
      <c r="CA56" s="280">
        <v>938.00526199011495</v>
      </c>
    </row>
    <row r="57" spans="1:79" s="290" customFormat="1" ht="24.75" customHeight="1" x14ac:dyDescent="0.4">
      <c r="A57" s="277"/>
      <c r="B57" s="281" t="s">
        <v>210</v>
      </c>
      <c r="C57" s="243"/>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79">
        <v>246.53143855351158</v>
      </c>
      <c r="AI57" s="279">
        <v>231.069328327569</v>
      </c>
      <c r="AJ57" s="279">
        <v>249.59462884496131</v>
      </c>
      <c r="AK57" s="279">
        <v>366.36794620930453</v>
      </c>
      <c r="AL57" s="279">
        <v>438.42499857851237</v>
      </c>
      <c r="AM57" s="279">
        <v>494.58753290211587</v>
      </c>
      <c r="AN57" s="279">
        <v>528.69184637879005</v>
      </c>
      <c r="AO57" s="279">
        <v>559.67516116819934</v>
      </c>
      <c r="AP57" s="279">
        <v>579.42531615221117</v>
      </c>
      <c r="AQ57" s="279">
        <v>567.73446823921302</v>
      </c>
      <c r="AR57" s="279">
        <v>465.80297446008751</v>
      </c>
      <c r="AS57" s="279">
        <v>595.34039136237584</v>
      </c>
      <c r="AT57" s="279">
        <v>756.28571533554384</v>
      </c>
      <c r="AU57" s="279">
        <v>946.4068261152247</v>
      </c>
      <c r="AV57" s="279">
        <v>1213.7292055786045</v>
      </c>
      <c r="AW57" s="279">
        <v>1579.1941506637734</v>
      </c>
      <c r="AX57" s="279">
        <v>2004.3196174531465</v>
      </c>
      <c r="AY57" s="279">
        <v>2263.6376145243721</v>
      </c>
      <c r="AZ57" s="279">
        <v>2477.0405772177255</v>
      </c>
      <c r="BA57" s="279">
        <v>2688.5482336102314</v>
      </c>
      <c r="BB57" s="279">
        <v>2926.8004707532118</v>
      </c>
      <c r="BC57" s="279">
        <v>3178.4025231081428</v>
      </c>
      <c r="BD57" s="279">
        <v>3339.9237421625244</v>
      </c>
      <c r="BE57" s="279">
        <v>3634.9217666251488</v>
      </c>
      <c r="BF57" s="279">
        <v>4202.2838707066958</v>
      </c>
      <c r="BG57" s="279">
        <v>4071.8172875790087</v>
      </c>
      <c r="BH57" s="279">
        <v>4278.8717149947825</v>
      </c>
      <c r="BI57" s="279">
        <v>4522.5529230052207</v>
      </c>
      <c r="BJ57" s="279">
        <v>4756.756270742283</v>
      </c>
      <c r="BK57" s="279">
        <v>4932.4114964499513</v>
      </c>
      <c r="BL57" s="279">
        <v>5877.8006896257011</v>
      </c>
      <c r="BM57" s="279">
        <v>6619.7007219419165</v>
      </c>
      <c r="BN57" s="279">
        <v>6976.7635308161325</v>
      </c>
      <c r="BO57" s="279">
        <v>7429.552345417419</v>
      </c>
      <c r="BP57" s="279">
        <v>7766.9729094973618</v>
      </c>
      <c r="BQ57" s="279">
        <v>7892.7782152307636</v>
      </c>
      <c r="BR57" s="279">
        <v>8438.3260830847194</v>
      </c>
      <c r="BS57" s="279">
        <v>8803.1667074899942</v>
      </c>
      <c r="BT57" s="279">
        <v>8581.1755264135336</v>
      </c>
      <c r="BU57" s="279">
        <v>8220.2457148630328</v>
      </c>
      <c r="BV57" s="279">
        <v>7721.0163062972897</v>
      </c>
      <c r="BW57" s="279">
        <v>8476.6892394166043</v>
      </c>
      <c r="BX57" s="279">
        <v>8517.1212772104773</v>
      </c>
      <c r="BY57" s="279">
        <v>8565.9145405313211</v>
      </c>
      <c r="BZ57" s="279">
        <v>8659.7385572208113</v>
      </c>
      <c r="CA57" s="280">
        <v>8756.8310747711275</v>
      </c>
    </row>
    <row r="58" spans="1:79" x14ac:dyDescent="0.4">
      <c r="A58" s="283"/>
      <c r="B58" s="287" t="s">
        <v>362</v>
      </c>
      <c r="C58" s="216"/>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02">
        <v>0</v>
      </c>
      <c r="AI58" s="202">
        <v>0</v>
      </c>
      <c r="AJ58" s="202">
        <v>0</v>
      </c>
      <c r="AK58" s="202">
        <v>0</v>
      </c>
      <c r="AL58" s="202">
        <v>0</v>
      </c>
      <c r="AM58" s="202">
        <v>0</v>
      </c>
      <c r="AN58" s="202">
        <v>0</v>
      </c>
      <c r="AO58" s="202">
        <v>0</v>
      </c>
      <c r="AP58" s="202">
        <v>0</v>
      </c>
      <c r="AQ58" s="202">
        <v>0</v>
      </c>
      <c r="AR58" s="202">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202">
        <v>0</v>
      </c>
      <c r="BH58" s="202">
        <v>0</v>
      </c>
      <c r="BI58" s="202">
        <v>0</v>
      </c>
      <c r="BJ58" s="202">
        <v>0</v>
      </c>
      <c r="BK58" s="202">
        <v>0</v>
      </c>
      <c r="BL58" s="202">
        <v>0</v>
      </c>
      <c r="BM58" s="202">
        <v>0</v>
      </c>
      <c r="BN58" s="202">
        <v>0</v>
      </c>
      <c r="BO58" s="202">
        <v>0</v>
      </c>
      <c r="BP58" s="202">
        <v>0</v>
      </c>
      <c r="BQ58" s="202">
        <v>0</v>
      </c>
      <c r="BR58" s="202">
        <v>0</v>
      </c>
      <c r="BS58" s="202">
        <v>0</v>
      </c>
      <c r="BT58" s="202">
        <v>0</v>
      </c>
      <c r="BU58" s="202">
        <v>0</v>
      </c>
      <c r="BV58" s="202">
        <v>0</v>
      </c>
      <c r="BW58" s="202">
        <v>0</v>
      </c>
      <c r="BX58" s="202">
        <v>0</v>
      </c>
      <c r="BY58" s="202">
        <v>0</v>
      </c>
      <c r="BZ58" s="202">
        <v>0</v>
      </c>
      <c r="CA58" s="203">
        <v>0</v>
      </c>
    </row>
    <row r="59" spans="1:79" x14ac:dyDescent="0.4">
      <c r="A59" s="283"/>
      <c r="B59" s="284" t="s">
        <v>363</v>
      </c>
      <c r="C59" s="216"/>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02">
        <v>0</v>
      </c>
      <c r="AI59" s="202">
        <v>0</v>
      </c>
      <c r="AJ59" s="202">
        <v>0</v>
      </c>
      <c r="AK59" s="202">
        <v>0</v>
      </c>
      <c r="AL59" s="202">
        <v>0</v>
      </c>
      <c r="AM59" s="202">
        <v>0</v>
      </c>
      <c r="AN59" s="202">
        <v>0</v>
      </c>
      <c r="AO59" s="202">
        <v>0</v>
      </c>
      <c r="AP59" s="202">
        <v>0</v>
      </c>
      <c r="AQ59" s="202">
        <v>0</v>
      </c>
      <c r="AR59" s="202">
        <v>0</v>
      </c>
      <c r="AS59" s="202">
        <v>0</v>
      </c>
      <c r="AT59" s="202">
        <v>0</v>
      </c>
      <c r="AU59" s="202">
        <v>0</v>
      </c>
      <c r="AV59" s="202">
        <v>0</v>
      </c>
      <c r="AW59" s="202">
        <v>0</v>
      </c>
      <c r="AX59" s="202">
        <v>0</v>
      </c>
      <c r="AY59" s="202">
        <v>0</v>
      </c>
      <c r="AZ59" s="202">
        <v>0</v>
      </c>
      <c r="BA59" s="202">
        <v>0</v>
      </c>
      <c r="BB59" s="202">
        <v>0</v>
      </c>
      <c r="BC59" s="202">
        <v>0</v>
      </c>
      <c r="BD59" s="202">
        <v>0</v>
      </c>
      <c r="BE59" s="202">
        <v>0</v>
      </c>
      <c r="BF59" s="202">
        <v>0</v>
      </c>
      <c r="BG59" s="202">
        <v>0</v>
      </c>
      <c r="BH59" s="202">
        <v>0</v>
      </c>
      <c r="BI59" s="202">
        <v>0</v>
      </c>
      <c r="BJ59" s="202">
        <v>0</v>
      </c>
      <c r="BK59" s="202">
        <v>0</v>
      </c>
      <c r="BL59" s="202">
        <v>378.89192258092783</v>
      </c>
      <c r="BM59" s="202">
        <v>464.36547841836602</v>
      </c>
      <c r="BN59" s="202">
        <v>540.97622783790769</v>
      </c>
      <c r="BO59" s="202">
        <v>620.53179069375392</v>
      </c>
      <c r="BP59" s="202">
        <v>704.61556081150752</v>
      </c>
      <c r="BQ59" s="202">
        <v>768.47196522507238</v>
      </c>
      <c r="BR59" s="202">
        <v>852.47275525171699</v>
      </c>
      <c r="BS59" s="202">
        <v>958.80605385069885</v>
      </c>
      <c r="BT59" s="202">
        <v>990.47550425813074</v>
      </c>
      <c r="BU59" s="202">
        <v>989.40233825699863</v>
      </c>
      <c r="BV59" s="202">
        <v>957.17565419760069</v>
      </c>
      <c r="BW59" s="202">
        <v>1112.4715546456673</v>
      </c>
      <c r="BX59" s="202">
        <v>1162.3864099395989</v>
      </c>
      <c r="BY59" s="202">
        <v>1215.4928573518439</v>
      </c>
      <c r="BZ59" s="202">
        <v>1275.9989150203544</v>
      </c>
      <c r="CA59" s="203">
        <v>1339.7064435932234</v>
      </c>
    </row>
    <row r="60" spans="1:79" x14ac:dyDescent="0.4">
      <c r="A60" s="283"/>
      <c r="B60" s="284" t="s">
        <v>364</v>
      </c>
      <c r="C60" s="216"/>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02">
        <v>0</v>
      </c>
      <c r="AI60" s="202">
        <v>0</v>
      </c>
      <c r="AJ60" s="202">
        <v>0</v>
      </c>
      <c r="AK60" s="202">
        <v>0</v>
      </c>
      <c r="AL60" s="202">
        <v>0</v>
      </c>
      <c r="AM60" s="202">
        <v>0</v>
      </c>
      <c r="AN60" s="202">
        <v>0</v>
      </c>
      <c r="AO60" s="202">
        <v>0</v>
      </c>
      <c r="AP60" s="202">
        <v>0</v>
      </c>
      <c r="AQ60" s="202">
        <v>0</v>
      </c>
      <c r="AR60" s="202">
        <v>0</v>
      </c>
      <c r="AS60" s="202">
        <v>0</v>
      </c>
      <c r="AT60" s="202">
        <v>0</v>
      </c>
      <c r="AU60" s="202">
        <v>0</v>
      </c>
      <c r="AV60" s="202">
        <v>0</v>
      </c>
      <c r="AW60" s="202">
        <v>0</v>
      </c>
      <c r="AX60" s="202">
        <v>0</v>
      </c>
      <c r="AY60" s="202">
        <v>0</v>
      </c>
      <c r="AZ60" s="202">
        <v>0</v>
      </c>
      <c r="BA60" s="202">
        <v>0</v>
      </c>
      <c r="BB60" s="202">
        <v>0</v>
      </c>
      <c r="BC60" s="202">
        <v>0</v>
      </c>
      <c r="BD60" s="202">
        <v>0</v>
      </c>
      <c r="BE60" s="202">
        <v>0</v>
      </c>
      <c r="BF60" s="202">
        <v>0</v>
      </c>
      <c r="BG60" s="202">
        <v>0</v>
      </c>
      <c r="BH60" s="202">
        <v>0</v>
      </c>
      <c r="BI60" s="202">
        <v>0</v>
      </c>
      <c r="BJ60" s="202">
        <v>0</v>
      </c>
      <c r="BK60" s="202">
        <v>0</v>
      </c>
      <c r="BL60" s="202">
        <v>119.50952705726998</v>
      </c>
      <c r="BM60" s="202">
        <v>149.40843157363634</v>
      </c>
      <c r="BN60" s="202">
        <v>177.94731062805482</v>
      </c>
      <c r="BO60" s="202">
        <v>205.9949338326638</v>
      </c>
      <c r="BP60" s="202">
        <v>248.56976146263497</v>
      </c>
      <c r="BQ60" s="202">
        <v>278.79480655101213</v>
      </c>
      <c r="BR60" s="202">
        <v>299.2243050655897</v>
      </c>
      <c r="BS60" s="202">
        <v>325.01513088818325</v>
      </c>
      <c r="BT60" s="202">
        <v>319.75167944739223</v>
      </c>
      <c r="BU60" s="202">
        <v>296.83213482702769</v>
      </c>
      <c r="BV60" s="202">
        <v>302.92426442953092</v>
      </c>
      <c r="BW60" s="202">
        <v>330.7692506701074</v>
      </c>
      <c r="BX60" s="202">
        <v>336.93968638198351</v>
      </c>
      <c r="BY60" s="202">
        <v>351.18777755649882</v>
      </c>
      <c r="BZ60" s="202">
        <v>370.39781748342671</v>
      </c>
      <c r="CA60" s="203">
        <v>391.02849087176452</v>
      </c>
    </row>
    <row r="61" spans="1:79" x14ac:dyDescent="0.4">
      <c r="A61" s="283"/>
      <c r="B61" s="284" t="s">
        <v>365</v>
      </c>
      <c r="C61" s="216"/>
      <c r="D61" s="248"/>
      <c r="E61" s="248"/>
      <c r="F61" s="248"/>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02">
        <v>0</v>
      </c>
      <c r="AI61" s="202">
        <v>0</v>
      </c>
      <c r="AJ61" s="202">
        <v>0</v>
      </c>
      <c r="AK61" s="202">
        <v>0</v>
      </c>
      <c r="AL61" s="202">
        <v>0</v>
      </c>
      <c r="AM61" s="202">
        <v>0</v>
      </c>
      <c r="AN61" s="202">
        <v>0</v>
      </c>
      <c r="AO61" s="202">
        <v>0</v>
      </c>
      <c r="AP61" s="202">
        <v>0</v>
      </c>
      <c r="AQ61" s="202">
        <v>0</v>
      </c>
      <c r="AR61" s="202">
        <v>0</v>
      </c>
      <c r="AS61" s="202">
        <v>0</v>
      </c>
      <c r="AT61" s="202">
        <v>0</v>
      </c>
      <c r="AU61" s="202">
        <v>0</v>
      </c>
      <c r="AV61" s="202">
        <v>0</v>
      </c>
      <c r="AW61" s="202">
        <v>0</v>
      </c>
      <c r="AX61" s="202">
        <v>0</v>
      </c>
      <c r="AY61" s="202">
        <v>0</v>
      </c>
      <c r="AZ61" s="202">
        <v>0</v>
      </c>
      <c r="BA61" s="202">
        <v>0</v>
      </c>
      <c r="BB61" s="202">
        <v>0</v>
      </c>
      <c r="BC61" s="202">
        <v>0</v>
      </c>
      <c r="BD61" s="202">
        <v>0</v>
      </c>
      <c r="BE61" s="202">
        <v>0</v>
      </c>
      <c r="BF61" s="202">
        <v>0</v>
      </c>
      <c r="BG61" s="202">
        <v>0</v>
      </c>
      <c r="BH61" s="202">
        <v>0</v>
      </c>
      <c r="BI61" s="202">
        <v>0</v>
      </c>
      <c r="BJ61" s="202">
        <v>0</v>
      </c>
      <c r="BK61" s="202">
        <v>0</v>
      </c>
      <c r="BL61" s="202">
        <v>5379.3992399875042</v>
      </c>
      <c r="BM61" s="202">
        <v>6005.9268119499138</v>
      </c>
      <c r="BN61" s="202">
        <v>6257.8399923501702</v>
      </c>
      <c r="BO61" s="202">
        <v>6603.0256208910014</v>
      </c>
      <c r="BP61" s="202">
        <v>6813.7875872232189</v>
      </c>
      <c r="BQ61" s="202">
        <v>6845.5114434546786</v>
      </c>
      <c r="BR61" s="202">
        <v>7286.6290227674135</v>
      </c>
      <c r="BS61" s="202">
        <v>7519.3455227511113</v>
      </c>
      <c r="BT61" s="202">
        <v>7270.9483427080113</v>
      </c>
      <c r="BU61" s="202">
        <v>6934.011241779006</v>
      </c>
      <c r="BV61" s="202">
        <v>6460.9163876701577</v>
      </c>
      <c r="BW61" s="202">
        <v>7033.4484341008292</v>
      </c>
      <c r="BX61" s="202">
        <v>7017.7951808888938</v>
      </c>
      <c r="BY61" s="202">
        <v>6999.2339056229766</v>
      </c>
      <c r="BZ61" s="202">
        <v>7013.3418247170302</v>
      </c>
      <c r="CA61" s="203">
        <v>7026.0961403061401</v>
      </c>
    </row>
    <row r="62" spans="1:79" x14ac:dyDescent="0.4">
      <c r="A62" s="283"/>
      <c r="B62" s="287" t="s">
        <v>366</v>
      </c>
      <c r="C62" s="216"/>
      <c r="D62" s="248"/>
      <c r="E62" s="248"/>
      <c r="F62" s="248"/>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02">
        <v>0</v>
      </c>
      <c r="AI62" s="202">
        <v>0</v>
      </c>
      <c r="AJ62" s="202">
        <v>0</v>
      </c>
      <c r="AK62" s="202">
        <v>0</v>
      </c>
      <c r="AL62" s="202">
        <v>0</v>
      </c>
      <c r="AM62" s="202">
        <v>0</v>
      </c>
      <c r="AN62" s="202">
        <v>0</v>
      </c>
      <c r="AO62" s="202">
        <v>0</v>
      </c>
      <c r="AP62" s="202">
        <v>0</v>
      </c>
      <c r="AQ62" s="202">
        <v>0</v>
      </c>
      <c r="AR62" s="202">
        <v>0</v>
      </c>
      <c r="AS62" s="202">
        <v>0</v>
      </c>
      <c r="AT62" s="202">
        <v>0</v>
      </c>
      <c r="AU62" s="202">
        <v>0</v>
      </c>
      <c r="AV62" s="202">
        <v>0</v>
      </c>
      <c r="AW62" s="202">
        <v>0</v>
      </c>
      <c r="AX62" s="202">
        <v>0</v>
      </c>
      <c r="AY62" s="202">
        <v>0</v>
      </c>
      <c r="AZ62" s="202">
        <v>0</v>
      </c>
      <c r="BA62" s="202">
        <v>0</v>
      </c>
      <c r="BB62" s="202">
        <v>0</v>
      </c>
      <c r="BC62" s="202">
        <v>0</v>
      </c>
      <c r="BD62" s="202">
        <v>0</v>
      </c>
      <c r="BE62" s="202">
        <v>0</v>
      </c>
      <c r="BF62" s="202">
        <v>0</v>
      </c>
      <c r="BG62" s="202">
        <v>0</v>
      </c>
      <c r="BH62" s="202">
        <v>0</v>
      </c>
      <c r="BI62" s="202">
        <v>0</v>
      </c>
      <c r="BJ62" s="202">
        <v>0</v>
      </c>
      <c r="BK62" s="202">
        <v>0</v>
      </c>
      <c r="BL62" s="202">
        <v>0</v>
      </c>
      <c r="BM62" s="202">
        <v>0</v>
      </c>
      <c r="BN62" s="202">
        <v>0</v>
      </c>
      <c r="BO62" s="202">
        <v>0</v>
      </c>
      <c r="BP62" s="202">
        <v>0</v>
      </c>
      <c r="BQ62" s="202">
        <v>0</v>
      </c>
      <c r="BR62" s="202">
        <v>0</v>
      </c>
      <c r="BS62" s="202">
        <v>0</v>
      </c>
      <c r="BT62" s="202">
        <v>0</v>
      </c>
      <c r="BU62" s="202">
        <v>0</v>
      </c>
      <c r="BV62" s="202">
        <v>0</v>
      </c>
      <c r="BW62" s="202">
        <v>0</v>
      </c>
      <c r="BX62" s="202">
        <v>0</v>
      </c>
      <c r="BY62" s="202">
        <v>0</v>
      </c>
      <c r="BZ62" s="202">
        <v>0</v>
      </c>
      <c r="CA62" s="203">
        <v>0</v>
      </c>
    </row>
    <row r="63" spans="1:79" ht="24.75" customHeight="1" x14ac:dyDescent="0.4">
      <c r="A63" s="288"/>
      <c r="B63" s="289" t="s">
        <v>367</v>
      </c>
      <c r="C63" s="290"/>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292">
        <v>246.53143855351158</v>
      </c>
      <c r="AI63" s="292">
        <v>231.069328327569</v>
      </c>
      <c r="AJ63" s="292">
        <v>249.59462884496131</v>
      </c>
      <c r="AK63" s="292">
        <v>366.36794620930453</v>
      </c>
      <c r="AL63" s="292">
        <v>438.42499857851237</v>
      </c>
      <c r="AM63" s="292">
        <v>494.58753290211587</v>
      </c>
      <c r="AN63" s="292">
        <v>528.69184637879005</v>
      </c>
      <c r="AO63" s="292">
        <v>559.67516116819934</v>
      </c>
      <c r="AP63" s="292">
        <v>579.42531615221117</v>
      </c>
      <c r="AQ63" s="292">
        <v>567.73446823921302</v>
      </c>
      <c r="AR63" s="292">
        <v>465.80297446008751</v>
      </c>
      <c r="AS63" s="292">
        <v>595.34039136237584</v>
      </c>
      <c r="AT63" s="292">
        <v>756.28571533554384</v>
      </c>
      <c r="AU63" s="292">
        <v>946.4068261152247</v>
      </c>
      <c r="AV63" s="292">
        <v>1213.7292055786045</v>
      </c>
      <c r="AW63" s="292">
        <v>1579.1941506637734</v>
      </c>
      <c r="AX63" s="292">
        <v>2004.3196174531465</v>
      </c>
      <c r="AY63" s="292">
        <v>2263.6376145243721</v>
      </c>
      <c r="AZ63" s="292">
        <v>2477.0405772177255</v>
      </c>
      <c r="BA63" s="292">
        <v>2688.5482336102314</v>
      </c>
      <c r="BB63" s="292">
        <v>2926.8004707532118</v>
      </c>
      <c r="BC63" s="292">
        <v>3178.4025231081428</v>
      </c>
      <c r="BD63" s="292">
        <v>3339.9237421625244</v>
      </c>
      <c r="BE63" s="292">
        <v>3634.9217666251488</v>
      </c>
      <c r="BF63" s="292">
        <v>4202.2838707066958</v>
      </c>
      <c r="BG63" s="292">
        <v>4071.8172875790087</v>
      </c>
      <c r="BH63" s="292">
        <v>4278.8717149947825</v>
      </c>
      <c r="BI63" s="292">
        <v>4522.5529230052207</v>
      </c>
      <c r="BJ63" s="292">
        <v>4756.756270742283</v>
      </c>
      <c r="BK63" s="292">
        <v>4932.4114964499513</v>
      </c>
      <c r="BL63" s="292">
        <v>0</v>
      </c>
      <c r="BM63" s="292">
        <v>0</v>
      </c>
      <c r="BN63" s="292">
        <v>0</v>
      </c>
      <c r="BO63" s="292">
        <v>0</v>
      </c>
      <c r="BP63" s="292">
        <v>0</v>
      </c>
      <c r="BQ63" s="292">
        <v>0</v>
      </c>
      <c r="BR63" s="292">
        <v>0</v>
      </c>
      <c r="BS63" s="292">
        <v>0</v>
      </c>
      <c r="BT63" s="292">
        <v>0</v>
      </c>
      <c r="BU63" s="292">
        <v>0</v>
      </c>
      <c r="BV63" s="292">
        <v>0</v>
      </c>
      <c r="BW63" s="292">
        <v>0</v>
      </c>
      <c r="BX63" s="292">
        <v>0</v>
      </c>
      <c r="BY63" s="292">
        <v>0</v>
      </c>
      <c r="BZ63" s="292">
        <v>0</v>
      </c>
      <c r="CA63" s="293">
        <v>0</v>
      </c>
    </row>
    <row r="64" spans="1:79" s="290" customFormat="1" ht="41.25" customHeight="1" x14ac:dyDescent="0.35">
      <c r="A64" s="288"/>
      <c r="B64" s="298" t="s">
        <v>371</v>
      </c>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9">
        <v>1.1751927467998047E-2</v>
      </c>
      <c r="AI64" s="299">
        <v>1.0780507744064491E-2</v>
      </c>
      <c r="AJ64" s="299">
        <v>1.0751129722021909E-2</v>
      </c>
      <c r="AK64" s="299">
        <v>1.1316468054683922E-2</v>
      </c>
      <c r="AL64" s="299">
        <v>1.1485765541285775E-2</v>
      </c>
      <c r="AM64" s="299">
        <v>1.1289516394683695E-2</v>
      </c>
      <c r="AN64" s="299">
        <v>1.1916065843931808E-2</v>
      </c>
      <c r="AO64" s="299">
        <v>1.2136528988032792E-2</v>
      </c>
      <c r="AP64" s="299">
        <v>1.2792783475601465E-2</v>
      </c>
      <c r="AQ64" s="299">
        <v>1.2709156766194839E-2</v>
      </c>
      <c r="AR64" s="299">
        <v>1.2690732641267499E-2</v>
      </c>
      <c r="AS64" s="299">
        <v>1.3132197022246246E-2</v>
      </c>
      <c r="AT64" s="299">
        <v>1.4227493304458428E-2</v>
      </c>
      <c r="AU64" s="299">
        <v>1.6849135256340842E-2</v>
      </c>
      <c r="AV64" s="299">
        <v>1.9667371562949777E-2</v>
      </c>
      <c r="AW64" s="299">
        <v>2.2047487333197942E-2</v>
      </c>
      <c r="AX64" s="299">
        <v>2.3464743154836126E-2</v>
      </c>
      <c r="AY64" s="299">
        <v>2.4117709161319958E-2</v>
      </c>
      <c r="AZ64" s="299">
        <v>2.4091820138917502E-2</v>
      </c>
      <c r="BA64" s="299">
        <v>2.381431382385097E-2</v>
      </c>
      <c r="BB64" s="299">
        <v>2.3517476145034438E-2</v>
      </c>
      <c r="BC64" s="299">
        <v>2.3033219535088838E-2</v>
      </c>
      <c r="BD64" s="299">
        <v>2.3082241826473168E-2</v>
      </c>
      <c r="BE64" s="299">
        <v>2.352682717098431E-2</v>
      </c>
      <c r="BF64" s="299">
        <v>2.3290002420073157E-2</v>
      </c>
      <c r="BG64" s="299">
        <v>2.2787781461029229E-2</v>
      </c>
      <c r="BH64" s="299">
        <v>2.220831084385342E-2</v>
      </c>
      <c r="BI64" s="299">
        <v>2.1499083242495023E-2</v>
      </c>
      <c r="BJ64" s="299">
        <v>2.1111895262333612E-2</v>
      </c>
      <c r="BK64" s="299">
        <v>2.1367121204614106E-2</v>
      </c>
      <c r="BL64" s="299">
        <v>2.2560231549511461E-2</v>
      </c>
      <c r="BM64" s="299">
        <v>2.4629029445558743E-2</v>
      </c>
      <c r="BN64" s="299">
        <v>2.4467649081014467E-2</v>
      </c>
      <c r="BO64" s="299">
        <v>2.4774675946075627E-2</v>
      </c>
      <c r="BP64" s="299">
        <v>2.49205026846709E-2</v>
      </c>
      <c r="BQ64" s="299">
        <v>2.4423136084444935E-2</v>
      </c>
      <c r="BR64" s="299">
        <v>2.5171872160964483E-2</v>
      </c>
      <c r="BS64" s="299">
        <v>2.5657698330293636E-2</v>
      </c>
      <c r="BT64" s="299">
        <v>2.5119768124843175E-2</v>
      </c>
      <c r="BU64" s="299">
        <v>2.5228219488814176E-2</v>
      </c>
      <c r="BV64" s="299">
        <v>2.5211351212438809E-2</v>
      </c>
      <c r="BW64" s="299">
        <v>2.5230798764181488E-2</v>
      </c>
      <c r="BX64" s="299">
        <v>2.4946184324826638E-2</v>
      </c>
      <c r="BY64" s="299">
        <v>2.4917361110136243E-2</v>
      </c>
      <c r="BZ64" s="299">
        <v>2.4994155254081031E-2</v>
      </c>
      <c r="CA64" s="300">
        <v>2.5078873211058745E-2</v>
      </c>
    </row>
    <row r="65" spans="1:79" s="290" customFormat="1" ht="45" customHeight="1" thickBot="1" x14ac:dyDescent="0.4">
      <c r="A65" s="301"/>
      <c r="B65" s="302" t="s">
        <v>372</v>
      </c>
      <c r="C65" s="303"/>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304"/>
      <c r="AF65" s="304"/>
      <c r="AG65" s="304"/>
      <c r="AH65" s="305">
        <v>2.8336058073965331E-2</v>
      </c>
      <c r="AI65" s="305">
        <v>2.6291425208285504E-2</v>
      </c>
      <c r="AJ65" s="305">
        <v>2.5063979376793735E-2</v>
      </c>
      <c r="AK65" s="305">
        <v>2.6310430597291486E-2</v>
      </c>
      <c r="AL65" s="305">
        <v>2.6528819328560757E-2</v>
      </c>
      <c r="AM65" s="305">
        <v>2.6332907928979896E-2</v>
      </c>
      <c r="AN65" s="305">
        <v>2.8014460081032505E-2</v>
      </c>
      <c r="AO65" s="305">
        <v>3.0008926949686984E-2</v>
      </c>
      <c r="AP65" s="305">
        <v>3.2627577273101754E-2</v>
      </c>
      <c r="AQ65" s="305">
        <v>3.4272350459260414E-2</v>
      </c>
      <c r="AR65" s="305">
        <v>3.6882933702249744E-2</v>
      </c>
      <c r="AS65" s="305">
        <v>3.7987149150118769E-2</v>
      </c>
      <c r="AT65" s="305">
        <v>4.0970936811387054E-2</v>
      </c>
      <c r="AU65" s="305">
        <v>4.6041532323682029E-2</v>
      </c>
      <c r="AV65" s="305">
        <v>5.1312386981714565E-2</v>
      </c>
      <c r="AW65" s="305">
        <v>5.840827431217651E-2</v>
      </c>
      <c r="AX65" s="305">
        <v>6.2661213164411242E-2</v>
      </c>
      <c r="AY65" s="305">
        <v>6.4925689767060049E-2</v>
      </c>
      <c r="AZ65" s="305">
        <v>6.8170200877637491E-2</v>
      </c>
      <c r="BA65" s="305">
        <v>6.8525573560620334E-2</v>
      </c>
      <c r="BB65" s="305">
        <v>6.8776420090690876E-2</v>
      </c>
      <c r="BC65" s="305">
        <v>6.760244338235484E-2</v>
      </c>
      <c r="BD65" s="305">
        <v>6.7073931027620243E-2</v>
      </c>
      <c r="BE65" s="305">
        <v>6.6429130124646699E-2</v>
      </c>
      <c r="BF65" s="305">
        <v>6.386956159737818E-2</v>
      </c>
      <c r="BG65" s="305">
        <v>6.0531595441730646E-2</v>
      </c>
      <c r="BH65" s="305">
        <v>5.7057800923383334E-2</v>
      </c>
      <c r="BI65" s="305">
        <v>5.5595827832177272E-2</v>
      </c>
      <c r="BJ65" s="305">
        <v>5.4911843596759477E-2</v>
      </c>
      <c r="BK65" s="305">
        <v>5.4911269108483388E-2</v>
      </c>
      <c r="BL65" s="305">
        <v>5.3306136116948948E-2</v>
      </c>
      <c r="BM65" s="305">
        <v>5.4809717194005611E-2</v>
      </c>
      <c r="BN65" s="305">
        <v>5.4798215595982469E-2</v>
      </c>
      <c r="BO65" s="305">
        <v>5.6998370293046469E-2</v>
      </c>
      <c r="BP65" s="305">
        <v>5.8254210282321466E-2</v>
      </c>
      <c r="BQ65" s="305">
        <v>5.9287793298873126E-2</v>
      </c>
      <c r="BR65" s="305">
        <v>6.2223155967892387E-2</v>
      </c>
      <c r="BS65" s="305">
        <v>6.4841132926162656E-2</v>
      </c>
      <c r="BT65" s="305">
        <v>6.4735332138145085E-2</v>
      </c>
      <c r="BU65" s="305">
        <v>6.5585501131732379E-2</v>
      </c>
      <c r="BV65" s="305">
        <v>6.6164476785791321E-2</v>
      </c>
      <c r="BW65" s="305">
        <v>6.601876219092026E-2</v>
      </c>
      <c r="BX65" s="305">
        <v>6.5589812654286705E-2</v>
      </c>
      <c r="BY65" s="305">
        <v>6.5815311511410721E-2</v>
      </c>
      <c r="BZ65" s="305">
        <v>6.6217232248724583E-2</v>
      </c>
      <c r="CA65" s="306">
        <v>6.6407836134370055E-2</v>
      </c>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39997558519241921"/>
  </sheetPr>
  <dimension ref="A1:CA64"/>
  <sheetViews>
    <sheetView zoomScale="70" zoomScaleNormal="70" workbookViewId="0">
      <pane xSplit="3" ySplit="3" topLeftCell="BS4"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33" width="12.73046875" style="355" customWidth="1"/>
    <col min="34" max="75" width="12.73046875" style="206" customWidth="1"/>
    <col min="76" max="79" width="12.73046875" style="312" customWidth="1"/>
    <col min="80" max="16384" width="9.1328125" style="312"/>
  </cols>
  <sheetData>
    <row r="1" spans="1:79" s="310" customFormat="1" ht="25.5" customHeight="1" thickBot="1" x14ac:dyDescent="0.4">
      <c r="A1" s="40" t="s">
        <v>42</v>
      </c>
      <c r="B1" s="41" t="s">
        <v>82</v>
      </c>
      <c r="C1" s="92"/>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9"/>
      <c r="BW1" s="309"/>
      <c r="BX1" s="309"/>
    </row>
    <row r="2" spans="1:79" x14ac:dyDescent="0.4">
      <c r="A2" s="44" t="s">
        <v>592</v>
      </c>
      <c r="B2" s="17" t="s">
        <v>373</v>
      </c>
      <c r="C2" s="311"/>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14"/>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321" customFormat="1" ht="27" customHeight="1" x14ac:dyDescent="0.4">
      <c r="A4" s="315"/>
      <c r="B4" s="316" t="s">
        <v>100</v>
      </c>
      <c r="C4" s="164"/>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8">
        <f t="shared" ref="AH4:BO4" si="0">AH5+AH12+AH15</f>
        <v>2111.5062637963429</v>
      </c>
      <c r="AI4" s="318">
        <f t="shared" si="0"/>
        <v>3161.0804560000001</v>
      </c>
      <c r="AJ4" s="318">
        <f t="shared" si="0"/>
        <v>3444.8856461538462</v>
      </c>
      <c r="AK4" s="318">
        <f t="shared" si="0"/>
        <v>4080.3645305</v>
      </c>
      <c r="AL4" s="318">
        <f t="shared" si="0"/>
        <v>4602.4666057499999</v>
      </c>
      <c r="AM4" s="318">
        <f t="shared" si="0"/>
        <v>5102.9625655</v>
      </c>
      <c r="AN4" s="318">
        <f t="shared" si="0"/>
        <v>5544.77059775</v>
      </c>
      <c r="AO4" s="318">
        <f t="shared" si="0"/>
        <v>5905.1197127142859</v>
      </c>
      <c r="AP4" s="318">
        <f t="shared" si="0"/>
        <v>6069.5755610666665</v>
      </c>
      <c r="AQ4" s="318">
        <f t="shared" si="0"/>
        <v>6232.6336330000004</v>
      </c>
      <c r="AR4" s="318">
        <f t="shared" si="0"/>
        <v>6411.6289533333329</v>
      </c>
      <c r="AS4" s="318">
        <f t="shared" si="0"/>
        <v>6580.5892833333328</v>
      </c>
      <c r="AT4" s="318">
        <f t="shared" si="0"/>
        <v>6916.8506243333341</v>
      </c>
      <c r="AU4" s="318">
        <f t="shared" si="0"/>
        <v>8149.3117297970839</v>
      </c>
      <c r="AV4" s="318">
        <f t="shared" si="0"/>
        <v>9475.6990103333337</v>
      </c>
      <c r="AW4" s="318">
        <f t="shared" si="0"/>
        <v>10419.255622000001</v>
      </c>
      <c r="AX4" s="318">
        <f t="shared" si="0"/>
        <v>10642.777</v>
      </c>
      <c r="AY4" s="318">
        <f t="shared" si="0"/>
        <v>11147.022000000001</v>
      </c>
      <c r="AZ4" s="318">
        <f t="shared" si="0"/>
        <v>11713.101000000001</v>
      </c>
      <c r="BA4" s="318">
        <f t="shared" si="0"/>
        <v>11942.684000000001</v>
      </c>
      <c r="BB4" s="318">
        <f t="shared" si="0"/>
        <v>12240.063999999998</v>
      </c>
      <c r="BC4" s="318">
        <f t="shared" si="0"/>
        <v>13943.945950556819</v>
      </c>
      <c r="BD4" s="318">
        <f t="shared" si="0"/>
        <v>16210.604790365282</v>
      </c>
      <c r="BE4" s="318">
        <f t="shared" si="0"/>
        <v>17861.120389863565</v>
      </c>
      <c r="BF4" s="318">
        <f t="shared" si="0"/>
        <v>19283.975570154427</v>
      </c>
      <c r="BG4" s="318">
        <f t="shared" si="0"/>
        <v>26093.4046757299</v>
      </c>
      <c r="BH4" s="318">
        <f t="shared" si="0"/>
        <v>28064.738201712167</v>
      </c>
      <c r="BI4" s="318">
        <f t="shared" si="0"/>
        <v>29194.853963024398</v>
      </c>
      <c r="BJ4" s="318">
        <f t="shared" si="0"/>
        <v>30172.21997582119</v>
      </c>
      <c r="BK4" s="318">
        <f t="shared" si="0"/>
        <v>31588.020692079455</v>
      </c>
      <c r="BL4" s="318">
        <f t="shared" si="0"/>
        <v>35954.370152276264</v>
      </c>
      <c r="BM4" s="318">
        <f t="shared" si="0"/>
        <v>39524.795636119074</v>
      </c>
      <c r="BN4" s="318">
        <f t="shared" si="0"/>
        <v>40768.655697460606</v>
      </c>
      <c r="BO4" s="318">
        <f t="shared" si="0"/>
        <v>41187.168341537625</v>
      </c>
      <c r="BP4" s="318">
        <f>BP5+BP12+BP15</f>
        <v>40941.186586629425</v>
      </c>
      <c r="BQ4" s="318">
        <f t="shared" ref="BQ4:BX4" si="1">BQ5+BQ12+BQ15</f>
        <v>39948.325714141763</v>
      </c>
      <c r="BR4" s="318">
        <f t="shared" si="1"/>
        <v>40062.782400474927</v>
      </c>
      <c r="BS4" s="318">
        <f t="shared" si="1"/>
        <v>38977.209654665319</v>
      </c>
      <c r="BT4" s="318">
        <f t="shared" si="1"/>
        <v>37807.813329530531</v>
      </c>
      <c r="BU4" s="318">
        <f t="shared" si="1"/>
        <v>36355.928805808951</v>
      </c>
      <c r="BV4" s="318">
        <f t="shared" si="1"/>
        <v>33412.337127673243</v>
      </c>
      <c r="BW4" s="318">
        <f t="shared" si="1"/>
        <v>35484.393651471546</v>
      </c>
      <c r="BX4" s="319">
        <f t="shared" si="1"/>
        <v>35895.081366806779</v>
      </c>
      <c r="BY4" s="319">
        <f>BY5+BY12+BY15</f>
        <v>36350.384755372019</v>
      </c>
      <c r="BZ4" s="319">
        <f>BZ5+BZ12+BZ15</f>
        <v>37038.975066806117</v>
      </c>
      <c r="CA4" s="320">
        <f>CA5+CA12+CA15</f>
        <v>37580.514999426458</v>
      </c>
    </row>
    <row r="5" spans="1:79" s="326" customFormat="1" ht="25.5" customHeight="1" x14ac:dyDescent="0.4">
      <c r="A5" s="322"/>
      <c r="B5" s="316" t="s">
        <v>374</v>
      </c>
      <c r="C5" s="323"/>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324"/>
      <c r="AE5" s="324"/>
      <c r="AF5" s="324"/>
      <c r="AG5" s="324"/>
      <c r="AH5" s="318">
        <f>SUM(AH6:AH11)</f>
        <v>311.50626379634298</v>
      </c>
      <c r="AI5" s="318">
        <f t="shared" ref="AI5:BW5" si="2">SUM(AI6:AI11)</f>
        <v>329.08045600000003</v>
      </c>
      <c r="AJ5" s="318">
        <f t="shared" si="2"/>
        <v>437.88564615384615</v>
      </c>
      <c r="AK5" s="318">
        <f t="shared" si="2"/>
        <v>630.3645305</v>
      </c>
      <c r="AL5" s="318">
        <f t="shared" si="2"/>
        <v>849.4666057500001</v>
      </c>
      <c r="AM5" s="318">
        <f t="shared" si="2"/>
        <v>1005.9625654999999</v>
      </c>
      <c r="AN5" s="318">
        <f t="shared" si="2"/>
        <v>1146.77059775</v>
      </c>
      <c r="AO5" s="318">
        <f t="shared" si="2"/>
        <v>1302.1197127142857</v>
      </c>
      <c r="AP5" s="318">
        <f t="shared" si="2"/>
        <v>1406.5755610666668</v>
      </c>
      <c r="AQ5" s="318">
        <f t="shared" si="2"/>
        <v>1470.9986329999999</v>
      </c>
      <c r="AR5" s="318">
        <f t="shared" si="2"/>
        <v>1716.6079533333336</v>
      </c>
      <c r="AS5" s="318">
        <f t="shared" si="2"/>
        <v>1842.417283333333</v>
      </c>
      <c r="AT5" s="318">
        <f t="shared" si="2"/>
        <v>2095.6676243333332</v>
      </c>
      <c r="AU5" s="318">
        <f t="shared" si="2"/>
        <v>2710.3011549999997</v>
      </c>
      <c r="AV5" s="318">
        <f t="shared" si="2"/>
        <v>3520.5180103333332</v>
      </c>
      <c r="AW5" s="318">
        <f t="shared" si="2"/>
        <v>4086.8566219999993</v>
      </c>
      <c r="AX5" s="318">
        <f t="shared" si="2"/>
        <v>4238.0829999999996</v>
      </c>
      <c r="AY5" s="318">
        <f t="shared" si="2"/>
        <v>4503.076</v>
      </c>
      <c r="AZ5" s="318">
        <f t="shared" si="2"/>
        <v>4770.2340000000004</v>
      </c>
      <c r="BA5" s="318">
        <f t="shared" si="2"/>
        <v>4852.8389999999999</v>
      </c>
      <c r="BB5" s="318">
        <f t="shared" si="2"/>
        <v>4943.3379999999997</v>
      </c>
      <c r="BC5" s="318">
        <f t="shared" si="2"/>
        <v>5659.2429505568198</v>
      </c>
      <c r="BD5" s="318">
        <f t="shared" si="2"/>
        <v>7549.6077903652822</v>
      </c>
      <c r="BE5" s="318">
        <f t="shared" si="2"/>
        <v>9064.2876641951043</v>
      </c>
      <c r="BF5" s="318">
        <f t="shared" si="2"/>
        <v>10337.278440494429</v>
      </c>
      <c r="BG5" s="318">
        <f t="shared" si="2"/>
        <v>16958.865181806952</v>
      </c>
      <c r="BH5" s="318">
        <f t="shared" si="2"/>
        <v>18748.567681119741</v>
      </c>
      <c r="BI5" s="318">
        <f t="shared" si="2"/>
        <v>19262.542705080788</v>
      </c>
      <c r="BJ5" s="318">
        <f t="shared" si="2"/>
        <v>20093.391693370242</v>
      </c>
      <c r="BK5" s="318">
        <f t="shared" si="2"/>
        <v>21080.123790563062</v>
      </c>
      <c r="BL5" s="318">
        <f t="shared" si="2"/>
        <v>24724.50828017875</v>
      </c>
      <c r="BM5" s="318">
        <f t="shared" si="2"/>
        <v>27528.875527765325</v>
      </c>
      <c r="BN5" s="318">
        <f t="shared" si="2"/>
        <v>28511.41036584723</v>
      </c>
      <c r="BO5" s="318">
        <f t="shared" si="2"/>
        <v>29233.207774117411</v>
      </c>
      <c r="BP5" s="318">
        <f t="shared" si="2"/>
        <v>29123.860384905372</v>
      </c>
      <c r="BQ5" s="318">
        <f t="shared" si="2"/>
        <v>28825.945449816598</v>
      </c>
      <c r="BR5" s="318">
        <f t="shared" si="2"/>
        <v>28791.045176829601</v>
      </c>
      <c r="BS5" s="318">
        <f t="shared" si="2"/>
        <v>27582.718548626941</v>
      </c>
      <c r="BT5" s="318">
        <f t="shared" si="2"/>
        <v>26470.969822080671</v>
      </c>
      <c r="BU5" s="318">
        <f t="shared" si="2"/>
        <v>25020.978791190773</v>
      </c>
      <c r="BV5" s="318">
        <f t="shared" si="2"/>
        <v>22030.16740584762</v>
      </c>
      <c r="BW5" s="318">
        <f t="shared" si="2"/>
        <v>23922.609958251003</v>
      </c>
      <c r="BX5" s="182">
        <f>SUM(BX6:BX11)</f>
        <v>23912.179849380769</v>
      </c>
      <c r="BY5" s="182">
        <f>SUM(BY6:BY11)</f>
        <v>23967.897610127016</v>
      </c>
      <c r="BZ5" s="182">
        <f>SUM(BZ6:BZ11)</f>
        <v>24222.276404962402</v>
      </c>
      <c r="CA5" s="325">
        <f>SUM(CA6:CA11)</f>
        <v>24327.772013611324</v>
      </c>
    </row>
    <row r="6" spans="1:79" s="326" customFormat="1" x14ac:dyDescent="0.4">
      <c r="A6" s="322"/>
      <c r="B6" s="327" t="s">
        <v>375</v>
      </c>
      <c r="C6" s="328"/>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233">
        <v>0</v>
      </c>
      <c r="AI6" s="233">
        <v>0</v>
      </c>
      <c r="AJ6" s="233">
        <v>0</v>
      </c>
      <c r="AK6" s="233">
        <v>0</v>
      </c>
      <c r="AL6" s="233">
        <v>0</v>
      </c>
      <c r="AM6" s="233">
        <v>0</v>
      </c>
      <c r="AN6" s="233">
        <v>0</v>
      </c>
      <c r="AO6" s="233">
        <v>0</v>
      </c>
      <c r="AP6" s="233">
        <v>0</v>
      </c>
      <c r="AQ6" s="233">
        <v>0</v>
      </c>
      <c r="AR6" s="233">
        <v>0</v>
      </c>
      <c r="AS6" s="233">
        <v>0</v>
      </c>
      <c r="AT6" s="233">
        <v>0</v>
      </c>
      <c r="AU6" s="233">
        <v>0</v>
      </c>
      <c r="AV6" s="233">
        <v>2.8769999999999998</v>
      </c>
      <c r="AW6" s="233">
        <v>7.2039999999999997</v>
      </c>
      <c r="AX6" s="233">
        <v>11.369</v>
      </c>
      <c r="AY6" s="233">
        <v>19.163</v>
      </c>
      <c r="AZ6" s="233">
        <v>34.027000000000001</v>
      </c>
      <c r="BA6" s="233">
        <v>42.026000000000003</v>
      </c>
      <c r="BB6" s="233">
        <v>48.832000000000001</v>
      </c>
      <c r="BC6" s="233">
        <v>39.287999999999997</v>
      </c>
      <c r="BD6" s="233">
        <v>-6.0999999999999999E-2</v>
      </c>
      <c r="BE6" s="233">
        <v>-8.6436562195121955E-2</v>
      </c>
      <c r="BF6" s="233">
        <v>-0.14737339999999999</v>
      </c>
      <c r="BG6" s="233">
        <v>8.5208560000000017E-2</v>
      </c>
      <c r="BH6" s="233">
        <v>-2.9000000000000001E-2</v>
      </c>
      <c r="BI6" s="233">
        <v>0</v>
      </c>
      <c r="BJ6" s="233">
        <v>0</v>
      </c>
      <c r="BK6" s="233">
        <v>0</v>
      </c>
      <c r="BL6" s="233">
        <v>0</v>
      </c>
      <c r="BM6" s="233">
        <v>0</v>
      </c>
      <c r="BN6" s="233">
        <v>0</v>
      </c>
      <c r="BO6" s="233">
        <v>0</v>
      </c>
      <c r="BP6" s="233">
        <v>0</v>
      </c>
      <c r="BQ6" s="233">
        <v>0</v>
      </c>
      <c r="BR6" s="233">
        <v>0</v>
      </c>
      <c r="BS6" s="233">
        <v>0</v>
      </c>
      <c r="BT6" s="233">
        <v>0</v>
      </c>
      <c r="BU6" s="233">
        <v>0</v>
      </c>
      <c r="BV6" s="206">
        <v>0</v>
      </c>
      <c r="BW6" s="206">
        <v>0</v>
      </c>
      <c r="BX6" s="207">
        <v>0</v>
      </c>
      <c r="BY6" s="207">
        <v>0</v>
      </c>
      <c r="BZ6" s="207">
        <v>0</v>
      </c>
      <c r="CA6" s="208">
        <v>0</v>
      </c>
    </row>
    <row r="7" spans="1:79" s="326" customFormat="1" x14ac:dyDescent="0.4">
      <c r="A7" s="322"/>
      <c r="B7" s="327" t="s">
        <v>376</v>
      </c>
      <c r="C7" s="234"/>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233">
        <v>24</v>
      </c>
      <c r="AI7" s="233">
        <v>27</v>
      </c>
      <c r="AJ7" s="233">
        <v>42</v>
      </c>
      <c r="AK7" s="233">
        <v>66</v>
      </c>
      <c r="AL7" s="233">
        <v>94</v>
      </c>
      <c r="AM7" s="233">
        <v>123</v>
      </c>
      <c r="AN7" s="233">
        <v>126</v>
      </c>
      <c r="AO7" s="233">
        <v>130</v>
      </c>
      <c r="AP7" s="233">
        <v>161</v>
      </c>
      <c r="AQ7" s="233">
        <v>179.708</v>
      </c>
      <c r="AR7" s="233">
        <v>394.245</v>
      </c>
      <c r="AS7" s="233">
        <v>425.16500000000002</v>
      </c>
      <c r="AT7" s="233">
        <v>494.35300000000001</v>
      </c>
      <c r="AU7" s="233">
        <v>626.245</v>
      </c>
      <c r="AV7" s="233">
        <v>928.67899999999997</v>
      </c>
      <c r="AW7" s="233">
        <v>1207.7750000000001</v>
      </c>
      <c r="AX7" s="233">
        <v>1440.797</v>
      </c>
      <c r="AY7" s="233">
        <v>1739.5630000000001</v>
      </c>
      <c r="AZ7" s="233">
        <v>2083.6799999999998</v>
      </c>
      <c r="BA7" s="233">
        <v>2326.3319999999999</v>
      </c>
      <c r="BB7" s="233">
        <v>2428.9789999999998</v>
      </c>
      <c r="BC7" s="233">
        <v>1895.7190000000001</v>
      </c>
      <c r="BD7" s="233">
        <v>1.71</v>
      </c>
      <c r="BE7" s="233">
        <v>-0.81900222</v>
      </c>
      <c r="BF7" s="233">
        <v>-0.73990369000000011</v>
      </c>
      <c r="BG7" s="233">
        <v>8.5208560000000017E-2</v>
      </c>
      <c r="BH7" s="233">
        <v>-2.9000000000000001E-2</v>
      </c>
      <c r="BI7" s="233">
        <v>0</v>
      </c>
      <c r="BJ7" s="233">
        <v>0</v>
      </c>
      <c r="BK7" s="233">
        <v>0</v>
      </c>
      <c r="BL7" s="233">
        <v>0</v>
      </c>
      <c r="BM7" s="233">
        <v>0</v>
      </c>
      <c r="BN7" s="233">
        <v>0</v>
      </c>
      <c r="BO7" s="233">
        <v>0</v>
      </c>
      <c r="BP7" s="233">
        <v>0</v>
      </c>
      <c r="BQ7" s="233">
        <v>0</v>
      </c>
      <c r="BR7" s="233">
        <v>0</v>
      </c>
      <c r="BS7" s="233">
        <v>0</v>
      </c>
      <c r="BT7" s="233">
        <v>0</v>
      </c>
      <c r="BU7" s="233">
        <v>0</v>
      </c>
      <c r="BV7" s="206">
        <v>0</v>
      </c>
      <c r="BW7" s="206">
        <v>0</v>
      </c>
      <c r="BX7" s="207">
        <v>0</v>
      </c>
      <c r="BY7" s="207">
        <v>0</v>
      </c>
      <c r="BZ7" s="207">
        <v>0</v>
      </c>
      <c r="CA7" s="208">
        <v>0</v>
      </c>
    </row>
    <row r="8" spans="1:79" s="326" customFormat="1" x14ac:dyDescent="0.4">
      <c r="A8" s="322"/>
      <c r="B8" s="123" t="s">
        <v>377</v>
      </c>
      <c r="C8" s="234"/>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233">
        <f>+'Income Support'!AH29</f>
        <v>287.50626379634298</v>
      </c>
      <c r="AI8" s="233">
        <f>+'Income Support'!AI29</f>
        <v>302.08045600000003</v>
      </c>
      <c r="AJ8" s="233">
        <f>+'Income Support'!AJ29</f>
        <v>395.88564615384615</v>
      </c>
      <c r="AK8" s="233">
        <f>+'Income Support'!AK29</f>
        <v>564.3645305</v>
      </c>
      <c r="AL8" s="233">
        <f>+'Income Support'!AL29</f>
        <v>755.4666057500001</v>
      </c>
      <c r="AM8" s="233">
        <f>+'Income Support'!AM29</f>
        <v>882.96256549999987</v>
      </c>
      <c r="AN8" s="233">
        <f>+'Income Support'!AN29</f>
        <v>1020.7705977499999</v>
      </c>
      <c r="AO8" s="233">
        <f>+'Income Support'!AO29</f>
        <v>1172.1197127142857</v>
      </c>
      <c r="AP8" s="233">
        <f>+'Income Support'!AP29</f>
        <v>1245.5755610666668</v>
      </c>
      <c r="AQ8" s="233">
        <f>+'Income Support'!AQ29</f>
        <v>1291.2906329999998</v>
      </c>
      <c r="AR8" s="233">
        <f>+'Income Support'!AR29</f>
        <v>1322.3629533333335</v>
      </c>
      <c r="AS8" s="233">
        <f>+'Income Support'!AS29</f>
        <v>1417.252283333333</v>
      </c>
      <c r="AT8" s="233">
        <f>+'Income Support'!AT29</f>
        <v>1601.3146243333333</v>
      </c>
      <c r="AU8" s="233">
        <f>+'Income Support'!AU29</f>
        <v>2084.0561549999998</v>
      </c>
      <c r="AV8" s="233">
        <f>+'Income Support'!AV29</f>
        <v>2588.9620103333332</v>
      </c>
      <c r="AW8" s="233">
        <f>+'Income Support'!AW29</f>
        <v>2871.8776219999995</v>
      </c>
      <c r="AX8" s="233">
        <f>+'Income Support'!AX29</f>
        <v>2785.9169999999999</v>
      </c>
      <c r="AY8" s="233">
        <f>+'Income Support'!AY29</f>
        <v>2744.35</v>
      </c>
      <c r="AZ8" s="233">
        <f>+'Income Support'!AZ29</f>
        <v>2438.2424801734269</v>
      </c>
      <c r="BA8" s="233">
        <f>+'Income Support'!BA29</f>
        <v>2154.4810000000002</v>
      </c>
      <c r="BB8" s="233">
        <f>+'Income Support'!BB29</f>
        <v>2160.527</v>
      </c>
      <c r="BC8" s="233">
        <f>+'Income Support'!BC29</f>
        <v>2384.0059999999999</v>
      </c>
      <c r="BD8" s="233">
        <f>+'Income Support'!BD29</f>
        <v>2944.4639999999999</v>
      </c>
      <c r="BE8" s="233">
        <f>+'Income Support'!BE29</f>
        <v>3325.067</v>
      </c>
      <c r="BF8" s="233">
        <f>+'Income Support'!BF29</f>
        <v>3655.0069999999996</v>
      </c>
      <c r="BG8" s="233">
        <f>+'Income Support'!BG29</f>
        <v>3752.7889999999998</v>
      </c>
      <c r="BH8" s="233">
        <f>+'Income Support'!BH29</f>
        <v>3278.0000000000005</v>
      </c>
      <c r="BI8" s="233">
        <f>+'Income Support'!BI29</f>
        <v>2525.9999999999995</v>
      </c>
      <c r="BJ8" s="233">
        <f>+'Income Support'!BJ29</f>
        <v>2050</v>
      </c>
      <c r="BK8" s="233">
        <f>+'Income Support'!BK29</f>
        <v>1737.5119804834528</v>
      </c>
      <c r="BL8" s="233">
        <f>+'Income Support'!BL29</f>
        <v>1455.6900798477316</v>
      </c>
      <c r="BM8" s="233">
        <f>+'Income Support'!BM29</f>
        <v>877.14850322825873</v>
      </c>
      <c r="BN8" s="233">
        <f>+'Income Support'!BN10</f>
        <v>633.219714059539</v>
      </c>
      <c r="BO8" s="233">
        <f>+'Income Support'!BO10</f>
        <v>451.05771460709826</v>
      </c>
      <c r="BP8" s="233">
        <f>+'Income Support'!BP10</f>
        <v>292.27523465753882</v>
      </c>
      <c r="BQ8" s="233">
        <f>+'Income Support'!BQ10</f>
        <v>172.17469324246855</v>
      </c>
      <c r="BR8" s="233">
        <f>+'Income Support'!BR10</f>
        <v>119.49141678258313</v>
      </c>
      <c r="BS8" s="233">
        <f>+'Income Support'!BS10</f>
        <v>80.22480311229458</v>
      </c>
      <c r="BT8" s="233">
        <f>+'Income Support'!BT10</f>
        <v>59.174369123155138</v>
      </c>
      <c r="BU8" s="233">
        <f>+'Income Support'!BU10</f>
        <v>42.607802019297843</v>
      </c>
      <c r="BV8" s="233">
        <f>+'Income Support'!BV10</f>
        <v>32.681386523429381</v>
      </c>
      <c r="BW8" s="233">
        <f>+'Income Support'!BW10</f>
        <v>25.502906301287176</v>
      </c>
      <c r="BX8" s="138">
        <f>+'Income Support'!BX10</f>
        <v>19.906815776762873</v>
      </c>
      <c r="BY8" s="138">
        <f>+'Income Support'!BY10</f>
        <v>16.077206537917384</v>
      </c>
      <c r="BZ8" s="138">
        <f>+'Income Support'!BZ10</f>
        <v>12.808500506505021</v>
      </c>
      <c r="CA8" s="139">
        <f>+'Income Support'!CA10</f>
        <v>0</v>
      </c>
    </row>
    <row r="9" spans="1:79" s="326" customFormat="1" x14ac:dyDescent="0.4">
      <c r="A9" s="322"/>
      <c r="B9" s="123" t="s">
        <v>378</v>
      </c>
      <c r="C9" s="234"/>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233">
        <v>0</v>
      </c>
      <c r="AI9" s="233">
        <v>0</v>
      </c>
      <c r="AJ9" s="233">
        <v>0</v>
      </c>
      <c r="AK9" s="233">
        <v>0</v>
      </c>
      <c r="AL9" s="233">
        <v>0</v>
      </c>
      <c r="AM9" s="233">
        <v>0</v>
      </c>
      <c r="AN9" s="233">
        <v>0</v>
      </c>
      <c r="AO9" s="233">
        <v>0</v>
      </c>
      <c r="AP9" s="233">
        <v>0</v>
      </c>
      <c r="AQ9" s="233">
        <v>0</v>
      </c>
      <c r="AR9" s="233">
        <v>0</v>
      </c>
      <c r="AS9" s="233">
        <v>0</v>
      </c>
      <c r="AT9" s="233">
        <v>0</v>
      </c>
      <c r="AU9" s="233">
        <v>0</v>
      </c>
      <c r="AV9" s="233">
        <v>0</v>
      </c>
      <c r="AW9" s="233">
        <v>0</v>
      </c>
      <c r="AX9" s="233">
        <v>0</v>
      </c>
      <c r="AY9" s="233">
        <v>0</v>
      </c>
      <c r="AZ9" s="233">
        <v>214.28451982657336</v>
      </c>
      <c r="BA9" s="233">
        <v>330</v>
      </c>
      <c r="BB9" s="233">
        <v>305</v>
      </c>
      <c r="BC9" s="233">
        <v>285</v>
      </c>
      <c r="BD9" s="233">
        <v>305</v>
      </c>
      <c r="BE9" s="233">
        <v>284</v>
      </c>
      <c r="BF9" s="233">
        <v>289.81299999999999</v>
      </c>
      <c r="BG9" s="233">
        <v>255.8872903330878</v>
      </c>
      <c r="BH9" s="233">
        <v>142.881</v>
      </c>
      <c r="BI9" s="233">
        <v>24.123565300067376</v>
      </c>
      <c r="BJ9" s="233">
        <v>12.22461096189574</v>
      </c>
      <c r="BK9" s="233">
        <v>0</v>
      </c>
      <c r="BL9" s="233">
        <v>0</v>
      </c>
      <c r="BM9" s="233">
        <v>0</v>
      </c>
      <c r="BN9" s="233">
        <v>0</v>
      </c>
      <c r="BO9" s="233">
        <v>0</v>
      </c>
      <c r="BP9" s="233">
        <v>0</v>
      </c>
      <c r="BQ9" s="233">
        <v>0</v>
      </c>
      <c r="BR9" s="233">
        <v>0</v>
      </c>
      <c r="BS9" s="233">
        <v>0</v>
      </c>
      <c r="BT9" s="233">
        <v>0</v>
      </c>
      <c r="BU9" s="233">
        <v>0</v>
      </c>
      <c r="BV9" s="206">
        <v>0</v>
      </c>
      <c r="BW9" s="206">
        <v>0</v>
      </c>
      <c r="BX9" s="207">
        <v>0</v>
      </c>
      <c r="BY9" s="207">
        <v>0</v>
      </c>
      <c r="BZ9" s="207">
        <v>0</v>
      </c>
      <c r="CA9" s="208">
        <v>0</v>
      </c>
    </row>
    <row r="10" spans="1:79" s="326" customFormat="1" x14ac:dyDescent="0.4">
      <c r="A10" s="322"/>
      <c r="B10" s="123" t="s">
        <v>379</v>
      </c>
      <c r="C10" s="234"/>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29"/>
      <c r="AE10" s="329"/>
      <c r="AF10" s="329"/>
      <c r="AG10" s="329"/>
      <c r="AH10" s="233">
        <v>0</v>
      </c>
      <c r="AI10" s="233">
        <v>0</v>
      </c>
      <c r="AJ10" s="233">
        <v>0</v>
      </c>
      <c r="AK10" s="233">
        <v>0</v>
      </c>
      <c r="AL10" s="233">
        <v>0</v>
      </c>
      <c r="AM10" s="233">
        <v>0</v>
      </c>
      <c r="AN10" s="233">
        <v>0</v>
      </c>
      <c r="AO10" s="233">
        <v>0</v>
      </c>
      <c r="AP10" s="233">
        <v>0</v>
      </c>
      <c r="AQ10" s="233">
        <v>0</v>
      </c>
      <c r="AR10" s="233">
        <v>0</v>
      </c>
      <c r="AS10" s="233">
        <v>0</v>
      </c>
      <c r="AT10" s="233">
        <v>0</v>
      </c>
      <c r="AU10" s="233">
        <v>0</v>
      </c>
      <c r="AV10" s="233">
        <v>0</v>
      </c>
      <c r="AW10" s="233">
        <v>0</v>
      </c>
      <c r="AX10" s="233">
        <v>0</v>
      </c>
      <c r="AY10" s="233">
        <v>0</v>
      </c>
      <c r="AZ10" s="233">
        <v>0</v>
      </c>
      <c r="BA10" s="233">
        <v>0</v>
      </c>
      <c r="BB10" s="233">
        <v>0</v>
      </c>
      <c r="BC10" s="233">
        <v>0</v>
      </c>
      <c r="BD10" s="233">
        <v>0</v>
      </c>
      <c r="BE10" s="233">
        <v>0</v>
      </c>
      <c r="BF10" s="233">
        <v>0</v>
      </c>
      <c r="BG10" s="233">
        <v>12874.042214362229</v>
      </c>
      <c r="BH10" s="233">
        <v>15327.744681119742</v>
      </c>
      <c r="BI10" s="233">
        <v>16712.419139780723</v>
      </c>
      <c r="BJ10" s="233">
        <v>18031.167082408345</v>
      </c>
      <c r="BK10" s="233">
        <v>19342.611810079608</v>
      </c>
      <c r="BL10" s="233">
        <v>23268.818200331018</v>
      </c>
      <c r="BM10" s="233">
        <v>26651.727024537067</v>
      </c>
      <c r="BN10" s="233">
        <v>27878.190651787692</v>
      </c>
      <c r="BO10" s="233">
        <v>28782.150059510313</v>
      </c>
      <c r="BP10" s="233">
        <v>28831.585150247833</v>
      </c>
      <c r="BQ10" s="233">
        <v>28653.770756574129</v>
      </c>
      <c r="BR10" s="233">
        <v>28671.553760047016</v>
      </c>
      <c r="BS10" s="233">
        <v>27502.493745514646</v>
      </c>
      <c r="BT10" s="233">
        <v>26411.795452957514</v>
      </c>
      <c r="BU10" s="233">
        <v>24978.370989171475</v>
      </c>
      <c r="BV10" s="206">
        <v>21997.486019324191</v>
      </c>
      <c r="BW10" s="206">
        <v>23897.107051949715</v>
      </c>
      <c r="BX10" s="207">
        <v>23892.273033604008</v>
      </c>
      <c r="BY10" s="207">
        <v>23951.820403589099</v>
      </c>
      <c r="BZ10" s="207">
        <v>24209.467904455898</v>
      </c>
      <c r="CA10" s="208">
        <v>24327.772013611324</v>
      </c>
    </row>
    <row r="11" spans="1:79" s="326" customFormat="1" x14ac:dyDescent="0.4">
      <c r="A11" s="322"/>
      <c r="B11" s="123" t="s">
        <v>380</v>
      </c>
      <c r="C11" s="234"/>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233">
        <v>0</v>
      </c>
      <c r="AI11" s="233">
        <v>0</v>
      </c>
      <c r="AJ11" s="233">
        <v>0</v>
      </c>
      <c r="AK11" s="233">
        <v>0</v>
      </c>
      <c r="AL11" s="233">
        <v>0</v>
      </c>
      <c r="AM11" s="233">
        <v>0</v>
      </c>
      <c r="AN11" s="233">
        <v>0</v>
      </c>
      <c r="AO11" s="233">
        <v>0</v>
      </c>
      <c r="AP11" s="233">
        <v>0</v>
      </c>
      <c r="AQ11" s="233">
        <v>0</v>
      </c>
      <c r="AR11" s="233">
        <v>0</v>
      </c>
      <c r="AS11" s="233">
        <v>0</v>
      </c>
      <c r="AT11" s="233">
        <v>0</v>
      </c>
      <c r="AU11" s="233">
        <v>0</v>
      </c>
      <c r="AV11" s="233">
        <v>0</v>
      </c>
      <c r="AW11" s="233">
        <v>0</v>
      </c>
      <c r="AX11" s="233">
        <v>0</v>
      </c>
      <c r="AY11" s="233">
        <v>0</v>
      </c>
      <c r="AZ11" s="233">
        <v>0</v>
      </c>
      <c r="BA11" s="233">
        <v>0</v>
      </c>
      <c r="BB11" s="233">
        <v>0</v>
      </c>
      <c r="BC11" s="233">
        <v>1055.2299505568199</v>
      </c>
      <c r="BD11" s="233">
        <v>4298.4947903652828</v>
      </c>
      <c r="BE11" s="233">
        <v>5456.1261029772995</v>
      </c>
      <c r="BF11" s="233">
        <v>6393.3457175844296</v>
      </c>
      <c r="BG11" s="233">
        <v>75.976259991636823</v>
      </c>
      <c r="BH11" s="233">
        <v>0</v>
      </c>
      <c r="BI11" s="233">
        <v>0</v>
      </c>
      <c r="BJ11" s="233">
        <v>0</v>
      </c>
      <c r="BK11" s="233">
        <v>0</v>
      </c>
      <c r="BL11" s="233">
        <v>0</v>
      </c>
      <c r="BM11" s="233">
        <v>0</v>
      </c>
      <c r="BN11" s="233">
        <v>0</v>
      </c>
      <c r="BO11" s="233">
        <v>0</v>
      </c>
      <c r="BP11" s="233">
        <v>0</v>
      </c>
      <c r="BQ11" s="233">
        <v>0</v>
      </c>
      <c r="BR11" s="233">
        <v>0</v>
      </c>
      <c r="BS11" s="233">
        <v>0</v>
      </c>
      <c r="BT11" s="233">
        <v>0</v>
      </c>
      <c r="BU11" s="233">
        <v>0</v>
      </c>
      <c r="BV11" s="206">
        <v>0</v>
      </c>
      <c r="BW11" s="206">
        <v>0</v>
      </c>
      <c r="BX11" s="207">
        <v>0</v>
      </c>
      <c r="BY11" s="207">
        <v>0</v>
      </c>
      <c r="BZ11" s="207">
        <v>0</v>
      </c>
      <c r="CA11" s="208">
        <v>0</v>
      </c>
    </row>
    <row r="12" spans="1:79" s="326" customFormat="1" ht="25.5" customHeight="1" x14ac:dyDescent="0.4">
      <c r="A12" s="322"/>
      <c r="B12" s="323" t="s">
        <v>381</v>
      </c>
      <c r="C12" s="330"/>
      <c r="D12" s="331"/>
      <c r="E12" s="331"/>
      <c r="F12" s="331"/>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266">
        <f>AH13+AH14</f>
        <v>1800</v>
      </c>
      <c r="AI12" s="266">
        <f t="shared" ref="AI12:CA12" si="3">AI13+AI14</f>
        <v>2832</v>
      </c>
      <c r="AJ12" s="266">
        <f t="shared" si="3"/>
        <v>3007</v>
      </c>
      <c r="AK12" s="266">
        <f t="shared" si="3"/>
        <v>3450</v>
      </c>
      <c r="AL12" s="266">
        <f t="shared" si="3"/>
        <v>3753</v>
      </c>
      <c r="AM12" s="266">
        <f t="shared" si="3"/>
        <v>4097</v>
      </c>
      <c r="AN12" s="266">
        <f t="shared" si="3"/>
        <v>4398</v>
      </c>
      <c r="AO12" s="266">
        <f t="shared" si="3"/>
        <v>4603</v>
      </c>
      <c r="AP12" s="266">
        <f t="shared" si="3"/>
        <v>4663</v>
      </c>
      <c r="AQ12" s="266">
        <f t="shared" si="3"/>
        <v>4761.6350000000002</v>
      </c>
      <c r="AR12" s="266">
        <f t="shared" si="3"/>
        <v>4695.0209999999997</v>
      </c>
      <c r="AS12" s="266">
        <f t="shared" si="3"/>
        <v>4738.1719999999996</v>
      </c>
      <c r="AT12" s="266">
        <f t="shared" si="3"/>
        <v>4821.1830000000009</v>
      </c>
      <c r="AU12" s="266">
        <f t="shared" si="3"/>
        <v>5439.0105747970838</v>
      </c>
      <c r="AV12" s="266">
        <f t="shared" si="3"/>
        <v>5955.1810000000005</v>
      </c>
      <c r="AW12" s="266">
        <f t="shared" si="3"/>
        <v>6332.3990000000003</v>
      </c>
      <c r="AX12" s="266">
        <f t="shared" si="3"/>
        <v>6404.6940000000004</v>
      </c>
      <c r="AY12" s="266">
        <f t="shared" si="3"/>
        <v>6643.9459999999999</v>
      </c>
      <c r="AZ12" s="266">
        <f t="shared" si="3"/>
        <v>6942.8670000000002</v>
      </c>
      <c r="BA12" s="266">
        <f t="shared" si="3"/>
        <v>7089.8450000000003</v>
      </c>
      <c r="BB12" s="266">
        <f t="shared" si="3"/>
        <v>7296.7259999999997</v>
      </c>
      <c r="BC12" s="266">
        <f t="shared" si="3"/>
        <v>8284.7029999999995</v>
      </c>
      <c r="BD12" s="266">
        <f t="shared" si="3"/>
        <v>8660.9969999999994</v>
      </c>
      <c r="BE12" s="266">
        <f t="shared" si="3"/>
        <v>8796.8327256684606</v>
      </c>
      <c r="BF12" s="266">
        <f t="shared" si="3"/>
        <v>8946.6971296600004</v>
      </c>
      <c r="BG12" s="266">
        <f t="shared" si="3"/>
        <v>9114.53949392295</v>
      </c>
      <c r="BH12" s="266">
        <f t="shared" si="3"/>
        <v>9278.3705205924289</v>
      </c>
      <c r="BI12" s="266">
        <f t="shared" si="3"/>
        <v>9452.1882566145086</v>
      </c>
      <c r="BJ12" s="266">
        <f t="shared" si="3"/>
        <v>9824.0936157842825</v>
      </c>
      <c r="BK12" s="266">
        <f t="shared" si="3"/>
        <v>10259.685861516396</v>
      </c>
      <c r="BL12" s="266">
        <f t="shared" si="3"/>
        <v>10898.584552097513</v>
      </c>
      <c r="BM12" s="266">
        <f t="shared" si="3"/>
        <v>11443.974330956784</v>
      </c>
      <c r="BN12" s="266">
        <f t="shared" si="3"/>
        <v>11769.154769909232</v>
      </c>
      <c r="BO12" s="266">
        <f t="shared" si="3"/>
        <v>11786.060301156902</v>
      </c>
      <c r="BP12" s="266">
        <f t="shared" si="3"/>
        <v>11778.51920172405</v>
      </c>
      <c r="BQ12" s="266">
        <f t="shared" si="3"/>
        <v>11060.380264325166</v>
      </c>
      <c r="BR12" s="266">
        <f t="shared" si="3"/>
        <v>11197.737223645327</v>
      </c>
      <c r="BS12" s="266">
        <f t="shared" si="3"/>
        <v>11292.491106038378</v>
      </c>
      <c r="BT12" s="266">
        <f t="shared" si="3"/>
        <v>11252.843507449856</v>
      </c>
      <c r="BU12" s="266">
        <f t="shared" si="3"/>
        <v>11213.796632525267</v>
      </c>
      <c r="BV12" s="318">
        <f t="shared" si="3"/>
        <v>11180.845558386996</v>
      </c>
      <c r="BW12" s="318">
        <f t="shared" si="3"/>
        <v>11198.056303942289</v>
      </c>
      <c r="BX12" s="182">
        <f t="shared" si="3"/>
        <v>11466.436889699096</v>
      </c>
      <c r="BY12" s="182">
        <f t="shared" si="3"/>
        <v>11705.05952099567</v>
      </c>
      <c r="BZ12" s="182">
        <f t="shared" si="3"/>
        <v>11966.159398650014</v>
      </c>
      <c r="CA12" s="325">
        <f t="shared" si="3"/>
        <v>12237.76671460427</v>
      </c>
    </row>
    <row r="13" spans="1:79" s="326" customFormat="1" x14ac:dyDescent="0.4">
      <c r="A13" s="322"/>
      <c r="B13" s="234" t="s">
        <v>116</v>
      </c>
      <c r="C13" s="330"/>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233">
        <v>1800</v>
      </c>
      <c r="AI13" s="233">
        <v>2832</v>
      </c>
      <c r="AJ13" s="233">
        <v>3007</v>
      </c>
      <c r="AK13" s="233">
        <v>3450</v>
      </c>
      <c r="AL13" s="233">
        <v>3753</v>
      </c>
      <c r="AM13" s="233">
        <v>4097</v>
      </c>
      <c r="AN13" s="233">
        <v>4398</v>
      </c>
      <c r="AO13" s="233">
        <v>4603</v>
      </c>
      <c r="AP13" s="233">
        <v>4663</v>
      </c>
      <c r="AQ13" s="233">
        <v>4761.6350000000002</v>
      </c>
      <c r="AR13" s="233">
        <v>4695.0209999999997</v>
      </c>
      <c r="AS13" s="233">
        <v>4738.1719999999996</v>
      </c>
      <c r="AT13" s="233">
        <v>4821.1830000000009</v>
      </c>
      <c r="AU13" s="233">
        <v>5439.0105747970838</v>
      </c>
      <c r="AV13" s="233">
        <v>5955.1810000000005</v>
      </c>
      <c r="AW13" s="233">
        <v>6332.3990000000003</v>
      </c>
      <c r="AX13" s="233">
        <v>6404.6940000000004</v>
      </c>
      <c r="AY13" s="233">
        <v>6643.9459999999999</v>
      </c>
      <c r="AZ13" s="233">
        <v>6942.8670000000002</v>
      </c>
      <c r="BA13" s="233">
        <v>7089.8450000000003</v>
      </c>
      <c r="BB13" s="233">
        <v>7296.7259999999997</v>
      </c>
      <c r="BC13" s="233">
        <v>8284.7029999999995</v>
      </c>
      <c r="BD13" s="233">
        <v>8660.9969999999994</v>
      </c>
      <c r="BE13" s="233">
        <v>8796.8327256684606</v>
      </c>
      <c r="BF13" s="233">
        <v>8946.6971296600004</v>
      </c>
      <c r="BG13" s="233">
        <v>0</v>
      </c>
      <c r="BH13" s="233">
        <v>0</v>
      </c>
      <c r="BI13" s="233">
        <v>0</v>
      </c>
      <c r="BJ13" s="233">
        <v>0</v>
      </c>
      <c r="BK13" s="233">
        <v>0</v>
      </c>
      <c r="BL13" s="233">
        <v>0</v>
      </c>
      <c r="BM13" s="233">
        <v>0</v>
      </c>
      <c r="BN13" s="233">
        <v>0</v>
      </c>
      <c r="BO13" s="233">
        <v>0</v>
      </c>
      <c r="BP13" s="233">
        <v>0</v>
      </c>
      <c r="BQ13" s="233">
        <v>0</v>
      </c>
      <c r="BR13" s="233">
        <v>0</v>
      </c>
      <c r="BS13" s="233">
        <v>0</v>
      </c>
      <c r="BT13" s="233">
        <v>0</v>
      </c>
      <c r="BU13" s="233">
        <v>0</v>
      </c>
      <c r="BV13" s="233">
        <v>0</v>
      </c>
      <c r="BW13" s="233">
        <v>0</v>
      </c>
      <c r="BX13" s="138">
        <v>0</v>
      </c>
      <c r="BY13" s="138">
        <v>0</v>
      </c>
      <c r="BZ13" s="138">
        <v>0</v>
      </c>
      <c r="CA13" s="139">
        <v>0</v>
      </c>
    </row>
    <row r="14" spans="1:79" s="326" customFormat="1" ht="15.75" customHeight="1" x14ac:dyDescent="0.4">
      <c r="A14" s="322"/>
      <c r="B14" s="332" t="s">
        <v>382</v>
      </c>
      <c r="C14" s="330"/>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233">
        <v>0</v>
      </c>
      <c r="AI14" s="233">
        <v>0</v>
      </c>
      <c r="AJ14" s="233">
        <v>0</v>
      </c>
      <c r="AK14" s="233">
        <v>0</v>
      </c>
      <c r="AL14" s="233">
        <v>0</v>
      </c>
      <c r="AM14" s="233">
        <v>0</v>
      </c>
      <c r="AN14" s="233">
        <v>0</v>
      </c>
      <c r="AO14" s="233">
        <v>0</v>
      </c>
      <c r="AP14" s="233">
        <v>0</v>
      </c>
      <c r="AQ14" s="233">
        <v>0</v>
      </c>
      <c r="AR14" s="233">
        <v>0</v>
      </c>
      <c r="AS14" s="233">
        <v>0</v>
      </c>
      <c r="AT14" s="233">
        <v>0</v>
      </c>
      <c r="AU14" s="233">
        <v>0</v>
      </c>
      <c r="AV14" s="233">
        <v>0</v>
      </c>
      <c r="AW14" s="233">
        <v>0</v>
      </c>
      <c r="AX14" s="233">
        <v>0</v>
      </c>
      <c r="AY14" s="233">
        <v>0</v>
      </c>
      <c r="AZ14" s="233">
        <v>0</v>
      </c>
      <c r="BA14" s="233">
        <v>0</v>
      </c>
      <c r="BB14" s="233">
        <v>0</v>
      </c>
      <c r="BC14" s="233">
        <v>0</v>
      </c>
      <c r="BD14" s="233">
        <v>0</v>
      </c>
      <c r="BE14" s="233">
        <v>0</v>
      </c>
      <c r="BF14" s="233">
        <v>0</v>
      </c>
      <c r="BG14" s="233">
        <v>9114.53949392295</v>
      </c>
      <c r="BH14" s="233">
        <v>9278.3705205924289</v>
      </c>
      <c r="BI14" s="233">
        <v>9452.1882566145086</v>
      </c>
      <c r="BJ14" s="233">
        <v>9824.0936157842825</v>
      </c>
      <c r="BK14" s="233">
        <v>10259.685861516396</v>
      </c>
      <c r="BL14" s="233">
        <v>10898.584552097513</v>
      </c>
      <c r="BM14" s="233">
        <v>11443.974330956784</v>
      </c>
      <c r="BN14" s="233">
        <v>11769.154769909232</v>
      </c>
      <c r="BO14" s="233">
        <v>11786.060301156902</v>
      </c>
      <c r="BP14" s="233">
        <v>11778.51920172405</v>
      </c>
      <c r="BQ14" s="233">
        <v>11060.380264325166</v>
      </c>
      <c r="BR14" s="233">
        <v>11197.737223645327</v>
      </c>
      <c r="BS14" s="233">
        <v>11292.491106038378</v>
      </c>
      <c r="BT14" s="233">
        <v>11252.843507449856</v>
      </c>
      <c r="BU14" s="233">
        <v>11213.796632525267</v>
      </c>
      <c r="BV14" s="233">
        <v>11180.845558386996</v>
      </c>
      <c r="BW14" s="233">
        <v>11198.056303942289</v>
      </c>
      <c r="BX14" s="138">
        <v>11466.436889699096</v>
      </c>
      <c r="BY14" s="138">
        <v>11705.05952099567</v>
      </c>
      <c r="BZ14" s="138">
        <v>11966.159398650014</v>
      </c>
      <c r="CA14" s="139">
        <v>12237.76671460427</v>
      </c>
    </row>
    <row r="15" spans="1:79" s="326" customFormat="1" ht="25.5" customHeight="1" x14ac:dyDescent="0.4">
      <c r="A15" s="322"/>
      <c r="B15" s="316" t="s">
        <v>383</v>
      </c>
      <c r="C15" s="330"/>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50">
        <f t="shared" ref="AH15:BW15" si="4">SUM(AH16:AH19)</f>
        <v>0</v>
      </c>
      <c r="AI15" s="50">
        <f t="shared" si="4"/>
        <v>0</v>
      </c>
      <c r="AJ15" s="50">
        <f t="shared" si="4"/>
        <v>0</v>
      </c>
      <c r="AK15" s="50">
        <f t="shared" si="4"/>
        <v>0</v>
      </c>
      <c r="AL15" s="50">
        <f t="shared" si="4"/>
        <v>0</v>
      </c>
      <c r="AM15" s="50">
        <f t="shared" si="4"/>
        <v>0</v>
      </c>
      <c r="AN15" s="50">
        <f t="shared" si="4"/>
        <v>0</v>
      </c>
      <c r="AO15" s="50">
        <f t="shared" si="4"/>
        <v>0</v>
      </c>
      <c r="AP15" s="50">
        <f t="shared" si="4"/>
        <v>0</v>
      </c>
      <c r="AQ15" s="50">
        <f t="shared" si="4"/>
        <v>0</v>
      </c>
      <c r="AR15" s="50">
        <f t="shared" si="4"/>
        <v>0</v>
      </c>
      <c r="AS15" s="50">
        <f t="shared" si="4"/>
        <v>0</v>
      </c>
      <c r="AT15" s="50">
        <f t="shared" si="4"/>
        <v>0</v>
      </c>
      <c r="AU15" s="50">
        <f t="shared" si="4"/>
        <v>0</v>
      </c>
      <c r="AV15" s="50">
        <f t="shared" si="4"/>
        <v>0</v>
      </c>
      <c r="AW15" s="50">
        <f t="shared" si="4"/>
        <v>0</v>
      </c>
      <c r="AX15" s="50">
        <f t="shared" si="4"/>
        <v>0</v>
      </c>
      <c r="AY15" s="50">
        <f t="shared" si="4"/>
        <v>0</v>
      </c>
      <c r="AZ15" s="50">
        <f t="shared" si="4"/>
        <v>0</v>
      </c>
      <c r="BA15" s="50">
        <f t="shared" si="4"/>
        <v>0</v>
      </c>
      <c r="BB15" s="50">
        <f t="shared" si="4"/>
        <v>0</v>
      </c>
      <c r="BC15" s="50">
        <f t="shared" si="4"/>
        <v>0</v>
      </c>
      <c r="BD15" s="50">
        <f t="shared" si="4"/>
        <v>0</v>
      </c>
      <c r="BE15" s="50">
        <f t="shared" si="4"/>
        <v>0</v>
      </c>
      <c r="BF15" s="50">
        <f t="shared" si="4"/>
        <v>0</v>
      </c>
      <c r="BG15" s="50">
        <f t="shared" si="4"/>
        <v>20</v>
      </c>
      <c r="BH15" s="50">
        <f t="shared" si="4"/>
        <v>37.799999999999997</v>
      </c>
      <c r="BI15" s="50">
        <f t="shared" si="4"/>
        <v>480.12300132909712</v>
      </c>
      <c r="BJ15" s="50">
        <f t="shared" si="4"/>
        <v>254.73466666666667</v>
      </c>
      <c r="BK15" s="50">
        <f t="shared" si="4"/>
        <v>248.21104000000003</v>
      </c>
      <c r="BL15" s="50">
        <f t="shared" si="4"/>
        <v>331.27731999999997</v>
      </c>
      <c r="BM15" s="50">
        <f t="shared" si="4"/>
        <v>551.94577739695978</v>
      </c>
      <c r="BN15" s="50">
        <f t="shared" si="4"/>
        <v>488.09056170414323</v>
      </c>
      <c r="BO15" s="50">
        <f t="shared" si="4"/>
        <v>167.90026626331317</v>
      </c>
      <c r="BP15" s="50">
        <f t="shared" si="4"/>
        <v>38.807000000000002</v>
      </c>
      <c r="BQ15" s="50">
        <f t="shared" si="4"/>
        <v>62</v>
      </c>
      <c r="BR15" s="50">
        <f t="shared" si="4"/>
        <v>74</v>
      </c>
      <c r="BS15" s="50">
        <f t="shared" si="4"/>
        <v>102</v>
      </c>
      <c r="BT15" s="50">
        <f t="shared" si="4"/>
        <v>84</v>
      </c>
      <c r="BU15" s="50">
        <f t="shared" si="4"/>
        <v>121.15338209291353</v>
      </c>
      <c r="BV15" s="50">
        <f t="shared" si="4"/>
        <v>201.32416343863116</v>
      </c>
      <c r="BW15" s="50">
        <f t="shared" si="4"/>
        <v>363.72738927825549</v>
      </c>
      <c r="BX15" s="50">
        <f>SUM(BX16:BX19)</f>
        <v>516.46462772691166</v>
      </c>
      <c r="BY15" s="50">
        <f>SUM(BY16:BY19)</f>
        <v>677.42762424933028</v>
      </c>
      <c r="BZ15" s="50">
        <f>SUM(BZ16:BZ19)</f>
        <v>850.53926319369714</v>
      </c>
      <c r="CA15" s="51">
        <f>SUM(CA16:CA19)</f>
        <v>1014.9762712108654</v>
      </c>
    </row>
    <row r="16" spans="1:79" s="326" customFormat="1" x14ac:dyDescent="0.4">
      <c r="A16" s="322"/>
      <c r="B16" s="328" t="s">
        <v>384</v>
      </c>
      <c r="C16" s="328"/>
      <c r="D16" s="329"/>
      <c r="E16" s="329"/>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233">
        <v>0</v>
      </c>
      <c r="AI16" s="233">
        <v>0</v>
      </c>
      <c r="AJ16" s="233">
        <v>0</v>
      </c>
      <c r="AK16" s="233">
        <v>0</v>
      </c>
      <c r="AL16" s="233">
        <v>0</v>
      </c>
      <c r="AM16" s="233">
        <v>0</v>
      </c>
      <c r="AN16" s="233">
        <v>0</v>
      </c>
      <c r="AO16" s="233">
        <v>0</v>
      </c>
      <c r="AP16" s="233">
        <v>0</v>
      </c>
      <c r="AQ16" s="233">
        <v>0</v>
      </c>
      <c r="AR16" s="233">
        <v>0</v>
      </c>
      <c r="AS16" s="233">
        <v>0</v>
      </c>
      <c r="AT16" s="233">
        <v>0</v>
      </c>
      <c r="AU16" s="233">
        <v>0</v>
      </c>
      <c r="AV16" s="233">
        <v>0</v>
      </c>
      <c r="AW16" s="233">
        <v>0</v>
      </c>
      <c r="AX16" s="233">
        <v>0</v>
      </c>
      <c r="AY16" s="233">
        <v>0</v>
      </c>
      <c r="AZ16" s="233">
        <v>0</v>
      </c>
      <c r="BA16" s="233">
        <v>0</v>
      </c>
      <c r="BB16" s="233">
        <v>0</v>
      </c>
      <c r="BC16" s="233">
        <v>0</v>
      </c>
      <c r="BD16" s="233">
        <v>0</v>
      </c>
      <c r="BE16" s="233">
        <v>0</v>
      </c>
      <c r="BF16" s="233">
        <v>0</v>
      </c>
      <c r="BG16" s="233">
        <v>0</v>
      </c>
      <c r="BH16" s="233">
        <v>0</v>
      </c>
      <c r="BI16" s="233">
        <v>430.12300132909712</v>
      </c>
      <c r="BJ16" s="233">
        <v>248.04266666666666</v>
      </c>
      <c r="BK16" s="233">
        <v>205.41104000000001</v>
      </c>
      <c r="BL16" s="233">
        <v>286.80032</v>
      </c>
      <c r="BM16" s="233">
        <v>374.97</v>
      </c>
      <c r="BN16" s="233">
        <v>330.3943697184859</v>
      </c>
      <c r="BO16" s="233">
        <v>83.325266263313168</v>
      </c>
      <c r="BP16" s="233">
        <v>0</v>
      </c>
      <c r="BQ16" s="233">
        <v>0</v>
      </c>
      <c r="BR16" s="233">
        <v>0</v>
      </c>
      <c r="BS16" s="233">
        <v>0</v>
      </c>
      <c r="BT16" s="233">
        <v>0</v>
      </c>
      <c r="BU16" s="233">
        <v>0</v>
      </c>
      <c r="BV16" s="206">
        <v>0</v>
      </c>
      <c r="BW16" s="206">
        <v>0</v>
      </c>
      <c r="BX16" s="207">
        <v>0</v>
      </c>
      <c r="BY16" s="207">
        <v>0</v>
      </c>
      <c r="BZ16" s="207">
        <v>0</v>
      </c>
      <c r="CA16" s="208">
        <v>0</v>
      </c>
    </row>
    <row r="17" spans="1:79" s="334" customFormat="1" x14ac:dyDescent="0.35">
      <c r="A17" s="333"/>
      <c r="B17" s="27" t="s">
        <v>385</v>
      </c>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6">
        <v>0</v>
      </c>
      <c r="AI17" s="336">
        <v>0</v>
      </c>
      <c r="AJ17" s="336">
        <v>0</v>
      </c>
      <c r="AK17" s="336">
        <v>0</v>
      </c>
      <c r="AL17" s="336">
        <v>0</v>
      </c>
      <c r="AM17" s="336">
        <v>0</v>
      </c>
      <c r="AN17" s="336">
        <v>0</v>
      </c>
      <c r="AO17" s="336">
        <v>0</v>
      </c>
      <c r="AP17" s="336">
        <v>0</v>
      </c>
      <c r="AQ17" s="336">
        <v>0</v>
      </c>
      <c r="AR17" s="336">
        <v>0</v>
      </c>
      <c r="AS17" s="336">
        <v>0</v>
      </c>
      <c r="AT17" s="336">
        <v>0</v>
      </c>
      <c r="AU17" s="336">
        <v>0</v>
      </c>
      <c r="AV17" s="336">
        <v>0</v>
      </c>
      <c r="AW17" s="336">
        <v>0</v>
      </c>
      <c r="AX17" s="336">
        <v>0</v>
      </c>
      <c r="AY17" s="336">
        <v>0</v>
      </c>
      <c r="AZ17" s="336">
        <v>0</v>
      </c>
      <c r="BA17" s="336">
        <v>0</v>
      </c>
      <c r="BB17" s="336">
        <v>0</v>
      </c>
      <c r="BC17" s="336">
        <v>0</v>
      </c>
      <c r="BD17" s="336">
        <v>0</v>
      </c>
      <c r="BE17" s="336">
        <v>0</v>
      </c>
      <c r="BF17" s="336">
        <v>0</v>
      </c>
      <c r="BG17" s="336">
        <v>0</v>
      </c>
      <c r="BH17" s="336">
        <v>0</v>
      </c>
      <c r="BI17" s="336">
        <v>0</v>
      </c>
      <c r="BJ17" s="336">
        <v>0</v>
      </c>
      <c r="BK17" s="336">
        <v>0</v>
      </c>
      <c r="BL17" s="336">
        <v>0</v>
      </c>
      <c r="BM17" s="336">
        <v>129.30577739695983</v>
      </c>
      <c r="BN17" s="336">
        <v>100.65719198565735</v>
      </c>
      <c r="BO17" s="336">
        <v>0</v>
      </c>
      <c r="BP17" s="336">
        <v>0</v>
      </c>
      <c r="BQ17" s="336">
        <v>0</v>
      </c>
      <c r="BR17" s="336">
        <v>0</v>
      </c>
      <c r="BS17" s="336">
        <v>0</v>
      </c>
      <c r="BT17" s="336">
        <v>0</v>
      </c>
      <c r="BU17" s="336">
        <v>0</v>
      </c>
      <c r="BV17" s="336">
        <v>0</v>
      </c>
      <c r="BW17" s="336">
        <v>0</v>
      </c>
      <c r="BX17" s="336">
        <v>0</v>
      </c>
      <c r="BY17" s="336">
        <v>0</v>
      </c>
      <c r="BZ17" s="336">
        <v>0</v>
      </c>
      <c r="CA17" s="337">
        <v>0</v>
      </c>
    </row>
    <row r="18" spans="1:79" s="334" customFormat="1" x14ac:dyDescent="0.35">
      <c r="A18" s="333"/>
      <c r="B18" s="27" t="s">
        <v>386</v>
      </c>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6">
        <v>0</v>
      </c>
      <c r="AI18" s="336">
        <v>0</v>
      </c>
      <c r="AJ18" s="336">
        <v>0</v>
      </c>
      <c r="AK18" s="336">
        <v>0</v>
      </c>
      <c r="AL18" s="336">
        <v>0</v>
      </c>
      <c r="AM18" s="336">
        <v>0</v>
      </c>
      <c r="AN18" s="336">
        <v>0</v>
      </c>
      <c r="AO18" s="336">
        <v>0</v>
      </c>
      <c r="AP18" s="336">
        <v>0</v>
      </c>
      <c r="AQ18" s="336">
        <v>0</v>
      </c>
      <c r="AR18" s="336">
        <v>0</v>
      </c>
      <c r="AS18" s="336">
        <v>0</v>
      </c>
      <c r="AT18" s="336">
        <v>0</v>
      </c>
      <c r="AU18" s="336">
        <v>0</v>
      </c>
      <c r="AV18" s="336">
        <v>0</v>
      </c>
      <c r="AW18" s="336">
        <v>0</v>
      </c>
      <c r="AX18" s="336">
        <v>0</v>
      </c>
      <c r="AY18" s="336">
        <v>0</v>
      </c>
      <c r="AZ18" s="336">
        <v>0</v>
      </c>
      <c r="BA18" s="336">
        <v>0</v>
      </c>
      <c r="BB18" s="336">
        <v>0</v>
      </c>
      <c r="BC18" s="336">
        <v>0</v>
      </c>
      <c r="BD18" s="336">
        <v>0</v>
      </c>
      <c r="BE18" s="336">
        <v>0</v>
      </c>
      <c r="BF18" s="336">
        <v>0</v>
      </c>
      <c r="BG18" s="336">
        <v>20</v>
      </c>
      <c r="BH18" s="336">
        <v>37.799999999999997</v>
      </c>
      <c r="BI18" s="336">
        <v>50</v>
      </c>
      <c r="BJ18" s="336">
        <v>6.6920000000000002</v>
      </c>
      <c r="BK18" s="336">
        <v>42.8</v>
      </c>
      <c r="BL18" s="336">
        <v>44.476999999999997</v>
      </c>
      <c r="BM18" s="336">
        <v>47.67</v>
      </c>
      <c r="BN18" s="336">
        <v>57.039000000000001</v>
      </c>
      <c r="BO18" s="336">
        <v>84.575000000000003</v>
      </c>
      <c r="BP18" s="336">
        <v>38.807000000000002</v>
      </c>
      <c r="BQ18" s="336">
        <v>62</v>
      </c>
      <c r="BR18" s="336">
        <v>74</v>
      </c>
      <c r="BS18" s="336">
        <v>102</v>
      </c>
      <c r="BT18" s="336">
        <v>84</v>
      </c>
      <c r="BU18" s="336">
        <v>90</v>
      </c>
      <c r="BV18" s="336">
        <v>88</v>
      </c>
      <c r="BW18" s="336">
        <v>91</v>
      </c>
      <c r="BX18" s="336">
        <v>96</v>
      </c>
      <c r="BY18" s="336">
        <v>98</v>
      </c>
      <c r="BZ18" s="336">
        <v>100</v>
      </c>
      <c r="CA18" s="337">
        <v>100</v>
      </c>
    </row>
    <row r="19" spans="1:79" s="334" customFormat="1" ht="25.5" customHeight="1" thickBot="1" x14ac:dyDescent="0.4">
      <c r="A19" s="333"/>
      <c r="B19" s="74" t="s">
        <v>387</v>
      </c>
      <c r="C19" s="338"/>
      <c r="D19" s="339"/>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40">
        <v>0</v>
      </c>
      <c r="AI19" s="340">
        <v>0</v>
      </c>
      <c r="AJ19" s="340">
        <v>0</v>
      </c>
      <c r="AK19" s="340">
        <v>0</v>
      </c>
      <c r="AL19" s="340">
        <v>0</v>
      </c>
      <c r="AM19" s="340">
        <v>0</v>
      </c>
      <c r="AN19" s="340">
        <v>0</v>
      </c>
      <c r="AO19" s="340">
        <v>0</v>
      </c>
      <c r="AP19" s="340">
        <v>0</v>
      </c>
      <c r="AQ19" s="336">
        <v>0</v>
      </c>
      <c r="AR19" s="336">
        <v>0</v>
      </c>
      <c r="AS19" s="336">
        <v>0</v>
      </c>
      <c r="AT19" s="336">
        <v>0</v>
      </c>
      <c r="AU19" s="336">
        <v>0</v>
      </c>
      <c r="AV19" s="336">
        <v>0</v>
      </c>
      <c r="AW19" s="336">
        <v>0</v>
      </c>
      <c r="AX19" s="336">
        <v>0</v>
      </c>
      <c r="AY19" s="336">
        <v>0</v>
      </c>
      <c r="AZ19" s="336">
        <v>0</v>
      </c>
      <c r="BA19" s="336">
        <v>0</v>
      </c>
      <c r="BB19" s="336">
        <v>0</v>
      </c>
      <c r="BC19" s="336">
        <v>0</v>
      </c>
      <c r="BD19" s="336">
        <v>0</v>
      </c>
      <c r="BE19" s="336">
        <v>0</v>
      </c>
      <c r="BF19" s="336">
        <v>0</v>
      </c>
      <c r="BG19" s="336">
        <v>0</v>
      </c>
      <c r="BH19" s="336">
        <v>0</v>
      </c>
      <c r="BI19" s="336">
        <v>0</v>
      </c>
      <c r="BJ19" s="336">
        <v>0</v>
      </c>
      <c r="BK19" s="336">
        <v>0</v>
      </c>
      <c r="BL19" s="336">
        <v>0</v>
      </c>
      <c r="BM19" s="336">
        <v>0</v>
      </c>
      <c r="BN19" s="336">
        <v>0</v>
      </c>
      <c r="BO19" s="336">
        <v>0</v>
      </c>
      <c r="BP19" s="336">
        <v>0</v>
      </c>
      <c r="BQ19" s="336">
        <v>0</v>
      </c>
      <c r="BR19" s="336">
        <v>0</v>
      </c>
      <c r="BS19" s="336">
        <v>0</v>
      </c>
      <c r="BT19" s="336">
        <v>0</v>
      </c>
      <c r="BU19" s="336">
        <v>31.153382092913528</v>
      </c>
      <c r="BV19" s="336">
        <v>113.32416343863117</v>
      </c>
      <c r="BW19" s="336">
        <v>272.72738927825549</v>
      </c>
      <c r="BX19" s="340">
        <v>420.4646277269116</v>
      </c>
      <c r="BY19" s="340">
        <v>579.42762424933028</v>
      </c>
      <c r="BZ19" s="340">
        <v>750.53926319369714</v>
      </c>
      <c r="CA19" s="341">
        <v>914.97627121086543</v>
      </c>
    </row>
    <row r="20" spans="1:79" s="326" customFormat="1" ht="26.25" customHeight="1" x14ac:dyDescent="0.4">
      <c r="A20" s="342"/>
      <c r="B20" s="59" t="s">
        <v>373</v>
      </c>
      <c r="D20" s="46" t="s">
        <v>624</v>
      </c>
      <c r="E20" s="46" t="s">
        <v>625</v>
      </c>
      <c r="F20" s="46" t="s">
        <v>626</v>
      </c>
      <c r="G20" s="46" t="s">
        <v>627</v>
      </c>
      <c r="H20" s="46" t="s">
        <v>628</v>
      </c>
      <c r="I20" s="46" t="s">
        <v>629</v>
      </c>
      <c r="J20" s="46" t="s">
        <v>630</v>
      </c>
      <c r="K20" s="46" t="s">
        <v>631</v>
      </c>
      <c r="L20" s="46" t="s">
        <v>632</v>
      </c>
      <c r="M20" s="46" t="s">
        <v>633</v>
      </c>
      <c r="N20" s="46" t="s">
        <v>634</v>
      </c>
      <c r="O20" s="46" t="s">
        <v>635</v>
      </c>
      <c r="P20" s="46" t="s">
        <v>636</v>
      </c>
      <c r="Q20" s="46" t="s">
        <v>637</v>
      </c>
      <c r="R20" s="46" t="s">
        <v>638</v>
      </c>
      <c r="S20" s="46" t="s">
        <v>639</v>
      </c>
      <c r="T20" s="46" t="s">
        <v>640</v>
      </c>
      <c r="U20" s="46" t="s">
        <v>641</v>
      </c>
      <c r="V20" s="46" t="s">
        <v>642</v>
      </c>
      <c r="W20" s="46" t="s">
        <v>643</v>
      </c>
      <c r="X20" s="46" t="s">
        <v>644</v>
      </c>
      <c r="Y20" s="46" t="s">
        <v>645</v>
      </c>
      <c r="Z20" s="46" t="s">
        <v>646</v>
      </c>
      <c r="AA20" s="46" t="s">
        <v>647</v>
      </c>
      <c r="AB20" s="46" t="s">
        <v>648</v>
      </c>
      <c r="AC20" s="46" t="s">
        <v>649</v>
      </c>
      <c r="AD20" s="46" t="s">
        <v>650</v>
      </c>
      <c r="AE20" s="46" t="s">
        <v>651</v>
      </c>
      <c r="AF20" s="46" t="s">
        <v>652</v>
      </c>
      <c r="AG20" s="46" t="s">
        <v>653</v>
      </c>
      <c r="AH20" s="46" t="s">
        <v>654</v>
      </c>
      <c r="AI20" s="46" t="s">
        <v>655</v>
      </c>
      <c r="AJ20" s="46" t="s">
        <v>656</v>
      </c>
      <c r="AK20" s="46" t="s">
        <v>657</v>
      </c>
      <c r="AL20" s="46" t="s">
        <v>658</v>
      </c>
      <c r="AM20" s="46" t="s">
        <v>659</v>
      </c>
      <c r="AN20" s="46" t="s">
        <v>660</v>
      </c>
      <c r="AO20" s="46" t="s">
        <v>661</v>
      </c>
      <c r="AP20" s="46" t="s">
        <v>662</v>
      </c>
      <c r="AQ20" s="46" t="s">
        <v>663</v>
      </c>
      <c r="AR20" s="46" t="s">
        <v>664</v>
      </c>
      <c r="AS20" s="46" t="s">
        <v>665</v>
      </c>
      <c r="AT20" s="46" t="s">
        <v>666</v>
      </c>
      <c r="AU20" s="46" t="s">
        <v>667</v>
      </c>
      <c r="AV20" s="46" t="s">
        <v>668</v>
      </c>
      <c r="AW20" s="46" t="s">
        <v>669</v>
      </c>
      <c r="AX20" s="46" t="s">
        <v>670</v>
      </c>
      <c r="AY20" s="46" t="s">
        <v>593</v>
      </c>
      <c r="AZ20" s="46" t="s">
        <v>594</v>
      </c>
      <c r="BA20" s="46" t="s">
        <v>595</v>
      </c>
      <c r="BB20" s="46" t="s">
        <v>596</v>
      </c>
      <c r="BC20" s="46" t="s">
        <v>597</v>
      </c>
      <c r="BD20" s="46" t="s">
        <v>598</v>
      </c>
      <c r="BE20" s="46" t="s">
        <v>599</v>
      </c>
      <c r="BF20" s="46" t="s">
        <v>600</v>
      </c>
      <c r="BG20" s="46" t="s">
        <v>601</v>
      </c>
      <c r="BH20" s="46" t="s">
        <v>602</v>
      </c>
      <c r="BI20" s="46" t="s">
        <v>603</v>
      </c>
      <c r="BJ20" s="46" t="s">
        <v>604</v>
      </c>
      <c r="BK20" s="46" t="s">
        <v>605</v>
      </c>
      <c r="BL20" s="46" t="s">
        <v>606</v>
      </c>
      <c r="BM20" s="46" t="s">
        <v>607</v>
      </c>
      <c r="BN20" s="46" t="s">
        <v>608</v>
      </c>
      <c r="BO20" s="46" t="s">
        <v>609</v>
      </c>
      <c r="BP20" s="46" t="s">
        <v>610</v>
      </c>
      <c r="BQ20" s="46" t="s">
        <v>611</v>
      </c>
      <c r="BR20" s="46" t="s">
        <v>612</v>
      </c>
      <c r="BS20" s="46" t="s">
        <v>613</v>
      </c>
      <c r="BT20" s="46" t="s">
        <v>614</v>
      </c>
      <c r="BU20" s="46" t="s">
        <v>615</v>
      </c>
      <c r="BV20" s="46" t="s">
        <v>616</v>
      </c>
      <c r="BW20" s="46" t="s">
        <v>617</v>
      </c>
      <c r="BX20" s="46" t="s">
        <v>618</v>
      </c>
      <c r="BY20" s="46" t="s">
        <v>619</v>
      </c>
      <c r="BZ20" s="46" t="s">
        <v>620</v>
      </c>
      <c r="CA20" s="47" t="s">
        <v>621</v>
      </c>
    </row>
    <row r="21" spans="1:79" s="326" customFormat="1" x14ac:dyDescent="0.4">
      <c r="A21" s="342"/>
      <c r="B21" s="343" t="s">
        <v>220</v>
      </c>
      <c r="C21" s="344"/>
      <c r="D21" s="275" t="s">
        <v>622</v>
      </c>
      <c r="E21" s="275" t="s">
        <v>622</v>
      </c>
      <c r="F21" s="275" t="s">
        <v>622</v>
      </c>
      <c r="G21" s="275" t="s">
        <v>622</v>
      </c>
      <c r="H21" s="275" t="s">
        <v>622</v>
      </c>
      <c r="I21" s="275" t="s">
        <v>622</v>
      </c>
      <c r="J21" s="275" t="s">
        <v>622</v>
      </c>
      <c r="K21" s="275" t="s">
        <v>622</v>
      </c>
      <c r="L21" s="275" t="s">
        <v>622</v>
      </c>
      <c r="M21" s="275" t="s">
        <v>622</v>
      </c>
      <c r="N21" s="275" t="s">
        <v>622</v>
      </c>
      <c r="O21" s="275" t="s">
        <v>622</v>
      </c>
      <c r="P21" s="275" t="s">
        <v>622</v>
      </c>
      <c r="Q21" s="275" t="s">
        <v>622</v>
      </c>
      <c r="R21" s="275" t="s">
        <v>622</v>
      </c>
      <c r="S21" s="275" t="s">
        <v>622</v>
      </c>
      <c r="T21" s="275" t="s">
        <v>622</v>
      </c>
      <c r="U21" s="275" t="s">
        <v>622</v>
      </c>
      <c r="V21" s="275" t="s">
        <v>622</v>
      </c>
      <c r="W21" s="275" t="s">
        <v>622</v>
      </c>
      <c r="X21" s="275" t="s">
        <v>622</v>
      </c>
      <c r="Y21" s="275" t="s">
        <v>622</v>
      </c>
      <c r="Z21" s="275" t="s">
        <v>622</v>
      </c>
      <c r="AA21" s="275" t="s">
        <v>622</v>
      </c>
      <c r="AB21" s="275" t="s">
        <v>622</v>
      </c>
      <c r="AC21" s="275" t="s">
        <v>622</v>
      </c>
      <c r="AD21" s="275" t="s">
        <v>622</v>
      </c>
      <c r="AE21" s="275" t="s">
        <v>622</v>
      </c>
      <c r="AF21" s="275" t="s">
        <v>622</v>
      </c>
      <c r="AG21" s="275" t="s">
        <v>622</v>
      </c>
      <c r="AH21" s="275" t="s">
        <v>622</v>
      </c>
      <c r="AI21" s="275" t="s">
        <v>622</v>
      </c>
      <c r="AJ21" s="275" t="s">
        <v>622</v>
      </c>
      <c r="AK21" s="275" t="s">
        <v>622</v>
      </c>
      <c r="AL21" s="275" t="s">
        <v>622</v>
      </c>
      <c r="AM21" s="275" t="s">
        <v>622</v>
      </c>
      <c r="AN21" s="275" t="s">
        <v>622</v>
      </c>
      <c r="AO21" s="275" t="s">
        <v>622</v>
      </c>
      <c r="AP21" s="275" t="s">
        <v>622</v>
      </c>
      <c r="AQ21" s="275" t="s">
        <v>622</v>
      </c>
      <c r="AR21" s="275" t="s">
        <v>622</v>
      </c>
      <c r="AS21" s="275" t="s">
        <v>622</v>
      </c>
      <c r="AT21" s="275" t="s">
        <v>622</v>
      </c>
      <c r="AU21" s="275" t="s">
        <v>622</v>
      </c>
      <c r="AV21" s="275" t="s">
        <v>622</v>
      </c>
      <c r="AW21" s="275" t="s">
        <v>622</v>
      </c>
      <c r="AX21" s="275" t="s">
        <v>622</v>
      </c>
      <c r="AY21" s="275" t="s">
        <v>622</v>
      </c>
      <c r="AZ21" s="275" t="s">
        <v>622</v>
      </c>
      <c r="BA21" s="275" t="s">
        <v>622</v>
      </c>
      <c r="BB21" s="275" t="s">
        <v>622</v>
      </c>
      <c r="BC21" s="275" t="s">
        <v>622</v>
      </c>
      <c r="BD21" s="275" t="s">
        <v>622</v>
      </c>
      <c r="BE21" s="275" t="s">
        <v>622</v>
      </c>
      <c r="BF21" s="275" t="s">
        <v>622</v>
      </c>
      <c r="BG21" s="275" t="s">
        <v>622</v>
      </c>
      <c r="BH21" s="275" t="s">
        <v>622</v>
      </c>
      <c r="BI21" s="275" t="s">
        <v>622</v>
      </c>
      <c r="BJ21" s="275" t="s">
        <v>622</v>
      </c>
      <c r="BK21" s="275" t="s">
        <v>622</v>
      </c>
      <c r="BL21" s="275" t="s">
        <v>622</v>
      </c>
      <c r="BM21" s="275" t="s">
        <v>622</v>
      </c>
      <c r="BN21" s="275" t="s">
        <v>622</v>
      </c>
      <c r="BO21" s="275" t="s">
        <v>622</v>
      </c>
      <c r="BP21" s="275" t="s">
        <v>622</v>
      </c>
      <c r="BQ21" s="275" t="s">
        <v>622</v>
      </c>
      <c r="BR21" s="275" t="s">
        <v>622</v>
      </c>
      <c r="BS21" s="275" t="s">
        <v>622</v>
      </c>
      <c r="BT21" s="275" t="s">
        <v>622</v>
      </c>
      <c r="BU21" s="275" t="s">
        <v>622</v>
      </c>
      <c r="BV21" s="275" t="s">
        <v>623</v>
      </c>
      <c r="BW21" s="275" t="s">
        <v>623</v>
      </c>
      <c r="BX21" s="275" t="s">
        <v>623</v>
      </c>
      <c r="BY21" s="275" t="s">
        <v>623</v>
      </c>
      <c r="BZ21" s="275" t="s">
        <v>623</v>
      </c>
      <c r="CA21" s="276" t="s">
        <v>623</v>
      </c>
    </row>
    <row r="22" spans="1:79" s="321" customFormat="1" ht="25.5" customHeight="1" x14ac:dyDescent="0.4">
      <c r="A22" s="345"/>
      <c r="B22" s="316" t="s">
        <v>100</v>
      </c>
      <c r="C22" s="164"/>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c r="AE22" s="317"/>
      <c r="AF22" s="317"/>
      <c r="AG22" s="317"/>
      <c r="AH22" s="318">
        <v>10108.373900149518</v>
      </c>
      <c r="AI22" s="318">
        <v>12947.616231365908</v>
      </c>
      <c r="AJ22" s="318">
        <v>11840.804327515727</v>
      </c>
      <c r="AK22" s="318">
        <v>12691.68713918611</v>
      </c>
      <c r="AL22" s="318">
        <v>13343.394130533314</v>
      </c>
      <c r="AM22" s="318">
        <v>14123.05555058639</v>
      </c>
      <c r="AN22" s="318">
        <v>14526.621576154079</v>
      </c>
      <c r="AO22" s="318">
        <v>14665.272733108077</v>
      </c>
      <c r="AP22" s="318">
        <v>14474.73164611866</v>
      </c>
      <c r="AQ22" s="318">
        <v>14076.388320434397</v>
      </c>
      <c r="AR22" s="318">
        <v>13599.299841980066</v>
      </c>
      <c r="AS22" s="318">
        <v>12959.354426755417</v>
      </c>
      <c r="AT22" s="318">
        <v>12589.837672154083</v>
      </c>
      <c r="AU22" s="318">
        <v>14027.409373634016</v>
      </c>
      <c r="AV22" s="318">
        <v>15908.007485997032</v>
      </c>
      <c r="AW22" s="318">
        <v>17076.76595667511</v>
      </c>
      <c r="AX22" s="318">
        <v>17234.783262841058</v>
      </c>
      <c r="AY22" s="318">
        <v>17513.455223910671</v>
      </c>
      <c r="AZ22" s="318">
        <v>17776.802022230659</v>
      </c>
      <c r="BA22" s="318">
        <v>18006.087401630135</v>
      </c>
      <c r="BB22" s="318">
        <v>18219.332854535813</v>
      </c>
      <c r="BC22" s="318">
        <v>20676.522323955429</v>
      </c>
      <c r="BD22" s="318">
        <v>23507.6115842869</v>
      </c>
      <c r="BE22" s="318">
        <v>25644.304180993164</v>
      </c>
      <c r="BF22" s="318">
        <v>27017.096171010216</v>
      </c>
      <c r="BG22" s="318">
        <v>35813.734960475551</v>
      </c>
      <c r="BH22" s="318">
        <v>37508.95727279038</v>
      </c>
      <c r="BI22" s="318">
        <v>38022.607140607419</v>
      </c>
      <c r="BJ22" s="318">
        <v>38161.337463188363</v>
      </c>
      <c r="BK22" s="318">
        <v>38986.093672979485</v>
      </c>
      <c r="BL22" s="318">
        <v>43202.216056125704</v>
      </c>
      <c r="BM22" s="318">
        <v>46829.15703853302</v>
      </c>
      <c r="BN22" s="318">
        <v>47420.487671064497</v>
      </c>
      <c r="BO22" s="318">
        <v>47285.61821981542</v>
      </c>
      <c r="BP22" s="318">
        <v>46075.609562106096</v>
      </c>
      <c r="BQ22" s="318">
        <v>44148.327239538085</v>
      </c>
      <c r="BR22" s="318">
        <v>43713.116869246755</v>
      </c>
      <c r="BS22" s="318">
        <v>42191.386538829429</v>
      </c>
      <c r="BT22" s="318">
        <v>40014.001158464147</v>
      </c>
      <c r="BU22" s="318">
        <v>37741.842132371625</v>
      </c>
      <c r="BV22" s="318">
        <v>34080.345234367793</v>
      </c>
      <c r="BW22" s="318">
        <v>35484.393651471546</v>
      </c>
      <c r="BX22" s="182">
        <v>35245.815850584455</v>
      </c>
      <c r="BY22" s="182">
        <v>35014.098774417806</v>
      </c>
      <c r="BZ22" s="182">
        <v>34993.525598605047</v>
      </c>
      <c r="CA22" s="325">
        <v>34810.134928420892</v>
      </c>
    </row>
    <row r="23" spans="1:79" s="326" customFormat="1" ht="25.5" customHeight="1" x14ac:dyDescent="0.4">
      <c r="A23" s="322"/>
      <c r="B23" s="316" t="s">
        <v>374</v>
      </c>
      <c r="C23" s="323"/>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18">
        <v>1491.2680301647219</v>
      </c>
      <c r="AI23" s="318">
        <v>1347.8959212959983</v>
      </c>
      <c r="AJ23" s="318">
        <v>1505.1060576493596</v>
      </c>
      <c r="AK23" s="318">
        <v>1960.7045755212434</v>
      </c>
      <c r="AL23" s="318">
        <v>2462.7593619229615</v>
      </c>
      <c r="AM23" s="318">
        <v>2784.1209908963615</v>
      </c>
      <c r="AN23" s="318">
        <v>3004.3988681757469</v>
      </c>
      <c r="AO23" s="318">
        <v>3233.7940037008825</v>
      </c>
      <c r="AP23" s="318">
        <v>3354.4032167631112</v>
      </c>
      <c r="AQ23" s="318">
        <v>3322.2469338325955</v>
      </c>
      <c r="AR23" s="318">
        <v>3640.9883414059855</v>
      </c>
      <c r="AS23" s="318">
        <v>3628.3283378843685</v>
      </c>
      <c r="AT23" s="318">
        <v>3814.4694223013421</v>
      </c>
      <c r="AU23" s="318">
        <v>4665.2410764957631</v>
      </c>
      <c r="AV23" s="318">
        <v>5910.3214234534798</v>
      </c>
      <c r="AW23" s="318">
        <v>6698.2034575503976</v>
      </c>
      <c r="AX23" s="318">
        <v>6863.0999179003011</v>
      </c>
      <c r="AY23" s="318">
        <v>7074.9317527019102</v>
      </c>
      <c r="AZ23" s="318">
        <v>7239.7143521355656</v>
      </c>
      <c r="BA23" s="318">
        <v>7316.6671059905266</v>
      </c>
      <c r="BB23" s="318">
        <v>7358.15763990085</v>
      </c>
      <c r="BC23" s="318">
        <v>8391.7037271076624</v>
      </c>
      <c r="BD23" s="318">
        <v>10947.972012438066</v>
      </c>
      <c r="BE23" s="318">
        <v>13014.152806257351</v>
      </c>
      <c r="BF23" s="318">
        <v>14482.659177684904</v>
      </c>
      <c r="BG23" s="318">
        <v>23276.391501971819</v>
      </c>
      <c r="BH23" s="318">
        <v>25057.751083323343</v>
      </c>
      <c r="BI23" s="318">
        <v>25087.027142936491</v>
      </c>
      <c r="BJ23" s="318">
        <v>25413.7979175945</v>
      </c>
      <c r="BK23" s="318">
        <v>26017.194579809977</v>
      </c>
      <c r="BL23" s="318">
        <v>29708.587414487822</v>
      </c>
      <c r="BM23" s="318">
        <v>32616.336515751118</v>
      </c>
      <c r="BN23" s="318">
        <v>33163.344746305527</v>
      </c>
      <c r="BO23" s="318">
        <v>33561.673642744303</v>
      </c>
      <c r="BP23" s="318">
        <v>32776.275724124389</v>
      </c>
      <c r="BQ23" s="318">
        <v>31856.585975944137</v>
      </c>
      <c r="BR23" s="318">
        <v>31414.351355376555</v>
      </c>
      <c r="BS23" s="318">
        <v>29857.271733600504</v>
      </c>
      <c r="BT23" s="318">
        <v>28015.622270835993</v>
      </c>
      <c r="BU23" s="318">
        <v>25974.795928845986</v>
      </c>
      <c r="BV23" s="318">
        <v>22470.613411247094</v>
      </c>
      <c r="BW23" s="318">
        <v>23922.609958251003</v>
      </c>
      <c r="BX23" s="182">
        <v>23479.659481610663</v>
      </c>
      <c r="BY23" s="182">
        <v>23086.807470781918</v>
      </c>
      <c r="BZ23" s="182">
        <v>22884.619455714052</v>
      </c>
      <c r="CA23" s="325">
        <v>22534.364585333547</v>
      </c>
    </row>
    <row r="24" spans="1:79" s="326" customFormat="1" x14ac:dyDescent="0.4">
      <c r="A24" s="322"/>
      <c r="B24" s="327" t="s">
        <v>375</v>
      </c>
      <c r="C24" s="328"/>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233">
        <v>0</v>
      </c>
      <c r="AI24" s="233">
        <v>0</v>
      </c>
      <c r="AJ24" s="233">
        <v>0</v>
      </c>
      <c r="AK24" s="233">
        <v>0</v>
      </c>
      <c r="AL24" s="233">
        <v>0</v>
      </c>
      <c r="AM24" s="233">
        <v>0</v>
      </c>
      <c r="AN24" s="233">
        <v>0</v>
      </c>
      <c r="AO24" s="233">
        <v>0</v>
      </c>
      <c r="AP24" s="233">
        <v>0</v>
      </c>
      <c r="AQ24" s="233">
        <v>0</v>
      </c>
      <c r="AR24" s="233">
        <v>0</v>
      </c>
      <c r="AS24" s="233">
        <v>0</v>
      </c>
      <c r="AT24" s="233">
        <v>0</v>
      </c>
      <c r="AU24" s="233">
        <v>0</v>
      </c>
      <c r="AV24" s="233">
        <v>4.8299695344168034</v>
      </c>
      <c r="AW24" s="233">
        <v>11.807083578229104</v>
      </c>
      <c r="AX24" s="233">
        <v>18.410819931230353</v>
      </c>
      <c r="AY24" s="233">
        <v>30.107623583751799</v>
      </c>
      <c r="AZ24" s="233">
        <v>51.642280076850923</v>
      </c>
      <c r="BA24" s="233">
        <v>63.362961721243565</v>
      </c>
      <c r="BB24" s="233">
        <v>72.686422387390536</v>
      </c>
      <c r="BC24" s="233">
        <v>58.257484068282828</v>
      </c>
      <c r="BD24" s="233">
        <v>-8.8458408874033667E-2</v>
      </c>
      <c r="BE24" s="233">
        <v>-0.12410226485842379</v>
      </c>
      <c r="BF24" s="233">
        <v>-0.20647201643477667</v>
      </c>
      <c r="BG24" s="233">
        <v>0.11695050232529369</v>
      </c>
      <c r="BH24" s="233">
        <v>-3.8758949151521366E-2</v>
      </c>
      <c r="BI24" s="233">
        <v>0</v>
      </c>
      <c r="BJ24" s="233">
        <v>0</v>
      </c>
      <c r="BK24" s="233">
        <v>0</v>
      </c>
      <c r="BL24" s="233">
        <v>0</v>
      </c>
      <c r="BM24" s="233">
        <v>0</v>
      </c>
      <c r="BN24" s="233">
        <v>0</v>
      </c>
      <c r="BO24" s="233">
        <v>0</v>
      </c>
      <c r="BP24" s="233">
        <v>0</v>
      </c>
      <c r="BQ24" s="233">
        <v>0</v>
      </c>
      <c r="BR24" s="233">
        <v>0</v>
      </c>
      <c r="BS24" s="233">
        <v>0</v>
      </c>
      <c r="BT24" s="233">
        <v>0</v>
      </c>
      <c r="BU24" s="233">
        <v>0</v>
      </c>
      <c r="BV24" s="206">
        <v>0</v>
      </c>
      <c r="BW24" s="206">
        <v>0</v>
      </c>
      <c r="BX24" s="207">
        <v>0</v>
      </c>
      <c r="BY24" s="207">
        <v>0</v>
      </c>
      <c r="BZ24" s="207">
        <v>0</v>
      </c>
      <c r="CA24" s="208">
        <v>0</v>
      </c>
    </row>
    <row r="25" spans="1:79" s="326" customFormat="1" x14ac:dyDescent="0.4">
      <c r="A25" s="322"/>
      <c r="B25" s="327" t="s">
        <v>376</v>
      </c>
      <c r="C25" s="234"/>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233">
        <v>114.89474493313062</v>
      </c>
      <c r="AI25" s="233">
        <v>110.5905538036326</v>
      </c>
      <c r="AJ25" s="233">
        <v>144.36292894392665</v>
      </c>
      <c r="AK25" s="233">
        <v>205.28836208750178</v>
      </c>
      <c r="AL25" s="233">
        <v>272.52322628547114</v>
      </c>
      <c r="AM25" s="233">
        <v>340.41712249008384</v>
      </c>
      <c r="AN25" s="233">
        <v>330.10460691343104</v>
      </c>
      <c r="AO25" s="233">
        <v>322.85297302257987</v>
      </c>
      <c r="AP25" s="233">
        <v>383.95300817633358</v>
      </c>
      <c r="AQ25" s="233">
        <v>405.87009300449029</v>
      </c>
      <c r="AR25" s="233">
        <v>836.20808459511227</v>
      </c>
      <c r="AS25" s="233">
        <v>837.29035313088252</v>
      </c>
      <c r="AT25" s="233">
        <v>899.80604768984119</v>
      </c>
      <c r="AU25" s="233">
        <v>1077.9554488106653</v>
      </c>
      <c r="AV25" s="233">
        <v>1559.0862972723889</v>
      </c>
      <c r="AW25" s="233">
        <v>1979.4975525674149</v>
      </c>
      <c r="AX25" s="233">
        <v>2333.2090882625475</v>
      </c>
      <c r="AY25" s="233">
        <v>2733.0850077869873</v>
      </c>
      <c r="AZ25" s="233">
        <v>3162.3706512631943</v>
      </c>
      <c r="BA25" s="233">
        <v>3507.4307682602189</v>
      </c>
      <c r="BB25" s="233">
        <v>3615.5347633539782</v>
      </c>
      <c r="BC25" s="233">
        <v>2811.0318529943256</v>
      </c>
      <c r="BD25" s="233">
        <v>2.479735724173731</v>
      </c>
      <c r="BE25" s="233">
        <v>-1.1758916347995747</v>
      </c>
      <c r="BF25" s="233">
        <v>-1.0366145236645958</v>
      </c>
      <c r="BG25" s="233">
        <v>0.11695050232529369</v>
      </c>
      <c r="BH25" s="233">
        <v>-3.8758949151521366E-2</v>
      </c>
      <c r="BI25" s="233">
        <v>0</v>
      </c>
      <c r="BJ25" s="233">
        <v>0</v>
      </c>
      <c r="BK25" s="233">
        <v>0</v>
      </c>
      <c r="BL25" s="233">
        <v>0</v>
      </c>
      <c r="BM25" s="233">
        <v>0</v>
      </c>
      <c r="BN25" s="233">
        <v>0</v>
      </c>
      <c r="BO25" s="233">
        <v>0</v>
      </c>
      <c r="BP25" s="233">
        <v>0</v>
      </c>
      <c r="BQ25" s="233">
        <v>0</v>
      </c>
      <c r="BR25" s="233">
        <v>0</v>
      </c>
      <c r="BS25" s="233">
        <v>0</v>
      </c>
      <c r="BT25" s="233">
        <v>0</v>
      </c>
      <c r="BU25" s="233">
        <v>0</v>
      </c>
      <c r="BV25" s="206">
        <v>0</v>
      </c>
      <c r="BW25" s="206">
        <v>0</v>
      </c>
      <c r="BX25" s="207">
        <v>0</v>
      </c>
      <c r="BY25" s="207">
        <v>0</v>
      </c>
      <c r="BZ25" s="207">
        <v>0</v>
      </c>
      <c r="CA25" s="208">
        <v>0</v>
      </c>
    </row>
    <row r="26" spans="1:79" s="326" customFormat="1" x14ac:dyDescent="0.4">
      <c r="A26" s="322"/>
      <c r="B26" s="123" t="s">
        <v>377</v>
      </c>
      <c r="C26" s="234"/>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329"/>
      <c r="AE26" s="329"/>
      <c r="AF26" s="329"/>
      <c r="AG26" s="329"/>
      <c r="AH26" s="233">
        <v>1376.3732852315914</v>
      </c>
      <c r="AI26" s="233">
        <v>1237.3053674923656</v>
      </c>
      <c r="AJ26" s="233">
        <v>1360.7431287054328</v>
      </c>
      <c r="AK26" s="233">
        <v>1755.4162134337416</v>
      </c>
      <c r="AL26" s="233">
        <v>2190.2361356374904</v>
      </c>
      <c r="AM26" s="233">
        <v>2443.7038684062773</v>
      </c>
      <c r="AN26" s="233">
        <v>2674.2942612623156</v>
      </c>
      <c r="AO26" s="233">
        <v>2910.9410306783029</v>
      </c>
      <c r="AP26" s="233">
        <v>2970.4502085867775</v>
      </c>
      <c r="AQ26" s="233">
        <v>2916.3768408281053</v>
      </c>
      <c r="AR26" s="233">
        <v>2804.7802568108732</v>
      </c>
      <c r="AS26" s="233">
        <v>2791.0379847534859</v>
      </c>
      <c r="AT26" s="233">
        <v>2914.6633746115012</v>
      </c>
      <c r="AU26" s="233">
        <v>3587.285627685098</v>
      </c>
      <c r="AV26" s="233">
        <v>4346.4051566466742</v>
      </c>
      <c r="AW26" s="233">
        <v>4706.898821404754</v>
      </c>
      <c r="AX26" s="233">
        <v>4511.4800097065245</v>
      </c>
      <c r="AY26" s="233">
        <v>4311.7391213311721</v>
      </c>
      <c r="AZ26" s="233">
        <v>3700.48494008851</v>
      </c>
      <c r="BA26" s="233">
        <v>3248.3295372423395</v>
      </c>
      <c r="BB26" s="233">
        <v>3215.9440141989212</v>
      </c>
      <c r="BC26" s="233">
        <v>3535.0791988314672</v>
      </c>
      <c r="BD26" s="233">
        <v>4269.8786955225032</v>
      </c>
      <c r="BE26" s="233">
        <v>4774.0022859133614</v>
      </c>
      <c r="BF26" s="233">
        <v>5120.7115081366364</v>
      </c>
      <c r="BG26" s="233">
        <v>5150.780140760934</v>
      </c>
      <c r="BH26" s="233">
        <v>4381.0977696098989</v>
      </c>
      <c r="BI26" s="233">
        <v>3289.7957208080743</v>
      </c>
      <c r="BJ26" s="233">
        <v>2592.8069549481984</v>
      </c>
      <c r="BK26" s="233">
        <v>2144.4460065849321</v>
      </c>
      <c r="BL26" s="233">
        <v>1749.1347247633284</v>
      </c>
      <c r="BM26" s="233">
        <v>1039.2495228047071</v>
      </c>
      <c r="BN26" s="233">
        <v>736.53612389053364</v>
      </c>
      <c r="BO26" s="233">
        <v>517.84436140766888</v>
      </c>
      <c r="BP26" s="233">
        <v>328.92939163496726</v>
      </c>
      <c r="BQ26" s="233">
        <v>190.2764274534976</v>
      </c>
      <c r="BR26" s="233">
        <v>130.37891912936655</v>
      </c>
      <c r="BS26" s="233">
        <v>86.840379496154327</v>
      </c>
      <c r="BT26" s="233">
        <v>62.627353081959278</v>
      </c>
      <c r="BU26" s="233">
        <v>44.232041106944358</v>
      </c>
      <c r="BV26" s="233">
        <v>33.334780838596494</v>
      </c>
      <c r="BW26" s="233">
        <v>25.502906301287176</v>
      </c>
      <c r="BX26" s="138">
        <v>19.546743908153193</v>
      </c>
      <c r="BY26" s="138">
        <v>15.486188152442127</v>
      </c>
      <c r="BZ26" s="138">
        <v>12.101160724498927</v>
      </c>
      <c r="CA26" s="139">
        <v>0</v>
      </c>
    </row>
    <row r="27" spans="1:79" s="326" customFormat="1" x14ac:dyDescent="0.4">
      <c r="A27" s="322"/>
      <c r="B27" s="123" t="s">
        <v>378</v>
      </c>
      <c r="C27" s="234"/>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s="329"/>
      <c r="AG27" s="329"/>
      <c r="AH27" s="233">
        <v>0</v>
      </c>
      <c r="AI27" s="233">
        <v>0</v>
      </c>
      <c r="AJ27" s="233">
        <v>0</v>
      </c>
      <c r="AK27" s="233">
        <v>0</v>
      </c>
      <c r="AL27" s="233">
        <v>0</v>
      </c>
      <c r="AM27" s="233">
        <v>0</v>
      </c>
      <c r="AN27" s="233">
        <v>0</v>
      </c>
      <c r="AO27" s="233">
        <v>0</v>
      </c>
      <c r="AP27" s="233">
        <v>0</v>
      </c>
      <c r="AQ27" s="233">
        <v>0</v>
      </c>
      <c r="AR27" s="233">
        <v>0</v>
      </c>
      <c r="AS27" s="233">
        <v>0</v>
      </c>
      <c r="AT27" s="233">
        <v>0</v>
      </c>
      <c r="AU27" s="233">
        <v>0</v>
      </c>
      <c r="AV27" s="233">
        <v>0</v>
      </c>
      <c r="AW27" s="233">
        <v>0</v>
      </c>
      <c r="AX27" s="233">
        <v>0</v>
      </c>
      <c r="AY27" s="233">
        <v>0</v>
      </c>
      <c r="AZ27" s="233">
        <v>325.21648070700957</v>
      </c>
      <c r="BA27" s="233">
        <v>497.54383876672478</v>
      </c>
      <c r="BB27" s="233">
        <v>453.99243996056094</v>
      </c>
      <c r="BC27" s="233">
        <v>422.60697819844756</v>
      </c>
      <c r="BD27" s="233">
        <v>442.29204437016836</v>
      </c>
      <c r="BE27" s="233">
        <v>407.7561893337471</v>
      </c>
      <c r="BF27" s="233">
        <v>406.03171602888943</v>
      </c>
      <c r="BG27" s="233">
        <v>351.21057254239344</v>
      </c>
      <c r="BH27" s="233">
        <v>190.9626694385698</v>
      </c>
      <c r="BI27" s="233">
        <v>31.417894653521703</v>
      </c>
      <c r="BJ27" s="233">
        <v>15.461490889531348</v>
      </c>
      <c r="BK27" s="233">
        <v>0</v>
      </c>
      <c r="BL27" s="233">
        <v>0</v>
      </c>
      <c r="BM27" s="233">
        <v>0</v>
      </c>
      <c r="BN27" s="233">
        <v>0</v>
      </c>
      <c r="BO27" s="233">
        <v>0</v>
      </c>
      <c r="BP27" s="233">
        <v>0</v>
      </c>
      <c r="BQ27" s="233">
        <v>0</v>
      </c>
      <c r="BR27" s="233">
        <v>0</v>
      </c>
      <c r="BS27" s="233">
        <v>0</v>
      </c>
      <c r="BT27" s="233">
        <v>0</v>
      </c>
      <c r="BU27" s="233">
        <v>0</v>
      </c>
      <c r="BV27" s="206">
        <v>0</v>
      </c>
      <c r="BW27" s="206">
        <v>0</v>
      </c>
      <c r="BX27" s="207">
        <v>0</v>
      </c>
      <c r="BY27" s="207">
        <v>0</v>
      </c>
      <c r="BZ27" s="207">
        <v>0</v>
      </c>
      <c r="CA27" s="208">
        <v>0</v>
      </c>
    </row>
    <row r="28" spans="1:79" s="326" customFormat="1" x14ac:dyDescent="0.4">
      <c r="A28" s="322"/>
      <c r="B28" s="123" t="s">
        <v>379</v>
      </c>
      <c r="C28" s="234"/>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329"/>
      <c r="AE28" s="329"/>
      <c r="AF28" s="329"/>
      <c r="AG28" s="329"/>
      <c r="AH28" s="233">
        <v>0</v>
      </c>
      <c r="AI28" s="233">
        <v>0</v>
      </c>
      <c r="AJ28" s="233">
        <v>0</v>
      </c>
      <c r="AK28" s="233">
        <v>0</v>
      </c>
      <c r="AL28" s="233">
        <v>0</v>
      </c>
      <c r="AM28" s="233">
        <v>0</v>
      </c>
      <c r="AN28" s="233">
        <v>0</v>
      </c>
      <c r="AO28" s="233">
        <v>0</v>
      </c>
      <c r="AP28" s="233">
        <v>0</v>
      </c>
      <c r="AQ28" s="233">
        <v>0</v>
      </c>
      <c r="AR28" s="233">
        <v>0</v>
      </c>
      <c r="AS28" s="233">
        <v>0</v>
      </c>
      <c r="AT28" s="233">
        <v>0</v>
      </c>
      <c r="AU28" s="233">
        <v>0</v>
      </c>
      <c r="AV28" s="233">
        <v>0</v>
      </c>
      <c r="AW28" s="233">
        <v>0</v>
      </c>
      <c r="AX28" s="233">
        <v>0</v>
      </c>
      <c r="AY28" s="233">
        <v>0</v>
      </c>
      <c r="AZ28" s="233">
        <v>0</v>
      </c>
      <c r="BA28" s="233">
        <v>0</v>
      </c>
      <c r="BB28" s="233">
        <v>0</v>
      </c>
      <c r="BC28" s="233">
        <v>0</v>
      </c>
      <c r="BD28" s="233">
        <v>0</v>
      </c>
      <c r="BE28" s="233">
        <v>0</v>
      </c>
      <c r="BF28" s="233">
        <v>0</v>
      </c>
      <c r="BG28" s="233">
        <v>17669.887907115186</v>
      </c>
      <c r="BH28" s="233">
        <v>20485.768162173179</v>
      </c>
      <c r="BI28" s="233">
        <v>21765.813527474897</v>
      </c>
      <c r="BJ28" s="233">
        <v>22805.529471756767</v>
      </c>
      <c r="BK28" s="233">
        <v>23872.748573225042</v>
      </c>
      <c r="BL28" s="233">
        <v>27959.452689724494</v>
      </c>
      <c r="BM28" s="233">
        <v>31577.086992946413</v>
      </c>
      <c r="BN28" s="233">
        <v>32426.808622414996</v>
      </c>
      <c r="BO28" s="233">
        <v>33043.829281336635</v>
      </c>
      <c r="BP28" s="233">
        <v>32447.346332489418</v>
      </c>
      <c r="BQ28" s="233">
        <v>31666.309548490637</v>
      </c>
      <c r="BR28" s="233">
        <v>31283.972436247186</v>
      </c>
      <c r="BS28" s="233">
        <v>29770.431354104348</v>
      </c>
      <c r="BT28" s="233">
        <v>27952.994917754033</v>
      </c>
      <c r="BU28" s="233">
        <v>25930.563887739041</v>
      </c>
      <c r="BV28" s="206">
        <v>22437.278630408498</v>
      </c>
      <c r="BW28" s="206">
        <v>23897.107051949715</v>
      </c>
      <c r="BX28" s="207">
        <v>23460.112737702511</v>
      </c>
      <c r="BY28" s="207">
        <v>23071.321282629477</v>
      </c>
      <c r="BZ28" s="207">
        <v>22872.518294989553</v>
      </c>
      <c r="CA28" s="208">
        <v>22534.364585333547</v>
      </c>
    </row>
    <row r="29" spans="1:79" s="326" customFormat="1" x14ac:dyDescent="0.4">
      <c r="A29" s="322"/>
      <c r="B29" s="123" t="s">
        <v>380</v>
      </c>
      <c r="C29" s="234"/>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329"/>
      <c r="AE29" s="329"/>
      <c r="AF29" s="329"/>
      <c r="AG29" s="329"/>
      <c r="AH29" s="233">
        <v>0</v>
      </c>
      <c r="AI29" s="233">
        <v>0</v>
      </c>
      <c r="AJ29" s="233">
        <v>0</v>
      </c>
      <c r="AK29" s="233">
        <v>0</v>
      </c>
      <c r="AL29" s="233">
        <v>0</v>
      </c>
      <c r="AM29" s="233">
        <v>0</v>
      </c>
      <c r="AN29" s="233">
        <v>0</v>
      </c>
      <c r="AO29" s="233">
        <v>0</v>
      </c>
      <c r="AP29" s="233">
        <v>0</v>
      </c>
      <c r="AQ29" s="233">
        <v>0</v>
      </c>
      <c r="AR29" s="233">
        <v>0</v>
      </c>
      <c r="AS29" s="233">
        <v>0</v>
      </c>
      <c r="AT29" s="233">
        <v>0</v>
      </c>
      <c r="AU29" s="233">
        <v>0</v>
      </c>
      <c r="AV29" s="233">
        <v>0</v>
      </c>
      <c r="AW29" s="233">
        <v>0</v>
      </c>
      <c r="AX29" s="233">
        <v>0</v>
      </c>
      <c r="AY29" s="233">
        <v>0</v>
      </c>
      <c r="AZ29" s="233">
        <v>0</v>
      </c>
      <c r="BA29" s="233">
        <v>0</v>
      </c>
      <c r="BB29" s="233">
        <v>0</v>
      </c>
      <c r="BC29" s="233">
        <v>1564.72821301514</v>
      </c>
      <c r="BD29" s="233">
        <v>6233.4099952300958</v>
      </c>
      <c r="BE29" s="233">
        <v>7833.6943249098995</v>
      </c>
      <c r="BF29" s="233">
        <v>8957.1590400594778</v>
      </c>
      <c r="BG29" s="233">
        <v>104.27898054865661</v>
      </c>
      <c r="BH29" s="233">
        <v>0</v>
      </c>
      <c r="BI29" s="233">
        <v>0</v>
      </c>
      <c r="BJ29" s="233">
        <v>0</v>
      </c>
      <c r="BK29" s="233">
        <v>0</v>
      </c>
      <c r="BL29" s="233">
        <v>0</v>
      </c>
      <c r="BM29" s="233">
        <v>0</v>
      </c>
      <c r="BN29" s="233">
        <v>0</v>
      </c>
      <c r="BO29" s="233">
        <v>0</v>
      </c>
      <c r="BP29" s="233">
        <v>0</v>
      </c>
      <c r="BQ29" s="233">
        <v>0</v>
      </c>
      <c r="BR29" s="233">
        <v>0</v>
      </c>
      <c r="BS29" s="233">
        <v>0</v>
      </c>
      <c r="BT29" s="233">
        <v>0</v>
      </c>
      <c r="BU29" s="233">
        <v>0</v>
      </c>
      <c r="BV29" s="206">
        <v>0</v>
      </c>
      <c r="BW29" s="206">
        <v>0</v>
      </c>
      <c r="BX29" s="207">
        <v>0</v>
      </c>
      <c r="BY29" s="207">
        <v>0</v>
      </c>
      <c r="BZ29" s="207">
        <v>0</v>
      </c>
      <c r="CA29" s="208">
        <v>0</v>
      </c>
    </row>
    <row r="30" spans="1:79" s="326" customFormat="1" ht="25.5" customHeight="1" x14ac:dyDescent="0.4">
      <c r="A30" s="322"/>
      <c r="B30" s="323" t="s">
        <v>381</v>
      </c>
      <c r="C30" s="330"/>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c r="AE30" s="331"/>
      <c r="AF30" s="331"/>
      <c r="AG30" s="331"/>
      <c r="AH30" s="266">
        <v>8617.1058699847963</v>
      </c>
      <c r="AI30" s="266">
        <v>11599.720310069908</v>
      </c>
      <c r="AJ30" s="266">
        <v>10335.698269866369</v>
      </c>
      <c r="AK30" s="266">
        <v>10730.982563664866</v>
      </c>
      <c r="AL30" s="266">
        <v>10880.634768610353</v>
      </c>
      <c r="AM30" s="266">
        <v>11338.934559690028</v>
      </c>
      <c r="AN30" s="266">
        <v>11522.222707978332</v>
      </c>
      <c r="AO30" s="266">
        <v>11431.478729407194</v>
      </c>
      <c r="AP30" s="266">
        <v>11120.32842935555</v>
      </c>
      <c r="AQ30" s="266">
        <v>10754.141386601801</v>
      </c>
      <c r="AR30" s="266">
        <v>9958.3115005740801</v>
      </c>
      <c r="AS30" s="266">
        <v>9331.0260888710491</v>
      </c>
      <c r="AT30" s="266">
        <v>8775.3682498527414</v>
      </c>
      <c r="AU30" s="266">
        <v>9362.1682971382525</v>
      </c>
      <c r="AV30" s="266">
        <v>9997.6860625435511</v>
      </c>
      <c r="AW30" s="266">
        <v>10378.56249912471</v>
      </c>
      <c r="AX30" s="266">
        <v>10371.683344940757</v>
      </c>
      <c r="AY30" s="266">
        <v>10438.523471208759</v>
      </c>
      <c r="AZ30" s="266">
        <v>10537.087670095092</v>
      </c>
      <c r="BA30" s="266">
        <v>10689.420295639606</v>
      </c>
      <c r="BB30" s="266">
        <v>10861.175214634965</v>
      </c>
      <c r="BC30" s="266">
        <v>12284.818596847765</v>
      </c>
      <c r="BD30" s="266">
        <v>12559.639571848835</v>
      </c>
      <c r="BE30" s="266">
        <v>12630.151374735815</v>
      </c>
      <c r="BF30" s="266">
        <v>12534.436993325315</v>
      </c>
      <c r="BG30" s="266">
        <v>12509.893046872485</v>
      </c>
      <c r="BH30" s="266">
        <v>12400.685904021268</v>
      </c>
      <c r="BI30" s="266">
        <v>12310.280474617082</v>
      </c>
      <c r="BJ30" s="266">
        <v>12425.355245398869</v>
      </c>
      <c r="BK30" s="266">
        <v>12662.555781873216</v>
      </c>
      <c r="BL30" s="266">
        <v>13095.570928694511</v>
      </c>
      <c r="BM30" s="266">
        <v>13558.872663710426</v>
      </c>
      <c r="BN30" s="266">
        <v>13689.415290190535</v>
      </c>
      <c r="BO30" s="266">
        <v>13531.183865198491</v>
      </c>
      <c r="BP30" s="266">
        <v>13255.660062760435</v>
      </c>
      <c r="BQ30" s="266">
        <v>12223.222840357943</v>
      </c>
      <c r="BR30" s="266">
        <v>12218.022977917784</v>
      </c>
      <c r="BS30" s="266">
        <v>12223.703581206235</v>
      </c>
      <c r="BT30" s="266">
        <v>11909.4772611835</v>
      </c>
      <c r="BU30" s="266">
        <v>11641.274370128747</v>
      </c>
      <c r="BV30" s="318">
        <v>11404.382614300283</v>
      </c>
      <c r="BW30" s="318">
        <v>11198.056303942289</v>
      </c>
      <c r="BX30" s="182">
        <v>11259.033485585196</v>
      </c>
      <c r="BY30" s="182">
        <v>11274.766773081094</v>
      </c>
      <c r="BZ30" s="182">
        <v>11305.337269143705</v>
      </c>
      <c r="CA30" s="325">
        <v>11335.616623785334</v>
      </c>
    </row>
    <row r="31" spans="1:79" s="326" customFormat="1" x14ac:dyDescent="0.4">
      <c r="A31" s="322"/>
      <c r="B31" s="234" t="s">
        <v>116</v>
      </c>
      <c r="C31" s="330"/>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233">
        <v>8617.1058699847963</v>
      </c>
      <c r="AI31" s="233">
        <v>11599.720310069908</v>
      </c>
      <c r="AJ31" s="233">
        <v>10335.698269866369</v>
      </c>
      <c r="AK31" s="233">
        <v>10730.982563664866</v>
      </c>
      <c r="AL31" s="233">
        <v>10880.634768610353</v>
      </c>
      <c r="AM31" s="233">
        <v>11338.934559690028</v>
      </c>
      <c r="AN31" s="233">
        <v>11522.222707978332</v>
      </c>
      <c r="AO31" s="233">
        <v>11431.478729407194</v>
      </c>
      <c r="AP31" s="233">
        <v>11120.32842935555</v>
      </c>
      <c r="AQ31" s="233">
        <v>10754.141386601801</v>
      </c>
      <c r="AR31" s="233">
        <v>9958.3115005740801</v>
      </c>
      <c r="AS31" s="233">
        <v>9331.0260888710491</v>
      </c>
      <c r="AT31" s="233">
        <v>8775.3682498527414</v>
      </c>
      <c r="AU31" s="233">
        <v>9362.1682971382525</v>
      </c>
      <c r="AV31" s="233">
        <v>9997.6860625435511</v>
      </c>
      <c r="AW31" s="233">
        <v>10378.56249912471</v>
      </c>
      <c r="AX31" s="233">
        <v>10371.683344940757</v>
      </c>
      <c r="AY31" s="233">
        <v>10438.523471208759</v>
      </c>
      <c r="AZ31" s="233">
        <v>10537.087670095092</v>
      </c>
      <c r="BA31" s="233">
        <v>10689.420295639606</v>
      </c>
      <c r="BB31" s="233">
        <v>10861.175214634965</v>
      </c>
      <c r="BC31" s="233">
        <v>12284.818596847765</v>
      </c>
      <c r="BD31" s="233">
        <v>12559.639571848835</v>
      </c>
      <c r="BE31" s="233">
        <v>12630.151374735815</v>
      </c>
      <c r="BF31" s="233">
        <v>12534.436993325315</v>
      </c>
      <c r="BG31" s="233">
        <v>0</v>
      </c>
      <c r="BH31" s="233">
        <v>0</v>
      </c>
      <c r="BI31" s="233">
        <v>0</v>
      </c>
      <c r="BJ31" s="233">
        <v>0</v>
      </c>
      <c r="BK31" s="233">
        <v>0</v>
      </c>
      <c r="BL31" s="233">
        <v>0</v>
      </c>
      <c r="BM31" s="233">
        <v>0</v>
      </c>
      <c r="BN31" s="233">
        <v>0</v>
      </c>
      <c r="BO31" s="233">
        <v>0</v>
      </c>
      <c r="BP31" s="233">
        <v>0</v>
      </c>
      <c r="BQ31" s="233">
        <v>0</v>
      </c>
      <c r="BR31" s="233">
        <v>0</v>
      </c>
      <c r="BS31" s="233">
        <v>0</v>
      </c>
      <c r="BT31" s="233">
        <v>0</v>
      </c>
      <c r="BU31" s="233">
        <v>0</v>
      </c>
      <c r="BV31" s="206">
        <v>0</v>
      </c>
      <c r="BW31" s="206">
        <v>0</v>
      </c>
      <c r="BX31" s="207">
        <v>0</v>
      </c>
      <c r="BY31" s="207">
        <v>0</v>
      </c>
      <c r="BZ31" s="207">
        <v>0</v>
      </c>
      <c r="CA31" s="208">
        <v>0</v>
      </c>
    </row>
    <row r="32" spans="1:79" s="326" customFormat="1" x14ac:dyDescent="0.4">
      <c r="A32" s="322"/>
      <c r="B32" s="332" t="s">
        <v>382</v>
      </c>
      <c r="C32" s="330"/>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233">
        <v>0</v>
      </c>
      <c r="AI32" s="233">
        <v>0</v>
      </c>
      <c r="AJ32" s="233">
        <v>0</v>
      </c>
      <c r="AK32" s="233">
        <v>0</v>
      </c>
      <c r="AL32" s="233">
        <v>0</v>
      </c>
      <c r="AM32" s="233">
        <v>0</v>
      </c>
      <c r="AN32" s="233">
        <v>0</v>
      </c>
      <c r="AO32" s="233">
        <v>0</v>
      </c>
      <c r="AP32" s="233">
        <v>0</v>
      </c>
      <c r="AQ32" s="233">
        <v>0</v>
      </c>
      <c r="AR32" s="233">
        <v>0</v>
      </c>
      <c r="AS32" s="233">
        <v>0</v>
      </c>
      <c r="AT32" s="233">
        <v>0</v>
      </c>
      <c r="AU32" s="233">
        <v>0</v>
      </c>
      <c r="AV32" s="233">
        <v>0</v>
      </c>
      <c r="AW32" s="233">
        <v>0</v>
      </c>
      <c r="AX32" s="233">
        <v>0</v>
      </c>
      <c r="AY32" s="233">
        <v>0</v>
      </c>
      <c r="AZ32" s="233">
        <v>0</v>
      </c>
      <c r="BA32" s="233">
        <v>0</v>
      </c>
      <c r="BB32" s="233">
        <v>0</v>
      </c>
      <c r="BC32" s="233">
        <v>0</v>
      </c>
      <c r="BD32" s="233">
        <v>0</v>
      </c>
      <c r="BE32" s="233">
        <v>0</v>
      </c>
      <c r="BF32" s="233">
        <v>0</v>
      </c>
      <c r="BG32" s="233">
        <v>12509.893046872485</v>
      </c>
      <c r="BH32" s="233">
        <v>12400.685904021268</v>
      </c>
      <c r="BI32" s="233">
        <v>12310.280474617082</v>
      </c>
      <c r="BJ32" s="233">
        <v>12425.355245398869</v>
      </c>
      <c r="BK32" s="233">
        <v>12662.555781873216</v>
      </c>
      <c r="BL32" s="233">
        <v>13095.570928694511</v>
      </c>
      <c r="BM32" s="233">
        <v>13558.872663710426</v>
      </c>
      <c r="BN32" s="233">
        <v>13689.415290190535</v>
      </c>
      <c r="BO32" s="233">
        <v>13531.183865198491</v>
      </c>
      <c r="BP32" s="233">
        <v>13255.660062760435</v>
      </c>
      <c r="BQ32" s="233">
        <v>12223.222840357943</v>
      </c>
      <c r="BR32" s="233">
        <v>12218.022977917784</v>
      </c>
      <c r="BS32" s="233">
        <v>12223.703581206235</v>
      </c>
      <c r="BT32" s="233">
        <v>11909.4772611835</v>
      </c>
      <c r="BU32" s="233">
        <v>11641.274370128747</v>
      </c>
      <c r="BV32" s="206">
        <v>11404.382614300283</v>
      </c>
      <c r="BW32" s="206">
        <v>11198.056303942289</v>
      </c>
      <c r="BX32" s="207">
        <v>11259.033485585196</v>
      </c>
      <c r="BY32" s="207">
        <v>11274.766773081094</v>
      </c>
      <c r="BZ32" s="207">
        <v>11305.337269143705</v>
      </c>
      <c r="CA32" s="208">
        <v>11335.616623785334</v>
      </c>
    </row>
    <row r="33" spans="1:79" s="326" customFormat="1" ht="25.5" customHeight="1" x14ac:dyDescent="0.4">
      <c r="A33" s="322"/>
      <c r="B33" s="316" t="s">
        <v>383</v>
      </c>
      <c r="C33" s="330"/>
      <c r="D33" s="331"/>
      <c r="E33" s="331"/>
      <c r="F33" s="331"/>
      <c r="G33" s="331"/>
      <c r="H33" s="331"/>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182">
        <v>0</v>
      </c>
      <c r="AI33" s="182">
        <v>0</v>
      </c>
      <c r="AJ33" s="182">
        <v>0</v>
      </c>
      <c r="AK33" s="182">
        <v>0</v>
      </c>
      <c r="AL33" s="182">
        <v>0</v>
      </c>
      <c r="AM33" s="182">
        <v>0</v>
      </c>
      <c r="AN33" s="182">
        <v>0</v>
      </c>
      <c r="AO33" s="182">
        <v>0</v>
      </c>
      <c r="AP33" s="182">
        <v>0</v>
      </c>
      <c r="AQ33" s="182">
        <v>0</v>
      </c>
      <c r="AR33" s="182">
        <v>0</v>
      </c>
      <c r="AS33" s="182">
        <v>0</v>
      </c>
      <c r="AT33" s="182">
        <v>0</v>
      </c>
      <c r="AU33" s="182">
        <v>0</v>
      </c>
      <c r="AV33" s="182">
        <v>0</v>
      </c>
      <c r="AW33" s="182">
        <v>0</v>
      </c>
      <c r="AX33" s="182">
        <v>0</v>
      </c>
      <c r="AY33" s="182">
        <v>0</v>
      </c>
      <c r="AZ33" s="182">
        <v>0</v>
      </c>
      <c r="BA33" s="182">
        <v>0</v>
      </c>
      <c r="BB33" s="182">
        <v>0</v>
      </c>
      <c r="BC33" s="182">
        <v>0</v>
      </c>
      <c r="BD33" s="182">
        <v>0</v>
      </c>
      <c r="BE33" s="182">
        <v>0</v>
      </c>
      <c r="BF33" s="182">
        <v>0</v>
      </c>
      <c r="BG33" s="182">
        <v>27.450411631247768</v>
      </c>
      <c r="BH33" s="182">
        <v>50.520285445776125</v>
      </c>
      <c r="BI33" s="182">
        <v>625.29952305383745</v>
      </c>
      <c r="BJ33" s="182">
        <v>322.18430019499726</v>
      </c>
      <c r="BK33" s="182">
        <v>306.34331129629993</v>
      </c>
      <c r="BL33" s="182">
        <v>398.0577129433654</v>
      </c>
      <c r="BM33" s="182">
        <v>653.94785907146922</v>
      </c>
      <c r="BN33" s="182">
        <v>567.72763456843518</v>
      </c>
      <c r="BO33" s="182">
        <v>192.76071187262369</v>
      </c>
      <c r="BP33" s="182">
        <v>43.673775221273019</v>
      </c>
      <c r="BQ33" s="182">
        <v>68.518423236005361</v>
      </c>
      <c r="BR33" s="182">
        <v>80.742535952418351</v>
      </c>
      <c r="BS33" s="182">
        <v>110.41122402268984</v>
      </c>
      <c r="BT33" s="182">
        <v>88.901626444650162</v>
      </c>
      <c r="BU33" s="182">
        <v>125.77183339689672</v>
      </c>
      <c r="BV33" s="182">
        <v>205.34920882041973</v>
      </c>
      <c r="BW33" s="182">
        <v>363.72738927825549</v>
      </c>
      <c r="BX33" s="182">
        <v>507.12288338859781</v>
      </c>
      <c r="BY33" s="182">
        <v>652.52453055479327</v>
      </c>
      <c r="BZ33" s="182">
        <v>803.56887374728922</v>
      </c>
      <c r="CA33" s="325">
        <v>940.15371930200956</v>
      </c>
    </row>
    <row r="34" spans="1:79" s="326" customFormat="1" x14ac:dyDescent="0.4">
      <c r="A34" s="322"/>
      <c r="B34" s="328" t="s">
        <v>384</v>
      </c>
      <c r="C34" s="328"/>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233">
        <v>0</v>
      </c>
      <c r="AI34" s="233">
        <v>0</v>
      </c>
      <c r="AJ34" s="233">
        <v>0</v>
      </c>
      <c r="AK34" s="233">
        <v>0</v>
      </c>
      <c r="AL34" s="233">
        <v>0</v>
      </c>
      <c r="AM34" s="233">
        <v>0</v>
      </c>
      <c r="AN34" s="233">
        <v>0</v>
      </c>
      <c r="AO34" s="233">
        <v>0</v>
      </c>
      <c r="AP34" s="233">
        <v>0</v>
      </c>
      <c r="AQ34" s="233">
        <v>0</v>
      </c>
      <c r="AR34" s="233">
        <v>0</v>
      </c>
      <c r="AS34" s="233">
        <v>0</v>
      </c>
      <c r="AT34" s="233">
        <v>0</v>
      </c>
      <c r="AU34" s="233">
        <v>0</v>
      </c>
      <c r="AV34" s="233">
        <v>0</v>
      </c>
      <c r="AW34" s="233">
        <v>0</v>
      </c>
      <c r="AX34" s="233">
        <v>0</v>
      </c>
      <c r="AY34" s="233">
        <v>0</v>
      </c>
      <c r="AZ34" s="233">
        <v>0</v>
      </c>
      <c r="BA34" s="233">
        <v>0</v>
      </c>
      <c r="BB34" s="233">
        <v>0</v>
      </c>
      <c r="BC34" s="233">
        <v>0</v>
      </c>
      <c r="BD34" s="233">
        <v>0</v>
      </c>
      <c r="BE34" s="233">
        <v>0</v>
      </c>
      <c r="BF34" s="233">
        <v>0</v>
      </c>
      <c r="BG34" s="233">
        <v>0</v>
      </c>
      <c r="BH34" s="233">
        <v>0</v>
      </c>
      <c r="BI34" s="233">
        <v>560.18084291115974</v>
      </c>
      <c r="BJ34" s="233">
        <v>313.72036646694193</v>
      </c>
      <c r="BK34" s="233">
        <v>253.519336490499</v>
      </c>
      <c r="BL34" s="233">
        <v>344.61483644767878</v>
      </c>
      <c r="BM34" s="233">
        <v>444.26615576709639</v>
      </c>
      <c r="BN34" s="233">
        <v>384.30166184754722</v>
      </c>
      <c r="BO34" s="233">
        <v>95.662967065834422</v>
      </c>
      <c r="BP34" s="233">
        <v>0</v>
      </c>
      <c r="BQ34" s="233">
        <v>0</v>
      </c>
      <c r="BR34" s="233">
        <v>0</v>
      </c>
      <c r="BS34" s="233">
        <v>0</v>
      </c>
      <c r="BT34" s="233">
        <v>0</v>
      </c>
      <c r="BU34" s="233">
        <v>0</v>
      </c>
      <c r="BV34" s="206">
        <v>0</v>
      </c>
      <c r="BW34" s="206">
        <v>0</v>
      </c>
      <c r="BX34" s="207">
        <v>0</v>
      </c>
      <c r="BY34" s="207">
        <v>0</v>
      </c>
      <c r="BZ34" s="207">
        <v>0</v>
      </c>
      <c r="CA34" s="208">
        <v>0</v>
      </c>
    </row>
    <row r="35" spans="1:79" s="334" customFormat="1" x14ac:dyDescent="0.35">
      <c r="A35" s="333"/>
      <c r="B35" s="27" t="s">
        <v>385</v>
      </c>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6">
        <v>0</v>
      </c>
      <c r="AI35" s="336">
        <v>0</v>
      </c>
      <c r="AJ35" s="336">
        <v>0</v>
      </c>
      <c r="AK35" s="336">
        <v>0</v>
      </c>
      <c r="AL35" s="336">
        <v>0</v>
      </c>
      <c r="AM35" s="336">
        <v>0</v>
      </c>
      <c r="AN35" s="336">
        <v>0</v>
      </c>
      <c r="AO35" s="336">
        <v>0</v>
      </c>
      <c r="AP35" s="336">
        <v>0</v>
      </c>
      <c r="AQ35" s="336">
        <v>0</v>
      </c>
      <c r="AR35" s="336">
        <v>0</v>
      </c>
      <c r="AS35" s="336">
        <v>0</v>
      </c>
      <c r="AT35" s="336">
        <v>0</v>
      </c>
      <c r="AU35" s="336">
        <v>0</v>
      </c>
      <c r="AV35" s="336">
        <v>0</v>
      </c>
      <c r="AW35" s="336">
        <v>0</v>
      </c>
      <c r="AX35" s="336">
        <v>0</v>
      </c>
      <c r="AY35" s="336">
        <v>0</v>
      </c>
      <c r="AZ35" s="336">
        <v>0</v>
      </c>
      <c r="BA35" s="336">
        <v>0</v>
      </c>
      <c r="BB35" s="336">
        <v>0</v>
      </c>
      <c r="BC35" s="336">
        <v>0</v>
      </c>
      <c r="BD35" s="336">
        <v>0</v>
      </c>
      <c r="BE35" s="336">
        <v>0</v>
      </c>
      <c r="BF35" s="336">
        <v>0</v>
      </c>
      <c r="BG35" s="336">
        <v>0</v>
      </c>
      <c r="BH35" s="336">
        <v>0</v>
      </c>
      <c r="BI35" s="336">
        <v>0</v>
      </c>
      <c r="BJ35" s="336">
        <v>0</v>
      </c>
      <c r="BK35" s="336">
        <v>0</v>
      </c>
      <c r="BL35" s="336">
        <v>0</v>
      </c>
      <c r="BM35" s="336">
        <v>153.20207121269232</v>
      </c>
      <c r="BN35" s="336">
        <v>117.08046414336762</v>
      </c>
      <c r="BO35" s="336">
        <v>0</v>
      </c>
      <c r="BP35" s="336">
        <v>0</v>
      </c>
      <c r="BQ35" s="336">
        <v>0</v>
      </c>
      <c r="BR35" s="336">
        <v>0</v>
      </c>
      <c r="BS35" s="336">
        <v>0</v>
      </c>
      <c r="BT35" s="336">
        <v>0</v>
      </c>
      <c r="BU35" s="336">
        <v>0</v>
      </c>
      <c r="BV35" s="336">
        <v>0</v>
      </c>
      <c r="BW35" s="336">
        <v>0</v>
      </c>
      <c r="BX35" s="336">
        <v>0</v>
      </c>
      <c r="BY35" s="336">
        <v>0</v>
      </c>
      <c r="BZ35" s="336">
        <v>0</v>
      </c>
      <c r="CA35" s="337">
        <v>0</v>
      </c>
    </row>
    <row r="36" spans="1:79" s="334" customFormat="1" x14ac:dyDescent="0.35">
      <c r="A36" s="333"/>
      <c r="B36" s="27" t="s">
        <v>386</v>
      </c>
      <c r="D36" s="335"/>
      <c r="E36" s="335"/>
      <c r="F36" s="335"/>
      <c r="G36" s="335"/>
      <c r="H36" s="335"/>
      <c r="I36" s="335"/>
      <c r="J36" s="335"/>
      <c r="K36" s="335"/>
      <c r="L36" s="335"/>
      <c r="M36" s="335"/>
      <c r="N36" s="335"/>
      <c r="O36" s="335"/>
      <c r="P36" s="335"/>
      <c r="Q36" s="335"/>
      <c r="R36" s="335"/>
      <c r="S36" s="335"/>
      <c r="T36" s="335"/>
      <c r="U36" s="335"/>
      <c r="V36" s="335"/>
      <c r="W36" s="335"/>
      <c r="X36" s="335"/>
      <c r="Y36" s="335"/>
      <c r="Z36" s="335"/>
      <c r="AA36" s="335"/>
      <c r="AB36" s="335"/>
      <c r="AC36" s="335"/>
      <c r="AD36" s="335"/>
      <c r="AE36" s="335"/>
      <c r="AF36" s="335"/>
      <c r="AG36" s="335"/>
      <c r="AH36" s="336">
        <v>0</v>
      </c>
      <c r="AI36" s="336">
        <v>0</v>
      </c>
      <c r="AJ36" s="336">
        <v>0</v>
      </c>
      <c r="AK36" s="336">
        <v>0</v>
      </c>
      <c r="AL36" s="336">
        <v>0</v>
      </c>
      <c r="AM36" s="336">
        <v>0</v>
      </c>
      <c r="AN36" s="336">
        <v>0</v>
      </c>
      <c r="AO36" s="336">
        <v>0</v>
      </c>
      <c r="AP36" s="336">
        <v>0</v>
      </c>
      <c r="AQ36" s="336">
        <v>0</v>
      </c>
      <c r="AR36" s="336">
        <v>0</v>
      </c>
      <c r="AS36" s="336">
        <v>0</v>
      </c>
      <c r="AT36" s="336">
        <v>0</v>
      </c>
      <c r="AU36" s="336">
        <v>0</v>
      </c>
      <c r="AV36" s="336">
        <v>0</v>
      </c>
      <c r="AW36" s="336">
        <v>0</v>
      </c>
      <c r="AX36" s="336">
        <v>0</v>
      </c>
      <c r="AY36" s="336">
        <v>0</v>
      </c>
      <c r="AZ36" s="336">
        <v>0</v>
      </c>
      <c r="BA36" s="336">
        <v>0</v>
      </c>
      <c r="BB36" s="336">
        <v>0</v>
      </c>
      <c r="BC36" s="336">
        <v>0</v>
      </c>
      <c r="BD36" s="336">
        <v>0</v>
      </c>
      <c r="BE36" s="336">
        <v>0</v>
      </c>
      <c r="BF36" s="336">
        <v>0</v>
      </c>
      <c r="BG36" s="336">
        <v>27.450411631247768</v>
      </c>
      <c r="BH36" s="336">
        <v>50.520285445776125</v>
      </c>
      <c r="BI36" s="336">
        <v>65.118680142677647</v>
      </c>
      <c r="BJ36" s="336">
        <v>8.4639337280552898</v>
      </c>
      <c r="BK36" s="336">
        <v>52.82397480580088</v>
      </c>
      <c r="BL36" s="336">
        <v>53.442876495686647</v>
      </c>
      <c r="BM36" s="336">
        <v>56.479632091680628</v>
      </c>
      <c r="BN36" s="336">
        <v>66.345508577520391</v>
      </c>
      <c r="BO36" s="336">
        <v>97.097744806789251</v>
      </c>
      <c r="BP36" s="336">
        <v>43.673775221273019</v>
      </c>
      <c r="BQ36" s="336">
        <v>68.518423236005361</v>
      </c>
      <c r="BR36" s="336">
        <v>80.742535952418351</v>
      </c>
      <c r="BS36" s="336">
        <v>110.41122402268984</v>
      </c>
      <c r="BT36" s="336">
        <v>88.901626444650162</v>
      </c>
      <c r="BU36" s="336">
        <v>93.430862681486801</v>
      </c>
      <c r="BV36" s="336">
        <v>89.759371490970409</v>
      </c>
      <c r="BW36" s="336">
        <v>91</v>
      </c>
      <c r="BX36" s="336">
        <v>94.263564611529731</v>
      </c>
      <c r="BY36" s="336">
        <v>94.39739642331682</v>
      </c>
      <c r="BZ36" s="336">
        <v>94.477575406685119</v>
      </c>
      <c r="CA36" s="337">
        <v>92.62814766895066</v>
      </c>
    </row>
    <row r="37" spans="1:79" s="334" customFormat="1" ht="25.5" customHeight="1" thickBot="1" x14ac:dyDescent="0.4">
      <c r="A37" s="333"/>
      <c r="B37" s="74" t="s">
        <v>387</v>
      </c>
      <c r="C37" s="338"/>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40">
        <v>0</v>
      </c>
      <c r="AI37" s="340">
        <v>0</v>
      </c>
      <c r="AJ37" s="340">
        <v>0</v>
      </c>
      <c r="AK37" s="340">
        <v>0</v>
      </c>
      <c r="AL37" s="340">
        <v>0</v>
      </c>
      <c r="AM37" s="340">
        <v>0</v>
      </c>
      <c r="AN37" s="340">
        <v>0</v>
      </c>
      <c r="AO37" s="340">
        <v>0</v>
      </c>
      <c r="AP37" s="340">
        <v>0</v>
      </c>
      <c r="AQ37" s="340">
        <v>0</v>
      </c>
      <c r="AR37" s="340">
        <v>0</v>
      </c>
      <c r="AS37" s="340">
        <v>0</v>
      </c>
      <c r="AT37" s="340">
        <v>0</v>
      </c>
      <c r="AU37" s="340">
        <v>0</v>
      </c>
      <c r="AV37" s="340">
        <v>0</v>
      </c>
      <c r="AW37" s="340">
        <v>0</v>
      </c>
      <c r="AX37" s="340">
        <v>0</v>
      </c>
      <c r="AY37" s="340">
        <v>0</v>
      </c>
      <c r="AZ37" s="340">
        <v>0</v>
      </c>
      <c r="BA37" s="340">
        <v>0</v>
      </c>
      <c r="BB37" s="340">
        <v>0</v>
      </c>
      <c r="BC37" s="340">
        <v>0</v>
      </c>
      <c r="BD37" s="340">
        <v>0</v>
      </c>
      <c r="BE37" s="340">
        <v>0</v>
      </c>
      <c r="BF37" s="340">
        <v>0</v>
      </c>
      <c r="BG37" s="340">
        <v>0</v>
      </c>
      <c r="BH37" s="340">
        <v>0</v>
      </c>
      <c r="BI37" s="340">
        <v>0</v>
      </c>
      <c r="BJ37" s="340">
        <v>0</v>
      </c>
      <c r="BK37" s="340">
        <v>0</v>
      </c>
      <c r="BL37" s="340">
        <v>0</v>
      </c>
      <c r="BM37" s="340">
        <v>0</v>
      </c>
      <c r="BN37" s="340">
        <v>0</v>
      </c>
      <c r="BO37" s="340">
        <v>0</v>
      </c>
      <c r="BP37" s="340">
        <v>0</v>
      </c>
      <c r="BQ37" s="340">
        <v>0</v>
      </c>
      <c r="BR37" s="340">
        <v>0</v>
      </c>
      <c r="BS37" s="340">
        <v>0</v>
      </c>
      <c r="BT37" s="340">
        <v>0</v>
      </c>
      <c r="BU37" s="340">
        <v>32.340970715409931</v>
      </c>
      <c r="BV37" s="340">
        <v>115.58983732944934</v>
      </c>
      <c r="BW37" s="340">
        <v>272.72738927825549</v>
      </c>
      <c r="BX37" s="340">
        <v>412.85931877706804</v>
      </c>
      <c r="BY37" s="340">
        <v>558.12713413147651</v>
      </c>
      <c r="BZ37" s="340">
        <v>709.09129834060411</v>
      </c>
      <c r="CA37" s="341">
        <v>847.52557163305892</v>
      </c>
    </row>
    <row r="38" spans="1:79" s="326" customFormat="1" ht="26.25" customHeight="1" x14ac:dyDescent="0.4">
      <c r="A38" s="346"/>
      <c r="B38" s="160" t="s">
        <v>388</v>
      </c>
      <c r="C38" s="322"/>
      <c r="D38" s="46" t="s">
        <v>624</v>
      </c>
      <c r="E38" s="46" t="s">
        <v>625</v>
      </c>
      <c r="F38" s="46" t="s">
        <v>626</v>
      </c>
      <c r="G38" s="46" t="s">
        <v>627</v>
      </c>
      <c r="H38" s="46" t="s">
        <v>628</v>
      </c>
      <c r="I38" s="46" t="s">
        <v>629</v>
      </c>
      <c r="J38" s="46" t="s">
        <v>630</v>
      </c>
      <c r="K38" s="46" t="s">
        <v>631</v>
      </c>
      <c r="L38" s="46" t="s">
        <v>632</v>
      </c>
      <c r="M38" s="46" t="s">
        <v>633</v>
      </c>
      <c r="N38" s="46" t="s">
        <v>634</v>
      </c>
      <c r="O38" s="46" t="s">
        <v>635</v>
      </c>
      <c r="P38" s="46" t="s">
        <v>636</v>
      </c>
      <c r="Q38" s="46" t="s">
        <v>637</v>
      </c>
      <c r="R38" s="46" t="s">
        <v>638</v>
      </c>
      <c r="S38" s="46" t="s">
        <v>639</v>
      </c>
      <c r="T38" s="46" t="s">
        <v>640</v>
      </c>
      <c r="U38" s="46" t="s">
        <v>641</v>
      </c>
      <c r="V38" s="46" t="s">
        <v>642</v>
      </c>
      <c r="W38" s="46" t="s">
        <v>643</v>
      </c>
      <c r="X38" s="46" t="s">
        <v>644</v>
      </c>
      <c r="Y38" s="46" t="s">
        <v>645</v>
      </c>
      <c r="Z38" s="46" t="s">
        <v>646</v>
      </c>
      <c r="AA38" s="46" t="s">
        <v>647</v>
      </c>
      <c r="AB38" s="46" t="s">
        <v>648</v>
      </c>
      <c r="AC38" s="46" t="s">
        <v>649</v>
      </c>
      <c r="AD38" s="46" t="s">
        <v>650</v>
      </c>
      <c r="AE38" s="46" t="s">
        <v>651</v>
      </c>
      <c r="AF38" s="46" t="s">
        <v>652</v>
      </c>
      <c r="AG38" s="46" t="s">
        <v>653</v>
      </c>
      <c r="AH38" s="46" t="s">
        <v>654</v>
      </c>
      <c r="AI38" s="46" t="s">
        <v>655</v>
      </c>
      <c r="AJ38" s="46" t="s">
        <v>656</v>
      </c>
      <c r="AK38" s="46" t="s">
        <v>657</v>
      </c>
      <c r="AL38" s="46" t="s">
        <v>658</v>
      </c>
      <c r="AM38" s="46" t="s">
        <v>659</v>
      </c>
      <c r="AN38" s="46" t="s">
        <v>660</v>
      </c>
      <c r="AO38" s="46" t="s">
        <v>661</v>
      </c>
      <c r="AP38" s="46" t="s">
        <v>662</v>
      </c>
      <c r="AQ38" s="46" t="s">
        <v>663</v>
      </c>
      <c r="AR38" s="46" t="s">
        <v>664</v>
      </c>
      <c r="AS38" s="46" t="s">
        <v>665</v>
      </c>
      <c r="AT38" s="46" t="s">
        <v>666</v>
      </c>
      <c r="AU38" s="46" t="s">
        <v>667</v>
      </c>
      <c r="AV38" s="46" t="s">
        <v>668</v>
      </c>
      <c r="AW38" s="46" t="s">
        <v>669</v>
      </c>
      <c r="AX38" s="46" t="s">
        <v>670</v>
      </c>
      <c r="AY38" s="46" t="s">
        <v>593</v>
      </c>
      <c r="AZ38" s="46" t="s">
        <v>594</v>
      </c>
      <c r="BA38" s="46" t="s">
        <v>595</v>
      </c>
      <c r="BB38" s="46" t="s">
        <v>596</v>
      </c>
      <c r="BC38" s="46" t="s">
        <v>597</v>
      </c>
      <c r="BD38" s="46" t="s">
        <v>598</v>
      </c>
      <c r="BE38" s="46" t="s">
        <v>599</v>
      </c>
      <c r="BF38" s="46" t="s">
        <v>600</v>
      </c>
      <c r="BG38" s="46" t="s">
        <v>601</v>
      </c>
      <c r="BH38" s="46" t="s">
        <v>602</v>
      </c>
      <c r="BI38" s="46" t="s">
        <v>603</v>
      </c>
      <c r="BJ38" s="46" t="s">
        <v>604</v>
      </c>
      <c r="BK38" s="46" t="s">
        <v>605</v>
      </c>
      <c r="BL38" s="46" t="s">
        <v>606</v>
      </c>
      <c r="BM38" s="46" t="s">
        <v>607</v>
      </c>
      <c r="BN38" s="46" t="s">
        <v>608</v>
      </c>
      <c r="BO38" s="46" t="s">
        <v>609</v>
      </c>
      <c r="BP38" s="46" t="s">
        <v>610</v>
      </c>
      <c r="BQ38" s="46" t="s">
        <v>611</v>
      </c>
      <c r="BR38" s="46" t="s">
        <v>612</v>
      </c>
      <c r="BS38" s="46" t="s">
        <v>613</v>
      </c>
      <c r="BT38" s="46" t="s">
        <v>614</v>
      </c>
      <c r="BU38" s="46" t="s">
        <v>615</v>
      </c>
      <c r="BV38" s="46" t="s">
        <v>616</v>
      </c>
      <c r="BW38" s="46" t="s">
        <v>617</v>
      </c>
      <c r="BX38" s="46" t="s">
        <v>618</v>
      </c>
      <c r="BY38" s="46" t="s">
        <v>619</v>
      </c>
      <c r="BZ38" s="46" t="s">
        <v>620</v>
      </c>
      <c r="CA38" s="47" t="s">
        <v>621</v>
      </c>
    </row>
    <row r="39" spans="1:79" s="326" customFormat="1" x14ac:dyDescent="0.4">
      <c r="A39" s="322"/>
      <c r="B39" s="343" t="s">
        <v>131</v>
      </c>
      <c r="C39" s="347"/>
      <c r="D39" s="275" t="s">
        <v>622</v>
      </c>
      <c r="E39" s="275" t="s">
        <v>622</v>
      </c>
      <c r="F39" s="275" t="s">
        <v>622</v>
      </c>
      <c r="G39" s="275" t="s">
        <v>622</v>
      </c>
      <c r="H39" s="275" t="s">
        <v>622</v>
      </c>
      <c r="I39" s="275" t="s">
        <v>622</v>
      </c>
      <c r="J39" s="275" t="s">
        <v>622</v>
      </c>
      <c r="K39" s="275" t="s">
        <v>622</v>
      </c>
      <c r="L39" s="275" t="s">
        <v>622</v>
      </c>
      <c r="M39" s="275" t="s">
        <v>622</v>
      </c>
      <c r="N39" s="275" t="s">
        <v>622</v>
      </c>
      <c r="O39" s="275" t="s">
        <v>622</v>
      </c>
      <c r="P39" s="275" t="s">
        <v>622</v>
      </c>
      <c r="Q39" s="275" t="s">
        <v>622</v>
      </c>
      <c r="R39" s="275" t="s">
        <v>622</v>
      </c>
      <c r="S39" s="275" t="s">
        <v>622</v>
      </c>
      <c r="T39" s="275" t="s">
        <v>622</v>
      </c>
      <c r="U39" s="275" t="s">
        <v>622</v>
      </c>
      <c r="V39" s="275" t="s">
        <v>622</v>
      </c>
      <c r="W39" s="275" t="s">
        <v>622</v>
      </c>
      <c r="X39" s="275" t="s">
        <v>622</v>
      </c>
      <c r="Y39" s="275" t="s">
        <v>622</v>
      </c>
      <c r="Z39" s="275" t="s">
        <v>622</v>
      </c>
      <c r="AA39" s="275" t="s">
        <v>622</v>
      </c>
      <c r="AB39" s="275" t="s">
        <v>622</v>
      </c>
      <c r="AC39" s="275" t="s">
        <v>622</v>
      </c>
      <c r="AD39" s="275" t="s">
        <v>622</v>
      </c>
      <c r="AE39" s="275" t="s">
        <v>622</v>
      </c>
      <c r="AF39" s="275" t="s">
        <v>622</v>
      </c>
      <c r="AG39" s="275" t="s">
        <v>622</v>
      </c>
      <c r="AH39" s="275" t="s">
        <v>622</v>
      </c>
      <c r="AI39" s="275" t="s">
        <v>622</v>
      </c>
      <c r="AJ39" s="275" t="s">
        <v>622</v>
      </c>
      <c r="AK39" s="275" t="s">
        <v>622</v>
      </c>
      <c r="AL39" s="275" t="s">
        <v>622</v>
      </c>
      <c r="AM39" s="275" t="s">
        <v>622</v>
      </c>
      <c r="AN39" s="275" t="s">
        <v>622</v>
      </c>
      <c r="AO39" s="275" t="s">
        <v>622</v>
      </c>
      <c r="AP39" s="275" t="s">
        <v>622</v>
      </c>
      <c r="AQ39" s="275" t="s">
        <v>622</v>
      </c>
      <c r="AR39" s="275" t="s">
        <v>622</v>
      </c>
      <c r="AS39" s="275" t="s">
        <v>622</v>
      </c>
      <c r="AT39" s="275" t="s">
        <v>622</v>
      </c>
      <c r="AU39" s="275" t="s">
        <v>622</v>
      </c>
      <c r="AV39" s="275" t="s">
        <v>622</v>
      </c>
      <c r="AW39" s="275" t="s">
        <v>622</v>
      </c>
      <c r="AX39" s="275" t="s">
        <v>622</v>
      </c>
      <c r="AY39" s="275" t="s">
        <v>622</v>
      </c>
      <c r="AZ39" s="275" t="s">
        <v>622</v>
      </c>
      <c r="BA39" s="275" t="s">
        <v>622</v>
      </c>
      <c r="BB39" s="275" t="s">
        <v>622</v>
      </c>
      <c r="BC39" s="275" t="s">
        <v>622</v>
      </c>
      <c r="BD39" s="275" t="s">
        <v>622</v>
      </c>
      <c r="BE39" s="275" t="s">
        <v>622</v>
      </c>
      <c r="BF39" s="275" t="s">
        <v>622</v>
      </c>
      <c r="BG39" s="275" t="s">
        <v>622</v>
      </c>
      <c r="BH39" s="275" t="s">
        <v>622</v>
      </c>
      <c r="BI39" s="275" t="s">
        <v>622</v>
      </c>
      <c r="BJ39" s="275" t="s">
        <v>622</v>
      </c>
      <c r="BK39" s="275" t="s">
        <v>622</v>
      </c>
      <c r="BL39" s="275" t="s">
        <v>622</v>
      </c>
      <c r="BM39" s="275" t="s">
        <v>622</v>
      </c>
      <c r="BN39" s="275" t="s">
        <v>622</v>
      </c>
      <c r="BO39" s="275" t="s">
        <v>622</v>
      </c>
      <c r="BP39" s="275" t="s">
        <v>622</v>
      </c>
      <c r="BQ39" s="275" t="s">
        <v>622</v>
      </c>
      <c r="BR39" s="275" t="s">
        <v>622</v>
      </c>
      <c r="BS39" s="275" t="s">
        <v>622</v>
      </c>
      <c r="BT39" s="275" t="s">
        <v>622</v>
      </c>
      <c r="BU39" s="275" t="s">
        <v>622</v>
      </c>
      <c r="BV39" s="275" t="s">
        <v>623</v>
      </c>
      <c r="BW39" s="275" t="s">
        <v>623</v>
      </c>
      <c r="BX39" s="275" t="s">
        <v>623</v>
      </c>
      <c r="BY39" s="275" t="s">
        <v>623</v>
      </c>
      <c r="BZ39" s="275" t="s">
        <v>623</v>
      </c>
      <c r="CA39" s="276" t="s">
        <v>623</v>
      </c>
    </row>
    <row r="40" spans="1:79" s="321" customFormat="1" ht="25.5" customHeight="1" x14ac:dyDescent="0.4">
      <c r="A40" s="345"/>
      <c r="B40" s="316" t="s">
        <v>389</v>
      </c>
      <c r="C40" s="164"/>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8"/>
      <c r="AI40" s="318"/>
      <c r="AJ40" s="318"/>
      <c r="AK40" s="318"/>
      <c r="AL40" s="318"/>
      <c r="AM40" s="318"/>
      <c r="AN40" s="318"/>
      <c r="AO40" s="318"/>
      <c r="AP40" s="318"/>
      <c r="AQ40" s="318"/>
      <c r="AR40" s="318"/>
      <c r="AS40" s="318"/>
      <c r="AT40" s="318"/>
      <c r="AU40" s="318"/>
      <c r="AV40" s="318"/>
      <c r="AW40" s="318"/>
      <c r="AX40" s="318"/>
      <c r="AY40" s="318"/>
      <c r="AZ40" s="318"/>
      <c r="BA40" s="318"/>
      <c r="BB40" s="318"/>
      <c r="BC40" s="318">
        <f t="shared" ref="BC40:BM40" si="5">SUM(BC41,BC42,BC45:BC48)</f>
        <v>1097</v>
      </c>
      <c r="BD40" s="318">
        <f t="shared" si="5"/>
        <v>4469</v>
      </c>
      <c r="BE40" s="318">
        <f t="shared" si="5"/>
        <v>5673</v>
      </c>
      <c r="BF40" s="318">
        <f t="shared" si="5"/>
        <v>6648</v>
      </c>
      <c r="BG40" s="318">
        <f t="shared" si="5"/>
        <v>22865</v>
      </c>
      <c r="BH40" s="318">
        <f t="shared" si="5"/>
        <v>25489</v>
      </c>
      <c r="BI40" s="318">
        <f t="shared" si="5"/>
        <v>27545.918000000001</v>
      </c>
      <c r="BJ40" s="318">
        <f t="shared" si="5"/>
        <v>29096</v>
      </c>
      <c r="BK40" s="318">
        <f t="shared" si="5"/>
        <v>30845</v>
      </c>
      <c r="BL40" s="318">
        <f t="shared" si="5"/>
        <v>35657.162181390333</v>
      </c>
      <c r="BM40" s="318">
        <f t="shared" si="5"/>
        <v>39945.599999999999</v>
      </c>
      <c r="BN40" s="318">
        <f>SUM(BN41,BN42,BN45:BN48)</f>
        <v>41484.377503978976</v>
      </c>
      <c r="BO40" s="318">
        <f t="shared" ref="BO40:BX40" si="6">SUM(BO41,BO42,BO45:BO48)</f>
        <v>42093.378866250001</v>
      </c>
      <c r="BP40" s="318">
        <f t="shared" si="6"/>
        <v>42055.181777400001</v>
      </c>
      <c r="BQ40" s="318">
        <f t="shared" si="6"/>
        <v>41147.579587380002</v>
      </c>
      <c r="BR40" s="318">
        <f t="shared" si="6"/>
        <v>41313.815044120005</v>
      </c>
      <c r="BS40" s="318">
        <f t="shared" si="6"/>
        <v>40219.909148139996</v>
      </c>
      <c r="BT40" s="318">
        <f t="shared" si="6"/>
        <v>39068.956647610001</v>
      </c>
      <c r="BU40" s="318">
        <f t="shared" si="6"/>
        <v>37572.291452639998</v>
      </c>
      <c r="BV40" s="318">
        <f t="shared" si="6"/>
        <v>34527.858234246167</v>
      </c>
      <c r="BW40" s="318">
        <f t="shared" si="6"/>
        <v>36683.981786657409</v>
      </c>
      <c r="BX40" s="182">
        <f t="shared" si="6"/>
        <v>37110.003286365201</v>
      </c>
      <c r="BY40" s="182">
        <f>SUM(BY41,BY42,BY45:BY48)</f>
        <v>37583.761840524363</v>
      </c>
      <c r="BZ40" s="182">
        <f>SUM(BZ41,BZ42,BZ45:BZ48)</f>
        <v>38299.116818473456</v>
      </c>
      <c r="CA40" s="325">
        <f>SUM(CA41,CA42,CA45:CA48)</f>
        <v>38873.699353433156</v>
      </c>
    </row>
    <row r="41" spans="1:79" s="326" customFormat="1" x14ac:dyDescent="0.4">
      <c r="A41" s="322"/>
      <c r="B41" s="234" t="s">
        <v>390</v>
      </c>
      <c r="C41" s="322"/>
      <c r="D41" s="348"/>
      <c r="E41" s="348"/>
      <c r="F41" s="348"/>
      <c r="G41" s="348"/>
      <c r="H41" s="348"/>
      <c r="I41" s="348"/>
      <c r="J41" s="348"/>
      <c r="K41" s="348"/>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v>0</v>
      </c>
      <c r="BD41" s="233">
        <v>0</v>
      </c>
      <c r="BE41" s="233">
        <v>0</v>
      </c>
      <c r="BF41" s="233">
        <v>0</v>
      </c>
      <c r="BG41" s="233">
        <v>13361</v>
      </c>
      <c r="BH41" s="233">
        <v>15896</v>
      </c>
      <c r="BI41" s="233">
        <v>17332</v>
      </c>
      <c r="BJ41" s="233">
        <v>18684</v>
      </c>
      <c r="BK41" s="233">
        <v>20030</v>
      </c>
      <c r="BL41" s="233">
        <v>24099.162181390333</v>
      </c>
      <c r="BM41" s="233">
        <v>27601</v>
      </c>
      <c r="BN41" s="233">
        <v>28879.49392832</v>
      </c>
      <c r="BO41" s="233">
        <v>29830.088114480001</v>
      </c>
      <c r="BP41" s="233">
        <v>29887.8448145</v>
      </c>
      <c r="BQ41" s="233">
        <v>29709.964027239999</v>
      </c>
      <c r="BR41" s="233">
        <v>29731.818387810003</v>
      </c>
      <c r="BS41" s="233">
        <v>28538.909148139999</v>
      </c>
      <c r="BT41" s="233">
        <v>27428.956647610001</v>
      </c>
      <c r="BU41" s="233">
        <v>25940.328676640002</v>
      </c>
      <c r="BV41" s="233">
        <v>22844.644978987486</v>
      </c>
      <c r="BW41" s="233">
        <v>24817.423506807681</v>
      </c>
      <c r="BX41" s="138">
        <v>24812.403322554233</v>
      </c>
      <c r="BY41" s="138">
        <v>24874.243958595409</v>
      </c>
      <c r="BZ41" s="138">
        <v>25141.813883715706</v>
      </c>
      <c r="CA41" s="139">
        <v>25264.674076504871</v>
      </c>
    </row>
    <row r="42" spans="1:79" s="326" customFormat="1" x14ac:dyDescent="0.4">
      <c r="A42" s="322"/>
      <c r="B42" s="164" t="s">
        <v>391</v>
      </c>
      <c r="C42" s="322"/>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8"/>
      <c r="AB42" s="348"/>
      <c r="AC42" s="348"/>
      <c r="AD42" s="348"/>
      <c r="AE42" s="348"/>
      <c r="AF42" s="348"/>
      <c r="AG42" s="348"/>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f t="shared" ref="BC42:BW42" si="7">BC43+BC44</f>
        <v>1097</v>
      </c>
      <c r="BD42" s="233">
        <f t="shared" si="7"/>
        <v>4469</v>
      </c>
      <c r="BE42" s="233">
        <f t="shared" si="7"/>
        <v>5673</v>
      </c>
      <c r="BF42" s="233">
        <f t="shared" si="7"/>
        <v>6648</v>
      </c>
      <c r="BG42" s="233">
        <f t="shared" si="7"/>
        <v>79</v>
      </c>
      <c r="BH42" s="233">
        <f t="shared" si="7"/>
        <v>0</v>
      </c>
      <c r="BI42" s="233">
        <f t="shared" si="7"/>
        <v>0</v>
      </c>
      <c r="BJ42" s="233">
        <f t="shared" si="7"/>
        <v>0</v>
      </c>
      <c r="BK42" s="233">
        <f t="shared" si="7"/>
        <v>0</v>
      </c>
      <c r="BL42" s="233">
        <f t="shared" si="7"/>
        <v>0</v>
      </c>
      <c r="BM42" s="233">
        <f t="shared" si="7"/>
        <v>0</v>
      </c>
      <c r="BN42" s="233">
        <f t="shared" si="7"/>
        <v>0</v>
      </c>
      <c r="BO42" s="233">
        <f t="shared" si="7"/>
        <v>0</v>
      </c>
      <c r="BP42" s="233">
        <f t="shared" si="7"/>
        <v>0</v>
      </c>
      <c r="BQ42" s="233">
        <f t="shared" si="7"/>
        <v>0</v>
      </c>
      <c r="BR42" s="233">
        <f t="shared" si="7"/>
        <v>0</v>
      </c>
      <c r="BS42" s="233">
        <f t="shared" si="7"/>
        <v>0</v>
      </c>
      <c r="BT42" s="233">
        <f t="shared" si="7"/>
        <v>0</v>
      </c>
      <c r="BU42" s="233">
        <f t="shared" si="7"/>
        <v>0</v>
      </c>
      <c r="BV42" s="233">
        <f t="shared" si="7"/>
        <v>0</v>
      </c>
      <c r="BW42" s="233">
        <f t="shared" si="7"/>
        <v>0</v>
      </c>
      <c r="BX42" s="138">
        <f>BX43+BX44</f>
        <v>0</v>
      </c>
      <c r="BY42" s="138">
        <f>BY43+BY44</f>
        <v>0</v>
      </c>
      <c r="BZ42" s="138">
        <f>BZ43+BZ44</f>
        <v>0</v>
      </c>
      <c r="CA42" s="139">
        <f>CA43+CA44</f>
        <v>0</v>
      </c>
    </row>
    <row r="43" spans="1:79" s="326" customFormat="1" x14ac:dyDescent="0.4">
      <c r="A43" s="322"/>
      <c r="B43" s="123" t="s">
        <v>392</v>
      </c>
      <c r="C43" s="322"/>
      <c r="D43" s="348"/>
      <c r="E43" s="348"/>
      <c r="F43" s="348"/>
      <c r="G43" s="348"/>
      <c r="H43" s="348"/>
      <c r="I43" s="348"/>
      <c r="J43" s="348"/>
      <c r="K43" s="348"/>
      <c r="L43" s="348"/>
      <c r="M43" s="348"/>
      <c r="N43" s="348"/>
      <c r="O43" s="348"/>
      <c r="P43" s="348"/>
      <c r="Q43" s="348"/>
      <c r="R43" s="348"/>
      <c r="S43" s="348"/>
      <c r="T43" s="348"/>
      <c r="U43" s="348"/>
      <c r="V43" s="348"/>
      <c r="W43" s="348"/>
      <c r="X43" s="348"/>
      <c r="Y43" s="348"/>
      <c r="Z43" s="348"/>
      <c r="AA43" s="348"/>
      <c r="AB43" s="348"/>
      <c r="AC43" s="348"/>
      <c r="AD43" s="348"/>
      <c r="AE43" s="348"/>
      <c r="AF43" s="348"/>
      <c r="AG43" s="348"/>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v>924</v>
      </c>
      <c r="BD43" s="233">
        <v>3695</v>
      </c>
      <c r="BE43" s="233">
        <v>4969</v>
      </c>
      <c r="BF43" s="233">
        <v>5834</v>
      </c>
      <c r="BG43" s="233">
        <v>79</v>
      </c>
      <c r="BH43" s="233">
        <v>0</v>
      </c>
      <c r="BI43" s="233">
        <v>0</v>
      </c>
      <c r="BJ43" s="233">
        <v>0</v>
      </c>
      <c r="BK43" s="233">
        <v>0</v>
      </c>
      <c r="BL43" s="233">
        <v>0</v>
      </c>
      <c r="BM43" s="233">
        <v>0</v>
      </c>
      <c r="BN43" s="233">
        <v>0</v>
      </c>
      <c r="BO43" s="233">
        <v>0</v>
      </c>
      <c r="BP43" s="233">
        <v>0</v>
      </c>
      <c r="BQ43" s="233">
        <v>0</v>
      </c>
      <c r="BR43" s="233">
        <v>0</v>
      </c>
      <c r="BS43" s="233">
        <v>0</v>
      </c>
      <c r="BT43" s="233">
        <v>0</v>
      </c>
      <c r="BU43" s="233">
        <v>0</v>
      </c>
      <c r="BV43" s="233">
        <v>0</v>
      </c>
      <c r="BW43" s="233">
        <v>0</v>
      </c>
      <c r="BX43" s="138">
        <v>0</v>
      </c>
      <c r="BY43" s="138">
        <v>0</v>
      </c>
      <c r="BZ43" s="138">
        <v>0</v>
      </c>
      <c r="CA43" s="139">
        <v>0</v>
      </c>
    </row>
    <row r="44" spans="1:79" s="326" customFormat="1" x14ac:dyDescent="0.4">
      <c r="A44" s="322"/>
      <c r="B44" s="123" t="s">
        <v>393</v>
      </c>
      <c r="C44" s="322"/>
      <c r="D44" s="348"/>
      <c r="E44" s="348"/>
      <c r="F44" s="348"/>
      <c r="G44" s="348"/>
      <c r="H44" s="348"/>
      <c r="I44" s="348"/>
      <c r="J44" s="348"/>
      <c r="K44" s="348"/>
      <c r="L44" s="348"/>
      <c r="M44" s="348"/>
      <c r="N44" s="348"/>
      <c r="O44" s="348"/>
      <c r="P44" s="348"/>
      <c r="Q44" s="348"/>
      <c r="R44" s="348"/>
      <c r="S44" s="348"/>
      <c r="T44" s="348"/>
      <c r="U44" s="348"/>
      <c r="V44" s="348"/>
      <c r="W44" s="348"/>
      <c r="X44" s="348"/>
      <c r="Y44" s="348"/>
      <c r="Z44" s="348"/>
      <c r="AA44" s="348"/>
      <c r="AB44" s="348"/>
      <c r="AC44" s="348"/>
      <c r="AD44" s="348"/>
      <c r="AE44" s="348"/>
      <c r="AF44" s="348"/>
      <c r="AG44" s="348"/>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v>173</v>
      </c>
      <c r="BD44" s="233">
        <v>774</v>
      </c>
      <c r="BE44" s="233">
        <v>704</v>
      </c>
      <c r="BF44" s="233">
        <v>814</v>
      </c>
      <c r="BG44" s="233">
        <v>0</v>
      </c>
      <c r="BH44" s="233">
        <v>0</v>
      </c>
      <c r="BI44" s="233">
        <v>0</v>
      </c>
      <c r="BJ44" s="233">
        <v>0</v>
      </c>
      <c r="BK44" s="233">
        <v>0</v>
      </c>
      <c r="BL44" s="233">
        <v>0</v>
      </c>
      <c r="BM44" s="233">
        <v>0</v>
      </c>
      <c r="BN44" s="233">
        <v>0</v>
      </c>
      <c r="BO44" s="233">
        <v>0</v>
      </c>
      <c r="BP44" s="233">
        <v>0</v>
      </c>
      <c r="BQ44" s="233">
        <v>0</v>
      </c>
      <c r="BR44" s="233">
        <v>0</v>
      </c>
      <c r="BS44" s="233">
        <v>0</v>
      </c>
      <c r="BT44" s="233">
        <v>0</v>
      </c>
      <c r="BU44" s="233">
        <v>0</v>
      </c>
      <c r="BV44" s="233">
        <v>0</v>
      </c>
      <c r="BW44" s="233">
        <v>0</v>
      </c>
      <c r="BX44" s="138">
        <v>0</v>
      </c>
      <c r="BY44" s="138">
        <v>0</v>
      </c>
      <c r="BZ44" s="138">
        <v>0</v>
      </c>
      <c r="CA44" s="139">
        <v>0</v>
      </c>
    </row>
    <row r="45" spans="1:79" s="326" customFormat="1" ht="25.5" customHeight="1" x14ac:dyDescent="0.4">
      <c r="A45" s="322"/>
      <c r="B45" s="328" t="s">
        <v>394</v>
      </c>
      <c r="C45" s="322"/>
      <c r="D45" s="348"/>
      <c r="E45" s="348"/>
      <c r="F45" s="348"/>
      <c r="G45" s="348"/>
      <c r="H45" s="348"/>
      <c r="I45" s="348"/>
      <c r="J45" s="348"/>
      <c r="K45" s="348"/>
      <c r="L45" s="348"/>
      <c r="M45" s="348"/>
      <c r="N45" s="348"/>
      <c r="O45" s="348"/>
      <c r="P45" s="348"/>
      <c r="Q45" s="348"/>
      <c r="R45" s="348"/>
      <c r="S45" s="348"/>
      <c r="T45" s="348"/>
      <c r="U45" s="348"/>
      <c r="V45" s="348"/>
      <c r="W45" s="348"/>
      <c r="X45" s="348"/>
      <c r="Y45" s="348"/>
      <c r="Z45" s="348"/>
      <c r="AA45" s="348"/>
      <c r="AB45" s="348"/>
      <c r="AC45" s="348"/>
      <c r="AD45" s="348"/>
      <c r="AE45" s="348"/>
      <c r="AF45" s="348"/>
      <c r="AG45" s="348"/>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v>0</v>
      </c>
      <c r="BD45" s="233">
        <v>0</v>
      </c>
      <c r="BE45" s="233">
        <v>0</v>
      </c>
      <c r="BF45" s="233">
        <v>0</v>
      </c>
      <c r="BG45" s="233">
        <v>9425</v>
      </c>
      <c r="BH45" s="233">
        <v>9593</v>
      </c>
      <c r="BI45" s="233">
        <v>9770</v>
      </c>
      <c r="BJ45" s="233">
        <v>10156</v>
      </c>
      <c r="BK45" s="233">
        <v>10603</v>
      </c>
      <c r="BL45" s="233">
        <v>11262</v>
      </c>
      <c r="BM45" s="233">
        <v>11824</v>
      </c>
      <c r="BN45" s="233">
        <v>12159.88357565898</v>
      </c>
      <c r="BO45" s="233">
        <v>12177.29075177</v>
      </c>
      <c r="BP45" s="233">
        <v>12167.336962900001</v>
      </c>
      <c r="BQ45" s="233">
        <v>11437.615560140001</v>
      </c>
      <c r="BR45" s="233">
        <v>11581.996656310001</v>
      </c>
      <c r="BS45" s="233">
        <v>11681</v>
      </c>
      <c r="BT45" s="233">
        <v>11640</v>
      </c>
      <c r="BU45" s="233">
        <v>11599.6096265</v>
      </c>
      <c r="BV45" s="233">
        <v>11565.524793994418</v>
      </c>
      <c r="BW45" s="233">
        <v>11583.327715291814</v>
      </c>
      <c r="BX45" s="138">
        <v>11860.942559496427</v>
      </c>
      <c r="BY45" s="138">
        <v>12107.775557584899</v>
      </c>
      <c r="BZ45" s="138">
        <v>12377.859183986013</v>
      </c>
      <c r="CA45" s="139">
        <v>12658.811781547593</v>
      </c>
    </row>
    <row r="46" spans="1:79" s="326" customFormat="1" x14ac:dyDescent="0.4">
      <c r="A46" s="322"/>
      <c r="B46" s="328" t="s">
        <v>384</v>
      </c>
      <c r="C46" s="322"/>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v>0</v>
      </c>
      <c r="BD46" s="233">
        <v>0</v>
      </c>
      <c r="BE46" s="233">
        <v>0</v>
      </c>
      <c r="BF46" s="233">
        <v>0</v>
      </c>
      <c r="BG46" s="233">
        <v>0</v>
      </c>
      <c r="BH46" s="233">
        <v>0</v>
      </c>
      <c r="BI46" s="233">
        <v>443.91800000000001</v>
      </c>
      <c r="BJ46" s="233">
        <v>256</v>
      </c>
      <c r="BK46" s="233">
        <v>212</v>
      </c>
      <c r="BL46" s="233">
        <v>296</v>
      </c>
      <c r="BM46" s="233">
        <v>387</v>
      </c>
      <c r="BN46" s="233">
        <v>341</v>
      </c>
      <c r="BO46" s="233">
        <v>86</v>
      </c>
      <c r="BP46" s="233">
        <v>0</v>
      </c>
      <c r="BQ46" s="233">
        <v>0</v>
      </c>
      <c r="BR46" s="233">
        <v>0</v>
      </c>
      <c r="BS46" s="233">
        <v>0</v>
      </c>
      <c r="BT46" s="233">
        <v>0</v>
      </c>
      <c r="BU46" s="233">
        <v>0</v>
      </c>
      <c r="BV46" s="233">
        <v>0</v>
      </c>
      <c r="BW46" s="233">
        <v>0</v>
      </c>
      <c r="BX46" s="138">
        <v>0</v>
      </c>
      <c r="BY46" s="138">
        <v>0</v>
      </c>
      <c r="BZ46" s="138">
        <v>0</v>
      </c>
      <c r="CA46" s="139">
        <v>0</v>
      </c>
    </row>
    <row r="47" spans="1:79" s="326" customFormat="1" x14ac:dyDescent="0.4">
      <c r="A47" s="322"/>
      <c r="B47" s="328" t="s">
        <v>385</v>
      </c>
      <c r="C47" s="322"/>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v>0</v>
      </c>
      <c r="BD47" s="233">
        <v>0</v>
      </c>
      <c r="BE47" s="233">
        <v>0</v>
      </c>
      <c r="BF47" s="233">
        <v>0</v>
      </c>
      <c r="BG47" s="233">
        <v>0</v>
      </c>
      <c r="BH47" s="233">
        <v>0</v>
      </c>
      <c r="BI47" s="233">
        <v>0</v>
      </c>
      <c r="BJ47" s="233">
        <v>0</v>
      </c>
      <c r="BK47" s="233">
        <v>0</v>
      </c>
      <c r="BL47" s="233">
        <v>0</v>
      </c>
      <c r="BM47" s="233">
        <v>133.6</v>
      </c>
      <c r="BN47" s="233">
        <v>104</v>
      </c>
      <c r="BO47" s="233">
        <v>0</v>
      </c>
      <c r="BP47" s="233">
        <v>0</v>
      </c>
      <c r="BQ47" s="233">
        <v>0</v>
      </c>
      <c r="BR47" s="233">
        <v>0</v>
      </c>
      <c r="BS47" s="233">
        <v>0</v>
      </c>
      <c r="BT47" s="233">
        <v>0</v>
      </c>
      <c r="BU47" s="233">
        <v>0</v>
      </c>
      <c r="BV47" s="233">
        <v>0</v>
      </c>
      <c r="BW47" s="233">
        <v>0</v>
      </c>
      <c r="BX47" s="138">
        <v>0</v>
      </c>
      <c r="BY47" s="138">
        <v>0</v>
      </c>
      <c r="BZ47" s="138">
        <v>0</v>
      </c>
      <c r="CA47" s="139">
        <v>0</v>
      </c>
    </row>
    <row r="48" spans="1:79" s="326" customFormat="1" x14ac:dyDescent="0.4">
      <c r="A48" s="322"/>
      <c r="B48" s="328" t="s">
        <v>387</v>
      </c>
      <c r="C48" s="322"/>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v>0</v>
      </c>
      <c r="BD48" s="233">
        <v>0</v>
      </c>
      <c r="BE48" s="233">
        <v>0</v>
      </c>
      <c r="BF48" s="233">
        <v>0</v>
      </c>
      <c r="BG48" s="233">
        <v>0</v>
      </c>
      <c r="BH48" s="233">
        <v>0</v>
      </c>
      <c r="BI48" s="233">
        <v>0</v>
      </c>
      <c r="BJ48" s="233">
        <v>0</v>
      </c>
      <c r="BK48" s="233">
        <v>0</v>
      </c>
      <c r="BL48" s="233">
        <v>0</v>
      </c>
      <c r="BM48" s="233">
        <v>0</v>
      </c>
      <c r="BN48" s="233">
        <v>0</v>
      </c>
      <c r="BO48" s="233">
        <v>0</v>
      </c>
      <c r="BP48" s="233">
        <v>0</v>
      </c>
      <c r="BQ48" s="233">
        <v>0</v>
      </c>
      <c r="BR48" s="233">
        <v>0</v>
      </c>
      <c r="BS48" s="233">
        <v>0</v>
      </c>
      <c r="BT48" s="233">
        <v>0</v>
      </c>
      <c r="BU48" s="233">
        <v>32.353149500000008</v>
      </c>
      <c r="BV48" s="233">
        <v>117.68846126425758</v>
      </c>
      <c r="BW48" s="233">
        <v>283.23056455790731</v>
      </c>
      <c r="BX48" s="138">
        <v>436.65740431453764</v>
      </c>
      <c r="BY48" s="138">
        <v>601.74232434406031</v>
      </c>
      <c r="BZ48" s="138">
        <v>779.44375077173549</v>
      </c>
      <c r="CA48" s="139">
        <v>950.21349538069398</v>
      </c>
    </row>
    <row r="49" spans="1:79" s="321" customFormat="1" ht="25.5" customHeight="1" x14ac:dyDescent="0.4">
      <c r="A49" s="345"/>
      <c r="B49" s="316" t="s">
        <v>395</v>
      </c>
      <c r="C49" s="164"/>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f t="shared" ref="BC49:BT49" si="8">SUM(BC50:BC55)</f>
        <v>1055.2299505568199</v>
      </c>
      <c r="BD49" s="318">
        <f t="shared" si="8"/>
        <v>4298.4947903652828</v>
      </c>
      <c r="BE49" s="318">
        <f t="shared" si="8"/>
        <v>5456.1261029772995</v>
      </c>
      <c r="BF49" s="318">
        <f t="shared" si="8"/>
        <v>6393.3457175844296</v>
      </c>
      <c r="BG49" s="318">
        <f t="shared" si="8"/>
        <v>22064.557968276815</v>
      </c>
      <c r="BH49" s="318">
        <f t="shared" si="8"/>
        <v>24606.115201712171</v>
      </c>
      <c r="BI49" s="318">
        <f t="shared" si="8"/>
        <v>26594.730397724328</v>
      </c>
      <c r="BJ49" s="318">
        <f t="shared" si="8"/>
        <v>28103.303364859297</v>
      </c>
      <c r="BK49" s="318">
        <f t="shared" si="8"/>
        <v>29807.708711596002</v>
      </c>
      <c r="BL49" s="318">
        <f t="shared" si="8"/>
        <v>34454.203072428536</v>
      </c>
      <c r="BM49" s="318">
        <f t="shared" si="8"/>
        <v>38599.977132890817</v>
      </c>
      <c r="BN49" s="318">
        <f t="shared" si="8"/>
        <v>40078.396983401071</v>
      </c>
      <c r="BO49" s="318">
        <f t="shared" si="8"/>
        <v>40651.535626930534</v>
      </c>
      <c r="BP49" s="318">
        <f t="shared" si="8"/>
        <v>40610.104351971881</v>
      </c>
      <c r="BQ49" s="318">
        <f t="shared" si="8"/>
        <v>39714.151020899299</v>
      </c>
      <c r="BR49" s="318">
        <f t="shared" si="8"/>
        <v>39869.290983692343</v>
      </c>
      <c r="BS49" s="318">
        <f t="shared" si="8"/>
        <v>38794.984851553025</v>
      </c>
      <c r="BT49" s="318">
        <f t="shared" si="8"/>
        <v>37664.63896040737</v>
      </c>
      <c r="BU49" s="318">
        <f t="shared" ref="BU49:CA49" si="9">SUM(BU50:BU55)</f>
        <v>36223.321003789657</v>
      </c>
      <c r="BV49" s="318">
        <f t="shared" si="9"/>
        <v>33291.655741149814</v>
      </c>
      <c r="BW49" s="318">
        <f t="shared" si="9"/>
        <v>35367.890745170254</v>
      </c>
      <c r="BX49" s="182">
        <f t="shared" si="9"/>
        <v>35779.174551030017</v>
      </c>
      <c r="BY49" s="182">
        <f t="shared" si="9"/>
        <v>36236.307548834098</v>
      </c>
      <c r="BZ49" s="182">
        <f t="shared" si="9"/>
        <v>36926.166566299609</v>
      </c>
      <c r="CA49" s="325">
        <f t="shared" si="9"/>
        <v>37480.514999426458</v>
      </c>
    </row>
    <row r="50" spans="1:79" s="326" customFormat="1" x14ac:dyDescent="0.4">
      <c r="A50" s="322"/>
      <c r="B50" s="234" t="s">
        <v>390</v>
      </c>
      <c r="C50" s="322"/>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v>0</v>
      </c>
      <c r="BD50" s="233">
        <v>0</v>
      </c>
      <c r="BE50" s="233">
        <v>0</v>
      </c>
      <c r="BF50" s="233">
        <v>0</v>
      </c>
      <c r="BG50" s="233">
        <v>12874.042214362229</v>
      </c>
      <c r="BH50" s="233">
        <v>15327.744681119742</v>
      </c>
      <c r="BI50" s="233">
        <v>16712.419139780723</v>
      </c>
      <c r="BJ50" s="233">
        <v>18031.167082408345</v>
      </c>
      <c r="BK50" s="233">
        <v>19342.611810079608</v>
      </c>
      <c r="BL50" s="233">
        <v>23268.818200331018</v>
      </c>
      <c r="BM50" s="233">
        <v>26651.727024537067</v>
      </c>
      <c r="BN50" s="233">
        <v>27878.190651787692</v>
      </c>
      <c r="BO50" s="233">
        <v>28782.150059510313</v>
      </c>
      <c r="BP50" s="233">
        <v>28831.585150247833</v>
      </c>
      <c r="BQ50" s="233">
        <v>28653.770756574129</v>
      </c>
      <c r="BR50" s="233">
        <v>28671.553760047016</v>
      </c>
      <c r="BS50" s="233">
        <v>27502.493745514646</v>
      </c>
      <c r="BT50" s="233">
        <v>26411.795452957514</v>
      </c>
      <c r="BU50" s="233">
        <v>24978.370989171475</v>
      </c>
      <c r="BV50" s="233">
        <v>21997.486019324191</v>
      </c>
      <c r="BW50" s="233">
        <v>23897.107051949715</v>
      </c>
      <c r="BX50" s="138">
        <v>23892.273033604008</v>
      </c>
      <c r="BY50" s="138">
        <v>23951.820403589099</v>
      </c>
      <c r="BZ50" s="138">
        <v>24209.467904455898</v>
      </c>
      <c r="CA50" s="139">
        <v>24327.772013611324</v>
      </c>
    </row>
    <row r="51" spans="1:79" s="326" customFormat="1" x14ac:dyDescent="0.4">
      <c r="A51" s="322"/>
      <c r="B51" s="234" t="s">
        <v>391</v>
      </c>
      <c r="C51" s="322"/>
      <c r="D51" s="348"/>
      <c r="E51" s="348"/>
      <c r="F51" s="348"/>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48"/>
      <c r="AE51" s="348"/>
      <c r="AF51" s="348"/>
      <c r="AG51" s="348"/>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v>1055.2299505568199</v>
      </c>
      <c r="BD51" s="233">
        <v>4298.4947903652828</v>
      </c>
      <c r="BE51" s="233">
        <v>5456.1261029772995</v>
      </c>
      <c r="BF51" s="233">
        <v>6393.3457175844296</v>
      </c>
      <c r="BG51" s="233">
        <v>75.976259991636823</v>
      </c>
      <c r="BH51" s="233">
        <v>0</v>
      </c>
      <c r="BI51" s="233">
        <v>0</v>
      </c>
      <c r="BJ51" s="233">
        <v>0</v>
      </c>
      <c r="BK51" s="233">
        <v>0</v>
      </c>
      <c r="BL51" s="233">
        <v>0</v>
      </c>
      <c r="BM51" s="233">
        <v>0</v>
      </c>
      <c r="BN51" s="233">
        <v>0</v>
      </c>
      <c r="BO51" s="233">
        <v>0</v>
      </c>
      <c r="BP51" s="233">
        <v>0</v>
      </c>
      <c r="BQ51" s="233">
        <v>0</v>
      </c>
      <c r="BR51" s="233">
        <v>0</v>
      </c>
      <c r="BS51" s="233">
        <v>0</v>
      </c>
      <c r="BT51" s="233">
        <v>0</v>
      </c>
      <c r="BU51" s="233">
        <v>0</v>
      </c>
      <c r="BV51" s="233">
        <v>0</v>
      </c>
      <c r="BW51" s="233">
        <v>0</v>
      </c>
      <c r="BX51" s="138">
        <v>0</v>
      </c>
      <c r="BY51" s="138">
        <v>0</v>
      </c>
      <c r="BZ51" s="138">
        <v>0</v>
      </c>
      <c r="CA51" s="139">
        <v>0</v>
      </c>
    </row>
    <row r="52" spans="1:79" s="326" customFormat="1" x14ac:dyDescent="0.4">
      <c r="A52" s="322"/>
      <c r="B52" s="328" t="s">
        <v>394</v>
      </c>
      <c r="C52" s="322"/>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v>0</v>
      </c>
      <c r="BD52" s="233">
        <v>0</v>
      </c>
      <c r="BE52" s="233">
        <v>0</v>
      </c>
      <c r="BF52" s="233">
        <v>0</v>
      </c>
      <c r="BG52" s="233">
        <v>9114.53949392295</v>
      </c>
      <c r="BH52" s="233">
        <v>9278.3705205924289</v>
      </c>
      <c r="BI52" s="233">
        <v>9452.1882566145086</v>
      </c>
      <c r="BJ52" s="233">
        <v>9824.0936157842825</v>
      </c>
      <c r="BK52" s="233">
        <v>10259.685861516396</v>
      </c>
      <c r="BL52" s="233">
        <v>10898.584552097513</v>
      </c>
      <c r="BM52" s="233">
        <v>11443.974330956784</v>
      </c>
      <c r="BN52" s="233">
        <v>11769.154769909232</v>
      </c>
      <c r="BO52" s="233">
        <v>11786.060301156902</v>
      </c>
      <c r="BP52" s="233">
        <v>11778.51920172405</v>
      </c>
      <c r="BQ52" s="233">
        <v>11060.380264325166</v>
      </c>
      <c r="BR52" s="233">
        <v>11197.737223645327</v>
      </c>
      <c r="BS52" s="233">
        <v>11292.491106038378</v>
      </c>
      <c r="BT52" s="233">
        <v>11252.843507449856</v>
      </c>
      <c r="BU52" s="233">
        <v>11213.796632525267</v>
      </c>
      <c r="BV52" s="233">
        <v>11180.845558386996</v>
      </c>
      <c r="BW52" s="233">
        <v>11198.056303942289</v>
      </c>
      <c r="BX52" s="138">
        <v>11466.436889699096</v>
      </c>
      <c r="BY52" s="138">
        <v>11705.05952099567</v>
      </c>
      <c r="BZ52" s="138">
        <v>11966.159398650014</v>
      </c>
      <c r="CA52" s="139">
        <v>12237.76671460427</v>
      </c>
    </row>
    <row r="53" spans="1:79" s="326" customFormat="1" x14ac:dyDescent="0.4">
      <c r="A53" s="322"/>
      <c r="B53" s="328" t="s">
        <v>384</v>
      </c>
      <c r="C53" s="322"/>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v>0</v>
      </c>
      <c r="BD53" s="233">
        <v>0</v>
      </c>
      <c r="BE53" s="233">
        <v>0</v>
      </c>
      <c r="BF53" s="233">
        <v>0</v>
      </c>
      <c r="BG53" s="233">
        <v>0</v>
      </c>
      <c r="BH53" s="233">
        <v>0</v>
      </c>
      <c r="BI53" s="233">
        <v>430.12300132909712</v>
      </c>
      <c r="BJ53" s="233">
        <v>248.04266666666666</v>
      </c>
      <c r="BK53" s="233">
        <v>205.41104000000001</v>
      </c>
      <c r="BL53" s="233">
        <v>286.80032</v>
      </c>
      <c r="BM53" s="233">
        <v>374.97</v>
      </c>
      <c r="BN53" s="233">
        <v>330.3943697184859</v>
      </c>
      <c r="BO53" s="233">
        <v>83.325266263313168</v>
      </c>
      <c r="BP53" s="233">
        <v>0</v>
      </c>
      <c r="BQ53" s="233">
        <v>0</v>
      </c>
      <c r="BR53" s="233">
        <v>0</v>
      </c>
      <c r="BS53" s="233">
        <v>0</v>
      </c>
      <c r="BT53" s="233">
        <v>0</v>
      </c>
      <c r="BU53" s="233">
        <v>0</v>
      </c>
      <c r="BV53" s="233">
        <v>0</v>
      </c>
      <c r="BW53" s="233">
        <v>0</v>
      </c>
      <c r="BX53" s="138">
        <v>0</v>
      </c>
      <c r="BY53" s="138">
        <v>0</v>
      </c>
      <c r="BZ53" s="138">
        <v>0</v>
      </c>
      <c r="CA53" s="139">
        <v>0</v>
      </c>
    </row>
    <row r="54" spans="1:79" s="326" customFormat="1" x14ac:dyDescent="0.4">
      <c r="A54" s="322"/>
      <c r="B54" s="328" t="s">
        <v>385</v>
      </c>
      <c r="C54" s="322"/>
      <c r="D54" s="348"/>
      <c r="E54" s="348"/>
      <c r="F54" s="348"/>
      <c r="G54" s="348"/>
      <c r="H54" s="348"/>
      <c r="I54" s="348"/>
      <c r="J54" s="348"/>
      <c r="K54" s="348"/>
      <c r="L54" s="348"/>
      <c r="M54" s="348"/>
      <c r="N54" s="348"/>
      <c r="O54" s="348"/>
      <c r="P54" s="348"/>
      <c r="Q54" s="348"/>
      <c r="R54" s="348"/>
      <c r="S54" s="348"/>
      <c r="T54" s="348"/>
      <c r="U54" s="348"/>
      <c r="V54" s="348"/>
      <c r="W54" s="348"/>
      <c r="X54" s="348"/>
      <c r="Y54" s="348"/>
      <c r="Z54" s="348"/>
      <c r="AA54" s="348"/>
      <c r="AB54" s="348"/>
      <c r="AC54" s="348"/>
      <c r="AD54" s="348"/>
      <c r="AE54" s="348"/>
      <c r="AF54" s="348"/>
      <c r="AG54" s="348"/>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v>0</v>
      </c>
      <c r="BD54" s="233">
        <v>0</v>
      </c>
      <c r="BE54" s="233">
        <v>0</v>
      </c>
      <c r="BF54" s="233">
        <v>0</v>
      </c>
      <c r="BG54" s="233">
        <v>0</v>
      </c>
      <c r="BH54" s="233">
        <v>0</v>
      </c>
      <c r="BI54" s="233">
        <v>0</v>
      </c>
      <c r="BJ54" s="233">
        <v>0</v>
      </c>
      <c r="BK54" s="233">
        <v>0</v>
      </c>
      <c r="BL54" s="233">
        <v>0</v>
      </c>
      <c r="BM54" s="233">
        <v>129.30577739695983</v>
      </c>
      <c r="BN54" s="233">
        <v>100.65719198565735</v>
      </c>
      <c r="BO54" s="233">
        <v>0</v>
      </c>
      <c r="BP54" s="233">
        <v>0</v>
      </c>
      <c r="BQ54" s="233">
        <v>0</v>
      </c>
      <c r="BR54" s="233">
        <v>0</v>
      </c>
      <c r="BS54" s="233">
        <v>0</v>
      </c>
      <c r="BT54" s="233">
        <v>0</v>
      </c>
      <c r="BU54" s="233">
        <v>0</v>
      </c>
      <c r="BV54" s="233">
        <v>0</v>
      </c>
      <c r="BW54" s="233">
        <v>0</v>
      </c>
      <c r="BX54" s="138">
        <v>0</v>
      </c>
      <c r="BY54" s="138">
        <v>0</v>
      </c>
      <c r="BZ54" s="138">
        <v>0</v>
      </c>
      <c r="CA54" s="139">
        <v>0</v>
      </c>
    </row>
    <row r="55" spans="1:79" s="326" customFormat="1" x14ac:dyDescent="0.4">
      <c r="A55" s="322"/>
      <c r="B55" s="328" t="s">
        <v>387</v>
      </c>
      <c r="C55" s="322"/>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v>0</v>
      </c>
      <c r="BD55" s="233">
        <v>0</v>
      </c>
      <c r="BE55" s="233">
        <v>0</v>
      </c>
      <c r="BF55" s="233">
        <v>0</v>
      </c>
      <c r="BG55" s="233">
        <v>0</v>
      </c>
      <c r="BH55" s="233">
        <v>0</v>
      </c>
      <c r="BI55" s="233">
        <v>0</v>
      </c>
      <c r="BJ55" s="233">
        <v>0</v>
      </c>
      <c r="BK55" s="233">
        <v>0</v>
      </c>
      <c r="BL55" s="233">
        <v>0</v>
      </c>
      <c r="BM55" s="233">
        <v>0</v>
      </c>
      <c r="BN55" s="233">
        <v>0</v>
      </c>
      <c r="BO55" s="233">
        <v>0</v>
      </c>
      <c r="BP55" s="233">
        <v>0</v>
      </c>
      <c r="BQ55" s="233">
        <v>0</v>
      </c>
      <c r="BR55" s="233">
        <v>0</v>
      </c>
      <c r="BS55" s="233">
        <v>0</v>
      </c>
      <c r="BT55" s="233">
        <v>0</v>
      </c>
      <c r="BU55" s="233">
        <v>31.153382092913528</v>
      </c>
      <c r="BV55" s="233">
        <v>113.32416343863117</v>
      </c>
      <c r="BW55" s="233">
        <v>272.72738927825549</v>
      </c>
      <c r="BX55" s="138">
        <v>420.4646277269116</v>
      </c>
      <c r="BY55" s="138">
        <v>579.42762424933028</v>
      </c>
      <c r="BZ55" s="138">
        <v>750.53926319369714</v>
      </c>
      <c r="CA55" s="139">
        <v>914.97627121086543</v>
      </c>
    </row>
    <row r="56" spans="1:79" s="321" customFormat="1" ht="25.5" customHeight="1" x14ac:dyDescent="0.4">
      <c r="A56" s="345"/>
      <c r="B56" s="316" t="s">
        <v>396</v>
      </c>
      <c r="C56" s="164"/>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8">
        <f t="shared" ref="BC56:BU56" si="10">SUM(BC57:BC62)</f>
        <v>41.770049443180113</v>
      </c>
      <c r="BD56" s="318">
        <f t="shared" si="10"/>
        <v>170.50520963471732</v>
      </c>
      <c r="BE56" s="318">
        <f t="shared" si="10"/>
        <v>216.87389702270028</v>
      </c>
      <c r="BF56" s="318">
        <f t="shared" si="10"/>
        <v>254.65428241557058</v>
      </c>
      <c r="BG56" s="318">
        <f t="shared" si="10"/>
        <v>800.38321474170959</v>
      </c>
      <c r="BH56" s="318">
        <f t="shared" si="10"/>
        <v>882.83130504474525</v>
      </c>
      <c r="BI56" s="318">
        <f t="shared" si="10"/>
        <v>951.13506737643092</v>
      </c>
      <c r="BJ56" s="318">
        <f t="shared" si="10"/>
        <v>992.63581613902807</v>
      </c>
      <c r="BK56" s="318">
        <f t="shared" si="10"/>
        <v>1037.2292928928825</v>
      </c>
      <c r="BL56" s="318">
        <f t="shared" si="10"/>
        <v>1202.9266789618034</v>
      </c>
      <c r="BM56" s="318">
        <f t="shared" si="10"/>
        <v>1345.5875971091873</v>
      </c>
      <c r="BN56" s="318">
        <f t="shared" si="10"/>
        <v>1405.9431405779126</v>
      </c>
      <c r="BO56" s="318">
        <f t="shared" si="10"/>
        <v>1441.8045393194702</v>
      </c>
      <c r="BP56" s="318">
        <f t="shared" si="10"/>
        <v>1445.0361054281175</v>
      </c>
      <c r="BQ56" s="318">
        <f t="shared" si="10"/>
        <v>1433.385018569571</v>
      </c>
      <c r="BR56" s="318">
        <f t="shared" si="10"/>
        <v>1444.4805125165276</v>
      </c>
      <c r="BS56" s="318">
        <f t="shared" si="10"/>
        <v>1424.8807486758433</v>
      </c>
      <c r="BT56" s="318">
        <f t="shared" si="10"/>
        <v>1404.2741392915</v>
      </c>
      <c r="BU56" s="318">
        <f t="shared" si="10"/>
        <v>1348.9269009392103</v>
      </c>
      <c r="BV56" s="318">
        <f t="shared" ref="BV56:CA56" si="11">SUM(BV57:BV62)</f>
        <v>1236.1589451852083</v>
      </c>
      <c r="BW56" s="318">
        <f t="shared" si="11"/>
        <v>1316.0474935760092</v>
      </c>
      <c r="BX56" s="182">
        <f t="shared" si="11"/>
        <v>1330.7851874240496</v>
      </c>
      <c r="BY56" s="182">
        <f t="shared" si="11"/>
        <v>1347.4107437791333</v>
      </c>
      <c r="BZ56" s="182">
        <f t="shared" si="11"/>
        <v>1372.9067042627121</v>
      </c>
      <c r="CA56" s="325">
        <f t="shared" si="11"/>
        <v>1393.1408060955639</v>
      </c>
    </row>
    <row r="57" spans="1:79" s="326" customFormat="1" x14ac:dyDescent="0.4">
      <c r="A57" s="322"/>
      <c r="B57" s="234" t="s">
        <v>390</v>
      </c>
      <c r="C57" s="322"/>
      <c r="D57" s="348"/>
      <c r="E57" s="348"/>
      <c r="F57" s="348"/>
      <c r="G57" s="348"/>
      <c r="H57" s="348"/>
      <c r="I57" s="348"/>
      <c r="J57" s="348"/>
      <c r="K57" s="348"/>
      <c r="L57" s="348"/>
      <c r="M57" s="348"/>
      <c r="N57" s="348"/>
      <c r="O57" s="348"/>
      <c r="P57" s="348"/>
      <c r="Q57" s="348"/>
      <c r="R57" s="348"/>
      <c r="S57" s="348"/>
      <c r="T57" s="348"/>
      <c r="U57" s="348"/>
      <c r="V57" s="348"/>
      <c r="W57" s="348"/>
      <c r="X57" s="348"/>
      <c r="Y57" s="348"/>
      <c r="Z57" s="348"/>
      <c r="AA57" s="348"/>
      <c r="AB57" s="348"/>
      <c r="AC57" s="348"/>
      <c r="AD57" s="348"/>
      <c r="AE57" s="348"/>
      <c r="AF57" s="348"/>
      <c r="AG57" s="348"/>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v>0</v>
      </c>
      <c r="BD57" s="233">
        <v>0</v>
      </c>
      <c r="BE57" s="233">
        <v>0</v>
      </c>
      <c r="BF57" s="233">
        <v>0</v>
      </c>
      <c r="BG57" s="233">
        <v>486.95778563777168</v>
      </c>
      <c r="BH57" s="233">
        <v>568.25531888025728</v>
      </c>
      <c r="BI57" s="233">
        <v>619.58086021927568</v>
      </c>
      <c r="BJ57" s="233">
        <v>652.83291759165525</v>
      </c>
      <c r="BK57" s="233">
        <v>687.38818992039103</v>
      </c>
      <c r="BL57" s="233">
        <v>830.34398105931712</v>
      </c>
      <c r="BM57" s="233">
        <v>949.27297546293153</v>
      </c>
      <c r="BN57" s="233">
        <v>1001.303276532307</v>
      </c>
      <c r="BO57" s="233">
        <v>1047.9380549696855</v>
      </c>
      <c r="BP57" s="233">
        <v>1056.2596642521662</v>
      </c>
      <c r="BQ57" s="233">
        <v>1056.1932706658681</v>
      </c>
      <c r="BR57" s="233">
        <v>1060.264627762986</v>
      </c>
      <c r="BS57" s="233">
        <v>1036.4154026253539</v>
      </c>
      <c r="BT57" s="233">
        <v>1017.1611946524878</v>
      </c>
      <c r="BU57" s="233">
        <v>961.95768746852457</v>
      </c>
      <c r="BV57" s="233">
        <v>847.15895966329344</v>
      </c>
      <c r="BW57" s="233">
        <v>920.31645485796446</v>
      </c>
      <c r="BX57" s="138">
        <v>920.13028895022626</v>
      </c>
      <c r="BY57" s="138">
        <v>922.42355500630833</v>
      </c>
      <c r="BZ57" s="138">
        <v>932.34597925980813</v>
      </c>
      <c r="CA57" s="139">
        <v>936.90206289354524</v>
      </c>
    </row>
    <row r="58" spans="1:79" s="326" customFormat="1" x14ac:dyDescent="0.4">
      <c r="A58" s="322"/>
      <c r="B58" s="234" t="s">
        <v>391</v>
      </c>
      <c r="C58" s="322"/>
      <c r="D58" s="348"/>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v>41.770049443180113</v>
      </c>
      <c r="BD58" s="233">
        <v>170.50520963471732</v>
      </c>
      <c r="BE58" s="233">
        <v>216.87389702270028</v>
      </c>
      <c r="BF58" s="233">
        <v>254.65428241557058</v>
      </c>
      <c r="BG58" s="233">
        <v>3.0237400083631809</v>
      </c>
      <c r="BH58" s="233">
        <v>0</v>
      </c>
      <c r="BI58" s="233">
        <v>0</v>
      </c>
      <c r="BJ58" s="233">
        <v>0</v>
      </c>
      <c r="BK58" s="233">
        <v>0</v>
      </c>
      <c r="BL58" s="233">
        <v>0</v>
      </c>
      <c r="BM58" s="233">
        <v>0</v>
      </c>
      <c r="BN58" s="233">
        <v>0</v>
      </c>
      <c r="BO58" s="233">
        <v>0</v>
      </c>
      <c r="BP58" s="233">
        <v>0</v>
      </c>
      <c r="BQ58" s="233">
        <v>0</v>
      </c>
      <c r="BR58" s="233">
        <v>0</v>
      </c>
      <c r="BS58" s="233">
        <v>0</v>
      </c>
      <c r="BT58" s="233">
        <v>0</v>
      </c>
      <c r="BU58" s="233">
        <v>0</v>
      </c>
      <c r="BV58" s="233">
        <v>0</v>
      </c>
      <c r="BW58" s="233">
        <v>0</v>
      </c>
      <c r="BX58" s="138">
        <v>0</v>
      </c>
      <c r="BY58" s="138">
        <v>0</v>
      </c>
      <c r="BZ58" s="138">
        <v>0</v>
      </c>
      <c r="CA58" s="139">
        <v>0</v>
      </c>
    </row>
    <row r="59" spans="1:79" s="326" customFormat="1" x14ac:dyDescent="0.4">
      <c r="A59" s="322"/>
      <c r="B59" s="328" t="s">
        <v>394</v>
      </c>
      <c r="C59" s="322"/>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8"/>
      <c r="AG59" s="348"/>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v>0</v>
      </c>
      <c r="BD59" s="233">
        <v>0</v>
      </c>
      <c r="BE59" s="233">
        <v>0</v>
      </c>
      <c r="BF59" s="233">
        <v>0</v>
      </c>
      <c r="BG59" s="233">
        <v>310.40168909557474</v>
      </c>
      <c r="BH59" s="233">
        <v>314.57598616448797</v>
      </c>
      <c r="BI59" s="233">
        <v>317.75920848625231</v>
      </c>
      <c r="BJ59" s="233">
        <v>331.8455652140396</v>
      </c>
      <c r="BK59" s="233">
        <v>343.25214297249147</v>
      </c>
      <c r="BL59" s="233">
        <v>363.38301790248624</v>
      </c>
      <c r="BM59" s="233">
        <v>379.99039904321546</v>
      </c>
      <c r="BN59" s="233">
        <v>390.69142574974882</v>
      </c>
      <c r="BO59" s="233">
        <v>391.19175061309789</v>
      </c>
      <c r="BP59" s="233">
        <v>388.77644117595122</v>
      </c>
      <c r="BQ59" s="233">
        <v>377.19174790370283</v>
      </c>
      <c r="BR59" s="233">
        <v>384.21588475354156</v>
      </c>
      <c r="BS59" s="233">
        <v>388.46534605048947</v>
      </c>
      <c r="BT59" s="233">
        <v>387.11294463901208</v>
      </c>
      <c r="BU59" s="233">
        <v>385.76944606359928</v>
      </c>
      <c r="BV59" s="233">
        <v>384.63568769628847</v>
      </c>
      <c r="BW59" s="233">
        <v>385.22786343839289</v>
      </c>
      <c r="BX59" s="138">
        <v>394.46212188619734</v>
      </c>
      <c r="BY59" s="138">
        <v>402.67248867809491</v>
      </c>
      <c r="BZ59" s="138">
        <v>411.65623742486571</v>
      </c>
      <c r="CA59" s="139">
        <v>421.00151903219017</v>
      </c>
    </row>
    <row r="60" spans="1:79" s="326" customFormat="1" x14ac:dyDescent="0.4">
      <c r="A60" s="322"/>
      <c r="B60" s="328" t="s">
        <v>384</v>
      </c>
      <c r="C60" s="322"/>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8"/>
      <c r="AG60" s="348"/>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v>0</v>
      </c>
      <c r="BD60" s="233">
        <v>0</v>
      </c>
      <c r="BE60" s="233">
        <v>0</v>
      </c>
      <c r="BF60" s="233">
        <v>0</v>
      </c>
      <c r="BG60" s="233">
        <v>0</v>
      </c>
      <c r="BH60" s="233">
        <v>0</v>
      </c>
      <c r="BI60" s="233">
        <v>13.794998670902904</v>
      </c>
      <c r="BJ60" s="233">
        <v>7.9573333333333336</v>
      </c>
      <c r="BK60" s="233">
        <v>6.5889599999999993</v>
      </c>
      <c r="BL60" s="233">
        <v>9.1996800000000007</v>
      </c>
      <c r="BM60" s="233">
        <v>12.029999999999998</v>
      </c>
      <c r="BN60" s="233">
        <v>10.605630281514076</v>
      </c>
      <c r="BO60" s="233">
        <v>2.6747337366868345</v>
      </c>
      <c r="BP60" s="233">
        <v>0</v>
      </c>
      <c r="BQ60" s="233">
        <v>0</v>
      </c>
      <c r="BR60" s="233">
        <v>0</v>
      </c>
      <c r="BS60" s="233">
        <v>0</v>
      </c>
      <c r="BT60" s="233">
        <v>0</v>
      </c>
      <c r="BU60" s="233">
        <v>0</v>
      </c>
      <c r="BV60" s="233">
        <v>0</v>
      </c>
      <c r="BW60" s="233">
        <v>0</v>
      </c>
      <c r="BX60" s="138">
        <v>0</v>
      </c>
      <c r="BY60" s="138">
        <v>0</v>
      </c>
      <c r="BZ60" s="138">
        <v>0</v>
      </c>
      <c r="CA60" s="139">
        <v>0</v>
      </c>
    </row>
    <row r="61" spans="1:79" s="326" customFormat="1" x14ac:dyDescent="0.4">
      <c r="A61" s="322"/>
      <c r="B61" s="328" t="s">
        <v>385</v>
      </c>
      <c r="C61" s="322"/>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8"/>
      <c r="AG61" s="348"/>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v>0</v>
      </c>
      <c r="BD61" s="233">
        <v>0</v>
      </c>
      <c r="BE61" s="233">
        <v>0</v>
      </c>
      <c r="BF61" s="233">
        <v>0</v>
      </c>
      <c r="BG61" s="233">
        <v>0</v>
      </c>
      <c r="BH61" s="233">
        <v>0</v>
      </c>
      <c r="BI61" s="233">
        <v>0</v>
      </c>
      <c r="BJ61" s="233">
        <v>0</v>
      </c>
      <c r="BK61" s="233">
        <v>0</v>
      </c>
      <c r="BL61" s="233">
        <v>0</v>
      </c>
      <c r="BM61" s="233">
        <v>4.2942226030401782</v>
      </c>
      <c r="BN61" s="233">
        <v>3.3428080143426531</v>
      </c>
      <c r="BO61" s="233">
        <v>0</v>
      </c>
      <c r="BP61" s="233">
        <v>0</v>
      </c>
      <c r="BQ61" s="233">
        <v>0</v>
      </c>
      <c r="BR61" s="233">
        <v>0</v>
      </c>
      <c r="BS61" s="233">
        <v>0</v>
      </c>
      <c r="BT61" s="233">
        <v>0</v>
      </c>
      <c r="BU61" s="233">
        <v>0</v>
      </c>
      <c r="BV61" s="233">
        <v>0</v>
      </c>
      <c r="BW61" s="233">
        <v>0</v>
      </c>
      <c r="BX61" s="138">
        <v>0</v>
      </c>
      <c r="BY61" s="138">
        <v>0</v>
      </c>
      <c r="BZ61" s="138">
        <v>0</v>
      </c>
      <c r="CA61" s="139">
        <v>0</v>
      </c>
    </row>
    <row r="62" spans="1:79" s="326" customFormat="1" x14ac:dyDescent="0.4">
      <c r="A62" s="322"/>
      <c r="B62" s="328" t="s">
        <v>387</v>
      </c>
      <c r="C62" s="322"/>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v>0</v>
      </c>
      <c r="BD62" s="233">
        <v>0</v>
      </c>
      <c r="BE62" s="233">
        <v>0</v>
      </c>
      <c r="BF62" s="233">
        <v>0</v>
      </c>
      <c r="BG62" s="233">
        <v>0</v>
      </c>
      <c r="BH62" s="233">
        <v>0</v>
      </c>
      <c r="BI62" s="233">
        <v>0</v>
      </c>
      <c r="BJ62" s="233">
        <v>0</v>
      </c>
      <c r="BK62" s="233">
        <v>0</v>
      </c>
      <c r="BL62" s="233">
        <v>0</v>
      </c>
      <c r="BM62" s="233">
        <v>0</v>
      </c>
      <c r="BN62" s="233">
        <v>0</v>
      </c>
      <c r="BO62" s="233">
        <v>0</v>
      </c>
      <c r="BP62" s="233">
        <v>0</v>
      </c>
      <c r="BQ62" s="233">
        <v>0</v>
      </c>
      <c r="BR62" s="233">
        <v>0</v>
      </c>
      <c r="BS62" s="233">
        <v>0</v>
      </c>
      <c r="BT62" s="233">
        <v>0</v>
      </c>
      <c r="BU62" s="233">
        <v>1.199767407086481</v>
      </c>
      <c r="BV62" s="233">
        <v>4.364297825626406</v>
      </c>
      <c r="BW62" s="233">
        <v>10.503175279651847</v>
      </c>
      <c r="BX62" s="138">
        <v>16.192776587626064</v>
      </c>
      <c r="BY62" s="138">
        <v>22.314700094730043</v>
      </c>
      <c r="BZ62" s="138">
        <v>28.904487578038303</v>
      </c>
      <c r="CA62" s="139">
        <v>35.237224169828558</v>
      </c>
    </row>
    <row r="63" spans="1:79" ht="15.4" thickBot="1" x14ac:dyDescent="0.45">
      <c r="A63" s="349"/>
      <c r="B63" s="350"/>
      <c r="C63" s="349"/>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352"/>
    </row>
    <row r="64" spans="1:79" x14ac:dyDescent="0.4">
      <c r="B64" s="354"/>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39997558519241921"/>
  </sheetPr>
  <dimension ref="A1:CB48"/>
  <sheetViews>
    <sheetView zoomScale="70" zoomScaleNormal="70" workbookViewId="0">
      <pane xSplit="3" topLeftCell="BS1" activePane="topRight" state="frozen"/>
      <selection activeCell="A4" sqref="A4"/>
      <selection pane="top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355" customWidth="1"/>
    <col min="76" max="76" width="12.73046875" style="353" customWidth="1"/>
    <col min="77" max="79" width="12.73046875" style="312" customWidth="1"/>
    <col min="80" max="16384" width="9.1328125" style="353"/>
  </cols>
  <sheetData>
    <row r="1" spans="1:80" s="15" customFormat="1" ht="25.5" customHeight="1" thickBot="1" x14ac:dyDescent="0.4">
      <c r="A1" s="40" t="s">
        <v>42</v>
      </c>
      <c r="B1" s="41" t="s">
        <v>82</v>
      </c>
      <c r="C1" s="92"/>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row>
    <row r="2" spans="1:80" s="312" customFormat="1" ht="15.75" customHeight="1" x14ac:dyDescent="0.4">
      <c r="A2" s="44" t="s">
        <v>592</v>
      </c>
      <c r="B2" s="17" t="s">
        <v>397</v>
      </c>
      <c r="C2" s="311"/>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80" s="312" customFormat="1" x14ac:dyDescent="0.4">
      <c r="A3" s="94">
        <v>2019</v>
      </c>
      <c r="B3" s="313" t="s">
        <v>131</v>
      </c>
      <c r="C3" s="314"/>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80" s="230" customFormat="1" ht="26.25" customHeight="1" x14ac:dyDescent="0.4">
      <c r="A4" s="356"/>
      <c r="B4" s="323" t="s">
        <v>100</v>
      </c>
      <c r="C4" s="91"/>
      <c r="D4" s="357">
        <v>15.7</v>
      </c>
      <c r="E4" s="357">
        <v>21.3</v>
      </c>
      <c r="F4" s="357">
        <v>21.7</v>
      </c>
      <c r="G4" s="357">
        <v>24</v>
      </c>
      <c r="H4" s="357">
        <v>28</v>
      </c>
      <c r="I4" s="357">
        <v>30.5</v>
      </c>
      <c r="J4" s="357">
        <v>32</v>
      </c>
      <c r="K4" s="357">
        <v>35.700000000000003</v>
      </c>
      <c r="L4" s="357">
        <v>38.200000000000003</v>
      </c>
      <c r="M4" s="357">
        <v>43.8</v>
      </c>
      <c r="N4" s="357">
        <v>57.5</v>
      </c>
      <c r="O4" s="357">
        <v>61.5</v>
      </c>
      <c r="P4" s="357">
        <v>65.5</v>
      </c>
      <c r="Q4" s="357">
        <v>80</v>
      </c>
      <c r="R4" s="357">
        <v>84</v>
      </c>
      <c r="S4" s="357">
        <v>99</v>
      </c>
      <c r="T4" s="357">
        <v>108</v>
      </c>
      <c r="U4" s="357">
        <v>136</v>
      </c>
      <c r="V4" s="357">
        <v>141</v>
      </c>
      <c r="W4" s="357">
        <v>148</v>
      </c>
      <c r="X4" s="357">
        <v>154</v>
      </c>
      <c r="Y4" s="357">
        <v>162</v>
      </c>
      <c r="Z4" s="357">
        <v>168</v>
      </c>
      <c r="AA4" s="357">
        <v>196</v>
      </c>
      <c r="AB4" s="357">
        <v>220</v>
      </c>
      <c r="AC4" s="357">
        <v>245</v>
      </c>
      <c r="AD4" s="357">
        <v>310</v>
      </c>
      <c r="AE4" s="357">
        <v>393</v>
      </c>
      <c r="AF4" s="357">
        <v>434</v>
      </c>
      <c r="AG4" s="357">
        <v>466</v>
      </c>
      <c r="AH4" s="357">
        <f>SUM(AH5:AH6)</f>
        <v>505</v>
      </c>
      <c r="AI4" s="357">
        <f t="shared" ref="AI4:CA4" si="0">SUM(AI5:AI6)</f>
        <v>562.99999999999989</v>
      </c>
      <c r="AJ4" s="357">
        <f t="shared" si="0"/>
        <v>637.99999999999989</v>
      </c>
      <c r="AK4" s="357">
        <f t="shared" si="0"/>
        <v>691</v>
      </c>
      <c r="AL4" s="357">
        <f t="shared" si="0"/>
        <v>725</v>
      </c>
      <c r="AM4" s="357">
        <f t="shared" si="0"/>
        <v>771</v>
      </c>
      <c r="AN4" s="357">
        <f t="shared" si="0"/>
        <v>785</v>
      </c>
      <c r="AO4" s="357">
        <f t="shared" si="0"/>
        <v>800</v>
      </c>
      <c r="AP4" s="357">
        <f t="shared" si="0"/>
        <v>825</v>
      </c>
      <c r="AQ4" s="357">
        <f t="shared" si="0"/>
        <v>839.25</v>
      </c>
      <c r="AR4" s="357">
        <f t="shared" si="0"/>
        <v>850.16399999999999</v>
      </c>
      <c r="AS4" s="357">
        <f t="shared" si="0"/>
        <v>852.303</v>
      </c>
      <c r="AT4" s="357">
        <f t="shared" si="0"/>
        <v>889.38600000000008</v>
      </c>
      <c r="AU4" s="357">
        <f t="shared" si="0"/>
        <v>1010.5989999999999</v>
      </c>
      <c r="AV4" s="357">
        <f t="shared" si="0"/>
        <v>1010</v>
      </c>
      <c r="AW4" s="357">
        <f t="shared" si="0"/>
        <v>1040</v>
      </c>
      <c r="AX4" s="357">
        <f t="shared" si="0"/>
        <v>1022</v>
      </c>
      <c r="AY4" s="357">
        <f t="shared" si="0"/>
        <v>1016.385</v>
      </c>
      <c r="AZ4" s="357">
        <f t="shared" si="0"/>
        <v>981.24099999999999</v>
      </c>
      <c r="BA4" s="357">
        <f t="shared" si="0"/>
        <v>987.07300000000021</v>
      </c>
      <c r="BB4" s="357">
        <f t="shared" si="0"/>
        <v>974.40599999999995</v>
      </c>
      <c r="BC4" s="357">
        <f t="shared" si="0"/>
        <v>1001.69</v>
      </c>
      <c r="BD4" s="357">
        <f t="shared" si="0"/>
        <v>985.85</v>
      </c>
      <c r="BE4" s="357">
        <f t="shared" si="0"/>
        <v>1099.2956646600001</v>
      </c>
      <c r="BF4" s="357">
        <f t="shared" si="0"/>
        <v>1087.4146320899999</v>
      </c>
      <c r="BG4" s="357">
        <f t="shared" si="0"/>
        <v>1006.6780681472775</v>
      </c>
      <c r="BH4" s="357">
        <f t="shared" si="0"/>
        <v>922.80799999999999</v>
      </c>
      <c r="BI4" s="357">
        <f t="shared" si="0"/>
        <v>874.53990900999997</v>
      </c>
      <c r="BJ4" s="357">
        <f t="shared" si="0"/>
        <v>796.54773575000013</v>
      </c>
      <c r="BK4" s="357">
        <f t="shared" si="0"/>
        <v>736.17217767890315</v>
      </c>
      <c r="BL4" s="357">
        <f t="shared" si="0"/>
        <v>674.75018944999999</v>
      </c>
      <c r="BM4" s="357">
        <f t="shared" si="0"/>
        <v>649.6405096899997</v>
      </c>
      <c r="BN4" s="357">
        <f t="shared" si="0"/>
        <v>613.52423453000017</v>
      </c>
      <c r="BO4" s="357">
        <f t="shared" si="0"/>
        <v>593.95801391999976</v>
      </c>
      <c r="BP4" s="357">
        <f t="shared" si="0"/>
        <v>592.53994551999983</v>
      </c>
      <c r="BQ4" s="357">
        <f t="shared" si="0"/>
        <v>582.23100191999993</v>
      </c>
      <c r="BR4" s="357">
        <f t="shared" si="0"/>
        <v>570.66566029000023</v>
      </c>
      <c r="BS4" s="357">
        <f t="shared" si="0"/>
        <v>568.92046535000088</v>
      </c>
      <c r="BT4" s="357">
        <f t="shared" si="0"/>
        <v>557.33749349999994</v>
      </c>
      <c r="BU4" s="357">
        <f>SUM(BU5:BU6)</f>
        <v>502.55170413000036</v>
      </c>
      <c r="BV4" s="357">
        <f t="shared" si="0"/>
        <v>461.21670490801699</v>
      </c>
      <c r="BW4" s="357">
        <f t="shared" si="0"/>
        <v>422.60864403731892</v>
      </c>
      <c r="BX4" s="357">
        <f t="shared" si="0"/>
        <v>385.75930485203457</v>
      </c>
      <c r="BY4" s="357">
        <f t="shared" si="0"/>
        <v>352.51336041449838</v>
      </c>
      <c r="BZ4" s="358">
        <f t="shared" si="0"/>
        <v>323.9747172724534</v>
      </c>
      <c r="CA4" s="374">
        <f t="shared" si="0"/>
        <v>298.74078676240998</v>
      </c>
    </row>
    <row r="5" spans="1:80" s="230" customFormat="1" x14ac:dyDescent="0.4">
      <c r="A5" s="360"/>
      <c r="B5" s="123" t="s">
        <v>326</v>
      </c>
      <c r="C5" s="91"/>
      <c r="D5" s="361">
        <f t="shared" ref="D5:BO5" si="1">SUM(D8, D12,D15)</f>
        <v>0</v>
      </c>
      <c r="E5" s="361">
        <f t="shared" si="1"/>
        <v>0</v>
      </c>
      <c r="F5" s="361">
        <f t="shared" si="1"/>
        <v>0</v>
      </c>
      <c r="G5" s="361">
        <f t="shared" si="1"/>
        <v>0</v>
      </c>
      <c r="H5" s="361">
        <f t="shared" si="1"/>
        <v>0</v>
      </c>
      <c r="I5" s="361">
        <f t="shared" si="1"/>
        <v>0</v>
      </c>
      <c r="J5" s="361">
        <f t="shared" si="1"/>
        <v>0</v>
      </c>
      <c r="K5" s="361">
        <f t="shared" si="1"/>
        <v>0</v>
      </c>
      <c r="L5" s="361">
        <f t="shared" si="1"/>
        <v>0</v>
      </c>
      <c r="M5" s="361">
        <f t="shared" si="1"/>
        <v>0</v>
      </c>
      <c r="N5" s="361">
        <f t="shared" si="1"/>
        <v>0</v>
      </c>
      <c r="O5" s="361">
        <f t="shared" si="1"/>
        <v>0</v>
      </c>
      <c r="P5" s="361">
        <f t="shared" si="1"/>
        <v>0</v>
      </c>
      <c r="Q5" s="361">
        <f t="shared" si="1"/>
        <v>0</v>
      </c>
      <c r="R5" s="361">
        <f t="shared" si="1"/>
        <v>0</v>
      </c>
      <c r="S5" s="361">
        <f t="shared" si="1"/>
        <v>0</v>
      </c>
      <c r="T5" s="361">
        <f t="shared" si="1"/>
        <v>0</v>
      </c>
      <c r="U5" s="361">
        <f t="shared" si="1"/>
        <v>0</v>
      </c>
      <c r="V5" s="361">
        <f t="shared" si="1"/>
        <v>0</v>
      </c>
      <c r="W5" s="361">
        <f t="shared" si="1"/>
        <v>0</v>
      </c>
      <c r="X5" s="361">
        <f t="shared" si="1"/>
        <v>0</v>
      </c>
      <c r="Y5" s="361">
        <f t="shared" si="1"/>
        <v>0</v>
      </c>
      <c r="Z5" s="361">
        <f t="shared" si="1"/>
        <v>0</v>
      </c>
      <c r="AA5" s="361">
        <f t="shared" si="1"/>
        <v>0</v>
      </c>
      <c r="AB5" s="361">
        <f t="shared" si="1"/>
        <v>0</v>
      </c>
      <c r="AC5" s="361">
        <f t="shared" si="1"/>
        <v>0</v>
      </c>
      <c r="AD5" s="361">
        <f t="shared" si="1"/>
        <v>0</v>
      </c>
      <c r="AE5" s="361">
        <f t="shared" si="1"/>
        <v>0</v>
      </c>
      <c r="AF5" s="361">
        <f t="shared" si="1"/>
        <v>0</v>
      </c>
      <c r="AG5" s="361">
        <f t="shared" si="1"/>
        <v>0</v>
      </c>
      <c r="AH5" s="361">
        <f t="shared" si="1"/>
        <v>433.19637841651365</v>
      </c>
      <c r="AI5" s="361">
        <f t="shared" si="1"/>
        <v>491.69011230548637</v>
      </c>
      <c r="AJ5" s="361">
        <f t="shared" si="1"/>
        <v>556.78557678919367</v>
      </c>
      <c r="AK5" s="361">
        <f t="shared" si="1"/>
        <v>602.69066695632307</v>
      </c>
      <c r="AL5" s="361">
        <f t="shared" si="1"/>
        <v>638.92866433160452</v>
      </c>
      <c r="AM5" s="361">
        <f t="shared" si="1"/>
        <v>676.46664247621209</v>
      </c>
      <c r="AN5" s="361">
        <f t="shared" si="1"/>
        <v>690.46052004690171</v>
      </c>
      <c r="AO5" s="361">
        <f t="shared" si="1"/>
        <v>700.08555842769397</v>
      </c>
      <c r="AP5" s="361">
        <f t="shared" si="1"/>
        <v>724.45946224287422</v>
      </c>
      <c r="AQ5" s="361">
        <f t="shared" si="1"/>
        <v>734.90769715392037</v>
      </c>
      <c r="AR5" s="361">
        <f t="shared" si="1"/>
        <v>742.36020250581066</v>
      </c>
      <c r="AS5" s="361">
        <f t="shared" si="1"/>
        <v>730.13111097207798</v>
      </c>
      <c r="AT5" s="361">
        <f t="shared" si="1"/>
        <v>775.26191022330795</v>
      </c>
      <c r="AU5" s="361">
        <f t="shared" si="1"/>
        <v>863.60627344005002</v>
      </c>
      <c r="AV5" s="361">
        <f t="shared" si="1"/>
        <v>852.2527553950282</v>
      </c>
      <c r="AW5" s="361">
        <f t="shared" si="1"/>
        <v>873.20359314762982</v>
      </c>
      <c r="AX5" s="361">
        <f t="shared" si="1"/>
        <v>859.06318218085562</v>
      </c>
      <c r="AY5" s="361">
        <f t="shared" si="1"/>
        <v>851.731324624629</v>
      </c>
      <c r="AZ5" s="361">
        <f t="shared" si="1"/>
        <v>829.88126142015744</v>
      </c>
      <c r="BA5" s="361">
        <f t="shared" si="1"/>
        <v>847.58109511712473</v>
      </c>
      <c r="BB5" s="361">
        <f t="shared" si="1"/>
        <v>839.89658660323107</v>
      </c>
      <c r="BC5" s="361">
        <f t="shared" si="1"/>
        <v>872.56183395470418</v>
      </c>
      <c r="BD5" s="361">
        <f t="shared" si="1"/>
        <v>865.87408814187211</v>
      </c>
      <c r="BE5" s="361">
        <f t="shared" si="1"/>
        <v>975.0571849050001</v>
      </c>
      <c r="BF5" s="361">
        <f t="shared" si="1"/>
        <v>958.2172410367499</v>
      </c>
      <c r="BG5" s="361">
        <f t="shared" si="1"/>
        <v>884.55214787227749</v>
      </c>
      <c r="BH5" s="361">
        <f t="shared" si="1"/>
        <v>804.2732521245</v>
      </c>
      <c r="BI5" s="361">
        <f t="shared" si="1"/>
        <v>764.43906345325001</v>
      </c>
      <c r="BJ5" s="361">
        <f t="shared" si="1"/>
        <v>698.14931705625008</v>
      </c>
      <c r="BK5" s="361">
        <f t="shared" si="1"/>
        <v>657.23492130667955</v>
      </c>
      <c r="BL5" s="361">
        <f t="shared" si="1"/>
        <v>609.35377852930276</v>
      </c>
      <c r="BM5" s="361">
        <f t="shared" si="1"/>
        <v>598.15693215526335</v>
      </c>
      <c r="BN5" s="361">
        <f t="shared" si="1"/>
        <v>563.29060795511202</v>
      </c>
      <c r="BO5" s="361">
        <f t="shared" si="1"/>
        <v>556.61229230695847</v>
      </c>
      <c r="BP5" s="361">
        <f t="shared" ref="BP5:CA5" si="2">SUM(BP8, BP12,BP15)</f>
        <v>564.26172678124692</v>
      </c>
      <c r="BQ5" s="361">
        <f t="shared" si="2"/>
        <v>563.72247188354766</v>
      </c>
      <c r="BR5" s="361">
        <f t="shared" si="2"/>
        <v>558.3774162769223</v>
      </c>
      <c r="BS5" s="361">
        <f t="shared" si="2"/>
        <v>562.103048365684</v>
      </c>
      <c r="BT5" s="361">
        <f t="shared" si="2"/>
        <v>552.47871435148681</v>
      </c>
      <c r="BU5" s="361">
        <f t="shared" si="2"/>
        <v>499.30094930620544</v>
      </c>
      <c r="BV5" s="361">
        <f t="shared" si="2"/>
        <v>459.6525245037268</v>
      </c>
      <c r="BW5" s="361">
        <f t="shared" si="2"/>
        <v>421.75137322202158</v>
      </c>
      <c r="BX5" s="361">
        <f t="shared" si="2"/>
        <v>385.75930485203457</v>
      </c>
      <c r="BY5" s="361">
        <f t="shared" si="2"/>
        <v>352.51336041449838</v>
      </c>
      <c r="BZ5" s="362">
        <f t="shared" si="2"/>
        <v>323.9747172724534</v>
      </c>
      <c r="CA5" s="363">
        <f t="shared" si="2"/>
        <v>298.74078676240998</v>
      </c>
    </row>
    <row r="6" spans="1:80" s="312" customFormat="1" x14ac:dyDescent="0.4">
      <c r="A6" s="353"/>
      <c r="B6" s="123" t="s">
        <v>325</v>
      </c>
      <c r="C6" s="261"/>
      <c r="D6" s="361">
        <f t="shared" ref="D6:BO6" si="3">SUM(D13,D16)</f>
        <v>0</v>
      </c>
      <c r="E6" s="361">
        <f t="shared" si="3"/>
        <v>0</v>
      </c>
      <c r="F6" s="361">
        <f t="shared" si="3"/>
        <v>0</v>
      </c>
      <c r="G6" s="361">
        <f t="shared" si="3"/>
        <v>0</v>
      </c>
      <c r="H6" s="361">
        <f t="shared" si="3"/>
        <v>0</v>
      </c>
      <c r="I6" s="361">
        <f t="shared" si="3"/>
        <v>0</v>
      </c>
      <c r="J6" s="361">
        <f t="shared" si="3"/>
        <v>0</v>
      </c>
      <c r="K6" s="361">
        <f t="shared" si="3"/>
        <v>0</v>
      </c>
      <c r="L6" s="361">
        <f t="shared" si="3"/>
        <v>0</v>
      </c>
      <c r="M6" s="361">
        <f t="shared" si="3"/>
        <v>0</v>
      </c>
      <c r="N6" s="361">
        <f t="shared" si="3"/>
        <v>0</v>
      </c>
      <c r="O6" s="361">
        <f t="shared" si="3"/>
        <v>0</v>
      </c>
      <c r="P6" s="361">
        <f t="shared" si="3"/>
        <v>0</v>
      </c>
      <c r="Q6" s="361">
        <f t="shared" si="3"/>
        <v>0</v>
      </c>
      <c r="R6" s="361">
        <f t="shared" si="3"/>
        <v>0</v>
      </c>
      <c r="S6" s="361">
        <f t="shared" si="3"/>
        <v>0</v>
      </c>
      <c r="T6" s="361">
        <f t="shared" si="3"/>
        <v>0</v>
      </c>
      <c r="U6" s="361">
        <f t="shared" si="3"/>
        <v>0</v>
      </c>
      <c r="V6" s="361">
        <f t="shared" si="3"/>
        <v>0</v>
      </c>
      <c r="W6" s="361">
        <f t="shared" si="3"/>
        <v>0</v>
      </c>
      <c r="X6" s="361">
        <f t="shared" si="3"/>
        <v>0</v>
      </c>
      <c r="Y6" s="361">
        <f t="shared" si="3"/>
        <v>0</v>
      </c>
      <c r="Z6" s="361">
        <f t="shared" si="3"/>
        <v>0</v>
      </c>
      <c r="AA6" s="361">
        <f t="shared" si="3"/>
        <v>0</v>
      </c>
      <c r="AB6" s="361">
        <f t="shared" si="3"/>
        <v>0</v>
      </c>
      <c r="AC6" s="361">
        <f t="shared" si="3"/>
        <v>0</v>
      </c>
      <c r="AD6" s="361">
        <f t="shared" si="3"/>
        <v>0</v>
      </c>
      <c r="AE6" s="361">
        <f t="shared" si="3"/>
        <v>0</v>
      </c>
      <c r="AF6" s="361">
        <f t="shared" si="3"/>
        <v>0</v>
      </c>
      <c r="AG6" s="361">
        <f t="shared" si="3"/>
        <v>0</v>
      </c>
      <c r="AH6" s="361">
        <f t="shared" si="3"/>
        <v>71.803621583486347</v>
      </c>
      <c r="AI6" s="361">
        <f t="shared" si="3"/>
        <v>71.309887694513563</v>
      </c>
      <c r="AJ6" s="361">
        <f t="shared" si="3"/>
        <v>81.214423210806217</v>
      </c>
      <c r="AK6" s="361">
        <f t="shared" si="3"/>
        <v>88.309333043676872</v>
      </c>
      <c r="AL6" s="361">
        <f t="shared" si="3"/>
        <v>86.071335668395506</v>
      </c>
      <c r="AM6" s="361">
        <f t="shared" si="3"/>
        <v>94.533357523787956</v>
      </c>
      <c r="AN6" s="361">
        <f t="shared" si="3"/>
        <v>94.539479953098336</v>
      </c>
      <c r="AO6" s="361">
        <f t="shared" si="3"/>
        <v>99.91444157230606</v>
      </c>
      <c r="AP6" s="361">
        <f t="shared" si="3"/>
        <v>100.54053775712582</v>
      </c>
      <c r="AQ6" s="361">
        <f t="shared" si="3"/>
        <v>104.34230284607963</v>
      </c>
      <c r="AR6" s="361">
        <f t="shared" si="3"/>
        <v>107.80379749418931</v>
      </c>
      <c r="AS6" s="361">
        <f t="shared" si="3"/>
        <v>122.17188902792199</v>
      </c>
      <c r="AT6" s="361">
        <f t="shared" si="3"/>
        <v>114.12408977669212</v>
      </c>
      <c r="AU6" s="361">
        <f t="shared" si="3"/>
        <v>146.99272655994997</v>
      </c>
      <c r="AV6" s="361">
        <f t="shared" si="3"/>
        <v>157.74724460497177</v>
      </c>
      <c r="AW6" s="361">
        <f t="shared" si="3"/>
        <v>166.79640685237015</v>
      </c>
      <c r="AX6" s="361">
        <f t="shared" si="3"/>
        <v>162.93681781914438</v>
      </c>
      <c r="AY6" s="361">
        <f t="shared" si="3"/>
        <v>164.65367537537094</v>
      </c>
      <c r="AZ6" s="361">
        <f t="shared" si="3"/>
        <v>151.35973857984254</v>
      </c>
      <c r="BA6" s="361">
        <f t="shared" si="3"/>
        <v>139.49190488287545</v>
      </c>
      <c r="BB6" s="361">
        <f t="shared" si="3"/>
        <v>134.50941339676888</v>
      </c>
      <c r="BC6" s="361">
        <f t="shared" si="3"/>
        <v>129.1281660452959</v>
      </c>
      <c r="BD6" s="361">
        <f t="shared" si="3"/>
        <v>119.97591185812794</v>
      </c>
      <c r="BE6" s="361">
        <f t="shared" si="3"/>
        <v>124.23847975499999</v>
      </c>
      <c r="BF6" s="361">
        <f t="shared" si="3"/>
        <v>129.19739105324999</v>
      </c>
      <c r="BG6" s="361">
        <f t="shared" si="3"/>
        <v>122.12592027499997</v>
      </c>
      <c r="BH6" s="361">
        <f t="shared" si="3"/>
        <v>118.53474787549996</v>
      </c>
      <c r="BI6" s="361">
        <f t="shared" si="3"/>
        <v>110.10084555674999</v>
      </c>
      <c r="BJ6" s="361">
        <f t="shared" si="3"/>
        <v>98.398418693749989</v>
      </c>
      <c r="BK6" s="361">
        <f t="shared" si="3"/>
        <v>78.937256372223544</v>
      </c>
      <c r="BL6" s="361">
        <f t="shared" si="3"/>
        <v>65.396410920697221</v>
      </c>
      <c r="BM6" s="361">
        <f t="shared" si="3"/>
        <v>51.483577534736391</v>
      </c>
      <c r="BN6" s="361">
        <f t="shared" si="3"/>
        <v>50.233626574888149</v>
      </c>
      <c r="BO6" s="361">
        <f t="shared" si="3"/>
        <v>37.345721613041349</v>
      </c>
      <c r="BP6" s="361">
        <f t="shared" ref="BP6:CA6" si="4">SUM(BP13,BP16)</f>
        <v>28.278218738752912</v>
      </c>
      <c r="BQ6" s="361">
        <f t="shared" si="4"/>
        <v>18.508530036452314</v>
      </c>
      <c r="BR6" s="361">
        <f t="shared" si="4"/>
        <v>12.288244013077932</v>
      </c>
      <c r="BS6" s="361">
        <f t="shared" si="4"/>
        <v>6.8174169843168348</v>
      </c>
      <c r="BT6" s="361">
        <f t="shared" si="4"/>
        <v>4.8587791485131495</v>
      </c>
      <c r="BU6" s="361">
        <f t="shared" si="4"/>
        <v>3.2507548237949484</v>
      </c>
      <c r="BV6" s="361">
        <f t="shared" si="4"/>
        <v>1.564180404290199</v>
      </c>
      <c r="BW6" s="361">
        <f t="shared" si="4"/>
        <v>0.85727081529735605</v>
      </c>
      <c r="BX6" s="361">
        <f t="shared" si="4"/>
        <v>0</v>
      </c>
      <c r="BY6" s="361">
        <f t="shared" si="4"/>
        <v>0</v>
      </c>
      <c r="BZ6" s="362">
        <f t="shared" si="4"/>
        <v>0</v>
      </c>
      <c r="CA6" s="363">
        <f t="shared" si="4"/>
        <v>0</v>
      </c>
      <c r="CB6" s="230"/>
    </row>
    <row r="7" spans="1:80" s="312" customFormat="1" x14ac:dyDescent="0.4">
      <c r="A7" s="353"/>
      <c r="B7" s="123"/>
      <c r="C7" s="2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361"/>
      <c r="BU7" s="361"/>
      <c r="BV7" s="361"/>
      <c r="BW7" s="361"/>
      <c r="BX7" s="361"/>
      <c r="BY7" s="361"/>
      <c r="BZ7" s="362"/>
      <c r="CA7" s="363"/>
      <c r="CB7" s="230"/>
    </row>
    <row r="8" spans="1:80" s="312" customFormat="1" x14ac:dyDescent="0.4">
      <c r="A8" s="353"/>
      <c r="B8" s="260" t="s">
        <v>398</v>
      </c>
      <c r="C8" s="261"/>
      <c r="D8" s="357">
        <v>0</v>
      </c>
      <c r="E8" s="357">
        <v>0</v>
      </c>
      <c r="F8" s="357">
        <v>0</v>
      </c>
      <c r="G8" s="357">
        <v>0</v>
      </c>
      <c r="H8" s="357">
        <v>0</v>
      </c>
      <c r="I8" s="357">
        <v>0</v>
      </c>
      <c r="J8" s="357">
        <v>0</v>
      </c>
      <c r="K8" s="357">
        <v>0</v>
      </c>
      <c r="L8" s="357">
        <v>0</v>
      </c>
      <c r="M8" s="357">
        <v>0</v>
      </c>
      <c r="N8" s="357">
        <v>0</v>
      </c>
      <c r="O8" s="357">
        <v>0</v>
      </c>
      <c r="P8" s="357">
        <v>0</v>
      </c>
      <c r="Q8" s="357">
        <v>0</v>
      </c>
      <c r="R8" s="357">
        <v>0</v>
      </c>
      <c r="S8" s="357">
        <v>0</v>
      </c>
      <c r="T8" s="357">
        <v>0</v>
      </c>
      <c r="U8" s="357">
        <v>0</v>
      </c>
      <c r="V8" s="357">
        <v>0</v>
      </c>
      <c r="W8" s="357">
        <v>0</v>
      </c>
      <c r="X8" s="357">
        <v>0</v>
      </c>
      <c r="Y8" s="357">
        <v>0</v>
      </c>
      <c r="Z8" s="357">
        <v>0</v>
      </c>
      <c r="AA8" s="357">
        <v>0</v>
      </c>
      <c r="AB8" s="357">
        <v>0</v>
      </c>
      <c r="AC8" s="357">
        <v>0</v>
      </c>
      <c r="AD8" s="357">
        <v>0</v>
      </c>
      <c r="AE8" s="357">
        <v>0</v>
      </c>
      <c r="AF8" s="357">
        <v>0</v>
      </c>
      <c r="AG8" s="357">
        <v>0</v>
      </c>
      <c r="AH8" s="357">
        <v>0</v>
      </c>
      <c r="AI8" s="357">
        <v>0</v>
      </c>
      <c r="AJ8" s="357">
        <v>0</v>
      </c>
      <c r="AK8" s="357">
        <v>0</v>
      </c>
      <c r="AL8" s="357">
        <v>0</v>
      </c>
      <c r="AM8" s="357">
        <v>0</v>
      </c>
      <c r="AN8" s="357">
        <v>0</v>
      </c>
      <c r="AO8" s="357">
        <v>0</v>
      </c>
      <c r="AP8" s="357">
        <v>0</v>
      </c>
      <c r="AQ8" s="357">
        <v>0</v>
      </c>
      <c r="AR8" s="357">
        <v>0</v>
      </c>
      <c r="AS8" s="357">
        <v>0</v>
      </c>
      <c r="AT8" s="357">
        <v>0</v>
      </c>
      <c r="AU8" s="357">
        <v>0</v>
      </c>
      <c r="AV8" s="357">
        <v>0</v>
      </c>
      <c r="AW8" s="357">
        <v>0</v>
      </c>
      <c r="AX8" s="357">
        <v>0</v>
      </c>
      <c r="AY8" s="357">
        <v>0</v>
      </c>
      <c r="AZ8" s="357">
        <v>0</v>
      </c>
      <c r="BA8" s="357">
        <v>0</v>
      </c>
      <c r="BB8" s="357">
        <v>0</v>
      </c>
      <c r="BC8" s="357">
        <v>0</v>
      </c>
      <c r="BD8" s="357">
        <v>0</v>
      </c>
      <c r="BE8" s="357">
        <v>0</v>
      </c>
      <c r="BF8" s="357">
        <v>0</v>
      </c>
      <c r="BG8" s="357">
        <v>0</v>
      </c>
      <c r="BH8" s="357">
        <v>0</v>
      </c>
      <c r="BI8" s="357">
        <v>0</v>
      </c>
      <c r="BJ8" s="357">
        <v>0</v>
      </c>
      <c r="BK8" s="357">
        <v>0</v>
      </c>
      <c r="BL8" s="357">
        <v>0</v>
      </c>
      <c r="BM8" s="357">
        <v>0</v>
      </c>
      <c r="BN8" s="357">
        <v>0</v>
      </c>
      <c r="BO8" s="357">
        <v>0</v>
      </c>
      <c r="BP8" s="357">
        <v>0</v>
      </c>
      <c r="BQ8" s="357">
        <v>0</v>
      </c>
      <c r="BR8" s="357">
        <v>0</v>
      </c>
      <c r="BS8" s="357">
        <v>0</v>
      </c>
      <c r="BT8" s="357">
        <v>0</v>
      </c>
      <c r="BU8" s="357">
        <v>109.92024563645997</v>
      </c>
      <c r="BV8" s="357">
        <v>184.23605476506935</v>
      </c>
      <c r="BW8" s="357">
        <v>187.110504922519</v>
      </c>
      <c r="BX8" s="357">
        <v>187.14844445642032</v>
      </c>
      <c r="BY8" s="357">
        <v>186.15042953822712</v>
      </c>
      <c r="BZ8" s="358">
        <v>184.7219790262109</v>
      </c>
      <c r="CA8" s="359">
        <v>183.05000885001104</v>
      </c>
      <c r="CB8" s="230"/>
    </row>
    <row r="9" spans="1:80" s="312" customFormat="1" x14ac:dyDescent="0.4">
      <c r="A9" s="353"/>
      <c r="B9" s="123" t="s">
        <v>399</v>
      </c>
      <c r="C9" s="261"/>
      <c r="D9" s="361"/>
      <c r="E9" s="361"/>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1"/>
      <c r="BK9" s="361"/>
      <c r="BL9" s="361"/>
      <c r="BM9" s="361"/>
      <c r="BN9" s="361"/>
      <c r="BO9" s="361"/>
      <c r="BP9" s="361"/>
      <c r="BQ9" s="361"/>
      <c r="BR9" s="361"/>
      <c r="BS9" s="361"/>
      <c r="BT9" s="361"/>
      <c r="BU9" s="361">
        <v>28.738193901895261</v>
      </c>
      <c r="BV9" s="361">
        <v>57.590339262317286</v>
      </c>
      <c r="BW9" s="361">
        <v>58.273283326050631</v>
      </c>
      <c r="BX9" s="361">
        <v>58.460611966527161</v>
      </c>
      <c r="BY9" s="361">
        <v>58.196612659914294</v>
      </c>
      <c r="BZ9" s="362">
        <v>57.758593905741293</v>
      </c>
      <c r="CA9" s="363">
        <v>57.245161665905478</v>
      </c>
    </row>
    <row r="10" spans="1:80" s="312" customFormat="1" x14ac:dyDescent="0.4">
      <c r="A10" s="353"/>
      <c r="B10" s="123" t="s">
        <v>400</v>
      </c>
      <c r="C10" s="261"/>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61"/>
      <c r="BO10" s="361"/>
      <c r="BP10" s="361"/>
      <c r="BQ10" s="361"/>
      <c r="BR10" s="361"/>
      <c r="BS10" s="361"/>
      <c r="BT10" s="361"/>
      <c r="BU10" s="361">
        <v>81.182051734564695</v>
      </c>
      <c r="BV10" s="361">
        <v>126.64571550275208</v>
      </c>
      <c r="BW10" s="361">
        <v>128.83722159646837</v>
      </c>
      <c r="BX10" s="361">
        <v>128.68783248989317</v>
      </c>
      <c r="BY10" s="361">
        <v>127.95381687831284</v>
      </c>
      <c r="BZ10" s="362">
        <v>126.96338512046958</v>
      </c>
      <c r="CA10" s="363">
        <v>125.80484718410555</v>
      </c>
    </row>
    <row r="11" spans="1:80" s="312" customFormat="1" ht="26.25" customHeight="1" x14ac:dyDescent="0.4">
      <c r="A11" s="354"/>
      <c r="B11" s="260" t="s">
        <v>401</v>
      </c>
      <c r="C11" s="364"/>
      <c r="D11" s="357">
        <v>0</v>
      </c>
      <c r="E11" s="357">
        <v>0</v>
      </c>
      <c r="F11" s="357">
        <v>0</v>
      </c>
      <c r="G11" s="357">
        <v>0</v>
      </c>
      <c r="H11" s="357">
        <v>0</v>
      </c>
      <c r="I11" s="357">
        <v>0</v>
      </c>
      <c r="J11" s="357">
        <v>0</v>
      </c>
      <c r="K11" s="357">
        <v>0</v>
      </c>
      <c r="L11" s="357">
        <v>0</v>
      </c>
      <c r="M11" s="357">
        <v>0</v>
      </c>
      <c r="N11" s="357">
        <v>0</v>
      </c>
      <c r="O11" s="357">
        <v>0</v>
      </c>
      <c r="P11" s="357">
        <v>0</v>
      </c>
      <c r="Q11" s="357">
        <v>0</v>
      </c>
      <c r="R11" s="357">
        <v>0</v>
      </c>
      <c r="S11" s="357">
        <v>0</v>
      </c>
      <c r="T11" s="357">
        <v>0</v>
      </c>
      <c r="U11" s="357">
        <v>0</v>
      </c>
      <c r="V11" s="357">
        <v>0</v>
      </c>
      <c r="W11" s="357">
        <v>0</v>
      </c>
      <c r="X11" s="357">
        <v>0</v>
      </c>
      <c r="Y11" s="357">
        <v>0</v>
      </c>
      <c r="Z11" s="357">
        <v>0</v>
      </c>
      <c r="AA11" s="357">
        <v>0</v>
      </c>
      <c r="AB11" s="357">
        <v>0</v>
      </c>
      <c r="AC11" s="357">
        <v>0</v>
      </c>
      <c r="AD11" s="357">
        <v>0</v>
      </c>
      <c r="AE11" s="357">
        <v>0</v>
      </c>
      <c r="AF11" s="357">
        <v>0</v>
      </c>
      <c r="AG11" s="357">
        <v>0</v>
      </c>
      <c r="AH11" s="357">
        <f>SUM(AH12:AH13)</f>
        <v>505</v>
      </c>
      <c r="AI11" s="357">
        <f t="shared" ref="AI11:CA11" si="5">SUM(AI12:AI13)</f>
        <v>562.88724981467749</v>
      </c>
      <c r="AJ11" s="357">
        <f t="shared" si="5"/>
        <v>636.0202001482578</v>
      </c>
      <c r="AK11" s="357">
        <f t="shared" si="5"/>
        <v>685.84818383988136</v>
      </c>
      <c r="AL11" s="357">
        <f t="shared" si="5"/>
        <v>716</v>
      </c>
      <c r="AM11" s="357">
        <f t="shared" si="5"/>
        <v>756</v>
      </c>
      <c r="AN11" s="357">
        <f t="shared" si="5"/>
        <v>759</v>
      </c>
      <c r="AO11" s="357">
        <f t="shared" si="5"/>
        <v>767</v>
      </c>
      <c r="AP11" s="357">
        <f t="shared" si="5"/>
        <v>785</v>
      </c>
      <c r="AQ11" s="357">
        <f t="shared" si="5"/>
        <v>789.25</v>
      </c>
      <c r="AR11" s="357">
        <f t="shared" si="5"/>
        <v>787.16399999999999</v>
      </c>
      <c r="AS11" s="357">
        <f t="shared" si="5"/>
        <v>771.303</v>
      </c>
      <c r="AT11" s="357">
        <f t="shared" si="5"/>
        <v>788.89200000000005</v>
      </c>
      <c r="AU11" s="357">
        <f t="shared" si="5"/>
        <v>878.78200000000004</v>
      </c>
      <c r="AV11" s="357">
        <f t="shared" si="5"/>
        <v>860.14800000000002</v>
      </c>
      <c r="AW11" s="357">
        <f t="shared" si="5"/>
        <v>868</v>
      </c>
      <c r="AX11" s="357">
        <f t="shared" si="5"/>
        <v>841.82099999999991</v>
      </c>
      <c r="AY11" s="357">
        <f t="shared" si="5"/>
        <v>821.31099999999992</v>
      </c>
      <c r="AZ11" s="357">
        <f t="shared" si="5"/>
        <v>771.62099999999998</v>
      </c>
      <c r="BA11" s="357">
        <f t="shared" si="5"/>
        <v>767.95100000000014</v>
      </c>
      <c r="BB11" s="357">
        <f t="shared" si="5"/>
        <v>744.78599999999994</v>
      </c>
      <c r="BC11" s="357">
        <f t="shared" si="5"/>
        <v>750.40700000000015</v>
      </c>
      <c r="BD11" s="357">
        <f t="shared" si="5"/>
        <v>722.57399999999996</v>
      </c>
      <c r="BE11" s="357">
        <f t="shared" si="5"/>
        <v>830.53729334177387</v>
      </c>
      <c r="BF11" s="357">
        <f t="shared" si="5"/>
        <v>836.62692212999991</v>
      </c>
      <c r="BG11" s="357">
        <f t="shared" si="5"/>
        <v>779.6027927405496</v>
      </c>
      <c r="BH11" s="357">
        <f t="shared" si="5"/>
        <v>720.87099999999998</v>
      </c>
      <c r="BI11" s="357">
        <f t="shared" si="5"/>
        <v>697.05176069000004</v>
      </c>
      <c r="BJ11" s="357">
        <f t="shared" si="5"/>
        <v>642.11463335999997</v>
      </c>
      <c r="BK11" s="357">
        <f t="shared" si="5"/>
        <v>600.31661291890316</v>
      </c>
      <c r="BL11" s="357">
        <f t="shared" si="5"/>
        <v>559.92442127000004</v>
      </c>
      <c r="BM11" s="357">
        <f t="shared" si="5"/>
        <v>548.03660721503923</v>
      </c>
      <c r="BN11" s="357">
        <f t="shared" si="5"/>
        <v>529.75740402523707</v>
      </c>
      <c r="BO11" s="357">
        <f t="shared" si="5"/>
        <v>518.53362152957493</v>
      </c>
      <c r="BP11" s="357">
        <f t="shared" si="5"/>
        <v>523.88457191740724</v>
      </c>
      <c r="BQ11" s="357">
        <f t="shared" si="5"/>
        <v>513.45475950999992</v>
      </c>
      <c r="BR11" s="357">
        <f t="shared" si="5"/>
        <v>516.08061811252776</v>
      </c>
      <c r="BS11" s="357">
        <f t="shared" si="5"/>
        <v>522.03452683860587</v>
      </c>
      <c r="BT11" s="357">
        <f t="shared" si="5"/>
        <v>516.30467009524364</v>
      </c>
      <c r="BU11" s="357">
        <f t="shared" si="5"/>
        <v>339.25796803025725</v>
      </c>
      <c r="BV11" s="357">
        <f t="shared" si="5"/>
        <v>239.32848608650639</v>
      </c>
      <c r="BW11" s="357">
        <f t="shared" si="5"/>
        <v>203.48501991545922</v>
      </c>
      <c r="BX11" s="357">
        <f t="shared" si="5"/>
        <v>171.61205122904593</v>
      </c>
      <c r="BY11" s="357">
        <f t="shared" si="5"/>
        <v>143.74787215057538</v>
      </c>
      <c r="BZ11" s="358">
        <f t="shared" si="5"/>
        <v>120.32300044082707</v>
      </c>
      <c r="CA11" s="359">
        <f t="shared" si="5"/>
        <v>99.964011804284141</v>
      </c>
    </row>
    <row r="12" spans="1:80" s="312" customFormat="1" x14ac:dyDescent="0.4">
      <c r="A12" s="353"/>
      <c r="B12" s="123" t="s">
        <v>326</v>
      </c>
      <c r="C12" s="261"/>
      <c r="D12" s="361" t="s">
        <v>409</v>
      </c>
      <c r="E12" s="361" t="s">
        <v>409</v>
      </c>
      <c r="F12" s="361" t="s">
        <v>409</v>
      </c>
      <c r="G12" s="361" t="s">
        <v>409</v>
      </c>
      <c r="H12" s="361" t="s">
        <v>409</v>
      </c>
      <c r="I12" s="361" t="s">
        <v>409</v>
      </c>
      <c r="J12" s="361" t="s">
        <v>409</v>
      </c>
      <c r="K12" s="361" t="s">
        <v>409</v>
      </c>
      <c r="L12" s="361" t="s">
        <v>409</v>
      </c>
      <c r="M12" s="361" t="s">
        <v>409</v>
      </c>
      <c r="N12" s="361" t="s">
        <v>409</v>
      </c>
      <c r="O12" s="361" t="s">
        <v>409</v>
      </c>
      <c r="P12" s="361" t="s">
        <v>409</v>
      </c>
      <c r="Q12" s="361" t="s">
        <v>409</v>
      </c>
      <c r="R12" s="361" t="s">
        <v>409</v>
      </c>
      <c r="S12" s="361" t="s">
        <v>409</v>
      </c>
      <c r="T12" s="361" t="s">
        <v>409</v>
      </c>
      <c r="U12" s="361" t="s">
        <v>409</v>
      </c>
      <c r="V12" s="361" t="s">
        <v>409</v>
      </c>
      <c r="W12" s="361" t="s">
        <v>409</v>
      </c>
      <c r="X12" s="361" t="s">
        <v>409</v>
      </c>
      <c r="Y12" s="361" t="s">
        <v>409</v>
      </c>
      <c r="Z12" s="361" t="s">
        <v>409</v>
      </c>
      <c r="AA12" s="361" t="s">
        <v>409</v>
      </c>
      <c r="AB12" s="361" t="s">
        <v>409</v>
      </c>
      <c r="AC12" s="361" t="s">
        <v>409</v>
      </c>
      <c r="AD12" s="361" t="s">
        <v>409</v>
      </c>
      <c r="AE12" s="361" t="s">
        <v>409</v>
      </c>
      <c r="AF12" s="361" t="s">
        <v>409</v>
      </c>
      <c r="AG12" s="361" t="s">
        <v>409</v>
      </c>
      <c r="AH12" s="361">
        <v>433.19637841651365</v>
      </c>
      <c r="AI12" s="361">
        <v>491.57804255409542</v>
      </c>
      <c r="AJ12" s="361">
        <v>554.82967264977924</v>
      </c>
      <c r="AK12" s="361">
        <v>597.63212258588965</v>
      </c>
      <c r="AL12" s="361">
        <v>630.14592004132612</v>
      </c>
      <c r="AM12" s="361">
        <v>661.919258538132</v>
      </c>
      <c r="AN12" s="361">
        <v>665.25957529428422</v>
      </c>
      <c r="AO12" s="361">
        <v>668.58081446977872</v>
      </c>
      <c r="AP12" s="361">
        <v>686.54822330144486</v>
      </c>
      <c r="AQ12" s="361">
        <v>687.83778406598583</v>
      </c>
      <c r="AR12" s="361">
        <v>683.46392070541924</v>
      </c>
      <c r="AS12" s="361">
        <v>656.05418789515488</v>
      </c>
      <c r="AT12" s="361">
        <v>683.68441738207923</v>
      </c>
      <c r="AU12" s="361">
        <v>746.31190271576043</v>
      </c>
      <c r="AV12" s="361">
        <v>720.91047448732343</v>
      </c>
      <c r="AW12" s="361">
        <v>722.98375426855523</v>
      </c>
      <c r="AX12" s="361">
        <v>701.70056148671415</v>
      </c>
      <c r="AY12" s="361">
        <v>683.57531623989541</v>
      </c>
      <c r="AZ12" s="361">
        <v>648.47078202168245</v>
      </c>
      <c r="BA12" s="361">
        <v>655.47438801712497</v>
      </c>
      <c r="BB12" s="361">
        <v>638.58108077177928</v>
      </c>
      <c r="BC12" s="361">
        <v>650.31584786041594</v>
      </c>
      <c r="BD12" s="361">
        <v>631.10693085508979</v>
      </c>
      <c r="BE12" s="361">
        <v>736.26207961364651</v>
      </c>
      <c r="BF12" s="361">
        <v>738.48558911616817</v>
      </c>
      <c r="BG12" s="361">
        <v>691.18314787227746</v>
      </c>
      <c r="BH12" s="361">
        <v>636.20925212450004</v>
      </c>
      <c r="BI12" s="361">
        <v>618.61569305871558</v>
      </c>
      <c r="BJ12" s="361">
        <v>572.93044173153885</v>
      </c>
      <c r="BK12" s="361">
        <v>547.30458607473906</v>
      </c>
      <c r="BL12" s="361">
        <v>515.55293311502305</v>
      </c>
      <c r="BM12" s="361">
        <v>512.88008897976067</v>
      </c>
      <c r="BN12" s="361">
        <v>492.72786275860085</v>
      </c>
      <c r="BO12" s="361">
        <v>489.66027087611786</v>
      </c>
      <c r="BP12" s="361">
        <v>502.77979164042989</v>
      </c>
      <c r="BQ12" s="361">
        <v>499.19309366482179</v>
      </c>
      <c r="BR12" s="361">
        <v>506.96691126187358</v>
      </c>
      <c r="BS12" s="361">
        <v>516.5294929940469</v>
      </c>
      <c r="BT12" s="361">
        <v>512.97957527602387</v>
      </c>
      <c r="BU12" s="361">
        <v>336.44911394526707</v>
      </c>
      <c r="BV12" s="361">
        <v>237.97693705977201</v>
      </c>
      <c r="BW12" s="361">
        <v>202.74428468256343</v>
      </c>
      <c r="BX12" s="361">
        <v>171.61205122904593</v>
      </c>
      <c r="BY12" s="361">
        <v>143.74787215057538</v>
      </c>
      <c r="BZ12" s="362">
        <v>120.32300044082707</v>
      </c>
      <c r="CA12" s="363">
        <v>99.964011804284141</v>
      </c>
    </row>
    <row r="13" spans="1:80" s="312" customFormat="1" x14ac:dyDescent="0.4">
      <c r="A13" s="353"/>
      <c r="B13" s="123" t="s">
        <v>325</v>
      </c>
      <c r="C13" s="261"/>
      <c r="D13" s="361" t="s">
        <v>409</v>
      </c>
      <c r="E13" s="361" t="s">
        <v>409</v>
      </c>
      <c r="F13" s="361" t="s">
        <v>409</v>
      </c>
      <c r="G13" s="361" t="s">
        <v>409</v>
      </c>
      <c r="H13" s="361" t="s">
        <v>409</v>
      </c>
      <c r="I13" s="361" t="s">
        <v>409</v>
      </c>
      <c r="J13" s="361" t="s">
        <v>409</v>
      </c>
      <c r="K13" s="361" t="s">
        <v>409</v>
      </c>
      <c r="L13" s="361" t="s">
        <v>409</v>
      </c>
      <c r="M13" s="361" t="s">
        <v>409</v>
      </c>
      <c r="N13" s="361" t="s">
        <v>409</v>
      </c>
      <c r="O13" s="361" t="s">
        <v>409</v>
      </c>
      <c r="P13" s="361" t="s">
        <v>409</v>
      </c>
      <c r="Q13" s="361" t="s">
        <v>409</v>
      </c>
      <c r="R13" s="361" t="s">
        <v>409</v>
      </c>
      <c r="S13" s="361" t="s">
        <v>409</v>
      </c>
      <c r="T13" s="361" t="s">
        <v>409</v>
      </c>
      <c r="U13" s="361" t="s">
        <v>409</v>
      </c>
      <c r="V13" s="361" t="s">
        <v>409</v>
      </c>
      <c r="W13" s="361" t="s">
        <v>409</v>
      </c>
      <c r="X13" s="361" t="s">
        <v>409</v>
      </c>
      <c r="Y13" s="361" t="s">
        <v>409</v>
      </c>
      <c r="Z13" s="361" t="s">
        <v>409</v>
      </c>
      <c r="AA13" s="361" t="s">
        <v>409</v>
      </c>
      <c r="AB13" s="361" t="s">
        <v>409</v>
      </c>
      <c r="AC13" s="361" t="s">
        <v>409</v>
      </c>
      <c r="AD13" s="361" t="s">
        <v>409</v>
      </c>
      <c r="AE13" s="361" t="s">
        <v>409</v>
      </c>
      <c r="AF13" s="361" t="s">
        <v>409</v>
      </c>
      <c r="AG13" s="361" t="s">
        <v>409</v>
      </c>
      <c r="AH13" s="361">
        <v>71.803621583486347</v>
      </c>
      <c r="AI13" s="361">
        <v>71.309207260582085</v>
      </c>
      <c r="AJ13" s="361">
        <v>81.190527498478616</v>
      </c>
      <c r="AK13" s="361">
        <v>88.216061253991739</v>
      </c>
      <c r="AL13" s="361">
        <v>85.854079958673921</v>
      </c>
      <c r="AM13" s="361">
        <v>94.080741461868001</v>
      </c>
      <c r="AN13" s="361">
        <v>93.74042470571581</v>
      </c>
      <c r="AO13" s="361">
        <v>98.41918553022127</v>
      </c>
      <c r="AP13" s="361">
        <v>98.451776698555136</v>
      </c>
      <c r="AQ13" s="361">
        <v>101.4122159340142</v>
      </c>
      <c r="AR13" s="361">
        <v>103.7000792945807</v>
      </c>
      <c r="AS13" s="361">
        <v>115.24881210484507</v>
      </c>
      <c r="AT13" s="361">
        <v>105.20758261792079</v>
      </c>
      <c r="AU13" s="361">
        <v>132.47009728423961</v>
      </c>
      <c r="AV13" s="361">
        <v>139.23752551267657</v>
      </c>
      <c r="AW13" s="361">
        <v>145.01624573144477</v>
      </c>
      <c r="AX13" s="361">
        <v>140.12043851328579</v>
      </c>
      <c r="AY13" s="361">
        <v>137.73568376010451</v>
      </c>
      <c r="AZ13" s="361">
        <v>123.15021797831749</v>
      </c>
      <c r="BA13" s="361">
        <v>112.47661198287514</v>
      </c>
      <c r="BB13" s="361">
        <v>106.20491922822067</v>
      </c>
      <c r="BC13" s="361">
        <v>100.0911521395842</v>
      </c>
      <c r="BD13" s="361">
        <v>91.467069144910184</v>
      </c>
      <c r="BE13" s="361">
        <v>94.275213728127369</v>
      </c>
      <c r="BF13" s="361">
        <v>98.141333013831741</v>
      </c>
      <c r="BG13" s="361">
        <v>88.419644868272087</v>
      </c>
      <c r="BH13" s="361">
        <v>84.661747875499969</v>
      </c>
      <c r="BI13" s="361">
        <v>78.43606763128443</v>
      </c>
      <c r="BJ13" s="361">
        <v>69.184191628461178</v>
      </c>
      <c r="BK13" s="361">
        <v>53.012026844164069</v>
      </c>
      <c r="BL13" s="361">
        <v>44.371488154976973</v>
      </c>
      <c r="BM13" s="361">
        <v>35.156518235278511</v>
      </c>
      <c r="BN13" s="361">
        <v>37.029541266636251</v>
      </c>
      <c r="BO13" s="361">
        <v>28.873350653457123</v>
      </c>
      <c r="BP13" s="361">
        <v>21.10478027697734</v>
      </c>
      <c r="BQ13" s="361">
        <v>14.26166584517814</v>
      </c>
      <c r="BR13" s="361">
        <v>9.1137068506542054</v>
      </c>
      <c r="BS13" s="361">
        <v>5.5050338445589686</v>
      </c>
      <c r="BT13" s="361">
        <v>3.3250948192197995</v>
      </c>
      <c r="BU13" s="361">
        <v>2.8088540849901746</v>
      </c>
      <c r="BV13" s="361">
        <v>1.3515490267343662</v>
      </c>
      <c r="BW13" s="361">
        <v>0.74073523289578147</v>
      </c>
      <c r="BX13" s="361">
        <v>0</v>
      </c>
      <c r="BY13" s="361">
        <v>0</v>
      </c>
      <c r="BZ13" s="362">
        <v>0</v>
      </c>
      <c r="CA13" s="363">
        <v>0</v>
      </c>
    </row>
    <row r="14" spans="1:80" s="312" customFormat="1" ht="26.25" customHeight="1" x14ac:dyDescent="0.4">
      <c r="A14" s="353"/>
      <c r="B14" s="260" t="s">
        <v>402</v>
      </c>
      <c r="C14" s="123"/>
      <c r="D14" s="357">
        <v>0</v>
      </c>
      <c r="E14" s="357">
        <v>0</v>
      </c>
      <c r="F14" s="357">
        <v>0</v>
      </c>
      <c r="G14" s="357">
        <v>0</v>
      </c>
      <c r="H14" s="357">
        <v>0</v>
      </c>
      <c r="I14" s="357">
        <v>0</v>
      </c>
      <c r="J14" s="357">
        <v>0</v>
      </c>
      <c r="K14" s="357">
        <v>0</v>
      </c>
      <c r="L14" s="357">
        <v>0</v>
      </c>
      <c r="M14" s="357">
        <v>0</v>
      </c>
      <c r="N14" s="357">
        <v>0</v>
      </c>
      <c r="O14" s="357">
        <v>0</v>
      </c>
      <c r="P14" s="357">
        <v>0</v>
      </c>
      <c r="Q14" s="357">
        <v>0</v>
      </c>
      <c r="R14" s="357">
        <v>0</v>
      </c>
      <c r="S14" s="357">
        <v>0</v>
      </c>
      <c r="T14" s="357">
        <v>0</v>
      </c>
      <c r="U14" s="357">
        <v>0</v>
      </c>
      <c r="V14" s="357">
        <v>0</v>
      </c>
      <c r="W14" s="357">
        <v>0</v>
      </c>
      <c r="X14" s="357">
        <v>0</v>
      </c>
      <c r="Y14" s="357">
        <v>0</v>
      </c>
      <c r="Z14" s="357">
        <v>0</v>
      </c>
      <c r="AA14" s="357">
        <v>0</v>
      </c>
      <c r="AB14" s="357">
        <v>0</v>
      </c>
      <c r="AC14" s="357">
        <v>0</v>
      </c>
      <c r="AD14" s="357">
        <v>0</v>
      </c>
      <c r="AE14" s="357">
        <v>0</v>
      </c>
      <c r="AF14" s="357">
        <v>0</v>
      </c>
      <c r="AG14" s="357">
        <v>0</v>
      </c>
      <c r="AH14" s="357">
        <f t="shared" ref="AH14:BM14" si="6">SUM(AH15:AH16)</f>
        <v>0</v>
      </c>
      <c r="AI14" s="357">
        <f t="shared" si="6"/>
        <v>0.11275018532246109</v>
      </c>
      <c r="AJ14" s="357">
        <f t="shared" si="6"/>
        <v>1.9797998517420314</v>
      </c>
      <c r="AK14" s="357">
        <f t="shared" si="6"/>
        <v>5.1518161601186057</v>
      </c>
      <c r="AL14" s="357">
        <f t="shared" si="6"/>
        <v>9</v>
      </c>
      <c r="AM14" s="357">
        <f t="shared" si="6"/>
        <v>14.999999999999998</v>
      </c>
      <c r="AN14" s="357">
        <f t="shared" si="6"/>
        <v>26</v>
      </c>
      <c r="AO14" s="357">
        <f t="shared" si="6"/>
        <v>33</v>
      </c>
      <c r="AP14" s="357">
        <f t="shared" si="6"/>
        <v>40</v>
      </c>
      <c r="AQ14" s="357">
        <f t="shared" si="6"/>
        <v>50.000000000000007</v>
      </c>
      <c r="AR14" s="357">
        <f t="shared" si="6"/>
        <v>63</v>
      </c>
      <c r="AS14" s="357">
        <f t="shared" si="6"/>
        <v>81</v>
      </c>
      <c r="AT14" s="357">
        <f t="shared" si="6"/>
        <v>100.494</v>
      </c>
      <c r="AU14" s="357">
        <f t="shared" si="6"/>
        <v>131.81700000000001</v>
      </c>
      <c r="AV14" s="357">
        <f t="shared" si="6"/>
        <v>149.852</v>
      </c>
      <c r="AW14" s="357">
        <f t="shared" si="6"/>
        <v>172</v>
      </c>
      <c r="AX14" s="357">
        <f t="shared" si="6"/>
        <v>180.179</v>
      </c>
      <c r="AY14" s="357">
        <f t="shared" si="6"/>
        <v>195.07400000000001</v>
      </c>
      <c r="AZ14" s="357">
        <f t="shared" si="6"/>
        <v>209.62</v>
      </c>
      <c r="BA14" s="357">
        <f t="shared" si="6"/>
        <v>219.12200000000001</v>
      </c>
      <c r="BB14" s="357">
        <f t="shared" si="6"/>
        <v>229.62</v>
      </c>
      <c r="BC14" s="357">
        <f t="shared" si="6"/>
        <v>251.28299999999999</v>
      </c>
      <c r="BD14" s="357">
        <f t="shared" si="6"/>
        <v>263.27600000000001</v>
      </c>
      <c r="BE14" s="357">
        <f t="shared" si="6"/>
        <v>268.75837131822618</v>
      </c>
      <c r="BF14" s="357">
        <f t="shared" si="6"/>
        <v>250.78770996</v>
      </c>
      <c r="BG14" s="357">
        <f t="shared" si="6"/>
        <v>227.07527540672788</v>
      </c>
      <c r="BH14" s="357">
        <f t="shared" si="6"/>
        <v>201.93699999999998</v>
      </c>
      <c r="BI14" s="357">
        <f t="shared" si="6"/>
        <v>177.48814832000002</v>
      </c>
      <c r="BJ14" s="357">
        <f t="shared" si="6"/>
        <v>154.43310238999999</v>
      </c>
      <c r="BK14" s="357">
        <f t="shared" si="6"/>
        <v>135.85556475999999</v>
      </c>
      <c r="BL14" s="357">
        <f t="shared" si="6"/>
        <v>114.82576818</v>
      </c>
      <c r="BM14" s="357">
        <f t="shared" si="6"/>
        <v>101.60390247496059</v>
      </c>
      <c r="BN14" s="357">
        <f t="shared" ref="BN14:CA14" si="7">SUM(BN15:BN16)</f>
        <v>83.766830504763064</v>
      </c>
      <c r="BO14" s="357">
        <f t="shared" si="7"/>
        <v>75.424392390424856</v>
      </c>
      <c r="BP14" s="357">
        <f t="shared" si="7"/>
        <v>68.65537360259259</v>
      </c>
      <c r="BQ14" s="357">
        <f t="shared" si="7"/>
        <v>68.776242409999995</v>
      </c>
      <c r="BR14" s="357">
        <f t="shared" si="7"/>
        <v>54.585042177472431</v>
      </c>
      <c r="BS14" s="357">
        <f t="shared" si="7"/>
        <v>46.88593851139494</v>
      </c>
      <c r="BT14" s="357">
        <f t="shared" si="7"/>
        <v>41.032823404756357</v>
      </c>
      <c r="BU14" s="357">
        <f t="shared" si="7"/>
        <v>53.373490463283133</v>
      </c>
      <c r="BV14" s="357">
        <f t="shared" si="7"/>
        <v>37.652164056441237</v>
      </c>
      <c r="BW14" s="357">
        <f t="shared" si="7"/>
        <v>32.0131191993407</v>
      </c>
      <c r="BX14" s="357">
        <f t="shared" si="7"/>
        <v>26.998809166568346</v>
      </c>
      <c r="BY14" s="357">
        <f t="shared" si="7"/>
        <v>22.615058725695896</v>
      </c>
      <c r="BZ14" s="358">
        <f t="shared" si="7"/>
        <v>18.929737805415435</v>
      </c>
      <c r="CA14" s="359">
        <f t="shared" si="7"/>
        <v>15.726766108114843</v>
      </c>
    </row>
    <row r="15" spans="1:80" s="312" customFormat="1" x14ac:dyDescent="0.4">
      <c r="A15" s="353"/>
      <c r="B15" s="123" t="s">
        <v>326</v>
      </c>
      <c r="C15" s="261"/>
      <c r="D15" s="361" t="s">
        <v>409</v>
      </c>
      <c r="E15" s="361" t="s">
        <v>409</v>
      </c>
      <c r="F15" s="361" t="s">
        <v>409</v>
      </c>
      <c r="G15" s="361" t="s">
        <v>409</v>
      </c>
      <c r="H15" s="361" t="s">
        <v>409</v>
      </c>
      <c r="I15" s="361" t="s">
        <v>409</v>
      </c>
      <c r="J15" s="361" t="s">
        <v>409</v>
      </c>
      <c r="K15" s="361" t="s">
        <v>409</v>
      </c>
      <c r="L15" s="361" t="s">
        <v>409</v>
      </c>
      <c r="M15" s="361" t="s">
        <v>409</v>
      </c>
      <c r="N15" s="361" t="s">
        <v>409</v>
      </c>
      <c r="O15" s="361" t="s">
        <v>409</v>
      </c>
      <c r="P15" s="361" t="s">
        <v>409</v>
      </c>
      <c r="Q15" s="361" t="s">
        <v>409</v>
      </c>
      <c r="R15" s="361" t="s">
        <v>409</v>
      </c>
      <c r="S15" s="361" t="s">
        <v>409</v>
      </c>
      <c r="T15" s="361" t="s">
        <v>409</v>
      </c>
      <c r="U15" s="361" t="s">
        <v>409</v>
      </c>
      <c r="V15" s="361" t="s">
        <v>409</v>
      </c>
      <c r="W15" s="361" t="s">
        <v>409</v>
      </c>
      <c r="X15" s="361" t="s">
        <v>409</v>
      </c>
      <c r="Y15" s="361" t="s">
        <v>409</v>
      </c>
      <c r="Z15" s="361" t="s">
        <v>409</v>
      </c>
      <c r="AA15" s="361" t="s">
        <v>409</v>
      </c>
      <c r="AB15" s="361" t="s">
        <v>409</v>
      </c>
      <c r="AC15" s="361" t="s">
        <v>409</v>
      </c>
      <c r="AD15" s="361" t="s">
        <v>409</v>
      </c>
      <c r="AE15" s="361" t="s">
        <v>409</v>
      </c>
      <c r="AF15" s="361" t="s">
        <v>409</v>
      </c>
      <c r="AG15" s="361" t="s">
        <v>409</v>
      </c>
      <c r="AH15" s="361">
        <v>0</v>
      </c>
      <c r="AI15" s="361">
        <v>0.11206975139097579</v>
      </c>
      <c r="AJ15" s="361">
        <v>1.9559041394144265</v>
      </c>
      <c r="AK15" s="361">
        <v>5.0585443704334674</v>
      </c>
      <c r="AL15" s="361">
        <v>8.7827442902784227</v>
      </c>
      <c r="AM15" s="361">
        <v>14.547383938080046</v>
      </c>
      <c r="AN15" s="361">
        <v>25.200944752617477</v>
      </c>
      <c r="AO15" s="361">
        <v>31.504743957915213</v>
      </c>
      <c r="AP15" s="361">
        <v>37.911238941429318</v>
      </c>
      <c r="AQ15" s="361">
        <v>47.069913087934566</v>
      </c>
      <c r="AR15" s="361">
        <v>58.896281800391392</v>
      </c>
      <c r="AS15" s="361">
        <v>74.07692307692308</v>
      </c>
      <c r="AT15" s="361">
        <v>91.577492841228676</v>
      </c>
      <c r="AU15" s="361">
        <v>117.29437072428964</v>
      </c>
      <c r="AV15" s="361">
        <v>131.3422809077048</v>
      </c>
      <c r="AW15" s="361">
        <v>150.21983887907462</v>
      </c>
      <c r="AX15" s="361">
        <v>157.36262069414141</v>
      </c>
      <c r="AY15" s="361">
        <v>168.15600838473355</v>
      </c>
      <c r="AZ15" s="361">
        <v>181.41047939847496</v>
      </c>
      <c r="BA15" s="361">
        <v>192.10670709999971</v>
      </c>
      <c r="BB15" s="361">
        <v>201.31550583145179</v>
      </c>
      <c r="BC15" s="361">
        <v>222.24598609428827</v>
      </c>
      <c r="BD15" s="361">
        <v>234.76715728678226</v>
      </c>
      <c r="BE15" s="361">
        <v>238.79510529135356</v>
      </c>
      <c r="BF15" s="361">
        <v>219.73165192058175</v>
      </c>
      <c r="BG15" s="361">
        <v>193.369</v>
      </c>
      <c r="BH15" s="361">
        <v>168.06399999999999</v>
      </c>
      <c r="BI15" s="361">
        <v>145.82337039453446</v>
      </c>
      <c r="BJ15" s="361">
        <v>125.21887532471118</v>
      </c>
      <c r="BK15" s="361">
        <v>109.93033523194052</v>
      </c>
      <c r="BL15" s="361">
        <v>93.800845414279749</v>
      </c>
      <c r="BM15" s="361">
        <v>85.276843175502719</v>
      </c>
      <c r="BN15" s="361">
        <v>70.562745196511173</v>
      </c>
      <c r="BO15" s="361">
        <v>66.952021430840631</v>
      </c>
      <c r="BP15" s="361">
        <v>61.481935140817022</v>
      </c>
      <c r="BQ15" s="361">
        <v>64.529378218725824</v>
      </c>
      <c r="BR15" s="361">
        <v>51.410505015048706</v>
      </c>
      <c r="BS15" s="361">
        <v>45.57355537163707</v>
      </c>
      <c r="BT15" s="361">
        <v>39.499139075463006</v>
      </c>
      <c r="BU15" s="361">
        <v>52.931589724478357</v>
      </c>
      <c r="BV15" s="361">
        <v>37.439532678885406</v>
      </c>
      <c r="BW15" s="361">
        <v>31.896583616939129</v>
      </c>
      <c r="BX15" s="361">
        <v>26.998809166568346</v>
      </c>
      <c r="BY15" s="361">
        <v>22.615058725695896</v>
      </c>
      <c r="BZ15" s="362">
        <v>18.929737805415435</v>
      </c>
      <c r="CA15" s="363">
        <v>15.726766108114843</v>
      </c>
    </row>
    <row r="16" spans="1:80" s="312" customFormat="1" x14ac:dyDescent="0.4">
      <c r="B16" s="64" t="s">
        <v>325</v>
      </c>
      <c r="C16" s="101"/>
      <c r="D16" s="361" t="s">
        <v>409</v>
      </c>
      <c r="E16" s="361" t="s">
        <v>409</v>
      </c>
      <c r="F16" s="361" t="s">
        <v>409</v>
      </c>
      <c r="G16" s="361" t="s">
        <v>409</v>
      </c>
      <c r="H16" s="361" t="s">
        <v>409</v>
      </c>
      <c r="I16" s="361" t="s">
        <v>409</v>
      </c>
      <c r="J16" s="361" t="s">
        <v>409</v>
      </c>
      <c r="K16" s="361" t="s">
        <v>409</v>
      </c>
      <c r="L16" s="361" t="s">
        <v>409</v>
      </c>
      <c r="M16" s="361" t="s">
        <v>409</v>
      </c>
      <c r="N16" s="361" t="s">
        <v>409</v>
      </c>
      <c r="O16" s="361" t="s">
        <v>409</v>
      </c>
      <c r="P16" s="361" t="s">
        <v>409</v>
      </c>
      <c r="Q16" s="361" t="s">
        <v>409</v>
      </c>
      <c r="R16" s="361" t="s">
        <v>409</v>
      </c>
      <c r="S16" s="361" t="s">
        <v>409</v>
      </c>
      <c r="T16" s="361" t="s">
        <v>409</v>
      </c>
      <c r="U16" s="361" t="s">
        <v>409</v>
      </c>
      <c r="V16" s="361" t="s">
        <v>409</v>
      </c>
      <c r="W16" s="361" t="s">
        <v>409</v>
      </c>
      <c r="X16" s="361" t="s">
        <v>409</v>
      </c>
      <c r="Y16" s="361" t="s">
        <v>409</v>
      </c>
      <c r="Z16" s="361" t="s">
        <v>409</v>
      </c>
      <c r="AA16" s="361" t="s">
        <v>409</v>
      </c>
      <c r="AB16" s="361" t="s">
        <v>409</v>
      </c>
      <c r="AC16" s="361" t="s">
        <v>409</v>
      </c>
      <c r="AD16" s="361" t="s">
        <v>409</v>
      </c>
      <c r="AE16" s="361" t="s">
        <v>409</v>
      </c>
      <c r="AF16" s="361" t="s">
        <v>409</v>
      </c>
      <c r="AG16" s="361" t="s">
        <v>409</v>
      </c>
      <c r="AH16" s="361">
        <v>0</v>
      </c>
      <c r="AI16" s="361">
        <v>6.8043393148529703E-4</v>
      </c>
      <c r="AJ16" s="361">
        <v>2.389571232760496E-2</v>
      </c>
      <c r="AK16" s="361">
        <v>9.3271789685138398E-2</v>
      </c>
      <c r="AL16" s="361">
        <v>0.21725570972157768</v>
      </c>
      <c r="AM16" s="361">
        <v>0.45261606191995341</v>
      </c>
      <c r="AN16" s="361">
        <v>0.79905524738252098</v>
      </c>
      <c r="AO16" s="361">
        <v>1.4952560420847878</v>
      </c>
      <c r="AP16" s="361">
        <v>2.0887610585706842</v>
      </c>
      <c r="AQ16" s="361">
        <v>2.9300869120654411</v>
      </c>
      <c r="AR16" s="361">
        <v>4.1037181996086094</v>
      </c>
      <c r="AS16" s="361">
        <v>6.9230769230769234</v>
      </c>
      <c r="AT16" s="361">
        <v>8.9165071587713225</v>
      </c>
      <c r="AU16" s="361">
        <v>14.522629275710372</v>
      </c>
      <c r="AV16" s="361">
        <v>18.509719092295203</v>
      </c>
      <c r="AW16" s="361">
        <v>21.780161120925374</v>
      </c>
      <c r="AX16" s="361">
        <v>22.816379305858582</v>
      </c>
      <c r="AY16" s="361">
        <v>26.917991615266445</v>
      </c>
      <c r="AZ16" s="361">
        <v>28.20952060152505</v>
      </c>
      <c r="BA16" s="361">
        <v>27.015292900000315</v>
      </c>
      <c r="BB16" s="361">
        <v>28.304494168548207</v>
      </c>
      <c r="BC16" s="361">
        <v>29.037013905711706</v>
      </c>
      <c r="BD16" s="361">
        <v>28.508842713217764</v>
      </c>
      <c r="BE16" s="361">
        <v>29.963266026872617</v>
      </c>
      <c r="BF16" s="361">
        <v>31.056058039418243</v>
      </c>
      <c r="BG16" s="361">
        <v>33.70627540672789</v>
      </c>
      <c r="BH16" s="361">
        <v>33.872999999999998</v>
      </c>
      <c r="BI16" s="361">
        <v>31.66477792546555</v>
      </c>
      <c r="BJ16" s="361">
        <v>29.214227065288803</v>
      </c>
      <c r="BK16" s="361">
        <v>25.925229528059475</v>
      </c>
      <c r="BL16" s="361">
        <v>21.024922765720252</v>
      </c>
      <c r="BM16" s="361">
        <v>16.327059299457879</v>
      </c>
      <c r="BN16" s="361">
        <v>13.204085308251896</v>
      </c>
      <c r="BO16" s="361">
        <v>8.4723709595842251</v>
      </c>
      <c r="BP16" s="361">
        <v>7.1734384617755698</v>
      </c>
      <c r="BQ16" s="361">
        <v>4.2468641912741756</v>
      </c>
      <c r="BR16" s="361">
        <v>3.174537162423726</v>
      </c>
      <c r="BS16" s="361">
        <v>1.3123831397578662</v>
      </c>
      <c r="BT16" s="361">
        <v>1.53368432929335</v>
      </c>
      <c r="BU16" s="361">
        <v>0.44190073880477371</v>
      </c>
      <c r="BV16" s="361">
        <v>0.21263137755583286</v>
      </c>
      <c r="BW16" s="361">
        <v>0.11653558240157462</v>
      </c>
      <c r="BX16" s="361">
        <v>0</v>
      </c>
      <c r="BY16" s="361">
        <v>0</v>
      </c>
      <c r="BZ16" s="362">
        <v>0</v>
      </c>
      <c r="CA16" s="363">
        <v>0</v>
      </c>
    </row>
    <row r="17" spans="1:80" s="312" customFormat="1" ht="26.25" customHeight="1" x14ac:dyDescent="0.4">
      <c r="B17" s="260" t="s">
        <v>403</v>
      </c>
      <c r="C17" s="101"/>
      <c r="D17" s="357">
        <f>SUM(D18, D19,D20)</f>
        <v>0</v>
      </c>
      <c r="E17" s="357">
        <f t="shared" ref="E17:BP17" si="8">SUM(E18, E19,E20)</f>
        <v>0</v>
      </c>
      <c r="F17" s="357">
        <f t="shared" si="8"/>
        <v>0</v>
      </c>
      <c r="G17" s="357">
        <f t="shared" si="8"/>
        <v>0</v>
      </c>
      <c r="H17" s="357">
        <f t="shared" si="8"/>
        <v>0</v>
      </c>
      <c r="I17" s="357">
        <f t="shared" si="8"/>
        <v>0</v>
      </c>
      <c r="J17" s="357">
        <f t="shared" si="8"/>
        <v>0</v>
      </c>
      <c r="K17" s="357">
        <f t="shared" si="8"/>
        <v>0</v>
      </c>
      <c r="L17" s="357">
        <f t="shared" si="8"/>
        <v>0</v>
      </c>
      <c r="M17" s="357">
        <f t="shared" si="8"/>
        <v>0</v>
      </c>
      <c r="N17" s="357">
        <f t="shared" si="8"/>
        <v>0</v>
      </c>
      <c r="O17" s="357">
        <f t="shared" si="8"/>
        <v>0</v>
      </c>
      <c r="P17" s="357">
        <f t="shared" si="8"/>
        <v>0</v>
      </c>
      <c r="Q17" s="357">
        <f t="shared" si="8"/>
        <v>0</v>
      </c>
      <c r="R17" s="357">
        <f t="shared" si="8"/>
        <v>0</v>
      </c>
      <c r="S17" s="357">
        <f t="shared" si="8"/>
        <v>0</v>
      </c>
      <c r="T17" s="357">
        <f t="shared" si="8"/>
        <v>0</v>
      </c>
      <c r="U17" s="357">
        <f t="shared" si="8"/>
        <v>0</v>
      </c>
      <c r="V17" s="357">
        <f t="shared" si="8"/>
        <v>0</v>
      </c>
      <c r="W17" s="357">
        <f t="shared" si="8"/>
        <v>0</v>
      </c>
      <c r="X17" s="357">
        <f t="shared" si="8"/>
        <v>0</v>
      </c>
      <c r="Y17" s="357">
        <f t="shared" si="8"/>
        <v>0</v>
      </c>
      <c r="Z17" s="357">
        <f t="shared" si="8"/>
        <v>0</v>
      </c>
      <c r="AA17" s="357">
        <f t="shared" si="8"/>
        <v>0</v>
      </c>
      <c r="AB17" s="357">
        <f t="shared" si="8"/>
        <v>0</v>
      </c>
      <c r="AC17" s="357">
        <f t="shared" si="8"/>
        <v>0</v>
      </c>
      <c r="AD17" s="357">
        <f t="shared" si="8"/>
        <v>0</v>
      </c>
      <c r="AE17" s="357">
        <f t="shared" si="8"/>
        <v>0</v>
      </c>
      <c r="AF17" s="357">
        <f t="shared" si="8"/>
        <v>0</v>
      </c>
      <c r="AG17" s="357">
        <f t="shared" si="8"/>
        <v>0</v>
      </c>
      <c r="AH17" s="357">
        <f t="shared" si="8"/>
        <v>0</v>
      </c>
      <c r="AI17" s="357">
        <f t="shared" si="8"/>
        <v>0</v>
      </c>
      <c r="AJ17" s="357">
        <f t="shared" si="8"/>
        <v>0</v>
      </c>
      <c r="AK17" s="357">
        <f t="shared" si="8"/>
        <v>0</v>
      </c>
      <c r="AL17" s="357">
        <f t="shared" si="8"/>
        <v>0</v>
      </c>
      <c r="AM17" s="357">
        <f t="shared" si="8"/>
        <v>0</v>
      </c>
      <c r="AN17" s="357">
        <f t="shared" si="8"/>
        <v>0</v>
      </c>
      <c r="AO17" s="357">
        <f t="shared" si="8"/>
        <v>0</v>
      </c>
      <c r="AP17" s="357">
        <f t="shared" si="8"/>
        <v>0</v>
      </c>
      <c r="AQ17" s="357">
        <f t="shared" si="8"/>
        <v>0</v>
      </c>
      <c r="AR17" s="357">
        <f t="shared" si="8"/>
        <v>0</v>
      </c>
      <c r="AS17" s="357">
        <f t="shared" si="8"/>
        <v>0</v>
      </c>
      <c r="AT17" s="357">
        <f t="shared" si="8"/>
        <v>0</v>
      </c>
      <c r="AU17" s="357">
        <f t="shared" si="8"/>
        <v>0</v>
      </c>
      <c r="AV17" s="357">
        <f t="shared" si="8"/>
        <v>0</v>
      </c>
      <c r="AW17" s="357">
        <f t="shared" si="8"/>
        <v>0</v>
      </c>
      <c r="AX17" s="357">
        <f t="shared" si="8"/>
        <v>0</v>
      </c>
      <c r="AY17" s="357">
        <f t="shared" si="8"/>
        <v>0</v>
      </c>
      <c r="AZ17" s="357">
        <f t="shared" si="8"/>
        <v>0</v>
      </c>
      <c r="BA17" s="357">
        <f t="shared" si="8"/>
        <v>0</v>
      </c>
      <c r="BB17" s="357">
        <f t="shared" si="8"/>
        <v>0</v>
      </c>
      <c r="BC17" s="357">
        <f t="shared" si="8"/>
        <v>0</v>
      </c>
      <c r="BD17" s="357">
        <f t="shared" si="8"/>
        <v>0</v>
      </c>
      <c r="BE17" s="357">
        <f t="shared" si="8"/>
        <v>0</v>
      </c>
      <c r="BF17" s="357">
        <f t="shared" si="8"/>
        <v>28.406946050688902</v>
      </c>
      <c r="BG17" s="357">
        <f t="shared" si="8"/>
        <v>27.432701623546105</v>
      </c>
      <c r="BH17" s="357">
        <f t="shared" si="8"/>
        <v>26.234479032471963</v>
      </c>
      <c r="BI17" s="357">
        <f t="shared" si="8"/>
        <v>25.217539613784226</v>
      </c>
      <c r="BJ17" s="357">
        <f t="shared" si="8"/>
        <v>23.893453975822563</v>
      </c>
      <c r="BK17" s="357">
        <f t="shared" si="8"/>
        <v>23.356956766137984</v>
      </c>
      <c r="BL17" s="357">
        <f t="shared" si="8"/>
        <v>22.860791391673466</v>
      </c>
      <c r="BM17" s="357">
        <f t="shared" si="8"/>
        <v>22.195142250613998</v>
      </c>
      <c r="BN17" s="357">
        <f t="shared" si="8"/>
        <v>20.731727340506914</v>
      </c>
      <c r="BO17" s="357">
        <f t="shared" si="8"/>
        <v>20.801005350659317</v>
      </c>
      <c r="BP17" s="357">
        <f t="shared" si="8"/>
        <v>20.826470289915786</v>
      </c>
      <c r="BQ17" s="357">
        <f t="shared" ref="BQ17:CA17" si="9">SUM(BQ18, BQ19,BQ20)</f>
        <v>20.959430350443746</v>
      </c>
      <c r="BR17" s="357">
        <f t="shared" si="9"/>
        <v>19.738998445075392</v>
      </c>
      <c r="BS17" s="357">
        <f t="shared" si="9"/>
        <v>20.002488621536003</v>
      </c>
      <c r="BT17" s="357">
        <f t="shared" si="9"/>
        <v>19.745434635194613</v>
      </c>
      <c r="BU17" s="357">
        <f t="shared" si="9"/>
        <v>27.420707995988082</v>
      </c>
      <c r="BV17" s="357">
        <f t="shared" si="9"/>
        <v>21.096232009377122</v>
      </c>
      <c r="BW17" s="357">
        <f t="shared" si="9"/>
        <v>18.442638315574925</v>
      </c>
      <c r="BX17" s="357">
        <f t="shared" si="9"/>
        <v>16.047678071397865</v>
      </c>
      <c r="BY17" s="357">
        <f t="shared" si="9"/>
        <v>13.927268145144275</v>
      </c>
      <c r="BZ17" s="358">
        <f t="shared" si="9"/>
        <v>12.134951817548611</v>
      </c>
      <c r="CA17" s="359">
        <f t="shared" si="9"/>
        <v>10.570111514920296</v>
      </c>
    </row>
    <row r="18" spans="1:80" s="312" customFormat="1" x14ac:dyDescent="0.4">
      <c r="B18" s="64" t="s">
        <v>398</v>
      </c>
      <c r="C18" s="101"/>
      <c r="D18" s="361">
        <v>0</v>
      </c>
      <c r="E18" s="361">
        <v>0</v>
      </c>
      <c r="F18" s="361">
        <v>0</v>
      </c>
      <c r="G18" s="361">
        <v>0</v>
      </c>
      <c r="H18" s="361">
        <v>0</v>
      </c>
      <c r="I18" s="361">
        <v>0</v>
      </c>
      <c r="J18" s="361">
        <v>0</v>
      </c>
      <c r="K18" s="361">
        <v>0</v>
      </c>
      <c r="L18" s="361">
        <v>0</v>
      </c>
      <c r="M18" s="361">
        <v>0</v>
      </c>
      <c r="N18" s="361">
        <v>0</v>
      </c>
      <c r="O18" s="361">
        <v>0</v>
      </c>
      <c r="P18" s="361">
        <v>0</v>
      </c>
      <c r="Q18" s="361">
        <v>0</v>
      </c>
      <c r="R18" s="361">
        <v>0</v>
      </c>
      <c r="S18" s="361">
        <v>0</v>
      </c>
      <c r="T18" s="361">
        <v>0</v>
      </c>
      <c r="U18" s="361">
        <v>0</v>
      </c>
      <c r="V18" s="361">
        <v>0</v>
      </c>
      <c r="W18" s="361">
        <v>0</v>
      </c>
      <c r="X18" s="361">
        <v>0</v>
      </c>
      <c r="Y18" s="361">
        <v>0</v>
      </c>
      <c r="Z18" s="361">
        <v>0</v>
      </c>
      <c r="AA18" s="361">
        <v>0</v>
      </c>
      <c r="AB18" s="361">
        <v>0</v>
      </c>
      <c r="AC18" s="361">
        <v>0</v>
      </c>
      <c r="AD18" s="361">
        <v>0</v>
      </c>
      <c r="AE18" s="361">
        <v>0</v>
      </c>
      <c r="AF18" s="361">
        <v>0</v>
      </c>
      <c r="AG18" s="361">
        <v>0</v>
      </c>
      <c r="AH18" s="361">
        <v>0</v>
      </c>
      <c r="AI18" s="361">
        <v>0</v>
      </c>
      <c r="AJ18" s="361">
        <v>0</v>
      </c>
      <c r="AK18" s="361">
        <v>0</v>
      </c>
      <c r="AL18" s="361">
        <v>0</v>
      </c>
      <c r="AM18" s="361">
        <v>0</v>
      </c>
      <c r="AN18" s="361">
        <v>0</v>
      </c>
      <c r="AO18" s="361">
        <v>0</v>
      </c>
      <c r="AP18" s="361">
        <v>0</v>
      </c>
      <c r="AQ18" s="361">
        <v>0</v>
      </c>
      <c r="AR18" s="361">
        <v>0</v>
      </c>
      <c r="AS18" s="361">
        <v>0</v>
      </c>
      <c r="AT18" s="361">
        <v>0</v>
      </c>
      <c r="AU18" s="361">
        <v>0</v>
      </c>
      <c r="AV18" s="361">
        <v>0</v>
      </c>
      <c r="AW18" s="361">
        <v>0</v>
      </c>
      <c r="AX18" s="361">
        <v>0</v>
      </c>
      <c r="AY18" s="361">
        <v>0</v>
      </c>
      <c r="AZ18" s="361">
        <v>0</v>
      </c>
      <c r="BA18" s="361">
        <v>0</v>
      </c>
      <c r="BB18" s="361">
        <v>0</v>
      </c>
      <c r="BC18" s="361">
        <v>0</v>
      </c>
      <c r="BD18" s="361">
        <v>0</v>
      </c>
      <c r="BE18" s="361">
        <v>0</v>
      </c>
      <c r="BF18" s="361">
        <v>0</v>
      </c>
      <c r="BG18" s="361">
        <v>0</v>
      </c>
      <c r="BH18" s="361">
        <v>0</v>
      </c>
      <c r="BI18" s="361">
        <v>0</v>
      </c>
      <c r="BJ18" s="361">
        <v>0</v>
      </c>
      <c r="BK18" s="361">
        <v>0</v>
      </c>
      <c r="BL18" s="361">
        <v>0</v>
      </c>
      <c r="BM18" s="361">
        <v>0</v>
      </c>
      <c r="BN18" s="361">
        <v>0</v>
      </c>
      <c r="BO18" s="361">
        <v>0</v>
      </c>
      <c r="BP18" s="361">
        <v>0</v>
      </c>
      <c r="BQ18" s="361">
        <v>0</v>
      </c>
      <c r="BR18" s="361">
        <v>0</v>
      </c>
      <c r="BS18" s="361">
        <v>0</v>
      </c>
      <c r="BT18" s="361">
        <v>0</v>
      </c>
      <c r="BU18" s="361">
        <v>1.8148049619486788</v>
      </c>
      <c r="BV18" s="361">
        <v>3.0417736461698124</v>
      </c>
      <c r="BW18" s="361">
        <v>3.0892313859010967</v>
      </c>
      <c r="BX18" s="361">
        <v>3.0898577750979128</v>
      </c>
      <c r="BY18" s="361">
        <v>3.0733803517156359</v>
      </c>
      <c r="BZ18" s="362">
        <v>3.0497963516791109</v>
      </c>
      <c r="CA18" s="363">
        <v>3.0221917938978904</v>
      </c>
    </row>
    <row r="19" spans="1:80" s="312" customFormat="1" x14ac:dyDescent="0.4">
      <c r="B19" s="64" t="s">
        <v>404</v>
      </c>
      <c r="C19" s="101"/>
      <c r="D19" s="361" t="s">
        <v>409</v>
      </c>
      <c r="E19" s="361" t="s">
        <v>409</v>
      </c>
      <c r="F19" s="361" t="s">
        <v>409</v>
      </c>
      <c r="G19" s="361" t="s">
        <v>409</v>
      </c>
      <c r="H19" s="361" t="s">
        <v>409</v>
      </c>
      <c r="I19" s="361" t="s">
        <v>409</v>
      </c>
      <c r="J19" s="361" t="s">
        <v>409</v>
      </c>
      <c r="K19" s="361" t="s">
        <v>409</v>
      </c>
      <c r="L19" s="361" t="s">
        <v>409</v>
      </c>
      <c r="M19" s="361" t="s">
        <v>409</v>
      </c>
      <c r="N19" s="361" t="s">
        <v>409</v>
      </c>
      <c r="O19" s="361" t="s">
        <v>409</v>
      </c>
      <c r="P19" s="361" t="s">
        <v>409</v>
      </c>
      <c r="Q19" s="361" t="s">
        <v>409</v>
      </c>
      <c r="R19" s="361" t="s">
        <v>409</v>
      </c>
      <c r="S19" s="361" t="s">
        <v>409</v>
      </c>
      <c r="T19" s="361" t="s">
        <v>409</v>
      </c>
      <c r="U19" s="361" t="s">
        <v>409</v>
      </c>
      <c r="V19" s="361" t="s">
        <v>409</v>
      </c>
      <c r="W19" s="361" t="s">
        <v>409</v>
      </c>
      <c r="X19" s="361" t="s">
        <v>409</v>
      </c>
      <c r="Y19" s="361" t="s">
        <v>409</v>
      </c>
      <c r="Z19" s="361" t="s">
        <v>409</v>
      </c>
      <c r="AA19" s="361" t="s">
        <v>409</v>
      </c>
      <c r="AB19" s="361" t="s">
        <v>409</v>
      </c>
      <c r="AC19" s="361" t="s">
        <v>409</v>
      </c>
      <c r="AD19" s="361" t="s">
        <v>409</v>
      </c>
      <c r="AE19" s="361" t="s">
        <v>409</v>
      </c>
      <c r="AF19" s="361" t="s">
        <v>409</v>
      </c>
      <c r="AG19" s="361" t="s">
        <v>409</v>
      </c>
      <c r="AH19" s="361" t="s">
        <v>409</v>
      </c>
      <c r="AI19" s="361" t="s">
        <v>409</v>
      </c>
      <c r="AJ19" s="361" t="s">
        <v>409</v>
      </c>
      <c r="AK19" s="361" t="s">
        <v>409</v>
      </c>
      <c r="AL19" s="361" t="s">
        <v>409</v>
      </c>
      <c r="AM19" s="361" t="s">
        <v>409</v>
      </c>
      <c r="AN19" s="361" t="s">
        <v>409</v>
      </c>
      <c r="AO19" s="361" t="s">
        <v>409</v>
      </c>
      <c r="AP19" s="361" t="s">
        <v>409</v>
      </c>
      <c r="AQ19" s="361" t="s">
        <v>409</v>
      </c>
      <c r="AR19" s="361" t="s">
        <v>409</v>
      </c>
      <c r="AS19" s="361" t="s">
        <v>409</v>
      </c>
      <c r="AT19" s="361" t="s">
        <v>409</v>
      </c>
      <c r="AU19" s="361" t="s">
        <v>409</v>
      </c>
      <c r="AV19" s="361" t="s">
        <v>409</v>
      </c>
      <c r="AW19" s="361" t="s">
        <v>409</v>
      </c>
      <c r="AX19" s="361" t="s">
        <v>409</v>
      </c>
      <c r="AY19" s="361" t="s">
        <v>409</v>
      </c>
      <c r="AZ19" s="361" t="s">
        <v>409</v>
      </c>
      <c r="BA19" s="361" t="s">
        <v>409</v>
      </c>
      <c r="BB19" s="361" t="s">
        <v>409</v>
      </c>
      <c r="BC19" s="361" t="s">
        <v>409</v>
      </c>
      <c r="BD19" s="361" t="s">
        <v>409</v>
      </c>
      <c r="BE19" s="361" t="s">
        <v>409</v>
      </c>
      <c r="BF19" s="361">
        <v>21.855523312044063</v>
      </c>
      <c r="BG19" s="361">
        <v>21.244736996699803</v>
      </c>
      <c r="BH19" s="361">
        <v>20.493618536702215</v>
      </c>
      <c r="BI19" s="361">
        <v>20.099632054478512</v>
      </c>
      <c r="BJ19" s="361">
        <v>19.261038291626754</v>
      </c>
      <c r="BK19" s="361">
        <v>19.046589370098435</v>
      </c>
      <c r="BL19" s="361">
        <v>18.970450975628051</v>
      </c>
      <c r="BM19" s="361">
        <v>18.723817671847545</v>
      </c>
      <c r="BN19" s="361">
        <v>17.866738023568765</v>
      </c>
      <c r="BO19" s="361">
        <v>18.134486427765509</v>
      </c>
      <c r="BP19" s="361">
        <v>18.395167008879625</v>
      </c>
      <c r="BQ19" s="361">
        <v>18.477813356268488</v>
      </c>
      <c r="BR19" s="361">
        <v>17.827088036057095</v>
      </c>
      <c r="BS19" s="361">
        <v>18.354041239691064</v>
      </c>
      <c r="BT19" s="361">
        <v>18.291717736752897</v>
      </c>
      <c r="BU19" s="361">
        <v>11.869288335217597</v>
      </c>
      <c r="BV19" s="361">
        <v>8.3689128934142847</v>
      </c>
      <c r="BW19" s="361">
        <v>7.1168751023532506</v>
      </c>
      <c r="BX19" s="361">
        <v>6.0064316063473129</v>
      </c>
      <c r="BY19" s="361">
        <v>5.0311806463941071</v>
      </c>
      <c r="BZ19" s="362">
        <v>4.2113074337324816</v>
      </c>
      <c r="CA19" s="363">
        <v>3.4987414964742709</v>
      </c>
    </row>
    <row r="20" spans="1:80" s="310" customFormat="1" ht="26.25" customHeight="1" thickBot="1" x14ac:dyDescent="0.4">
      <c r="B20" s="73" t="s">
        <v>405</v>
      </c>
      <c r="C20" s="365"/>
      <c r="D20" s="366" t="s">
        <v>409</v>
      </c>
      <c r="E20" s="366" t="s">
        <v>409</v>
      </c>
      <c r="F20" s="366" t="s">
        <v>409</v>
      </c>
      <c r="G20" s="366" t="s">
        <v>409</v>
      </c>
      <c r="H20" s="366" t="s">
        <v>409</v>
      </c>
      <c r="I20" s="366" t="s">
        <v>409</v>
      </c>
      <c r="J20" s="366" t="s">
        <v>409</v>
      </c>
      <c r="K20" s="366" t="s">
        <v>409</v>
      </c>
      <c r="L20" s="366" t="s">
        <v>409</v>
      </c>
      <c r="M20" s="366" t="s">
        <v>409</v>
      </c>
      <c r="N20" s="366" t="s">
        <v>409</v>
      </c>
      <c r="O20" s="366" t="s">
        <v>409</v>
      </c>
      <c r="P20" s="366" t="s">
        <v>409</v>
      </c>
      <c r="Q20" s="366" t="s">
        <v>409</v>
      </c>
      <c r="R20" s="366" t="s">
        <v>409</v>
      </c>
      <c r="S20" s="366" t="s">
        <v>409</v>
      </c>
      <c r="T20" s="366" t="s">
        <v>409</v>
      </c>
      <c r="U20" s="366" t="s">
        <v>409</v>
      </c>
      <c r="V20" s="366" t="s">
        <v>409</v>
      </c>
      <c r="W20" s="366" t="s">
        <v>409</v>
      </c>
      <c r="X20" s="366" t="s">
        <v>409</v>
      </c>
      <c r="Y20" s="366" t="s">
        <v>409</v>
      </c>
      <c r="Z20" s="366" t="s">
        <v>409</v>
      </c>
      <c r="AA20" s="366" t="s">
        <v>409</v>
      </c>
      <c r="AB20" s="366" t="s">
        <v>409</v>
      </c>
      <c r="AC20" s="366" t="s">
        <v>409</v>
      </c>
      <c r="AD20" s="366" t="s">
        <v>409</v>
      </c>
      <c r="AE20" s="366" t="s">
        <v>409</v>
      </c>
      <c r="AF20" s="366" t="s">
        <v>409</v>
      </c>
      <c r="AG20" s="366" t="s">
        <v>409</v>
      </c>
      <c r="AH20" s="366" t="s">
        <v>409</v>
      </c>
      <c r="AI20" s="366" t="s">
        <v>409</v>
      </c>
      <c r="AJ20" s="366" t="s">
        <v>409</v>
      </c>
      <c r="AK20" s="366" t="s">
        <v>409</v>
      </c>
      <c r="AL20" s="366" t="s">
        <v>409</v>
      </c>
      <c r="AM20" s="366" t="s">
        <v>409</v>
      </c>
      <c r="AN20" s="366" t="s">
        <v>409</v>
      </c>
      <c r="AO20" s="366" t="s">
        <v>409</v>
      </c>
      <c r="AP20" s="366" t="s">
        <v>409</v>
      </c>
      <c r="AQ20" s="366" t="s">
        <v>409</v>
      </c>
      <c r="AR20" s="366" t="s">
        <v>409</v>
      </c>
      <c r="AS20" s="366" t="s">
        <v>409</v>
      </c>
      <c r="AT20" s="366" t="s">
        <v>409</v>
      </c>
      <c r="AU20" s="366" t="s">
        <v>409</v>
      </c>
      <c r="AV20" s="366" t="s">
        <v>409</v>
      </c>
      <c r="AW20" s="366" t="s">
        <v>409</v>
      </c>
      <c r="AX20" s="366" t="s">
        <v>409</v>
      </c>
      <c r="AY20" s="366" t="s">
        <v>409</v>
      </c>
      <c r="AZ20" s="366" t="s">
        <v>409</v>
      </c>
      <c r="BA20" s="366" t="s">
        <v>409</v>
      </c>
      <c r="BB20" s="366" t="s">
        <v>409</v>
      </c>
      <c r="BC20" s="366" t="s">
        <v>409</v>
      </c>
      <c r="BD20" s="366" t="s">
        <v>409</v>
      </c>
      <c r="BE20" s="366" t="s">
        <v>409</v>
      </c>
      <c r="BF20" s="366">
        <v>6.5514227386448374</v>
      </c>
      <c r="BG20" s="366">
        <v>6.1879646268463011</v>
      </c>
      <c r="BH20" s="366">
        <v>5.7408604957697484</v>
      </c>
      <c r="BI20" s="366">
        <v>5.1179075593057144</v>
      </c>
      <c r="BJ20" s="366">
        <v>4.6324156841958084</v>
      </c>
      <c r="BK20" s="366">
        <v>4.3103673960395499</v>
      </c>
      <c r="BL20" s="366">
        <v>3.8903404160454169</v>
      </c>
      <c r="BM20" s="366">
        <v>3.4713245787664526</v>
      </c>
      <c r="BN20" s="366">
        <v>2.8649893169381504</v>
      </c>
      <c r="BO20" s="366">
        <v>2.666518922893808</v>
      </c>
      <c r="BP20" s="366">
        <v>2.4313032810361626</v>
      </c>
      <c r="BQ20" s="366">
        <v>2.4816169941752575</v>
      </c>
      <c r="BR20" s="366">
        <v>1.9119104090182988</v>
      </c>
      <c r="BS20" s="366">
        <v>1.6484473818449403</v>
      </c>
      <c r="BT20" s="366">
        <v>1.4537168984417166</v>
      </c>
      <c r="BU20" s="366">
        <v>13.736614698821807</v>
      </c>
      <c r="BV20" s="366">
        <v>9.6855454697930252</v>
      </c>
      <c r="BW20" s="366">
        <v>8.2365318273205794</v>
      </c>
      <c r="BX20" s="366">
        <v>6.9513886899526387</v>
      </c>
      <c r="BY20" s="366">
        <v>5.8227071470345315</v>
      </c>
      <c r="BZ20" s="366">
        <v>4.873848032137019</v>
      </c>
      <c r="CA20" s="367">
        <v>4.0491782245481351</v>
      </c>
    </row>
    <row r="21" spans="1:80" s="312" customFormat="1" ht="26.25" customHeight="1" x14ac:dyDescent="0.4">
      <c r="A21" s="342"/>
      <c r="B21" s="60" t="s">
        <v>397</v>
      </c>
      <c r="C21" s="353"/>
      <c r="D21" s="46" t="s">
        <v>624</v>
      </c>
      <c r="E21" s="46" t="s">
        <v>625</v>
      </c>
      <c r="F21" s="46" t="s">
        <v>626</v>
      </c>
      <c r="G21" s="46" t="s">
        <v>627</v>
      </c>
      <c r="H21" s="46" t="s">
        <v>628</v>
      </c>
      <c r="I21" s="46" t="s">
        <v>629</v>
      </c>
      <c r="J21" s="46" t="s">
        <v>630</v>
      </c>
      <c r="K21" s="46" t="s">
        <v>631</v>
      </c>
      <c r="L21" s="46" t="s">
        <v>632</v>
      </c>
      <c r="M21" s="46" t="s">
        <v>633</v>
      </c>
      <c r="N21" s="46" t="s">
        <v>634</v>
      </c>
      <c r="O21" s="46" t="s">
        <v>635</v>
      </c>
      <c r="P21" s="46" t="s">
        <v>636</v>
      </c>
      <c r="Q21" s="46" t="s">
        <v>637</v>
      </c>
      <c r="R21" s="46" t="s">
        <v>638</v>
      </c>
      <c r="S21" s="46" t="s">
        <v>639</v>
      </c>
      <c r="T21" s="46" t="s">
        <v>640</v>
      </c>
      <c r="U21" s="46" t="s">
        <v>641</v>
      </c>
      <c r="V21" s="46" t="s">
        <v>642</v>
      </c>
      <c r="W21" s="46" t="s">
        <v>643</v>
      </c>
      <c r="X21" s="46" t="s">
        <v>644</v>
      </c>
      <c r="Y21" s="46" t="s">
        <v>645</v>
      </c>
      <c r="Z21" s="46" t="s">
        <v>646</v>
      </c>
      <c r="AA21" s="46" t="s">
        <v>647</v>
      </c>
      <c r="AB21" s="46" t="s">
        <v>648</v>
      </c>
      <c r="AC21" s="46" t="s">
        <v>649</v>
      </c>
      <c r="AD21" s="46" t="s">
        <v>650</v>
      </c>
      <c r="AE21" s="46" t="s">
        <v>651</v>
      </c>
      <c r="AF21" s="46" t="s">
        <v>652</v>
      </c>
      <c r="AG21" s="46" t="s">
        <v>653</v>
      </c>
      <c r="AH21" s="46" t="s">
        <v>654</v>
      </c>
      <c r="AI21" s="46" t="s">
        <v>655</v>
      </c>
      <c r="AJ21" s="46" t="s">
        <v>656</v>
      </c>
      <c r="AK21" s="46" t="s">
        <v>657</v>
      </c>
      <c r="AL21" s="46" t="s">
        <v>658</v>
      </c>
      <c r="AM21" s="46" t="s">
        <v>659</v>
      </c>
      <c r="AN21" s="46" t="s">
        <v>660</v>
      </c>
      <c r="AO21" s="46" t="s">
        <v>661</v>
      </c>
      <c r="AP21" s="46" t="s">
        <v>662</v>
      </c>
      <c r="AQ21" s="46" t="s">
        <v>663</v>
      </c>
      <c r="AR21" s="46" t="s">
        <v>664</v>
      </c>
      <c r="AS21" s="46" t="s">
        <v>665</v>
      </c>
      <c r="AT21" s="46" t="s">
        <v>666</v>
      </c>
      <c r="AU21" s="46" t="s">
        <v>667</v>
      </c>
      <c r="AV21" s="46" t="s">
        <v>668</v>
      </c>
      <c r="AW21" s="46" t="s">
        <v>669</v>
      </c>
      <c r="AX21" s="46" t="s">
        <v>670</v>
      </c>
      <c r="AY21" s="46" t="s">
        <v>593</v>
      </c>
      <c r="AZ21" s="46" t="s">
        <v>594</v>
      </c>
      <c r="BA21" s="46" t="s">
        <v>595</v>
      </c>
      <c r="BB21" s="46" t="s">
        <v>596</v>
      </c>
      <c r="BC21" s="46" t="s">
        <v>597</v>
      </c>
      <c r="BD21" s="46" t="s">
        <v>598</v>
      </c>
      <c r="BE21" s="46" t="s">
        <v>599</v>
      </c>
      <c r="BF21" s="46" t="s">
        <v>600</v>
      </c>
      <c r="BG21" s="46" t="s">
        <v>601</v>
      </c>
      <c r="BH21" s="46" t="s">
        <v>602</v>
      </c>
      <c r="BI21" s="46" t="s">
        <v>603</v>
      </c>
      <c r="BJ21" s="46" t="s">
        <v>604</v>
      </c>
      <c r="BK21" s="46" t="s">
        <v>605</v>
      </c>
      <c r="BL21" s="46" t="s">
        <v>606</v>
      </c>
      <c r="BM21" s="46" t="s">
        <v>607</v>
      </c>
      <c r="BN21" s="46" t="s">
        <v>608</v>
      </c>
      <c r="BO21" s="46" t="s">
        <v>609</v>
      </c>
      <c r="BP21" s="46" t="s">
        <v>610</v>
      </c>
      <c r="BQ21" s="46" t="s">
        <v>611</v>
      </c>
      <c r="BR21" s="46" t="s">
        <v>612</v>
      </c>
      <c r="BS21" s="46" t="s">
        <v>613</v>
      </c>
      <c r="BT21" s="46" t="s">
        <v>614</v>
      </c>
      <c r="BU21" s="46" t="s">
        <v>615</v>
      </c>
      <c r="BV21" s="46" t="s">
        <v>616</v>
      </c>
      <c r="BW21" s="46" t="s">
        <v>617</v>
      </c>
      <c r="BX21" s="46" t="s">
        <v>618</v>
      </c>
      <c r="BY21" s="46" t="s">
        <v>619</v>
      </c>
      <c r="BZ21" s="46" t="s">
        <v>620</v>
      </c>
      <c r="CA21" s="47" t="s">
        <v>621</v>
      </c>
    </row>
    <row r="22" spans="1:80" s="312" customFormat="1" x14ac:dyDescent="0.4">
      <c r="A22" s="342"/>
      <c r="B22" s="368" t="s">
        <v>220</v>
      </c>
      <c r="C22" s="369"/>
      <c r="D22" s="275" t="s">
        <v>622</v>
      </c>
      <c r="E22" s="275" t="s">
        <v>622</v>
      </c>
      <c r="F22" s="275" t="s">
        <v>622</v>
      </c>
      <c r="G22" s="275" t="s">
        <v>622</v>
      </c>
      <c r="H22" s="275" t="s">
        <v>622</v>
      </c>
      <c r="I22" s="275" t="s">
        <v>622</v>
      </c>
      <c r="J22" s="275" t="s">
        <v>622</v>
      </c>
      <c r="K22" s="275" t="s">
        <v>622</v>
      </c>
      <c r="L22" s="275" t="s">
        <v>622</v>
      </c>
      <c r="M22" s="275" t="s">
        <v>622</v>
      </c>
      <c r="N22" s="275" t="s">
        <v>622</v>
      </c>
      <c r="O22" s="275" t="s">
        <v>622</v>
      </c>
      <c r="P22" s="275" t="s">
        <v>622</v>
      </c>
      <c r="Q22" s="275" t="s">
        <v>622</v>
      </c>
      <c r="R22" s="275" t="s">
        <v>622</v>
      </c>
      <c r="S22" s="275" t="s">
        <v>622</v>
      </c>
      <c r="T22" s="275" t="s">
        <v>622</v>
      </c>
      <c r="U22" s="275" t="s">
        <v>622</v>
      </c>
      <c r="V22" s="275" t="s">
        <v>622</v>
      </c>
      <c r="W22" s="275" t="s">
        <v>622</v>
      </c>
      <c r="X22" s="275" t="s">
        <v>622</v>
      </c>
      <c r="Y22" s="275" t="s">
        <v>622</v>
      </c>
      <c r="Z22" s="275" t="s">
        <v>622</v>
      </c>
      <c r="AA22" s="275" t="s">
        <v>622</v>
      </c>
      <c r="AB22" s="275" t="s">
        <v>622</v>
      </c>
      <c r="AC22" s="275" t="s">
        <v>622</v>
      </c>
      <c r="AD22" s="275" t="s">
        <v>622</v>
      </c>
      <c r="AE22" s="275" t="s">
        <v>622</v>
      </c>
      <c r="AF22" s="275" t="s">
        <v>622</v>
      </c>
      <c r="AG22" s="275" t="s">
        <v>622</v>
      </c>
      <c r="AH22" s="275" t="s">
        <v>622</v>
      </c>
      <c r="AI22" s="275" t="s">
        <v>622</v>
      </c>
      <c r="AJ22" s="275" t="s">
        <v>622</v>
      </c>
      <c r="AK22" s="275" t="s">
        <v>622</v>
      </c>
      <c r="AL22" s="275" t="s">
        <v>622</v>
      </c>
      <c r="AM22" s="275" t="s">
        <v>622</v>
      </c>
      <c r="AN22" s="275" t="s">
        <v>622</v>
      </c>
      <c r="AO22" s="275" t="s">
        <v>622</v>
      </c>
      <c r="AP22" s="275" t="s">
        <v>622</v>
      </c>
      <c r="AQ22" s="275" t="s">
        <v>622</v>
      </c>
      <c r="AR22" s="275" t="s">
        <v>622</v>
      </c>
      <c r="AS22" s="275" t="s">
        <v>622</v>
      </c>
      <c r="AT22" s="275" t="s">
        <v>622</v>
      </c>
      <c r="AU22" s="275" t="s">
        <v>622</v>
      </c>
      <c r="AV22" s="275" t="s">
        <v>622</v>
      </c>
      <c r="AW22" s="275" t="s">
        <v>622</v>
      </c>
      <c r="AX22" s="275" t="s">
        <v>622</v>
      </c>
      <c r="AY22" s="275" t="s">
        <v>622</v>
      </c>
      <c r="AZ22" s="275" t="s">
        <v>622</v>
      </c>
      <c r="BA22" s="275" t="s">
        <v>622</v>
      </c>
      <c r="BB22" s="275" t="s">
        <v>622</v>
      </c>
      <c r="BC22" s="275" t="s">
        <v>622</v>
      </c>
      <c r="BD22" s="275" t="s">
        <v>622</v>
      </c>
      <c r="BE22" s="275" t="s">
        <v>622</v>
      </c>
      <c r="BF22" s="275" t="s">
        <v>622</v>
      </c>
      <c r="BG22" s="275" t="s">
        <v>622</v>
      </c>
      <c r="BH22" s="275" t="s">
        <v>622</v>
      </c>
      <c r="BI22" s="275" t="s">
        <v>622</v>
      </c>
      <c r="BJ22" s="275" t="s">
        <v>622</v>
      </c>
      <c r="BK22" s="275" t="s">
        <v>622</v>
      </c>
      <c r="BL22" s="275" t="s">
        <v>622</v>
      </c>
      <c r="BM22" s="275" t="s">
        <v>622</v>
      </c>
      <c r="BN22" s="275" t="s">
        <v>622</v>
      </c>
      <c r="BO22" s="275" t="s">
        <v>622</v>
      </c>
      <c r="BP22" s="275" t="s">
        <v>622</v>
      </c>
      <c r="BQ22" s="275" t="s">
        <v>622</v>
      </c>
      <c r="BR22" s="275" t="s">
        <v>622</v>
      </c>
      <c r="BS22" s="275" t="s">
        <v>622</v>
      </c>
      <c r="BT22" s="275" t="s">
        <v>622</v>
      </c>
      <c r="BU22" s="275" t="s">
        <v>622</v>
      </c>
      <c r="BV22" s="275" t="s">
        <v>623</v>
      </c>
      <c r="BW22" s="275" t="s">
        <v>623</v>
      </c>
      <c r="BX22" s="275" t="s">
        <v>623</v>
      </c>
      <c r="BY22" s="275" t="s">
        <v>623</v>
      </c>
      <c r="BZ22" s="275" t="s">
        <v>623</v>
      </c>
      <c r="CA22" s="276" t="s">
        <v>623</v>
      </c>
    </row>
    <row r="23" spans="1:80" s="230" customFormat="1" ht="26.25" customHeight="1" x14ac:dyDescent="0.4">
      <c r="A23" s="360"/>
      <c r="B23" s="323" t="s">
        <v>100</v>
      </c>
      <c r="C23" s="91"/>
      <c r="D23" s="357">
        <v>509.84079484441247</v>
      </c>
      <c r="E23" s="357">
        <v>674.40246540963915</v>
      </c>
      <c r="F23" s="357">
        <v>670.30956140566445</v>
      </c>
      <c r="G23" s="357">
        <v>690.80918351819605</v>
      </c>
      <c r="H23" s="357">
        <v>738.78204348473764</v>
      </c>
      <c r="I23" s="357">
        <v>788.32136418488017</v>
      </c>
      <c r="J23" s="357">
        <v>810.54944199468343</v>
      </c>
      <c r="K23" s="357">
        <v>869.48963579357576</v>
      </c>
      <c r="L23" s="357">
        <v>875.09912238565289</v>
      </c>
      <c r="M23" s="357">
        <v>958.59859603424241</v>
      </c>
      <c r="N23" s="357">
        <v>1227.5661817743594</v>
      </c>
      <c r="O23" s="357">
        <v>1306.7543267856727</v>
      </c>
      <c r="P23" s="357">
        <v>1363.5378522939191</v>
      </c>
      <c r="Q23" s="357">
        <v>1611.9260843305217</v>
      </c>
      <c r="R23" s="357">
        <v>1641.0041212792933</v>
      </c>
      <c r="S23" s="357">
        <v>1904.1821835951562</v>
      </c>
      <c r="T23" s="357">
        <v>1983.3806144323264</v>
      </c>
      <c r="U23" s="357">
        <v>2371.7710403462488</v>
      </c>
      <c r="V23" s="357">
        <v>2341.5413491115091</v>
      </c>
      <c r="W23" s="357">
        <v>2391.1827850035052</v>
      </c>
      <c r="X23" s="357">
        <v>2367.4097306000467</v>
      </c>
      <c r="Y23" s="357">
        <v>2333.4624115257639</v>
      </c>
      <c r="Z23" s="357">
        <v>2202.0950577870622</v>
      </c>
      <c r="AA23" s="357">
        <v>2389.027219405466</v>
      </c>
      <c r="AB23" s="357">
        <v>2470.6196733204115</v>
      </c>
      <c r="AC23" s="357">
        <v>2528.1949342869625</v>
      </c>
      <c r="AD23" s="357">
        <v>2662.1892459570822</v>
      </c>
      <c r="AE23" s="357">
        <v>2711.452645176711</v>
      </c>
      <c r="AF23" s="357">
        <v>2628.3836435787912</v>
      </c>
      <c r="AG23" s="357">
        <v>2480.6832615899461</v>
      </c>
      <c r="AH23" s="357">
        <f>SUM(AH24:AH25)</f>
        <v>2417.5769246346235</v>
      </c>
      <c r="AI23" s="357">
        <f t="shared" ref="AI23:CA23" si="10">SUM(AI24:AI25)</f>
        <v>2306.017844127598</v>
      </c>
      <c r="AJ23" s="357">
        <f t="shared" si="10"/>
        <v>2192.9416349101234</v>
      </c>
      <c r="AK23" s="357">
        <f t="shared" si="10"/>
        <v>2149.3069424615715</v>
      </c>
      <c r="AL23" s="357">
        <f t="shared" si="10"/>
        <v>2101.907862308155</v>
      </c>
      <c r="AM23" s="357">
        <f t="shared" si="10"/>
        <v>2133.834158047599</v>
      </c>
      <c r="AN23" s="357">
        <f t="shared" si="10"/>
        <v>2056.6040986273288</v>
      </c>
      <c r="AO23" s="357">
        <f t="shared" si="10"/>
        <v>1986.7875262927994</v>
      </c>
      <c r="AP23" s="357">
        <f t="shared" si="10"/>
        <v>1967.4610667420823</v>
      </c>
      <c r="AQ23" s="357">
        <f t="shared" si="10"/>
        <v>1895.4441402387122</v>
      </c>
      <c r="AR23" s="357">
        <f t="shared" si="10"/>
        <v>1803.2289820586666</v>
      </c>
      <c r="AS23" s="357">
        <f t="shared" si="10"/>
        <v>1678.4661951113344</v>
      </c>
      <c r="AT23" s="357">
        <f t="shared" si="10"/>
        <v>1618.8329018549034</v>
      </c>
      <c r="AU23" s="357">
        <f t="shared" si="10"/>
        <v>1739.5439462392669</v>
      </c>
      <c r="AV23" s="357">
        <f t="shared" si="10"/>
        <v>1695.6097427045436</v>
      </c>
      <c r="AW23" s="357">
        <f t="shared" si="10"/>
        <v>1704.5206720375163</v>
      </c>
      <c r="AX23" s="357">
        <f t="shared" si="10"/>
        <v>1655.0143345692163</v>
      </c>
      <c r="AY23" s="357">
        <f t="shared" si="10"/>
        <v>1596.8761152309955</v>
      </c>
      <c r="AZ23" s="357">
        <f t="shared" si="10"/>
        <v>1489.2151099094622</v>
      </c>
      <c r="BA23" s="357">
        <f t="shared" si="10"/>
        <v>1488.2184532211738</v>
      </c>
      <c r="BB23" s="357">
        <f t="shared" si="10"/>
        <v>1450.4031391875749</v>
      </c>
      <c r="BC23" s="357">
        <f t="shared" si="10"/>
        <v>1485.3374876898351</v>
      </c>
      <c r="BD23" s="357">
        <f t="shared" si="10"/>
        <v>1429.6183998109198</v>
      </c>
      <c r="BE23" s="357">
        <f t="shared" si="10"/>
        <v>1578.3260956791212</v>
      </c>
      <c r="BF23" s="357">
        <f t="shared" si="10"/>
        <v>1523.4817937857381</v>
      </c>
      <c r="BG23" s="357">
        <f t="shared" si="10"/>
        <v>1381.686367539603</v>
      </c>
      <c r="BH23" s="357">
        <f t="shared" si="10"/>
        <v>1233.3471844350734</v>
      </c>
      <c r="BI23" s="357">
        <f t="shared" si="10"/>
        <v>1138.9776921365722</v>
      </c>
      <c r="BJ23" s="357">
        <f t="shared" si="10"/>
        <v>1007.4607361955317</v>
      </c>
      <c r="BK23" s="357">
        <f t="shared" si="10"/>
        <v>908.58739641219506</v>
      </c>
      <c r="BL23" s="357">
        <f t="shared" si="10"/>
        <v>810.76940981220673</v>
      </c>
      <c r="BM23" s="357">
        <f t="shared" si="10"/>
        <v>769.69702074980205</v>
      </c>
      <c r="BN23" s="357">
        <f t="shared" si="10"/>
        <v>713.62712117194815</v>
      </c>
      <c r="BO23" s="357">
        <f t="shared" si="10"/>
        <v>681.90344264323392</v>
      </c>
      <c r="BP23" s="357">
        <f t="shared" si="10"/>
        <v>666.85021749338603</v>
      </c>
      <c r="BQ23" s="357">
        <f t="shared" si="10"/>
        <v>643.444358236742</v>
      </c>
      <c r="BR23" s="357">
        <f t="shared" si="10"/>
        <v>622.66206206453921</v>
      </c>
      <c r="BS23" s="357">
        <f t="shared" si="10"/>
        <v>615.83534265541073</v>
      </c>
      <c r="BT23" s="357">
        <f t="shared" si="10"/>
        <v>589.85963869922193</v>
      </c>
      <c r="BU23" s="357">
        <f t="shared" si="10"/>
        <v>521.7093250990805</v>
      </c>
      <c r="BV23" s="357">
        <f t="shared" si="10"/>
        <v>470.43774492818147</v>
      </c>
      <c r="BW23" s="357">
        <f t="shared" si="10"/>
        <v>422.60864403731892</v>
      </c>
      <c r="BX23" s="358">
        <f t="shared" si="10"/>
        <v>378.78174122310998</v>
      </c>
      <c r="BY23" s="358">
        <f t="shared" si="10"/>
        <v>339.55452477105064</v>
      </c>
      <c r="BZ23" s="358">
        <f t="shared" si="10"/>
        <v>306.0834578096771</v>
      </c>
      <c r="CA23" s="359">
        <f t="shared" si="10"/>
        <v>276.7180571096701</v>
      </c>
    </row>
    <row r="24" spans="1:80" s="230" customFormat="1" x14ac:dyDescent="0.4">
      <c r="A24" s="360"/>
      <c r="B24" s="123" t="s">
        <v>326</v>
      </c>
      <c r="C24" s="91"/>
      <c r="D24" s="361">
        <v>0</v>
      </c>
      <c r="E24" s="361">
        <v>0</v>
      </c>
      <c r="F24" s="361">
        <v>0</v>
      </c>
      <c r="G24" s="361">
        <v>0</v>
      </c>
      <c r="H24" s="361">
        <v>0</v>
      </c>
      <c r="I24" s="361">
        <v>0</v>
      </c>
      <c r="J24" s="361">
        <v>0</v>
      </c>
      <c r="K24" s="361">
        <v>0</v>
      </c>
      <c r="L24" s="361">
        <v>0</v>
      </c>
      <c r="M24" s="361">
        <v>0</v>
      </c>
      <c r="N24" s="361">
        <v>0</v>
      </c>
      <c r="O24" s="361">
        <v>0</v>
      </c>
      <c r="P24" s="361">
        <v>0</v>
      </c>
      <c r="Q24" s="361">
        <v>0</v>
      </c>
      <c r="R24" s="361">
        <v>0</v>
      </c>
      <c r="S24" s="361">
        <v>0</v>
      </c>
      <c r="T24" s="361">
        <v>0</v>
      </c>
      <c r="U24" s="361">
        <v>0</v>
      </c>
      <c r="V24" s="361">
        <v>0</v>
      </c>
      <c r="W24" s="361">
        <v>0</v>
      </c>
      <c r="X24" s="361">
        <v>0</v>
      </c>
      <c r="Y24" s="361">
        <v>0</v>
      </c>
      <c r="Z24" s="361">
        <v>0</v>
      </c>
      <c r="AA24" s="361">
        <v>0</v>
      </c>
      <c r="AB24" s="361">
        <v>0</v>
      </c>
      <c r="AC24" s="361">
        <v>0</v>
      </c>
      <c r="AD24" s="361">
        <v>0</v>
      </c>
      <c r="AE24" s="361">
        <v>0</v>
      </c>
      <c r="AF24" s="361">
        <v>0</v>
      </c>
      <c r="AG24" s="361">
        <v>0</v>
      </c>
      <c r="AH24" s="361">
        <v>2073.832808505053</v>
      </c>
      <c r="AI24" s="361">
        <v>2013.9363636901498</v>
      </c>
      <c r="AJ24" s="361">
        <v>1913.790396643371</v>
      </c>
      <c r="AK24" s="361">
        <v>1874.6269676498121</v>
      </c>
      <c r="AL24" s="361">
        <v>1852.3712869139968</v>
      </c>
      <c r="AM24" s="361">
        <v>1872.2018527827679</v>
      </c>
      <c r="AN24" s="361">
        <v>1808.922210788299</v>
      </c>
      <c r="AO24" s="361">
        <v>1738.6515685273389</v>
      </c>
      <c r="AP24" s="361">
        <v>1727.6918622978915</v>
      </c>
      <c r="AQ24" s="361">
        <v>1659.787296022311</v>
      </c>
      <c r="AR24" s="361">
        <v>1574.5731791576902</v>
      </c>
      <c r="AS24" s="361">
        <v>1437.8693818579957</v>
      </c>
      <c r="AT24" s="361">
        <v>1411.1077617866406</v>
      </c>
      <c r="AU24" s="361">
        <v>1486.5253823691612</v>
      </c>
      <c r="AV24" s="361">
        <v>1430.780272568913</v>
      </c>
      <c r="AW24" s="361">
        <v>1431.1476686707424</v>
      </c>
      <c r="AX24" s="361">
        <v>1391.1564391486911</v>
      </c>
      <c r="AY24" s="361">
        <v>1338.1832759113206</v>
      </c>
      <c r="AZ24" s="361">
        <v>1259.498649096015</v>
      </c>
      <c r="BA24" s="361">
        <v>1277.9053082747839</v>
      </c>
      <c r="BB24" s="361">
        <v>1250.1859038247458</v>
      </c>
      <c r="BC24" s="361">
        <v>1293.8621752241863</v>
      </c>
      <c r="BD24" s="361">
        <v>1255.6367888899147</v>
      </c>
      <c r="BE24" s="361">
        <v>1399.9493031667384</v>
      </c>
      <c r="BF24" s="361">
        <v>1342.4745981257554</v>
      </c>
      <c r="BG24" s="361">
        <v>1214.0660284199182</v>
      </c>
      <c r="BH24" s="361">
        <v>1074.923658035249</v>
      </c>
      <c r="BI24" s="361">
        <v>995.58525723160506</v>
      </c>
      <c r="BJ24" s="361">
        <v>883.00800236867326</v>
      </c>
      <c r="BK24" s="361">
        <v>811.16263842515343</v>
      </c>
      <c r="BL24" s="361">
        <v>732.19009214024152</v>
      </c>
      <c r="BM24" s="361">
        <v>708.69904470773315</v>
      </c>
      <c r="BN24" s="361">
        <v>655.19735377062284</v>
      </c>
      <c r="BO24" s="361">
        <v>639.02806165820903</v>
      </c>
      <c r="BP24" s="361">
        <v>635.02563510221216</v>
      </c>
      <c r="BQ24" s="361">
        <v>622.98991800264594</v>
      </c>
      <c r="BR24" s="361">
        <v>609.25417038861985</v>
      </c>
      <c r="BS24" s="361">
        <v>608.45574114647445</v>
      </c>
      <c r="BT24" s="361">
        <v>584.71733668924367</v>
      </c>
      <c r="BU24" s="361">
        <v>518.3346492373787</v>
      </c>
      <c r="BV24" s="361">
        <v>468.84229208741351</v>
      </c>
      <c r="BW24" s="361">
        <v>421.75137322202158</v>
      </c>
      <c r="BX24" s="361">
        <v>378.78174122310998</v>
      </c>
      <c r="BY24" s="361">
        <v>339.55452477105064</v>
      </c>
      <c r="BZ24" s="362">
        <v>306.0834578096771</v>
      </c>
      <c r="CA24" s="363">
        <v>276.7180571096701</v>
      </c>
    </row>
    <row r="25" spans="1:80" s="312" customFormat="1" x14ac:dyDescent="0.4">
      <c r="A25" s="353"/>
      <c r="B25" s="123" t="s">
        <v>325</v>
      </c>
      <c r="C25" s="261"/>
      <c r="D25" s="361">
        <v>0</v>
      </c>
      <c r="E25" s="361">
        <v>0</v>
      </c>
      <c r="F25" s="361">
        <v>0</v>
      </c>
      <c r="G25" s="361">
        <v>0</v>
      </c>
      <c r="H25" s="361">
        <v>0</v>
      </c>
      <c r="I25" s="361">
        <v>0</v>
      </c>
      <c r="J25" s="361">
        <v>0</v>
      </c>
      <c r="K25" s="361">
        <v>0</v>
      </c>
      <c r="L25" s="361">
        <v>0</v>
      </c>
      <c r="M25" s="361">
        <v>0</v>
      </c>
      <c r="N25" s="361">
        <v>0</v>
      </c>
      <c r="O25" s="361">
        <v>0</v>
      </c>
      <c r="P25" s="361">
        <v>0</v>
      </c>
      <c r="Q25" s="361">
        <v>0</v>
      </c>
      <c r="R25" s="361">
        <v>0</v>
      </c>
      <c r="S25" s="361">
        <v>0</v>
      </c>
      <c r="T25" s="361">
        <v>0</v>
      </c>
      <c r="U25" s="361">
        <v>0</v>
      </c>
      <c r="V25" s="361">
        <v>0</v>
      </c>
      <c r="W25" s="361">
        <v>0</v>
      </c>
      <c r="X25" s="361">
        <v>0</v>
      </c>
      <c r="Y25" s="361">
        <v>0</v>
      </c>
      <c r="Z25" s="361">
        <v>0</v>
      </c>
      <c r="AA25" s="361">
        <v>0</v>
      </c>
      <c r="AB25" s="361">
        <v>0</v>
      </c>
      <c r="AC25" s="361">
        <v>0</v>
      </c>
      <c r="AD25" s="361">
        <v>0</v>
      </c>
      <c r="AE25" s="361">
        <v>0</v>
      </c>
      <c r="AF25" s="361">
        <v>0</v>
      </c>
      <c r="AG25" s="361">
        <v>0</v>
      </c>
      <c r="AH25" s="361">
        <v>343.74411612957067</v>
      </c>
      <c r="AI25" s="361">
        <v>292.08148043744819</v>
      </c>
      <c r="AJ25" s="361">
        <v>279.1512382667525</v>
      </c>
      <c r="AK25" s="361">
        <v>274.67997481175945</v>
      </c>
      <c r="AL25" s="361">
        <v>249.53657539415843</v>
      </c>
      <c r="AM25" s="361">
        <v>261.63230526483102</v>
      </c>
      <c r="AN25" s="361">
        <v>247.68188783902954</v>
      </c>
      <c r="AO25" s="361">
        <v>248.13595776546049</v>
      </c>
      <c r="AP25" s="361">
        <v>239.76920444419071</v>
      </c>
      <c r="AQ25" s="361">
        <v>235.65684421640125</v>
      </c>
      <c r="AR25" s="361">
        <v>228.65580290097631</v>
      </c>
      <c r="AS25" s="361">
        <v>240.59681325333878</v>
      </c>
      <c r="AT25" s="361">
        <v>207.72514006826285</v>
      </c>
      <c r="AU25" s="361">
        <v>253.0185638701056</v>
      </c>
      <c r="AV25" s="361">
        <v>264.82947013563057</v>
      </c>
      <c r="AW25" s="361">
        <v>273.37300336677401</v>
      </c>
      <c r="AX25" s="361">
        <v>263.85789542052532</v>
      </c>
      <c r="AY25" s="361">
        <v>258.69283931967493</v>
      </c>
      <c r="AZ25" s="361">
        <v>229.71646081344713</v>
      </c>
      <c r="BA25" s="361">
        <v>210.31314494638997</v>
      </c>
      <c r="BB25" s="361">
        <v>200.21723536282909</v>
      </c>
      <c r="BC25" s="361">
        <v>191.4753124656487</v>
      </c>
      <c r="BD25" s="361">
        <v>173.98161092100503</v>
      </c>
      <c r="BE25" s="361">
        <v>178.37679251238268</v>
      </c>
      <c r="BF25" s="361">
        <v>181.00719565998276</v>
      </c>
      <c r="BG25" s="361">
        <v>167.62033911968484</v>
      </c>
      <c r="BH25" s="361">
        <v>158.42352639982442</v>
      </c>
      <c r="BI25" s="361">
        <v>143.39243490496708</v>
      </c>
      <c r="BJ25" s="361">
        <v>124.45273382685843</v>
      </c>
      <c r="BK25" s="361">
        <v>97.42475798704163</v>
      </c>
      <c r="BL25" s="361">
        <v>78.579317671965185</v>
      </c>
      <c r="BM25" s="361">
        <v>60.997976042068913</v>
      </c>
      <c r="BN25" s="361">
        <v>58.429767401325364</v>
      </c>
      <c r="BO25" s="361">
        <v>42.875380985024918</v>
      </c>
      <c r="BP25" s="361">
        <v>31.824582391173891</v>
      </c>
      <c r="BQ25" s="361">
        <v>20.454440234096083</v>
      </c>
      <c r="BR25" s="361">
        <v>13.407891675919386</v>
      </c>
      <c r="BS25" s="361">
        <v>7.3796015089362417</v>
      </c>
      <c r="BT25" s="361">
        <v>5.1423020099782315</v>
      </c>
      <c r="BU25" s="361">
        <v>3.3746758617018515</v>
      </c>
      <c r="BV25" s="361">
        <v>1.5954528407679573</v>
      </c>
      <c r="BW25" s="361">
        <v>0.85727081529735605</v>
      </c>
      <c r="BX25" s="362">
        <v>0</v>
      </c>
      <c r="BY25" s="362">
        <v>0</v>
      </c>
      <c r="BZ25" s="362">
        <v>0</v>
      </c>
      <c r="CA25" s="363">
        <v>0</v>
      </c>
    </row>
    <row r="26" spans="1:80" s="312" customFormat="1" x14ac:dyDescent="0.4">
      <c r="A26" s="353"/>
      <c r="B26" s="123"/>
      <c r="C26" s="2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1"/>
      <c r="AD26" s="361"/>
      <c r="AE26" s="361"/>
      <c r="AF26" s="361"/>
      <c r="AG26" s="361"/>
      <c r="AH26" s="361"/>
      <c r="AI26" s="361"/>
      <c r="AJ26" s="361"/>
      <c r="AK26" s="361"/>
      <c r="AL26" s="361"/>
      <c r="AM26" s="361"/>
      <c r="AN26" s="361"/>
      <c r="AO26" s="361"/>
      <c r="AP26" s="361"/>
      <c r="AQ26" s="361"/>
      <c r="AR26" s="361"/>
      <c r="AS26" s="361"/>
      <c r="AT26" s="361"/>
      <c r="AU26" s="361"/>
      <c r="AV26" s="361"/>
      <c r="AW26" s="361"/>
      <c r="AX26" s="361"/>
      <c r="AY26" s="361"/>
      <c r="AZ26" s="361"/>
      <c r="BA26" s="361"/>
      <c r="BB26" s="361"/>
      <c r="BC26" s="361"/>
      <c r="BD26" s="361"/>
      <c r="BE26" s="361"/>
      <c r="BF26" s="361"/>
      <c r="BG26" s="361"/>
      <c r="BH26" s="361"/>
      <c r="BI26" s="361"/>
      <c r="BJ26" s="361"/>
      <c r="BK26" s="361"/>
      <c r="BL26" s="361"/>
      <c r="BM26" s="361"/>
      <c r="BN26" s="361"/>
      <c r="BO26" s="361"/>
      <c r="BP26" s="361"/>
      <c r="BQ26" s="361"/>
      <c r="BR26" s="361"/>
      <c r="BS26" s="361"/>
      <c r="BT26" s="361"/>
      <c r="BU26" s="361"/>
      <c r="BV26" s="361"/>
      <c r="BW26" s="361"/>
      <c r="BX26" s="362"/>
      <c r="BY26" s="362"/>
      <c r="BZ26" s="362"/>
      <c r="CA26" s="363"/>
      <c r="CB26" s="230"/>
    </row>
    <row r="27" spans="1:80" s="312" customFormat="1" x14ac:dyDescent="0.4">
      <c r="A27" s="353"/>
      <c r="B27" s="260" t="s">
        <v>398</v>
      </c>
      <c r="C27" s="261"/>
      <c r="D27" s="357">
        <v>0</v>
      </c>
      <c r="E27" s="357">
        <v>0</v>
      </c>
      <c r="F27" s="357">
        <v>0</v>
      </c>
      <c r="G27" s="357">
        <v>0</v>
      </c>
      <c r="H27" s="357">
        <v>0</v>
      </c>
      <c r="I27" s="357">
        <v>0</v>
      </c>
      <c r="J27" s="357">
        <v>0</v>
      </c>
      <c r="K27" s="357">
        <v>0</v>
      </c>
      <c r="L27" s="357">
        <v>0</v>
      </c>
      <c r="M27" s="357">
        <v>0</v>
      </c>
      <c r="N27" s="357">
        <v>0</v>
      </c>
      <c r="O27" s="357">
        <v>0</v>
      </c>
      <c r="P27" s="357">
        <v>0</v>
      </c>
      <c r="Q27" s="357">
        <v>0</v>
      </c>
      <c r="R27" s="357">
        <v>0</v>
      </c>
      <c r="S27" s="357">
        <v>0</v>
      </c>
      <c r="T27" s="357">
        <v>0</v>
      </c>
      <c r="U27" s="357">
        <v>0</v>
      </c>
      <c r="V27" s="357">
        <v>0</v>
      </c>
      <c r="W27" s="357">
        <v>0</v>
      </c>
      <c r="X27" s="357">
        <v>0</v>
      </c>
      <c r="Y27" s="357">
        <v>0</v>
      </c>
      <c r="Z27" s="357">
        <v>0</v>
      </c>
      <c r="AA27" s="357">
        <v>0</v>
      </c>
      <c r="AB27" s="357">
        <v>0</v>
      </c>
      <c r="AC27" s="357">
        <v>0</v>
      </c>
      <c r="AD27" s="357">
        <v>0</v>
      </c>
      <c r="AE27" s="357">
        <v>0</v>
      </c>
      <c r="AF27" s="357">
        <v>0</v>
      </c>
      <c r="AG27" s="357">
        <v>0</v>
      </c>
      <c r="AH27" s="357">
        <v>0</v>
      </c>
      <c r="AI27" s="357">
        <v>0</v>
      </c>
      <c r="AJ27" s="357">
        <v>0</v>
      </c>
      <c r="AK27" s="357">
        <v>0</v>
      </c>
      <c r="AL27" s="357">
        <v>0</v>
      </c>
      <c r="AM27" s="357">
        <v>0</v>
      </c>
      <c r="AN27" s="357">
        <v>0</v>
      </c>
      <c r="AO27" s="357">
        <v>0</v>
      </c>
      <c r="AP27" s="357">
        <v>0</v>
      </c>
      <c r="AQ27" s="357">
        <v>0</v>
      </c>
      <c r="AR27" s="357">
        <v>0</v>
      </c>
      <c r="AS27" s="357">
        <v>0</v>
      </c>
      <c r="AT27" s="357">
        <v>0</v>
      </c>
      <c r="AU27" s="357">
        <v>0</v>
      </c>
      <c r="AV27" s="357">
        <v>0</v>
      </c>
      <c r="AW27" s="357">
        <v>0</v>
      </c>
      <c r="AX27" s="357">
        <v>0</v>
      </c>
      <c r="AY27" s="357">
        <v>0</v>
      </c>
      <c r="AZ27" s="357">
        <v>0</v>
      </c>
      <c r="BA27" s="357">
        <v>0</v>
      </c>
      <c r="BB27" s="357">
        <v>0</v>
      </c>
      <c r="BC27" s="357">
        <v>0</v>
      </c>
      <c r="BD27" s="357">
        <v>0</v>
      </c>
      <c r="BE27" s="357">
        <v>0</v>
      </c>
      <c r="BF27" s="357">
        <v>0</v>
      </c>
      <c r="BG27" s="357">
        <v>0</v>
      </c>
      <c r="BH27" s="357">
        <v>0</v>
      </c>
      <c r="BI27" s="357">
        <v>0</v>
      </c>
      <c r="BJ27" s="357">
        <v>0</v>
      </c>
      <c r="BK27" s="357">
        <v>0</v>
      </c>
      <c r="BL27" s="357">
        <v>0</v>
      </c>
      <c r="BM27" s="357">
        <v>0</v>
      </c>
      <c r="BN27" s="357">
        <v>0</v>
      </c>
      <c r="BO27" s="357">
        <v>0</v>
      </c>
      <c r="BP27" s="357">
        <v>0</v>
      </c>
      <c r="BQ27" s="357">
        <v>0</v>
      </c>
      <c r="BR27" s="357">
        <v>0</v>
      </c>
      <c r="BS27" s="357">
        <v>0</v>
      </c>
      <c r="BT27" s="357">
        <v>0</v>
      </c>
      <c r="BU27" s="357">
        <v>114.1104819552821</v>
      </c>
      <c r="BV27" s="357">
        <v>187.91946001918896</v>
      </c>
      <c r="BW27" s="357">
        <v>187.110504922519</v>
      </c>
      <c r="BX27" s="357">
        <v>183.76332797880272</v>
      </c>
      <c r="BY27" s="357">
        <v>179.30730501521154</v>
      </c>
      <c r="BZ27" s="358">
        <v>174.52084702720947</v>
      </c>
      <c r="CA27" s="359">
        <v>169.55583250561548</v>
      </c>
      <c r="CB27" s="230"/>
    </row>
    <row r="28" spans="1:80" s="312" customFormat="1" x14ac:dyDescent="0.4">
      <c r="A28" s="353"/>
      <c r="B28" s="123" t="s">
        <v>399</v>
      </c>
      <c r="C28" s="2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361"/>
      <c r="BF28" s="361"/>
      <c r="BG28" s="361"/>
      <c r="BH28" s="361"/>
      <c r="BI28" s="361"/>
      <c r="BJ28" s="361"/>
      <c r="BK28" s="361"/>
      <c r="BL28" s="361"/>
      <c r="BM28" s="361"/>
      <c r="BN28" s="361"/>
      <c r="BO28" s="361"/>
      <c r="BP28" s="361"/>
      <c r="BQ28" s="361"/>
      <c r="BR28" s="361"/>
      <c r="BS28" s="361"/>
      <c r="BT28" s="361"/>
      <c r="BU28" s="361">
        <v>29.833713868465747</v>
      </c>
      <c r="BV28" s="361">
        <v>58.741734728833592</v>
      </c>
      <c r="BW28" s="361">
        <v>58.273283326050631</v>
      </c>
      <c r="BX28" s="361">
        <v>57.403184097253138</v>
      </c>
      <c r="BY28" s="361">
        <v>56.057231793389271</v>
      </c>
      <c r="BZ28" s="362">
        <v>54.568919111137767</v>
      </c>
      <c r="CA28" s="363">
        <v>53.025132881224458</v>
      </c>
    </row>
    <row r="29" spans="1:80" s="312" customFormat="1" x14ac:dyDescent="0.4">
      <c r="A29" s="353"/>
      <c r="B29" s="123" t="s">
        <v>400</v>
      </c>
      <c r="C29" s="261"/>
      <c r="D29" s="361"/>
      <c r="E29" s="361"/>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61"/>
      <c r="AD29" s="361"/>
      <c r="AE29" s="361"/>
      <c r="AF29" s="361"/>
      <c r="AG29" s="361"/>
      <c r="AH29" s="361"/>
      <c r="AI29" s="361"/>
      <c r="AJ29" s="361"/>
      <c r="AK29" s="361"/>
      <c r="AL29" s="361"/>
      <c r="AM29" s="361"/>
      <c r="AN29" s="361"/>
      <c r="AO29" s="361"/>
      <c r="AP29" s="361"/>
      <c r="AQ29" s="361"/>
      <c r="AR29" s="361"/>
      <c r="AS29" s="361"/>
      <c r="AT29" s="361"/>
      <c r="AU29" s="361"/>
      <c r="AV29" s="361"/>
      <c r="AW29" s="361"/>
      <c r="AX29" s="361"/>
      <c r="AY29" s="361"/>
      <c r="AZ29" s="361"/>
      <c r="BA29" s="361"/>
      <c r="BB29" s="361"/>
      <c r="BC29" s="361"/>
      <c r="BD29" s="361"/>
      <c r="BE29" s="361"/>
      <c r="BF29" s="361"/>
      <c r="BG29" s="361"/>
      <c r="BH29" s="361"/>
      <c r="BI29" s="361"/>
      <c r="BJ29" s="361"/>
      <c r="BK29" s="361"/>
      <c r="BL29" s="361"/>
      <c r="BM29" s="361"/>
      <c r="BN29" s="361"/>
      <c r="BO29" s="361"/>
      <c r="BP29" s="361"/>
      <c r="BQ29" s="361"/>
      <c r="BR29" s="361"/>
      <c r="BS29" s="361"/>
      <c r="BT29" s="361"/>
      <c r="BU29" s="361">
        <v>84.276768086816347</v>
      </c>
      <c r="BV29" s="361">
        <v>129.1777252903554</v>
      </c>
      <c r="BW29" s="361">
        <v>128.83722159646837</v>
      </c>
      <c r="BX29" s="361">
        <v>126.36014388154959</v>
      </c>
      <c r="BY29" s="361">
        <v>123.25007322182229</v>
      </c>
      <c r="BZ29" s="362">
        <v>119.95192791607168</v>
      </c>
      <c r="CA29" s="363">
        <v>116.530699624391</v>
      </c>
    </row>
    <row r="30" spans="1:80" s="312" customFormat="1" ht="26.25" customHeight="1" x14ac:dyDescent="0.4">
      <c r="A30" s="354"/>
      <c r="B30" s="260" t="s">
        <v>401</v>
      </c>
      <c r="C30" s="364"/>
      <c r="D30" s="357">
        <f t="shared" ref="D30:BO30" si="11">SUM(D31:D32)</f>
        <v>0</v>
      </c>
      <c r="E30" s="357">
        <f t="shared" si="11"/>
        <v>0</v>
      </c>
      <c r="F30" s="357">
        <f t="shared" si="11"/>
        <v>0</v>
      </c>
      <c r="G30" s="357">
        <f t="shared" si="11"/>
        <v>0</v>
      </c>
      <c r="H30" s="357">
        <f t="shared" si="11"/>
        <v>0</v>
      </c>
      <c r="I30" s="357">
        <f t="shared" si="11"/>
        <v>0</v>
      </c>
      <c r="J30" s="357">
        <f t="shared" si="11"/>
        <v>0</v>
      </c>
      <c r="K30" s="357">
        <f t="shared" si="11"/>
        <v>0</v>
      </c>
      <c r="L30" s="357">
        <f t="shared" si="11"/>
        <v>0</v>
      </c>
      <c r="M30" s="357">
        <f t="shared" si="11"/>
        <v>0</v>
      </c>
      <c r="N30" s="357">
        <f t="shared" si="11"/>
        <v>0</v>
      </c>
      <c r="O30" s="357">
        <f t="shared" si="11"/>
        <v>0</v>
      </c>
      <c r="P30" s="357">
        <f t="shared" si="11"/>
        <v>0</v>
      </c>
      <c r="Q30" s="357">
        <f t="shared" si="11"/>
        <v>0</v>
      </c>
      <c r="R30" s="357">
        <f t="shared" si="11"/>
        <v>0</v>
      </c>
      <c r="S30" s="357">
        <f t="shared" si="11"/>
        <v>0</v>
      </c>
      <c r="T30" s="357">
        <f t="shared" si="11"/>
        <v>0</v>
      </c>
      <c r="U30" s="357">
        <f t="shared" si="11"/>
        <v>0</v>
      </c>
      <c r="V30" s="357">
        <f t="shared" si="11"/>
        <v>0</v>
      </c>
      <c r="W30" s="357">
        <f t="shared" si="11"/>
        <v>0</v>
      </c>
      <c r="X30" s="357">
        <f t="shared" si="11"/>
        <v>0</v>
      </c>
      <c r="Y30" s="357">
        <f t="shared" si="11"/>
        <v>0</v>
      </c>
      <c r="Z30" s="357">
        <f t="shared" si="11"/>
        <v>0</v>
      </c>
      <c r="AA30" s="357">
        <f t="shared" si="11"/>
        <v>0</v>
      </c>
      <c r="AB30" s="357">
        <f t="shared" si="11"/>
        <v>0</v>
      </c>
      <c r="AC30" s="357">
        <f t="shared" si="11"/>
        <v>0</v>
      </c>
      <c r="AD30" s="357">
        <f t="shared" si="11"/>
        <v>0</v>
      </c>
      <c r="AE30" s="357">
        <f t="shared" si="11"/>
        <v>0</v>
      </c>
      <c r="AF30" s="357">
        <f t="shared" si="11"/>
        <v>0</v>
      </c>
      <c r="AG30" s="357">
        <f t="shared" si="11"/>
        <v>0</v>
      </c>
      <c r="AH30" s="357">
        <f t="shared" si="11"/>
        <v>2417.5769246346235</v>
      </c>
      <c r="AI30" s="357">
        <f t="shared" si="11"/>
        <v>2305.5560254077363</v>
      </c>
      <c r="AJ30" s="357">
        <f t="shared" si="11"/>
        <v>2186.1366419263086</v>
      </c>
      <c r="AK30" s="357">
        <f t="shared" si="11"/>
        <v>2133.2825803208643</v>
      </c>
      <c r="AL30" s="357">
        <f t="shared" si="11"/>
        <v>2075.8152129829505</v>
      </c>
      <c r="AM30" s="357">
        <f t="shared" si="11"/>
        <v>2092.3198748171008</v>
      </c>
      <c r="AN30" s="357">
        <f t="shared" si="11"/>
        <v>1988.4872749785252</v>
      </c>
      <c r="AO30" s="357">
        <f t="shared" si="11"/>
        <v>1904.8325408332214</v>
      </c>
      <c r="AP30" s="357">
        <f t="shared" si="11"/>
        <v>1872.0690150212538</v>
      </c>
      <c r="AQ30" s="357">
        <f t="shared" si="11"/>
        <v>1782.5192584848421</v>
      </c>
      <c r="AR30" s="357">
        <f t="shared" si="11"/>
        <v>1669.6036746242235</v>
      </c>
      <c r="AS30" s="357">
        <f t="shared" si="11"/>
        <v>1518.9504339277903</v>
      </c>
      <c r="AT30" s="357">
        <f t="shared" si="11"/>
        <v>1435.9168298243042</v>
      </c>
      <c r="AU30" s="357">
        <f t="shared" si="11"/>
        <v>1512.6473588080291</v>
      </c>
      <c r="AV30" s="357">
        <f t="shared" si="11"/>
        <v>1444.0349791760671</v>
      </c>
      <c r="AW30" s="357">
        <f t="shared" si="11"/>
        <v>1422.6191762774658</v>
      </c>
      <c r="AX30" s="357">
        <f t="shared" si="11"/>
        <v>1363.2346596295422</v>
      </c>
      <c r="AY30" s="357">
        <f t="shared" si="11"/>
        <v>1290.3888969991531</v>
      </c>
      <c r="AZ30" s="357">
        <f t="shared" si="11"/>
        <v>1171.0779027002022</v>
      </c>
      <c r="BA30" s="357">
        <f t="shared" si="11"/>
        <v>1157.8463288628641</v>
      </c>
      <c r="BB30" s="357">
        <f t="shared" si="11"/>
        <v>1108.6138143884143</v>
      </c>
      <c r="BC30" s="357">
        <f t="shared" si="11"/>
        <v>1112.7271392595176</v>
      </c>
      <c r="BD30" s="357">
        <f t="shared" si="11"/>
        <v>1047.8319071105902</v>
      </c>
      <c r="BE30" s="357">
        <f t="shared" si="11"/>
        <v>1192.4532458894585</v>
      </c>
      <c r="BF30" s="357">
        <f t="shared" si="11"/>
        <v>1172.1250077408947</v>
      </c>
      <c r="BG30" s="357">
        <f t="shared" si="11"/>
        <v>1070.0208784799213</v>
      </c>
      <c r="BH30" s="357">
        <f t="shared" si="11"/>
        <v>963.45525633815032</v>
      </c>
      <c r="BI30" s="357">
        <f t="shared" si="11"/>
        <v>907.82181294524798</v>
      </c>
      <c r="BJ30" s="357">
        <f t="shared" si="11"/>
        <v>812.13623768283924</v>
      </c>
      <c r="BK30" s="357">
        <f t="shared" si="11"/>
        <v>740.91377654980977</v>
      </c>
      <c r="BL30" s="357">
        <f t="shared" si="11"/>
        <v>672.79653962388284</v>
      </c>
      <c r="BM30" s="357">
        <f t="shared" si="11"/>
        <v>649.31625651936849</v>
      </c>
      <c r="BN30" s="357">
        <f t="shared" si="11"/>
        <v>616.19285739163206</v>
      </c>
      <c r="BO30" s="357">
        <f t="shared" si="11"/>
        <v>595.31120611314111</v>
      </c>
      <c r="BP30" s="357">
        <f t="shared" ref="BP30:CA30" si="12">SUM(BP31:BP32)</f>
        <v>589.58479232647926</v>
      </c>
      <c r="BQ30" s="357">
        <f t="shared" si="12"/>
        <v>567.4372665265729</v>
      </c>
      <c r="BR30" s="357">
        <f t="shared" si="12"/>
        <v>563.10348462563593</v>
      </c>
      <c r="BS30" s="357">
        <f t="shared" si="12"/>
        <v>565.08304990545287</v>
      </c>
      <c r="BT30" s="357">
        <f t="shared" si="12"/>
        <v>546.4324394337583</v>
      </c>
      <c r="BU30" s="357">
        <f t="shared" si="12"/>
        <v>352.19071805150224</v>
      </c>
      <c r="BV30" s="357">
        <f t="shared" si="12"/>
        <v>244.11334648875305</v>
      </c>
      <c r="BW30" s="357">
        <f t="shared" si="12"/>
        <v>203.48501991545922</v>
      </c>
      <c r="BX30" s="358">
        <f t="shared" si="12"/>
        <v>168.50795499110754</v>
      </c>
      <c r="BY30" s="358">
        <f t="shared" si="12"/>
        <v>138.46351910618498</v>
      </c>
      <c r="BZ30" s="358">
        <f t="shared" si="12"/>
        <v>113.67825347306847</v>
      </c>
      <c r="CA30" s="359">
        <f t="shared" si="12"/>
        <v>92.594812469879585</v>
      </c>
    </row>
    <row r="31" spans="1:80" s="312" customFormat="1" x14ac:dyDescent="0.4">
      <c r="A31" s="353"/>
      <c r="B31" s="123" t="s">
        <v>326</v>
      </c>
      <c r="C31" s="261"/>
      <c r="D31" s="361" t="s">
        <v>409</v>
      </c>
      <c r="E31" s="361" t="s">
        <v>409</v>
      </c>
      <c r="F31" s="361" t="s">
        <v>409</v>
      </c>
      <c r="G31" s="361" t="s">
        <v>409</v>
      </c>
      <c r="H31" s="361" t="s">
        <v>409</v>
      </c>
      <c r="I31" s="361" t="s">
        <v>409</v>
      </c>
      <c r="J31" s="361" t="s">
        <v>409</v>
      </c>
      <c r="K31" s="361" t="s">
        <v>409</v>
      </c>
      <c r="L31" s="361" t="s">
        <v>409</v>
      </c>
      <c r="M31" s="361" t="s">
        <v>409</v>
      </c>
      <c r="N31" s="361" t="s">
        <v>409</v>
      </c>
      <c r="O31" s="361" t="s">
        <v>409</v>
      </c>
      <c r="P31" s="361" t="s">
        <v>409</v>
      </c>
      <c r="Q31" s="361" t="s">
        <v>409</v>
      </c>
      <c r="R31" s="361" t="s">
        <v>409</v>
      </c>
      <c r="S31" s="361" t="s">
        <v>409</v>
      </c>
      <c r="T31" s="361" t="s">
        <v>409</v>
      </c>
      <c r="U31" s="361" t="s">
        <v>409</v>
      </c>
      <c r="V31" s="361" t="s">
        <v>409</v>
      </c>
      <c r="W31" s="361" t="s">
        <v>409</v>
      </c>
      <c r="X31" s="361" t="s">
        <v>409</v>
      </c>
      <c r="Y31" s="361" t="s">
        <v>409</v>
      </c>
      <c r="Z31" s="361" t="s">
        <v>409</v>
      </c>
      <c r="AA31" s="361" t="s">
        <v>409</v>
      </c>
      <c r="AB31" s="361" t="s">
        <v>409</v>
      </c>
      <c r="AC31" s="361" t="s">
        <v>409</v>
      </c>
      <c r="AD31" s="361" t="s">
        <v>409</v>
      </c>
      <c r="AE31" s="361" t="s">
        <v>409</v>
      </c>
      <c r="AF31" s="361" t="s">
        <v>409</v>
      </c>
      <c r="AG31" s="361" t="s">
        <v>409</v>
      </c>
      <c r="AH31" s="361">
        <v>2073.832808505053</v>
      </c>
      <c r="AI31" s="361">
        <v>2013.4773319912254</v>
      </c>
      <c r="AJ31" s="361">
        <v>1907.0675383029088</v>
      </c>
      <c r="AK31" s="361">
        <v>1858.8927208565813</v>
      </c>
      <c r="AL31" s="361">
        <v>1826.9085017051991</v>
      </c>
      <c r="AM31" s="361">
        <v>1831.9402383115507</v>
      </c>
      <c r="AN31" s="361">
        <v>1742.8988142691728</v>
      </c>
      <c r="AO31" s="361">
        <v>1660.4100281340459</v>
      </c>
      <c r="AP31" s="361">
        <v>1637.2810906503537</v>
      </c>
      <c r="AQ31" s="361">
        <v>1553.4800086299119</v>
      </c>
      <c r="AR31" s="361">
        <v>1449.652008327168</v>
      </c>
      <c r="AS31" s="361">
        <v>1291.9874464166348</v>
      </c>
      <c r="AT31" s="361">
        <v>1244.4212404328496</v>
      </c>
      <c r="AU31" s="361">
        <v>1284.6265950941072</v>
      </c>
      <c r="AV31" s="361">
        <v>1210.2800239192682</v>
      </c>
      <c r="AW31" s="361">
        <v>1184.9430333635044</v>
      </c>
      <c r="AX31" s="361">
        <v>1136.3253305633853</v>
      </c>
      <c r="AY31" s="361">
        <v>1073.9878052755241</v>
      </c>
      <c r="AZ31" s="361">
        <v>984.17461859165564</v>
      </c>
      <c r="BA31" s="361">
        <v>988.26437341609096</v>
      </c>
      <c r="BB31" s="361">
        <v>950.52781302371193</v>
      </c>
      <c r="BC31" s="361">
        <v>964.30882575035696</v>
      </c>
      <c r="BD31" s="361">
        <v>915.1920480789513</v>
      </c>
      <c r="BE31" s="361">
        <v>1057.096549064086</v>
      </c>
      <c r="BF31" s="361">
        <v>1034.6277462068406</v>
      </c>
      <c r="BG31" s="361">
        <v>948.6630960837806</v>
      </c>
      <c r="BH31" s="361">
        <v>850.30351906279077</v>
      </c>
      <c r="BI31" s="361">
        <v>805.6687489506271</v>
      </c>
      <c r="BJ31" s="361">
        <v>724.63318732833045</v>
      </c>
      <c r="BK31" s="361">
        <v>675.48606696054424</v>
      </c>
      <c r="BL31" s="361">
        <v>619.48044453212174</v>
      </c>
      <c r="BM31" s="361">
        <v>607.66265434707998</v>
      </c>
      <c r="BN31" s="361">
        <v>573.12155972289202</v>
      </c>
      <c r="BO31" s="361">
        <v>562.1626724629333</v>
      </c>
      <c r="BP31" s="361">
        <v>565.8332673461648</v>
      </c>
      <c r="BQ31" s="361">
        <v>551.67618819705035</v>
      </c>
      <c r="BR31" s="361">
        <v>553.15937917903125</v>
      </c>
      <c r="BS31" s="361">
        <v>559.12405456168733</v>
      </c>
      <c r="BT31" s="361">
        <v>542.91331636814732</v>
      </c>
      <c r="BU31" s="361">
        <v>349.27478849253504</v>
      </c>
      <c r="BV31" s="361">
        <v>242.73477613444726</v>
      </c>
      <c r="BW31" s="361">
        <v>202.74428468256343</v>
      </c>
      <c r="BX31" s="362">
        <v>168.50795499110754</v>
      </c>
      <c r="BY31" s="362">
        <v>138.46351910618498</v>
      </c>
      <c r="BZ31" s="362">
        <v>113.67825347306847</v>
      </c>
      <c r="CA31" s="363">
        <v>92.594812469879585</v>
      </c>
    </row>
    <row r="32" spans="1:80" s="312" customFormat="1" x14ac:dyDescent="0.4">
      <c r="A32" s="353"/>
      <c r="B32" s="123" t="s">
        <v>325</v>
      </c>
      <c r="C32" s="261"/>
      <c r="D32" s="361" t="s">
        <v>409</v>
      </c>
      <c r="E32" s="361" t="s">
        <v>409</v>
      </c>
      <c r="F32" s="361" t="s">
        <v>409</v>
      </c>
      <c r="G32" s="361" t="s">
        <v>409</v>
      </c>
      <c r="H32" s="361" t="s">
        <v>409</v>
      </c>
      <c r="I32" s="361" t="s">
        <v>409</v>
      </c>
      <c r="J32" s="361" t="s">
        <v>409</v>
      </c>
      <c r="K32" s="361" t="s">
        <v>409</v>
      </c>
      <c r="L32" s="361" t="s">
        <v>409</v>
      </c>
      <c r="M32" s="361" t="s">
        <v>409</v>
      </c>
      <c r="N32" s="361" t="s">
        <v>409</v>
      </c>
      <c r="O32" s="361" t="s">
        <v>409</v>
      </c>
      <c r="P32" s="361" t="s">
        <v>409</v>
      </c>
      <c r="Q32" s="361" t="s">
        <v>409</v>
      </c>
      <c r="R32" s="361" t="s">
        <v>409</v>
      </c>
      <c r="S32" s="361" t="s">
        <v>409</v>
      </c>
      <c r="T32" s="361" t="s">
        <v>409</v>
      </c>
      <c r="U32" s="361" t="s">
        <v>409</v>
      </c>
      <c r="V32" s="361" t="s">
        <v>409</v>
      </c>
      <c r="W32" s="361" t="s">
        <v>409</v>
      </c>
      <c r="X32" s="361" t="s">
        <v>409</v>
      </c>
      <c r="Y32" s="361" t="s">
        <v>409</v>
      </c>
      <c r="Z32" s="361" t="s">
        <v>409</v>
      </c>
      <c r="AA32" s="361" t="s">
        <v>409</v>
      </c>
      <c r="AB32" s="361" t="s">
        <v>409</v>
      </c>
      <c r="AC32" s="361" t="s">
        <v>409</v>
      </c>
      <c r="AD32" s="361" t="s">
        <v>409</v>
      </c>
      <c r="AE32" s="361" t="s">
        <v>409</v>
      </c>
      <c r="AF32" s="361" t="s">
        <v>409</v>
      </c>
      <c r="AG32" s="361" t="s">
        <v>409</v>
      </c>
      <c r="AH32" s="361">
        <v>343.74411612957067</v>
      </c>
      <c r="AI32" s="361">
        <v>292.07869341651082</v>
      </c>
      <c r="AJ32" s="361">
        <v>279.06910362339983</v>
      </c>
      <c r="AK32" s="361">
        <v>274.38985946428323</v>
      </c>
      <c r="AL32" s="361">
        <v>248.90671127775133</v>
      </c>
      <c r="AM32" s="361">
        <v>260.3796365055498</v>
      </c>
      <c r="AN32" s="361">
        <v>245.58846070935238</v>
      </c>
      <c r="AO32" s="361">
        <v>244.42251269917548</v>
      </c>
      <c r="AP32" s="361">
        <v>234.78792437090004</v>
      </c>
      <c r="AQ32" s="361">
        <v>229.0392498549302</v>
      </c>
      <c r="AR32" s="361">
        <v>219.95166629705537</v>
      </c>
      <c r="AS32" s="361">
        <v>226.96298751115555</v>
      </c>
      <c r="AT32" s="361">
        <v>191.49558939145456</v>
      </c>
      <c r="AU32" s="361">
        <v>228.02076371392189</v>
      </c>
      <c r="AV32" s="361">
        <v>233.75495525679887</v>
      </c>
      <c r="AW32" s="361">
        <v>237.6761429139614</v>
      </c>
      <c r="AX32" s="361">
        <v>226.90932906615703</v>
      </c>
      <c r="AY32" s="361">
        <v>216.40109172362898</v>
      </c>
      <c r="AZ32" s="361">
        <v>186.90328410854653</v>
      </c>
      <c r="BA32" s="361">
        <v>169.58195544677301</v>
      </c>
      <c r="BB32" s="361">
        <v>158.0860013647023</v>
      </c>
      <c r="BC32" s="361">
        <v>148.41831350916055</v>
      </c>
      <c r="BD32" s="361">
        <v>132.63985903163893</v>
      </c>
      <c r="BE32" s="361">
        <v>135.35669682537247</v>
      </c>
      <c r="BF32" s="361">
        <v>137.49726153405405</v>
      </c>
      <c r="BG32" s="361">
        <v>121.35778239614066</v>
      </c>
      <c r="BH32" s="361">
        <v>113.15173727535949</v>
      </c>
      <c r="BI32" s="361">
        <v>102.15306399462085</v>
      </c>
      <c r="BJ32" s="361">
        <v>87.503050354508815</v>
      </c>
      <c r="BK32" s="361">
        <v>65.42770958926549</v>
      </c>
      <c r="BL32" s="361">
        <v>53.316095091761078</v>
      </c>
      <c r="BM32" s="361">
        <v>41.653602172288466</v>
      </c>
      <c r="BN32" s="361">
        <v>43.071297668739994</v>
      </c>
      <c r="BO32" s="361">
        <v>33.14853365020776</v>
      </c>
      <c r="BP32" s="361">
        <v>23.751524980314489</v>
      </c>
      <c r="BQ32" s="361">
        <v>15.761078329522546</v>
      </c>
      <c r="BR32" s="361">
        <v>9.944105446604711</v>
      </c>
      <c r="BS32" s="361">
        <v>5.9589953437655856</v>
      </c>
      <c r="BT32" s="361">
        <v>3.5191230656109549</v>
      </c>
      <c r="BU32" s="361">
        <v>2.9159295589672247</v>
      </c>
      <c r="BV32" s="361">
        <v>1.3785703543057894</v>
      </c>
      <c r="BW32" s="361">
        <v>0.74073523289578147</v>
      </c>
      <c r="BX32" s="362">
        <v>0</v>
      </c>
      <c r="BY32" s="362">
        <v>0</v>
      </c>
      <c r="BZ32" s="362">
        <v>0</v>
      </c>
      <c r="CA32" s="363">
        <v>0</v>
      </c>
    </row>
    <row r="33" spans="1:79" s="312" customFormat="1" ht="26.25" customHeight="1" x14ac:dyDescent="0.4">
      <c r="A33" s="353"/>
      <c r="B33" s="260" t="s">
        <v>402</v>
      </c>
      <c r="C33" s="123"/>
      <c r="D33" s="357">
        <f t="shared" ref="D33:BO33" si="13">SUM(D34:D35)</f>
        <v>0</v>
      </c>
      <c r="E33" s="357">
        <f t="shared" si="13"/>
        <v>0</v>
      </c>
      <c r="F33" s="357">
        <f t="shared" si="13"/>
        <v>0</v>
      </c>
      <c r="G33" s="357">
        <f t="shared" si="13"/>
        <v>0</v>
      </c>
      <c r="H33" s="357">
        <f t="shared" si="13"/>
        <v>0</v>
      </c>
      <c r="I33" s="357">
        <f t="shared" si="13"/>
        <v>0</v>
      </c>
      <c r="J33" s="357">
        <f t="shared" si="13"/>
        <v>0</v>
      </c>
      <c r="K33" s="357">
        <f t="shared" si="13"/>
        <v>0</v>
      </c>
      <c r="L33" s="357">
        <f t="shared" si="13"/>
        <v>0</v>
      </c>
      <c r="M33" s="357">
        <f t="shared" si="13"/>
        <v>0</v>
      </c>
      <c r="N33" s="357">
        <f t="shared" si="13"/>
        <v>0</v>
      </c>
      <c r="O33" s="357">
        <f t="shared" si="13"/>
        <v>0</v>
      </c>
      <c r="P33" s="357">
        <f t="shared" si="13"/>
        <v>0</v>
      </c>
      <c r="Q33" s="357">
        <f t="shared" si="13"/>
        <v>0</v>
      </c>
      <c r="R33" s="357">
        <f t="shared" si="13"/>
        <v>0</v>
      </c>
      <c r="S33" s="357">
        <f t="shared" si="13"/>
        <v>0</v>
      </c>
      <c r="T33" s="357">
        <f t="shared" si="13"/>
        <v>0</v>
      </c>
      <c r="U33" s="357">
        <f t="shared" si="13"/>
        <v>0</v>
      </c>
      <c r="V33" s="357">
        <f t="shared" si="13"/>
        <v>0</v>
      </c>
      <c r="W33" s="357">
        <f t="shared" si="13"/>
        <v>0</v>
      </c>
      <c r="X33" s="357">
        <f t="shared" si="13"/>
        <v>0</v>
      </c>
      <c r="Y33" s="357">
        <f t="shared" si="13"/>
        <v>0</v>
      </c>
      <c r="Z33" s="357">
        <f t="shared" si="13"/>
        <v>0</v>
      </c>
      <c r="AA33" s="357">
        <f t="shared" si="13"/>
        <v>0</v>
      </c>
      <c r="AB33" s="357">
        <f t="shared" si="13"/>
        <v>0</v>
      </c>
      <c r="AC33" s="357">
        <f t="shared" si="13"/>
        <v>0</v>
      </c>
      <c r="AD33" s="357">
        <f t="shared" si="13"/>
        <v>0</v>
      </c>
      <c r="AE33" s="357">
        <f t="shared" si="13"/>
        <v>0</v>
      </c>
      <c r="AF33" s="357">
        <f t="shared" si="13"/>
        <v>0</v>
      </c>
      <c r="AG33" s="357">
        <f t="shared" si="13"/>
        <v>0</v>
      </c>
      <c r="AH33" s="357">
        <f t="shared" si="13"/>
        <v>0</v>
      </c>
      <c r="AI33" s="357">
        <f t="shared" si="13"/>
        <v>0.4618187198619696</v>
      </c>
      <c r="AJ33" s="357">
        <f t="shared" si="13"/>
        <v>6.8049929838150343</v>
      </c>
      <c r="AK33" s="357">
        <f t="shared" si="13"/>
        <v>16.024362140707144</v>
      </c>
      <c r="AL33" s="357">
        <f t="shared" si="13"/>
        <v>26.092649325204686</v>
      </c>
      <c r="AM33" s="357">
        <f t="shared" si="13"/>
        <v>41.514283230498023</v>
      </c>
      <c r="AN33" s="357">
        <f t="shared" si="13"/>
        <v>68.116823648803233</v>
      </c>
      <c r="AO33" s="357">
        <f t="shared" si="13"/>
        <v>81.954985459577969</v>
      </c>
      <c r="AP33" s="357">
        <f t="shared" si="13"/>
        <v>95.392051720828221</v>
      </c>
      <c r="AQ33" s="357">
        <f t="shared" si="13"/>
        <v>112.92488175387027</v>
      </c>
      <c r="AR33" s="357">
        <f t="shared" si="13"/>
        <v>133.62530743444324</v>
      </c>
      <c r="AS33" s="357">
        <f t="shared" si="13"/>
        <v>159.51576118354399</v>
      </c>
      <c r="AT33" s="357">
        <f t="shared" si="13"/>
        <v>182.91607203059937</v>
      </c>
      <c r="AU33" s="357">
        <f t="shared" si="13"/>
        <v>226.89658743123775</v>
      </c>
      <c r="AV33" s="357">
        <f t="shared" si="13"/>
        <v>251.57476352847652</v>
      </c>
      <c r="AW33" s="357">
        <f t="shared" si="13"/>
        <v>281.90149576005081</v>
      </c>
      <c r="AX33" s="357">
        <f t="shared" si="13"/>
        <v>291.77967493967401</v>
      </c>
      <c r="AY33" s="357">
        <f t="shared" si="13"/>
        <v>306.48721823184252</v>
      </c>
      <c r="AZ33" s="357">
        <f t="shared" si="13"/>
        <v>318.13720720926005</v>
      </c>
      <c r="BA33" s="357">
        <f t="shared" si="13"/>
        <v>330.37212435830992</v>
      </c>
      <c r="BB33" s="357">
        <f t="shared" si="13"/>
        <v>341.78932479916068</v>
      </c>
      <c r="BC33" s="357">
        <f t="shared" si="13"/>
        <v>372.61034843031752</v>
      </c>
      <c r="BD33" s="357">
        <f t="shared" si="13"/>
        <v>381.78649270032935</v>
      </c>
      <c r="BE33" s="357">
        <f t="shared" si="13"/>
        <v>385.8728497896625</v>
      </c>
      <c r="BF33" s="357">
        <f t="shared" si="13"/>
        <v>351.35678604484337</v>
      </c>
      <c r="BG33" s="357">
        <f t="shared" si="13"/>
        <v>311.6654890596817</v>
      </c>
      <c r="BH33" s="357">
        <f t="shared" si="13"/>
        <v>269.8919280969231</v>
      </c>
      <c r="BI33" s="357">
        <f t="shared" si="13"/>
        <v>231.1558791913242</v>
      </c>
      <c r="BJ33" s="357">
        <f t="shared" si="13"/>
        <v>195.32449851269229</v>
      </c>
      <c r="BK33" s="357">
        <f t="shared" si="13"/>
        <v>167.67361986238529</v>
      </c>
      <c r="BL33" s="357">
        <f t="shared" si="13"/>
        <v>137.97287018832398</v>
      </c>
      <c r="BM33" s="357">
        <f t="shared" si="13"/>
        <v>120.38076423043367</v>
      </c>
      <c r="BN33" s="357">
        <f t="shared" si="13"/>
        <v>97.434263780316186</v>
      </c>
      <c r="BO33" s="357">
        <f t="shared" si="13"/>
        <v>86.592236530092919</v>
      </c>
      <c r="BP33" s="357">
        <f t="shared" ref="BP33:CA33" si="14">SUM(BP34:BP35)</f>
        <v>77.265425166906738</v>
      </c>
      <c r="BQ33" s="357">
        <f t="shared" si="14"/>
        <v>76.007091710169036</v>
      </c>
      <c r="BR33" s="357">
        <f t="shared" si="14"/>
        <v>59.558577438903242</v>
      </c>
      <c r="BS33" s="357">
        <f t="shared" si="14"/>
        <v>50.752292749957718</v>
      </c>
      <c r="BT33" s="357">
        <f t="shared" si="14"/>
        <v>43.427199265463663</v>
      </c>
      <c r="BU33" s="357">
        <f t="shared" si="14"/>
        <v>55.408125092296125</v>
      </c>
      <c r="BV33" s="357">
        <f t="shared" si="14"/>
        <v>38.404938420239461</v>
      </c>
      <c r="BW33" s="357">
        <f t="shared" si="14"/>
        <v>32.0131191993407</v>
      </c>
      <c r="BX33" s="358">
        <f t="shared" si="14"/>
        <v>26.510458253199758</v>
      </c>
      <c r="BY33" s="358">
        <f t="shared" si="14"/>
        <v>21.78370064965414</v>
      </c>
      <c r="BZ33" s="358">
        <f t="shared" si="14"/>
        <v>17.884357309399149</v>
      </c>
      <c r="CA33" s="359">
        <f t="shared" si="14"/>
        <v>14.5674121341751</v>
      </c>
    </row>
    <row r="34" spans="1:79" s="312" customFormat="1" x14ac:dyDescent="0.4">
      <c r="A34" s="353"/>
      <c r="B34" s="123" t="s">
        <v>326</v>
      </c>
      <c r="C34" s="261"/>
      <c r="D34" s="361" t="s">
        <v>409</v>
      </c>
      <c r="E34" s="361" t="s">
        <v>409</v>
      </c>
      <c r="F34" s="361" t="s">
        <v>409</v>
      </c>
      <c r="G34" s="361" t="s">
        <v>409</v>
      </c>
      <c r="H34" s="361" t="s">
        <v>409</v>
      </c>
      <c r="I34" s="361" t="s">
        <v>409</v>
      </c>
      <c r="J34" s="361" t="s">
        <v>409</v>
      </c>
      <c r="K34" s="361" t="s">
        <v>409</v>
      </c>
      <c r="L34" s="361" t="s">
        <v>409</v>
      </c>
      <c r="M34" s="361" t="s">
        <v>409</v>
      </c>
      <c r="N34" s="361" t="s">
        <v>409</v>
      </c>
      <c r="O34" s="361" t="s">
        <v>409</v>
      </c>
      <c r="P34" s="361" t="s">
        <v>409</v>
      </c>
      <c r="Q34" s="361" t="s">
        <v>409</v>
      </c>
      <c r="R34" s="361" t="s">
        <v>409</v>
      </c>
      <c r="S34" s="361" t="s">
        <v>409</v>
      </c>
      <c r="T34" s="361" t="s">
        <v>409</v>
      </c>
      <c r="U34" s="361" t="s">
        <v>409</v>
      </c>
      <c r="V34" s="361" t="s">
        <v>409</v>
      </c>
      <c r="W34" s="361" t="s">
        <v>409</v>
      </c>
      <c r="X34" s="361" t="s">
        <v>409</v>
      </c>
      <c r="Y34" s="361" t="s">
        <v>409</v>
      </c>
      <c r="Z34" s="361" t="s">
        <v>409</v>
      </c>
      <c r="AA34" s="361" t="s">
        <v>409</v>
      </c>
      <c r="AB34" s="361" t="s">
        <v>409</v>
      </c>
      <c r="AC34" s="361" t="s">
        <v>409</v>
      </c>
      <c r="AD34" s="361" t="s">
        <v>409</v>
      </c>
      <c r="AE34" s="361" t="s">
        <v>409</v>
      </c>
      <c r="AF34" s="361" t="s">
        <v>409</v>
      </c>
      <c r="AG34" s="361" t="s">
        <v>409</v>
      </c>
      <c r="AH34" s="361">
        <v>0</v>
      </c>
      <c r="AI34" s="361">
        <v>0.45903169892457174</v>
      </c>
      <c r="AJ34" s="361">
        <v>6.7228583404623068</v>
      </c>
      <c r="AK34" s="361">
        <v>15.7342467932309</v>
      </c>
      <c r="AL34" s="361">
        <v>25.462785208797619</v>
      </c>
      <c r="AM34" s="361">
        <v>40.261614471216852</v>
      </c>
      <c r="AN34" s="361">
        <v>66.023396519126081</v>
      </c>
      <c r="AO34" s="361">
        <v>78.241540393292979</v>
      </c>
      <c r="AP34" s="361">
        <v>90.410771647537558</v>
      </c>
      <c r="AQ34" s="361">
        <v>106.30728739239922</v>
      </c>
      <c r="AR34" s="361">
        <v>124.92117083052229</v>
      </c>
      <c r="AS34" s="361">
        <v>145.88193544136075</v>
      </c>
      <c r="AT34" s="361">
        <v>166.68652135379111</v>
      </c>
      <c r="AU34" s="361">
        <v>201.89878727505402</v>
      </c>
      <c r="AV34" s="361">
        <v>220.50024864964479</v>
      </c>
      <c r="AW34" s="361">
        <v>246.20463530723819</v>
      </c>
      <c r="AX34" s="361">
        <v>254.83110858530574</v>
      </c>
      <c r="AY34" s="361">
        <v>264.19547063579654</v>
      </c>
      <c r="AZ34" s="361">
        <v>275.32403050435943</v>
      </c>
      <c r="BA34" s="361">
        <v>289.64093485869296</v>
      </c>
      <c r="BB34" s="361">
        <v>299.65809080103389</v>
      </c>
      <c r="BC34" s="361">
        <v>329.55334947382937</v>
      </c>
      <c r="BD34" s="361">
        <v>340.44474081096325</v>
      </c>
      <c r="BE34" s="361">
        <v>342.85275410265228</v>
      </c>
      <c r="BF34" s="361">
        <v>307.84685191891469</v>
      </c>
      <c r="BG34" s="361">
        <v>265.4029323361375</v>
      </c>
      <c r="BH34" s="361">
        <v>224.62013897245816</v>
      </c>
      <c r="BI34" s="361">
        <v>189.91650828097798</v>
      </c>
      <c r="BJ34" s="361">
        <v>158.37481504034267</v>
      </c>
      <c r="BK34" s="361">
        <v>135.67657146460914</v>
      </c>
      <c r="BL34" s="361">
        <v>112.70964760811988</v>
      </c>
      <c r="BM34" s="361">
        <v>101.03639036065323</v>
      </c>
      <c r="BN34" s="361">
        <v>82.07579404773081</v>
      </c>
      <c r="BO34" s="361">
        <v>76.865389195275768</v>
      </c>
      <c r="BP34" s="361">
        <v>69.192367756047346</v>
      </c>
      <c r="BQ34" s="361">
        <v>71.3137298055955</v>
      </c>
      <c r="BR34" s="361">
        <v>56.094791209588571</v>
      </c>
      <c r="BS34" s="361">
        <v>49.331686584787064</v>
      </c>
      <c r="BT34" s="361">
        <v>41.804020321096388</v>
      </c>
      <c r="BU34" s="361">
        <v>54.9493787895615</v>
      </c>
      <c r="BV34" s="361">
        <v>38.188055933777292</v>
      </c>
      <c r="BW34" s="361">
        <v>31.896583616939129</v>
      </c>
      <c r="BX34" s="362">
        <v>26.510458253199758</v>
      </c>
      <c r="BY34" s="362">
        <v>21.78370064965414</v>
      </c>
      <c r="BZ34" s="362">
        <v>17.884357309399149</v>
      </c>
      <c r="CA34" s="363">
        <v>14.5674121341751</v>
      </c>
    </row>
    <row r="35" spans="1:79" s="312" customFormat="1" x14ac:dyDescent="0.4">
      <c r="B35" s="64" t="s">
        <v>325</v>
      </c>
      <c r="C35" s="101"/>
      <c r="D35" s="361" t="s">
        <v>409</v>
      </c>
      <c r="E35" s="361" t="s">
        <v>409</v>
      </c>
      <c r="F35" s="361" t="s">
        <v>409</v>
      </c>
      <c r="G35" s="361" t="s">
        <v>409</v>
      </c>
      <c r="H35" s="361" t="s">
        <v>409</v>
      </c>
      <c r="I35" s="361" t="s">
        <v>409</v>
      </c>
      <c r="J35" s="361" t="s">
        <v>409</v>
      </c>
      <c r="K35" s="361" t="s">
        <v>409</v>
      </c>
      <c r="L35" s="361" t="s">
        <v>409</v>
      </c>
      <c r="M35" s="361" t="s">
        <v>409</v>
      </c>
      <c r="N35" s="361" t="s">
        <v>409</v>
      </c>
      <c r="O35" s="361" t="s">
        <v>409</v>
      </c>
      <c r="P35" s="361" t="s">
        <v>409</v>
      </c>
      <c r="Q35" s="361" t="s">
        <v>409</v>
      </c>
      <c r="R35" s="361" t="s">
        <v>409</v>
      </c>
      <c r="S35" s="361" t="s">
        <v>409</v>
      </c>
      <c r="T35" s="361" t="s">
        <v>409</v>
      </c>
      <c r="U35" s="361" t="s">
        <v>409</v>
      </c>
      <c r="V35" s="361" t="s">
        <v>409</v>
      </c>
      <c r="W35" s="361" t="s">
        <v>409</v>
      </c>
      <c r="X35" s="361" t="s">
        <v>409</v>
      </c>
      <c r="Y35" s="361" t="s">
        <v>409</v>
      </c>
      <c r="Z35" s="361" t="s">
        <v>409</v>
      </c>
      <c r="AA35" s="361" t="s">
        <v>409</v>
      </c>
      <c r="AB35" s="361" t="s">
        <v>409</v>
      </c>
      <c r="AC35" s="361" t="s">
        <v>409</v>
      </c>
      <c r="AD35" s="361" t="s">
        <v>409</v>
      </c>
      <c r="AE35" s="361" t="s">
        <v>409</v>
      </c>
      <c r="AF35" s="361" t="s">
        <v>409</v>
      </c>
      <c r="AG35" s="361" t="s">
        <v>409</v>
      </c>
      <c r="AH35" s="361">
        <v>0</v>
      </c>
      <c r="AI35" s="361">
        <v>2.7870209373978519E-3</v>
      </c>
      <c r="AJ35" s="361">
        <v>8.2134643352727313E-2</v>
      </c>
      <c r="AK35" s="361">
        <v>0.29011534747624251</v>
      </c>
      <c r="AL35" s="361">
        <v>0.62986411640706541</v>
      </c>
      <c r="AM35" s="361">
        <v>1.2526687592811718</v>
      </c>
      <c r="AN35" s="361">
        <v>2.0934271296771549</v>
      </c>
      <c r="AO35" s="361">
        <v>3.7134450662849967</v>
      </c>
      <c r="AP35" s="361">
        <v>4.981280073290665</v>
      </c>
      <c r="AQ35" s="361">
        <v>6.6175943614710553</v>
      </c>
      <c r="AR35" s="361">
        <v>8.7041366039209578</v>
      </c>
      <c r="AS35" s="361">
        <v>13.633825742183248</v>
      </c>
      <c r="AT35" s="361">
        <v>16.22955067680827</v>
      </c>
      <c r="AU35" s="361">
        <v>24.997800156183732</v>
      </c>
      <c r="AV35" s="361">
        <v>31.074514878831732</v>
      </c>
      <c r="AW35" s="361">
        <v>35.696860452812601</v>
      </c>
      <c r="AX35" s="361">
        <v>36.948566354368282</v>
      </c>
      <c r="AY35" s="361">
        <v>42.291747596045987</v>
      </c>
      <c r="AZ35" s="361">
        <v>42.813176704900599</v>
      </c>
      <c r="BA35" s="361">
        <v>40.731189499616974</v>
      </c>
      <c r="BB35" s="361">
        <v>42.131233998126788</v>
      </c>
      <c r="BC35" s="361">
        <v>43.056998956488158</v>
      </c>
      <c r="BD35" s="361">
        <v>41.341751889366108</v>
      </c>
      <c r="BE35" s="361">
        <v>43.020095687010226</v>
      </c>
      <c r="BF35" s="361">
        <v>43.509934125928709</v>
      </c>
      <c r="BG35" s="361">
        <v>46.262556723544193</v>
      </c>
      <c r="BH35" s="361">
        <v>45.271789124464938</v>
      </c>
      <c r="BI35" s="361">
        <v>41.239370910346224</v>
      </c>
      <c r="BJ35" s="361">
        <v>36.949683472349612</v>
      </c>
      <c r="BK35" s="361">
        <v>31.99704839777614</v>
      </c>
      <c r="BL35" s="361">
        <v>25.263222580204104</v>
      </c>
      <c r="BM35" s="361">
        <v>19.344373869780444</v>
      </c>
      <c r="BN35" s="361">
        <v>15.358469732585371</v>
      </c>
      <c r="BO35" s="361">
        <v>9.7268473348171582</v>
      </c>
      <c r="BP35" s="361">
        <v>8.0730574108593984</v>
      </c>
      <c r="BQ35" s="361">
        <v>4.6933619045735417</v>
      </c>
      <c r="BR35" s="361">
        <v>3.4637862293146733</v>
      </c>
      <c r="BS35" s="361">
        <v>1.4206061651706552</v>
      </c>
      <c r="BT35" s="361">
        <v>1.6231789443672766</v>
      </c>
      <c r="BU35" s="361">
        <v>0.45874630273462641</v>
      </c>
      <c r="BV35" s="361">
        <v>0.21688248646216804</v>
      </c>
      <c r="BW35" s="361">
        <v>0.11653558240157462</v>
      </c>
      <c r="BX35" s="362">
        <v>0</v>
      </c>
      <c r="BY35" s="362">
        <v>0</v>
      </c>
      <c r="BZ35" s="362">
        <v>0</v>
      </c>
      <c r="CA35" s="363">
        <v>0</v>
      </c>
    </row>
    <row r="36" spans="1:79" s="312" customFormat="1" ht="26.25" customHeight="1" x14ac:dyDescent="0.4">
      <c r="B36" s="260" t="s">
        <v>403</v>
      </c>
      <c r="C36" s="101"/>
      <c r="D36" s="357">
        <f>SUM(D37:D39)</f>
        <v>0</v>
      </c>
      <c r="E36" s="357">
        <f t="shared" ref="E36:BP36" si="15">SUM(E37:E39)</f>
        <v>0</v>
      </c>
      <c r="F36" s="357">
        <f t="shared" si="15"/>
        <v>0</v>
      </c>
      <c r="G36" s="357">
        <f t="shared" si="15"/>
        <v>0</v>
      </c>
      <c r="H36" s="357">
        <f t="shared" si="15"/>
        <v>0</v>
      </c>
      <c r="I36" s="357">
        <f t="shared" si="15"/>
        <v>0</v>
      </c>
      <c r="J36" s="357">
        <f t="shared" si="15"/>
        <v>0</v>
      </c>
      <c r="K36" s="357">
        <f t="shared" si="15"/>
        <v>0</v>
      </c>
      <c r="L36" s="357">
        <f t="shared" si="15"/>
        <v>0</v>
      </c>
      <c r="M36" s="357">
        <f t="shared" si="15"/>
        <v>0</v>
      </c>
      <c r="N36" s="357">
        <f t="shared" si="15"/>
        <v>0</v>
      </c>
      <c r="O36" s="357">
        <f t="shared" si="15"/>
        <v>0</v>
      </c>
      <c r="P36" s="357">
        <f t="shared" si="15"/>
        <v>0</v>
      </c>
      <c r="Q36" s="357">
        <f t="shared" si="15"/>
        <v>0</v>
      </c>
      <c r="R36" s="357">
        <f t="shared" si="15"/>
        <v>0</v>
      </c>
      <c r="S36" s="357">
        <f t="shared" si="15"/>
        <v>0</v>
      </c>
      <c r="T36" s="357">
        <f t="shared" si="15"/>
        <v>0</v>
      </c>
      <c r="U36" s="357">
        <f t="shared" si="15"/>
        <v>0</v>
      </c>
      <c r="V36" s="357">
        <f t="shared" si="15"/>
        <v>0</v>
      </c>
      <c r="W36" s="357">
        <f t="shared" si="15"/>
        <v>0</v>
      </c>
      <c r="X36" s="357">
        <f t="shared" si="15"/>
        <v>0</v>
      </c>
      <c r="Y36" s="357">
        <f t="shared" si="15"/>
        <v>0</v>
      </c>
      <c r="Z36" s="357">
        <f t="shared" si="15"/>
        <v>0</v>
      </c>
      <c r="AA36" s="357">
        <f t="shared" si="15"/>
        <v>0</v>
      </c>
      <c r="AB36" s="357">
        <f t="shared" si="15"/>
        <v>0</v>
      </c>
      <c r="AC36" s="357">
        <f t="shared" si="15"/>
        <v>0</v>
      </c>
      <c r="AD36" s="357">
        <f t="shared" si="15"/>
        <v>0</v>
      </c>
      <c r="AE36" s="357">
        <f t="shared" si="15"/>
        <v>0</v>
      </c>
      <c r="AF36" s="357">
        <f t="shared" si="15"/>
        <v>0</v>
      </c>
      <c r="AG36" s="357">
        <f t="shared" si="15"/>
        <v>0</v>
      </c>
      <c r="AH36" s="357">
        <f t="shared" si="15"/>
        <v>0</v>
      </c>
      <c r="AI36" s="357">
        <f t="shared" si="15"/>
        <v>0</v>
      </c>
      <c r="AJ36" s="357">
        <f t="shared" si="15"/>
        <v>0</v>
      </c>
      <c r="AK36" s="357">
        <f t="shared" si="15"/>
        <v>0</v>
      </c>
      <c r="AL36" s="357">
        <f t="shared" si="15"/>
        <v>0</v>
      </c>
      <c r="AM36" s="357">
        <f t="shared" si="15"/>
        <v>0</v>
      </c>
      <c r="AN36" s="357">
        <f t="shared" si="15"/>
        <v>0</v>
      </c>
      <c r="AO36" s="357">
        <f t="shared" si="15"/>
        <v>0</v>
      </c>
      <c r="AP36" s="357">
        <f t="shared" si="15"/>
        <v>0</v>
      </c>
      <c r="AQ36" s="357">
        <f t="shared" si="15"/>
        <v>0</v>
      </c>
      <c r="AR36" s="357">
        <f t="shared" si="15"/>
        <v>0</v>
      </c>
      <c r="AS36" s="357">
        <f t="shared" si="15"/>
        <v>0</v>
      </c>
      <c r="AT36" s="357">
        <f t="shared" si="15"/>
        <v>0</v>
      </c>
      <c r="AU36" s="357">
        <f t="shared" si="15"/>
        <v>0</v>
      </c>
      <c r="AV36" s="357">
        <f t="shared" si="15"/>
        <v>0</v>
      </c>
      <c r="AW36" s="357">
        <f t="shared" si="15"/>
        <v>0</v>
      </c>
      <c r="AX36" s="357">
        <f t="shared" si="15"/>
        <v>0</v>
      </c>
      <c r="AY36" s="357">
        <f t="shared" si="15"/>
        <v>0</v>
      </c>
      <c r="AZ36" s="357">
        <f t="shared" si="15"/>
        <v>0</v>
      </c>
      <c r="BA36" s="357">
        <f t="shared" si="15"/>
        <v>0</v>
      </c>
      <c r="BB36" s="357">
        <f t="shared" si="15"/>
        <v>0</v>
      </c>
      <c r="BC36" s="357">
        <f t="shared" si="15"/>
        <v>0</v>
      </c>
      <c r="BD36" s="357">
        <f t="shared" si="15"/>
        <v>0</v>
      </c>
      <c r="BE36" s="357">
        <f t="shared" si="15"/>
        <v>0</v>
      </c>
      <c r="BF36" s="357">
        <f t="shared" si="15"/>
        <v>39.798494381208911</v>
      </c>
      <c r="BG36" s="357">
        <f t="shared" si="15"/>
        <v>37.651947586176973</v>
      </c>
      <c r="BH36" s="357">
        <f t="shared" si="15"/>
        <v>35.062787546077047</v>
      </c>
      <c r="BI36" s="357">
        <f t="shared" si="15"/>
        <v>32.842657921906358</v>
      </c>
      <c r="BJ36" s="357">
        <f t="shared" si="15"/>
        <v>30.220055437193864</v>
      </c>
      <c r="BK36" s="357">
        <f t="shared" si="15"/>
        <v>28.827273265295638</v>
      </c>
      <c r="BL36" s="357">
        <f t="shared" si="15"/>
        <v>27.469173976186831</v>
      </c>
      <c r="BM36" s="357">
        <f t="shared" si="15"/>
        <v>26.296905150769767</v>
      </c>
      <c r="BN36" s="357">
        <f t="shared" si="15"/>
        <v>24.114325182706839</v>
      </c>
      <c r="BO36" s="357">
        <f t="shared" si="15"/>
        <v>23.880942468376894</v>
      </c>
      <c r="BP36" s="357">
        <f t="shared" si="15"/>
        <v>23.438312214144428</v>
      </c>
      <c r="BQ36" s="357">
        <f t="shared" ref="BQ36:CA36" si="16">SUM(BQ37:BQ39)</f>
        <v>23.163018057052913</v>
      </c>
      <c r="BR36" s="357">
        <f t="shared" si="16"/>
        <v>21.537524211030135</v>
      </c>
      <c r="BS36" s="357">
        <f t="shared" si="16"/>
        <v>21.651953452977608</v>
      </c>
      <c r="BT36" s="357">
        <f t="shared" si="16"/>
        <v>20.897633975301535</v>
      </c>
      <c r="BU36" s="357">
        <f t="shared" si="16"/>
        <v>28.466004482247882</v>
      </c>
      <c r="BV36" s="357">
        <f t="shared" si="16"/>
        <v>21.518005977152072</v>
      </c>
      <c r="BW36" s="357">
        <f t="shared" si="16"/>
        <v>18.442638315574925</v>
      </c>
      <c r="BX36" s="357">
        <f t="shared" si="16"/>
        <v>15.757409778627515</v>
      </c>
      <c r="BY36" s="357">
        <f t="shared" si="16"/>
        <v>13.41528420603078</v>
      </c>
      <c r="BZ36" s="358">
        <f t="shared" si="16"/>
        <v>11.464808253989396</v>
      </c>
      <c r="CA36" s="359">
        <f t="shared" si="16"/>
        <v>9.7908985028131301</v>
      </c>
    </row>
    <row r="37" spans="1:79" s="312" customFormat="1" x14ac:dyDescent="0.4">
      <c r="B37" s="64" t="s">
        <v>398</v>
      </c>
      <c r="C37" s="101"/>
      <c r="D37" s="361">
        <v>0</v>
      </c>
      <c r="E37" s="361">
        <v>0</v>
      </c>
      <c r="F37" s="361">
        <v>0</v>
      </c>
      <c r="G37" s="361">
        <v>0</v>
      </c>
      <c r="H37" s="361">
        <v>0</v>
      </c>
      <c r="I37" s="361">
        <v>0</v>
      </c>
      <c r="J37" s="361">
        <v>0</v>
      </c>
      <c r="K37" s="361">
        <v>0</v>
      </c>
      <c r="L37" s="361">
        <v>0</v>
      </c>
      <c r="M37" s="361">
        <v>0</v>
      </c>
      <c r="N37" s="361">
        <v>0</v>
      </c>
      <c r="O37" s="361">
        <v>0</v>
      </c>
      <c r="P37" s="361">
        <v>0</v>
      </c>
      <c r="Q37" s="361">
        <v>0</v>
      </c>
      <c r="R37" s="361">
        <v>0</v>
      </c>
      <c r="S37" s="361">
        <v>0</v>
      </c>
      <c r="T37" s="361">
        <v>0</v>
      </c>
      <c r="U37" s="361">
        <v>0</v>
      </c>
      <c r="V37" s="361">
        <v>0</v>
      </c>
      <c r="W37" s="361">
        <v>0</v>
      </c>
      <c r="X37" s="361">
        <v>0</v>
      </c>
      <c r="Y37" s="361">
        <v>0</v>
      </c>
      <c r="Z37" s="361">
        <v>0</v>
      </c>
      <c r="AA37" s="361">
        <v>0</v>
      </c>
      <c r="AB37" s="361">
        <v>0</v>
      </c>
      <c r="AC37" s="361">
        <v>0</v>
      </c>
      <c r="AD37" s="361">
        <v>0</v>
      </c>
      <c r="AE37" s="361">
        <v>0</v>
      </c>
      <c r="AF37" s="361">
        <v>0</v>
      </c>
      <c r="AG37" s="361">
        <v>0</v>
      </c>
      <c r="AH37" s="361">
        <v>0</v>
      </c>
      <c r="AI37" s="361">
        <v>0</v>
      </c>
      <c r="AJ37" s="361">
        <v>0</v>
      </c>
      <c r="AK37" s="361">
        <v>0</v>
      </c>
      <c r="AL37" s="361">
        <v>0</v>
      </c>
      <c r="AM37" s="361">
        <v>0</v>
      </c>
      <c r="AN37" s="361">
        <v>0</v>
      </c>
      <c r="AO37" s="361">
        <v>0</v>
      </c>
      <c r="AP37" s="361">
        <v>0</v>
      </c>
      <c r="AQ37" s="361">
        <v>0</v>
      </c>
      <c r="AR37" s="361">
        <v>0</v>
      </c>
      <c r="AS37" s="361">
        <v>0</v>
      </c>
      <c r="AT37" s="361">
        <v>0</v>
      </c>
      <c r="AU37" s="361">
        <v>0</v>
      </c>
      <c r="AV37" s="361">
        <v>0</v>
      </c>
      <c r="AW37" s="361">
        <v>0</v>
      </c>
      <c r="AX37" s="361">
        <v>0</v>
      </c>
      <c r="AY37" s="361">
        <v>0</v>
      </c>
      <c r="AZ37" s="361">
        <v>0</v>
      </c>
      <c r="BA37" s="361">
        <v>0</v>
      </c>
      <c r="BB37" s="361">
        <v>0</v>
      </c>
      <c r="BC37" s="361">
        <v>0</v>
      </c>
      <c r="BD37" s="361">
        <v>0</v>
      </c>
      <c r="BE37" s="361">
        <v>0</v>
      </c>
      <c r="BF37" s="361">
        <v>0</v>
      </c>
      <c r="BG37" s="361">
        <v>0</v>
      </c>
      <c r="BH37" s="361">
        <v>0</v>
      </c>
      <c r="BI37" s="361">
        <v>0</v>
      </c>
      <c r="BJ37" s="361">
        <v>0</v>
      </c>
      <c r="BK37" s="361">
        <v>0</v>
      </c>
      <c r="BL37" s="361">
        <v>0</v>
      </c>
      <c r="BM37" s="361">
        <v>0</v>
      </c>
      <c r="BN37" s="361">
        <v>0</v>
      </c>
      <c r="BO37" s="361">
        <v>0</v>
      </c>
      <c r="BP37" s="361">
        <v>0</v>
      </c>
      <c r="BQ37" s="361">
        <v>0</v>
      </c>
      <c r="BR37" s="361">
        <v>0</v>
      </c>
      <c r="BS37" s="361">
        <v>0</v>
      </c>
      <c r="BT37" s="361">
        <v>0</v>
      </c>
      <c r="BU37" s="361">
        <v>1.8839865910389764</v>
      </c>
      <c r="BV37" s="361">
        <v>3.1025873942954516</v>
      </c>
      <c r="BW37" s="361">
        <v>3.0892313859010967</v>
      </c>
      <c r="BX37" s="362">
        <v>3.0339688335768713</v>
      </c>
      <c r="BY37" s="362">
        <v>2.9603990144952426</v>
      </c>
      <c r="BZ37" s="362">
        <v>2.8813736479079637</v>
      </c>
      <c r="CA37" s="363">
        <v>2.7994002776906468</v>
      </c>
    </row>
    <row r="38" spans="1:79" s="312" customFormat="1" x14ac:dyDescent="0.4">
      <c r="B38" s="64" t="s">
        <v>404</v>
      </c>
      <c r="C38" s="101"/>
      <c r="D38" s="361" t="s">
        <v>409</v>
      </c>
      <c r="E38" s="361" t="s">
        <v>409</v>
      </c>
      <c r="F38" s="361" t="s">
        <v>409</v>
      </c>
      <c r="G38" s="361" t="s">
        <v>409</v>
      </c>
      <c r="H38" s="361" t="s">
        <v>409</v>
      </c>
      <c r="I38" s="361" t="s">
        <v>409</v>
      </c>
      <c r="J38" s="361" t="s">
        <v>409</v>
      </c>
      <c r="K38" s="361" t="s">
        <v>409</v>
      </c>
      <c r="L38" s="361" t="s">
        <v>409</v>
      </c>
      <c r="M38" s="361" t="s">
        <v>409</v>
      </c>
      <c r="N38" s="361" t="s">
        <v>409</v>
      </c>
      <c r="O38" s="361" t="s">
        <v>409</v>
      </c>
      <c r="P38" s="361" t="s">
        <v>409</v>
      </c>
      <c r="Q38" s="361" t="s">
        <v>409</v>
      </c>
      <c r="R38" s="361" t="s">
        <v>409</v>
      </c>
      <c r="S38" s="361" t="s">
        <v>409</v>
      </c>
      <c r="T38" s="361" t="s">
        <v>409</v>
      </c>
      <c r="U38" s="361" t="s">
        <v>409</v>
      </c>
      <c r="V38" s="361" t="s">
        <v>409</v>
      </c>
      <c r="W38" s="361" t="s">
        <v>409</v>
      </c>
      <c r="X38" s="361" t="s">
        <v>409</v>
      </c>
      <c r="Y38" s="361" t="s">
        <v>409</v>
      </c>
      <c r="Z38" s="361" t="s">
        <v>409</v>
      </c>
      <c r="AA38" s="361" t="s">
        <v>409</v>
      </c>
      <c r="AB38" s="361" t="s">
        <v>409</v>
      </c>
      <c r="AC38" s="361" t="s">
        <v>409</v>
      </c>
      <c r="AD38" s="361" t="s">
        <v>409</v>
      </c>
      <c r="AE38" s="361" t="s">
        <v>409</v>
      </c>
      <c r="AF38" s="361" t="s">
        <v>409</v>
      </c>
      <c r="AG38" s="361" t="s">
        <v>409</v>
      </c>
      <c r="AH38" s="361" t="s">
        <v>409</v>
      </c>
      <c r="AI38" s="361" t="s">
        <v>409</v>
      </c>
      <c r="AJ38" s="361" t="s">
        <v>409</v>
      </c>
      <c r="AK38" s="361" t="s">
        <v>409</v>
      </c>
      <c r="AL38" s="361" t="s">
        <v>409</v>
      </c>
      <c r="AM38" s="361" t="s">
        <v>409</v>
      </c>
      <c r="AN38" s="361" t="s">
        <v>409</v>
      </c>
      <c r="AO38" s="361" t="s">
        <v>409</v>
      </c>
      <c r="AP38" s="361" t="s">
        <v>409</v>
      </c>
      <c r="AQ38" s="361" t="s">
        <v>409</v>
      </c>
      <c r="AR38" s="361" t="s">
        <v>409</v>
      </c>
      <c r="AS38" s="361" t="s">
        <v>409</v>
      </c>
      <c r="AT38" s="361" t="s">
        <v>409</v>
      </c>
      <c r="AU38" s="361" t="s">
        <v>409</v>
      </c>
      <c r="AV38" s="361" t="s">
        <v>409</v>
      </c>
      <c r="AW38" s="361" t="s">
        <v>409</v>
      </c>
      <c r="AX38" s="361" t="s">
        <v>409</v>
      </c>
      <c r="AY38" s="361" t="s">
        <v>409</v>
      </c>
      <c r="AZ38" s="361" t="s">
        <v>409</v>
      </c>
      <c r="BA38" s="361" t="s">
        <v>409</v>
      </c>
      <c r="BB38" s="361" t="s">
        <v>409</v>
      </c>
      <c r="BC38" s="361" t="s">
        <v>409</v>
      </c>
      <c r="BD38" s="361" t="s">
        <v>409</v>
      </c>
      <c r="BE38" s="361" t="s">
        <v>409</v>
      </c>
      <c r="BF38" s="361">
        <v>30.619867414845601</v>
      </c>
      <c r="BG38" s="361">
        <v>29.158838777850402</v>
      </c>
      <c r="BH38" s="361">
        <v>27.390038579128166</v>
      </c>
      <c r="BI38" s="361">
        <v>26.177230214821943</v>
      </c>
      <c r="BJ38" s="361">
        <v>24.361050752221178</v>
      </c>
      <c r="BK38" s="361">
        <v>23.507396192114825</v>
      </c>
      <c r="BL38" s="361">
        <v>22.794600997323744</v>
      </c>
      <c r="BM38" s="361">
        <v>22.184064054072948</v>
      </c>
      <c r="BN38" s="361">
        <v>20.781882936148794</v>
      </c>
      <c r="BO38" s="361">
        <v>20.819600772868558</v>
      </c>
      <c r="BP38" s="361">
        <v>20.702099855788539</v>
      </c>
      <c r="BQ38" s="361">
        <v>20.4204941293664</v>
      </c>
      <c r="BR38" s="361">
        <v>19.451409414571177</v>
      </c>
      <c r="BS38" s="361">
        <v>19.867570186639391</v>
      </c>
      <c r="BT38" s="361">
        <v>19.359088776949857</v>
      </c>
      <c r="BU38" s="361">
        <v>12.321753873052092</v>
      </c>
      <c r="BV38" s="361">
        <v>8.536231379267555</v>
      </c>
      <c r="BW38" s="361">
        <v>7.1168751023532506</v>
      </c>
      <c r="BX38" s="362">
        <v>5.8977880605172324</v>
      </c>
      <c r="BY38" s="362">
        <v>4.8462281015814686</v>
      </c>
      <c r="BZ38" s="362">
        <v>3.9787411563119415</v>
      </c>
      <c r="CA38" s="363">
        <v>3.2408194399090418</v>
      </c>
    </row>
    <row r="39" spans="1:79" s="312" customFormat="1" ht="26.25" customHeight="1" thickBot="1" x14ac:dyDescent="0.45">
      <c r="A39" s="353"/>
      <c r="B39" s="73" t="s">
        <v>405</v>
      </c>
      <c r="C39" s="365"/>
      <c r="D39" s="366" t="s">
        <v>409</v>
      </c>
      <c r="E39" s="366" t="s">
        <v>409</v>
      </c>
      <c r="F39" s="366" t="s">
        <v>409</v>
      </c>
      <c r="G39" s="366" t="s">
        <v>409</v>
      </c>
      <c r="H39" s="366" t="s">
        <v>409</v>
      </c>
      <c r="I39" s="366" t="s">
        <v>409</v>
      </c>
      <c r="J39" s="366" t="s">
        <v>409</v>
      </c>
      <c r="K39" s="366" t="s">
        <v>409</v>
      </c>
      <c r="L39" s="366" t="s">
        <v>409</v>
      </c>
      <c r="M39" s="366" t="s">
        <v>409</v>
      </c>
      <c r="N39" s="366" t="s">
        <v>409</v>
      </c>
      <c r="O39" s="366" t="s">
        <v>409</v>
      </c>
      <c r="P39" s="366" t="s">
        <v>409</v>
      </c>
      <c r="Q39" s="366" t="s">
        <v>409</v>
      </c>
      <c r="R39" s="366" t="s">
        <v>409</v>
      </c>
      <c r="S39" s="366" t="s">
        <v>409</v>
      </c>
      <c r="T39" s="366" t="s">
        <v>409</v>
      </c>
      <c r="U39" s="366" t="s">
        <v>409</v>
      </c>
      <c r="V39" s="366" t="s">
        <v>409</v>
      </c>
      <c r="W39" s="366" t="s">
        <v>409</v>
      </c>
      <c r="X39" s="366" t="s">
        <v>409</v>
      </c>
      <c r="Y39" s="366" t="s">
        <v>409</v>
      </c>
      <c r="Z39" s="366" t="s">
        <v>409</v>
      </c>
      <c r="AA39" s="366" t="s">
        <v>409</v>
      </c>
      <c r="AB39" s="366" t="s">
        <v>409</v>
      </c>
      <c r="AC39" s="366" t="s">
        <v>409</v>
      </c>
      <c r="AD39" s="366" t="s">
        <v>409</v>
      </c>
      <c r="AE39" s="366" t="s">
        <v>409</v>
      </c>
      <c r="AF39" s="366" t="s">
        <v>409</v>
      </c>
      <c r="AG39" s="366" t="s">
        <v>409</v>
      </c>
      <c r="AH39" s="366" t="s">
        <v>409</v>
      </c>
      <c r="AI39" s="366" t="s">
        <v>409</v>
      </c>
      <c r="AJ39" s="366" t="s">
        <v>409</v>
      </c>
      <c r="AK39" s="366" t="s">
        <v>409</v>
      </c>
      <c r="AL39" s="366" t="s">
        <v>409</v>
      </c>
      <c r="AM39" s="366" t="s">
        <v>409</v>
      </c>
      <c r="AN39" s="366" t="s">
        <v>409</v>
      </c>
      <c r="AO39" s="366" t="s">
        <v>409</v>
      </c>
      <c r="AP39" s="366" t="s">
        <v>409</v>
      </c>
      <c r="AQ39" s="366" t="s">
        <v>409</v>
      </c>
      <c r="AR39" s="366" t="s">
        <v>409</v>
      </c>
      <c r="AS39" s="366" t="s">
        <v>409</v>
      </c>
      <c r="AT39" s="366" t="s">
        <v>409</v>
      </c>
      <c r="AU39" s="366" t="s">
        <v>409</v>
      </c>
      <c r="AV39" s="366" t="s">
        <v>409</v>
      </c>
      <c r="AW39" s="366" t="s">
        <v>409</v>
      </c>
      <c r="AX39" s="366" t="s">
        <v>409</v>
      </c>
      <c r="AY39" s="366" t="s">
        <v>409</v>
      </c>
      <c r="AZ39" s="366" t="s">
        <v>409</v>
      </c>
      <c r="BA39" s="366" t="s">
        <v>409</v>
      </c>
      <c r="BB39" s="366" t="s">
        <v>409</v>
      </c>
      <c r="BC39" s="366" t="s">
        <v>409</v>
      </c>
      <c r="BD39" s="366" t="s">
        <v>409</v>
      </c>
      <c r="BE39" s="366" t="s">
        <v>409</v>
      </c>
      <c r="BF39" s="366">
        <v>9.1786269663633089</v>
      </c>
      <c r="BG39" s="366">
        <v>8.4931088083265731</v>
      </c>
      <c r="BH39" s="366">
        <v>7.6727489669488769</v>
      </c>
      <c r="BI39" s="366">
        <v>6.665427707084417</v>
      </c>
      <c r="BJ39" s="366">
        <v>5.8590046849726871</v>
      </c>
      <c r="BK39" s="366">
        <v>5.3198770731808116</v>
      </c>
      <c r="BL39" s="366">
        <v>4.6745729788630852</v>
      </c>
      <c r="BM39" s="366">
        <v>4.1128410966968207</v>
      </c>
      <c r="BN39" s="366">
        <v>3.332442246558045</v>
      </c>
      <c r="BO39" s="366">
        <v>3.0613416955083355</v>
      </c>
      <c r="BP39" s="366">
        <v>2.7362123583558877</v>
      </c>
      <c r="BQ39" s="366">
        <v>2.7425239276865119</v>
      </c>
      <c r="BR39" s="366">
        <v>2.0861147964589577</v>
      </c>
      <c r="BS39" s="366">
        <v>1.784383266338218</v>
      </c>
      <c r="BT39" s="366">
        <v>1.5385451983516778</v>
      </c>
      <c r="BU39" s="366">
        <v>14.260264018156814</v>
      </c>
      <c r="BV39" s="366">
        <v>9.8791872035890638</v>
      </c>
      <c r="BW39" s="366">
        <v>8.2365318273205794</v>
      </c>
      <c r="BX39" s="366">
        <v>6.8256528845334126</v>
      </c>
      <c r="BY39" s="366">
        <v>5.6086570899540691</v>
      </c>
      <c r="BZ39" s="366">
        <v>4.6046934497694911</v>
      </c>
      <c r="CA39" s="367">
        <v>3.7506787852134411</v>
      </c>
    </row>
    <row r="40" spans="1:79" s="312" customFormat="1" ht="40.5" customHeight="1" x14ac:dyDescent="0.4">
      <c r="A40" s="346"/>
      <c r="B40" s="370" t="s">
        <v>406</v>
      </c>
      <c r="C40" s="371"/>
      <c r="D40" s="372" t="s">
        <v>671</v>
      </c>
      <c r="E40" s="372" t="s">
        <v>672</v>
      </c>
      <c r="F40" s="372" t="s">
        <v>673</v>
      </c>
      <c r="G40" s="372" t="s">
        <v>674</v>
      </c>
      <c r="H40" s="372" t="s">
        <v>675</v>
      </c>
      <c r="I40" s="372" t="s">
        <v>676</v>
      </c>
      <c r="J40" s="372" t="s">
        <v>677</v>
      </c>
      <c r="K40" s="372" t="s">
        <v>678</v>
      </c>
      <c r="L40" s="372" t="s">
        <v>679</v>
      </c>
      <c r="M40" s="372" t="s">
        <v>680</v>
      </c>
      <c r="N40" s="372" t="s">
        <v>681</v>
      </c>
      <c r="O40" s="372" t="s">
        <v>682</v>
      </c>
      <c r="P40" s="372" t="s">
        <v>683</v>
      </c>
      <c r="Q40" s="372" t="s">
        <v>684</v>
      </c>
      <c r="R40" s="372" t="s">
        <v>685</v>
      </c>
      <c r="S40" s="372" t="s">
        <v>686</v>
      </c>
      <c r="T40" s="372" t="s">
        <v>687</v>
      </c>
      <c r="U40" s="372" t="s">
        <v>688</v>
      </c>
      <c r="V40" s="372" t="s">
        <v>689</v>
      </c>
      <c r="W40" s="372" t="s">
        <v>690</v>
      </c>
      <c r="X40" s="372" t="s">
        <v>691</v>
      </c>
      <c r="Y40" s="372" t="s">
        <v>692</v>
      </c>
      <c r="Z40" s="372" t="s">
        <v>693</v>
      </c>
      <c r="AA40" s="372" t="s">
        <v>694</v>
      </c>
      <c r="AB40" s="372" t="s">
        <v>695</v>
      </c>
      <c r="AC40" s="372" t="s">
        <v>696</v>
      </c>
      <c r="AD40" s="372" t="s">
        <v>697</v>
      </c>
      <c r="AE40" s="372" t="s">
        <v>698</v>
      </c>
      <c r="AF40" s="372" t="s">
        <v>699</v>
      </c>
      <c r="AG40" s="372" t="s">
        <v>700</v>
      </c>
      <c r="AH40" s="372" t="s">
        <v>701</v>
      </c>
      <c r="AI40" s="372" t="s">
        <v>702</v>
      </c>
      <c r="AJ40" s="372" t="s">
        <v>703</v>
      </c>
      <c r="AK40" s="372" t="s">
        <v>704</v>
      </c>
      <c r="AL40" s="372" t="s">
        <v>705</v>
      </c>
      <c r="AM40" s="372" t="s">
        <v>706</v>
      </c>
      <c r="AN40" s="372" t="s">
        <v>707</v>
      </c>
      <c r="AO40" s="372" t="s">
        <v>708</v>
      </c>
      <c r="AP40" s="372" t="s">
        <v>709</v>
      </c>
      <c r="AQ40" s="372" t="s">
        <v>710</v>
      </c>
      <c r="AR40" s="372" t="s">
        <v>711</v>
      </c>
      <c r="AS40" s="372" t="s">
        <v>712</v>
      </c>
      <c r="AT40" s="372" t="s">
        <v>713</v>
      </c>
      <c r="AU40" s="372" t="s">
        <v>714</v>
      </c>
      <c r="AV40" s="372" t="s">
        <v>715</v>
      </c>
      <c r="AW40" s="372" t="s">
        <v>716</v>
      </c>
      <c r="AX40" s="372" t="s">
        <v>717</v>
      </c>
      <c r="AY40" s="372" t="s">
        <v>718</v>
      </c>
      <c r="AZ40" s="372" t="s">
        <v>719</v>
      </c>
      <c r="BA40" s="372" t="s">
        <v>720</v>
      </c>
      <c r="BB40" s="372" t="s">
        <v>721</v>
      </c>
      <c r="BC40" s="372" t="s">
        <v>722</v>
      </c>
      <c r="BD40" s="372" t="s">
        <v>723</v>
      </c>
      <c r="BE40" s="372" t="s">
        <v>724</v>
      </c>
      <c r="BF40" s="372" t="s">
        <v>725</v>
      </c>
      <c r="BG40" s="372" t="s">
        <v>726</v>
      </c>
      <c r="BH40" s="372" t="s">
        <v>727</v>
      </c>
      <c r="BI40" s="372" t="s">
        <v>728</v>
      </c>
      <c r="BJ40" s="372" t="s">
        <v>729</v>
      </c>
      <c r="BK40" s="372" t="s">
        <v>730</v>
      </c>
      <c r="BL40" s="372" t="s">
        <v>731</v>
      </c>
      <c r="BM40" s="372" t="s">
        <v>732</v>
      </c>
      <c r="BN40" s="372" t="s">
        <v>733</v>
      </c>
      <c r="BO40" s="372" t="s">
        <v>734</v>
      </c>
      <c r="BP40" s="372" t="s">
        <v>735</v>
      </c>
      <c r="BQ40" s="372" t="s">
        <v>736</v>
      </c>
      <c r="BR40" s="372" t="s">
        <v>737</v>
      </c>
      <c r="BS40" s="372" t="s">
        <v>738</v>
      </c>
      <c r="BT40" s="372" t="s">
        <v>739</v>
      </c>
      <c r="BU40" s="372" t="s">
        <v>740</v>
      </c>
      <c r="BV40" s="372" t="s">
        <v>741</v>
      </c>
      <c r="BW40" s="372" t="s">
        <v>742</v>
      </c>
      <c r="BX40" s="372" t="s">
        <v>743</v>
      </c>
      <c r="BY40" s="372" t="s">
        <v>744</v>
      </c>
      <c r="BZ40" s="372" t="s">
        <v>745</v>
      </c>
      <c r="CA40" s="373" t="s">
        <v>746</v>
      </c>
    </row>
    <row r="41" spans="1:79" s="230" customFormat="1" ht="26.25" customHeight="1" x14ac:dyDescent="0.4">
      <c r="A41" s="360"/>
      <c r="B41" s="91" t="s">
        <v>100</v>
      </c>
      <c r="C41" s="354"/>
      <c r="D41" s="357">
        <v>0</v>
      </c>
      <c r="E41" s="357">
        <v>0</v>
      </c>
      <c r="F41" s="357">
        <v>0</v>
      </c>
      <c r="G41" s="357">
        <v>0</v>
      </c>
      <c r="H41" s="357">
        <v>0</v>
      </c>
      <c r="I41" s="357">
        <v>0</v>
      </c>
      <c r="J41" s="357">
        <v>0</v>
      </c>
      <c r="K41" s="357">
        <v>0</v>
      </c>
      <c r="L41" s="357">
        <v>0</v>
      </c>
      <c r="M41" s="357">
        <v>0</v>
      </c>
      <c r="N41" s="357">
        <v>0</v>
      </c>
      <c r="O41" s="357">
        <v>0</v>
      </c>
      <c r="P41" s="357">
        <v>0</v>
      </c>
      <c r="Q41" s="357">
        <v>0</v>
      </c>
      <c r="R41" s="357">
        <v>0</v>
      </c>
      <c r="S41" s="357">
        <v>0</v>
      </c>
      <c r="T41" s="357">
        <v>0</v>
      </c>
      <c r="U41" s="357">
        <v>0</v>
      </c>
      <c r="V41" s="357">
        <v>0</v>
      </c>
      <c r="W41" s="357">
        <v>0</v>
      </c>
      <c r="X41" s="357">
        <v>0</v>
      </c>
      <c r="Y41" s="357">
        <v>0</v>
      </c>
      <c r="Z41" s="357">
        <v>0</v>
      </c>
      <c r="AA41" s="357">
        <v>0</v>
      </c>
      <c r="AB41" s="357">
        <v>0</v>
      </c>
      <c r="AC41" s="357">
        <v>0</v>
      </c>
      <c r="AD41" s="357">
        <v>0</v>
      </c>
      <c r="AE41" s="357">
        <v>0</v>
      </c>
      <c r="AF41" s="357">
        <v>0</v>
      </c>
      <c r="AG41" s="357">
        <v>0</v>
      </c>
      <c r="AH41" s="357">
        <v>469</v>
      </c>
      <c r="AI41" s="357">
        <v>463</v>
      </c>
      <c r="AJ41" s="357">
        <v>446</v>
      </c>
      <c r="AK41" s="357">
        <v>429</v>
      </c>
      <c r="AL41" s="357">
        <v>422</v>
      </c>
      <c r="AM41" s="357">
        <v>416</v>
      </c>
      <c r="AN41" s="357">
        <v>410</v>
      </c>
      <c r="AO41" s="357">
        <v>394</v>
      </c>
      <c r="AP41" s="357">
        <v>385</v>
      </c>
      <c r="AQ41" s="357">
        <v>376</v>
      </c>
      <c r="AR41" s="357">
        <v>384</v>
      </c>
      <c r="AS41" s="357">
        <v>381</v>
      </c>
      <c r="AT41" s="357">
        <v>362</v>
      </c>
      <c r="AU41" s="357">
        <v>354</v>
      </c>
      <c r="AV41" s="357">
        <v>349</v>
      </c>
      <c r="AW41" s="357">
        <v>343</v>
      </c>
      <c r="AX41" s="357">
        <v>332</v>
      </c>
      <c r="AY41" s="357">
        <v>322</v>
      </c>
      <c r="AZ41" s="357">
        <v>309</v>
      </c>
      <c r="BA41" s="357">
        <v>291</v>
      </c>
      <c r="BB41" s="357">
        <v>280</v>
      </c>
      <c r="BC41" s="357">
        <v>270</v>
      </c>
      <c r="BD41" s="357">
        <v>263</v>
      </c>
      <c r="BE41" s="357">
        <v>243</v>
      </c>
      <c r="BF41" s="357">
        <v>256</v>
      </c>
      <c r="BG41" s="357">
        <v>230</v>
      </c>
      <c r="BH41" s="357">
        <v>206</v>
      </c>
      <c r="BI41" s="357">
        <v>186</v>
      </c>
      <c r="BJ41" s="357">
        <v>168</v>
      </c>
      <c r="BK41" s="357">
        <v>148</v>
      </c>
      <c r="BL41" s="357">
        <v>131</v>
      </c>
      <c r="BM41" s="357">
        <v>119</v>
      </c>
      <c r="BN41" s="357">
        <v>112</v>
      </c>
      <c r="BO41" s="357">
        <v>106</v>
      </c>
      <c r="BP41" s="357">
        <v>102</v>
      </c>
      <c r="BQ41" s="357">
        <v>98</v>
      </c>
      <c r="BR41" s="357">
        <v>94</v>
      </c>
      <c r="BS41" s="357">
        <v>93</v>
      </c>
      <c r="BT41" s="357">
        <v>91</v>
      </c>
      <c r="BU41" s="357">
        <v>87</v>
      </c>
      <c r="BV41" s="357">
        <v>100</v>
      </c>
      <c r="BW41" s="357">
        <v>96</v>
      </c>
      <c r="BX41" s="358">
        <v>89</v>
      </c>
      <c r="BY41" s="358">
        <v>83</v>
      </c>
      <c r="BZ41" s="358">
        <v>77</v>
      </c>
      <c r="CA41" s="374">
        <v>73</v>
      </c>
    </row>
    <row r="42" spans="1:79" s="312" customFormat="1" x14ac:dyDescent="0.4">
      <c r="A42" s="360"/>
      <c r="B42" s="123" t="s">
        <v>326</v>
      </c>
      <c r="C42" s="353"/>
      <c r="D42" s="361">
        <v>0</v>
      </c>
      <c r="E42" s="361">
        <v>0</v>
      </c>
      <c r="F42" s="361">
        <v>0</v>
      </c>
      <c r="G42" s="361">
        <v>0</v>
      </c>
      <c r="H42" s="361">
        <v>0</v>
      </c>
      <c r="I42" s="361">
        <v>0</v>
      </c>
      <c r="J42" s="361">
        <v>0</v>
      </c>
      <c r="K42" s="361">
        <v>0</v>
      </c>
      <c r="L42" s="361">
        <v>0</v>
      </c>
      <c r="M42" s="361">
        <v>0</v>
      </c>
      <c r="N42" s="361">
        <v>0</v>
      </c>
      <c r="O42" s="361">
        <v>0</v>
      </c>
      <c r="P42" s="361">
        <v>0</v>
      </c>
      <c r="Q42" s="361">
        <v>0</v>
      </c>
      <c r="R42" s="361">
        <v>0</v>
      </c>
      <c r="S42" s="361">
        <v>0</v>
      </c>
      <c r="T42" s="361">
        <v>0</v>
      </c>
      <c r="U42" s="361">
        <v>0</v>
      </c>
      <c r="V42" s="361">
        <v>0</v>
      </c>
      <c r="W42" s="361">
        <v>0</v>
      </c>
      <c r="X42" s="361">
        <v>0</v>
      </c>
      <c r="Y42" s="361">
        <v>0</v>
      </c>
      <c r="Z42" s="361">
        <v>0</v>
      </c>
      <c r="AA42" s="361">
        <v>0</v>
      </c>
      <c r="AB42" s="361">
        <v>0</v>
      </c>
      <c r="AC42" s="361">
        <v>0</v>
      </c>
      <c r="AD42" s="361">
        <v>0</v>
      </c>
      <c r="AE42" s="361">
        <v>0</v>
      </c>
      <c r="AF42" s="361">
        <v>0</v>
      </c>
      <c r="AG42" s="361">
        <v>0</v>
      </c>
      <c r="AH42" s="361">
        <v>407</v>
      </c>
      <c r="AI42" s="361">
        <v>408</v>
      </c>
      <c r="AJ42" s="361">
        <v>393</v>
      </c>
      <c r="AK42" s="361">
        <v>377</v>
      </c>
      <c r="AL42" s="361">
        <v>374</v>
      </c>
      <c r="AM42" s="361">
        <v>367</v>
      </c>
      <c r="AN42" s="361">
        <v>362</v>
      </c>
      <c r="AO42" s="361">
        <v>347</v>
      </c>
      <c r="AP42" s="361">
        <v>340</v>
      </c>
      <c r="AQ42" s="361">
        <v>330</v>
      </c>
      <c r="AR42" s="361">
        <v>337</v>
      </c>
      <c r="AS42" s="361">
        <v>327</v>
      </c>
      <c r="AT42" s="361">
        <v>317</v>
      </c>
      <c r="AU42" s="361">
        <v>304</v>
      </c>
      <c r="AV42" s="361">
        <v>295</v>
      </c>
      <c r="AW42" s="361">
        <v>288</v>
      </c>
      <c r="AX42" s="361">
        <v>281</v>
      </c>
      <c r="AY42" s="361">
        <v>271</v>
      </c>
      <c r="AZ42" s="361">
        <v>263</v>
      </c>
      <c r="BA42" s="361">
        <v>252</v>
      </c>
      <c r="BB42" s="361">
        <v>244</v>
      </c>
      <c r="BC42" s="361">
        <v>237</v>
      </c>
      <c r="BD42" s="361">
        <v>233</v>
      </c>
      <c r="BE42" s="361">
        <v>214</v>
      </c>
      <c r="BF42" s="361">
        <v>227</v>
      </c>
      <c r="BG42" s="361">
        <v>203</v>
      </c>
      <c r="BH42" s="361">
        <v>180</v>
      </c>
      <c r="BI42" s="361">
        <v>163</v>
      </c>
      <c r="BJ42" s="361">
        <v>147</v>
      </c>
      <c r="BK42" s="361">
        <v>129</v>
      </c>
      <c r="BL42" s="361">
        <v>117</v>
      </c>
      <c r="BM42" s="361">
        <v>108</v>
      </c>
      <c r="BN42" s="361">
        <v>103</v>
      </c>
      <c r="BO42" s="361">
        <v>100</v>
      </c>
      <c r="BP42" s="361">
        <v>97</v>
      </c>
      <c r="BQ42" s="361">
        <v>95</v>
      </c>
      <c r="BR42" s="361">
        <v>92</v>
      </c>
      <c r="BS42" s="361">
        <v>92</v>
      </c>
      <c r="BT42" s="361">
        <v>90</v>
      </c>
      <c r="BU42" s="361">
        <v>86</v>
      </c>
      <c r="BV42" s="361">
        <v>100</v>
      </c>
      <c r="BW42" s="361">
        <v>96</v>
      </c>
      <c r="BX42" s="362">
        <v>89</v>
      </c>
      <c r="BY42" s="362">
        <v>83</v>
      </c>
      <c r="BZ42" s="362">
        <v>77</v>
      </c>
      <c r="CA42" s="363">
        <v>73</v>
      </c>
    </row>
    <row r="43" spans="1:79" s="312" customFormat="1" x14ac:dyDescent="0.4">
      <c r="A43" s="360"/>
      <c r="B43" s="123" t="s">
        <v>325</v>
      </c>
      <c r="C43" s="353"/>
      <c r="D43" s="361">
        <v>0</v>
      </c>
      <c r="E43" s="361">
        <v>0</v>
      </c>
      <c r="F43" s="361">
        <v>0</v>
      </c>
      <c r="G43" s="361">
        <v>0</v>
      </c>
      <c r="H43" s="361">
        <v>0</v>
      </c>
      <c r="I43" s="361">
        <v>0</v>
      </c>
      <c r="J43" s="361">
        <v>0</v>
      </c>
      <c r="K43" s="361">
        <v>0</v>
      </c>
      <c r="L43" s="361">
        <v>0</v>
      </c>
      <c r="M43" s="361">
        <v>0</v>
      </c>
      <c r="N43" s="361">
        <v>0</v>
      </c>
      <c r="O43" s="361">
        <v>0</v>
      </c>
      <c r="P43" s="361">
        <v>0</v>
      </c>
      <c r="Q43" s="361">
        <v>0</v>
      </c>
      <c r="R43" s="361">
        <v>0</v>
      </c>
      <c r="S43" s="361">
        <v>0</v>
      </c>
      <c r="T43" s="361">
        <v>0</v>
      </c>
      <c r="U43" s="361">
        <v>0</v>
      </c>
      <c r="V43" s="361">
        <v>0</v>
      </c>
      <c r="W43" s="361">
        <v>0</v>
      </c>
      <c r="X43" s="361">
        <v>0</v>
      </c>
      <c r="Y43" s="361">
        <v>0</v>
      </c>
      <c r="Z43" s="361">
        <v>0</v>
      </c>
      <c r="AA43" s="361">
        <v>0</v>
      </c>
      <c r="AB43" s="361">
        <v>0</v>
      </c>
      <c r="AC43" s="361">
        <v>0</v>
      </c>
      <c r="AD43" s="361">
        <v>0</v>
      </c>
      <c r="AE43" s="361">
        <v>0</v>
      </c>
      <c r="AF43" s="361">
        <v>0</v>
      </c>
      <c r="AG43" s="361">
        <v>0</v>
      </c>
      <c r="AH43" s="361">
        <v>63</v>
      </c>
      <c r="AI43" s="361">
        <v>55</v>
      </c>
      <c r="AJ43" s="361">
        <v>54</v>
      </c>
      <c r="AK43" s="361">
        <v>52</v>
      </c>
      <c r="AL43" s="361">
        <v>48</v>
      </c>
      <c r="AM43" s="361">
        <v>49</v>
      </c>
      <c r="AN43" s="361">
        <v>48</v>
      </c>
      <c r="AO43" s="361">
        <v>48</v>
      </c>
      <c r="AP43" s="361">
        <v>45</v>
      </c>
      <c r="AQ43" s="361">
        <v>45</v>
      </c>
      <c r="AR43" s="361">
        <v>48</v>
      </c>
      <c r="AS43" s="361">
        <v>53</v>
      </c>
      <c r="AT43" s="361">
        <v>45</v>
      </c>
      <c r="AU43" s="361">
        <v>50</v>
      </c>
      <c r="AV43" s="361">
        <v>54</v>
      </c>
      <c r="AW43" s="361">
        <v>55</v>
      </c>
      <c r="AX43" s="361">
        <v>51</v>
      </c>
      <c r="AY43" s="361">
        <v>51</v>
      </c>
      <c r="AZ43" s="361">
        <v>46</v>
      </c>
      <c r="BA43" s="361">
        <v>38</v>
      </c>
      <c r="BB43" s="361">
        <v>36</v>
      </c>
      <c r="BC43" s="361">
        <v>34</v>
      </c>
      <c r="BD43" s="361">
        <v>30</v>
      </c>
      <c r="BE43" s="361">
        <v>29</v>
      </c>
      <c r="BF43" s="361">
        <v>29</v>
      </c>
      <c r="BG43" s="361">
        <v>27</v>
      </c>
      <c r="BH43" s="361">
        <v>26</v>
      </c>
      <c r="BI43" s="361">
        <v>23</v>
      </c>
      <c r="BJ43" s="361">
        <v>21</v>
      </c>
      <c r="BK43" s="361">
        <v>19</v>
      </c>
      <c r="BL43" s="361">
        <v>14</v>
      </c>
      <c r="BM43" s="361">
        <v>11</v>
      </c>
      <c r="BN43" s="361">
        <v>8</v>
      </c>
      <c r="BO43" s="361">
        <v>6</v>
      </c>
      <c r="BP43" s="361">
        <v>5</v>
      </c>
      <c r="BQ43" s="361">
        <v>3</v>
      </c>
      <c r="BR43" s="361">
        <v>2</v>
      </c>
      <c r="BS43" s="361">
        <v>1</v>
      </c>
      <c r="BT43" s="361">
        <v>1</v>
      </c>
      <c r="BU43" s="361">
        <v>0</v>
      </c>
      <c r="BV43" s="361">
        <v>0</v>
      </c>
      <c r="BW43" s="361">
        <v>0</v>
      </c>
      <c r="BX43" s="362">
        <v>0</v>
      </c>
      <c r="BY43" s="362">
        <v>0</v>
      </c>
      <c r="BZ43" s="362">
        <v>0</v>
      </c>
      <c r="CA43" s="363">
        <v>0</v>
      </c>
    </row>
    <row r="44" spans="1:79" s="312" customFormat="1" x14ac:dyDescent="0.4">
      <c r="A44" s="360"/>
      <c r="B44" s="123"/>
      <c r="C44" s="353"/>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61"/>
      <c r="BE44" s="361"/>
      <c r="BF44" s="361"/>
      <c r="BG44" s="361"/>
      <c r="BH44" s="361"/>
      <c r="BI44" s="361"/>
      <c r="BJ44" s="361"/>
      <c r="BK44" s="361"/>
      <c r="BL44" s="361"/>
      <c r="BM44" s="361"/>
      <c r="BN44" s="361"/>
      <c r="BO44" s="361"/>
      <c r="BP44" s="361"/>
      <c r="BQ44" s="361"/>
      <c r="BR44" s="361"/>
      <c r="BS44" s="361"/>
      <c r="BT44" s="361"/>
      <c r="BU44" s="361"/>
      <c r="BV44" s="361"/>
      <c r="BW44" s="361"/>
      <c r="BX44" s="362"/>
      <c r="BY44" s="362"/>
      <c r="BZ44" s="362"/>
      <c r="CA44" s="363"/>
    </row>
    <row r="45" spans="1:79" s="312" customFormat="1" x14ac:dyDescent="0.4">
      <c r="A45" s="360"/>
      <c r="B45" s="260" t="s">
        <v>398</v>
      </c>
      <c r="C45" s="353"/>
      <c r="D45" s="357">
        <v>0</v>
      </c>
      <c r="E45" s="357">
        <v>0</v>
      </c>
      <c r="F45" s="357">
        <v>0</v>
      </c>
      <c r="G45" s="357">
        <v>0</v>
      </c>
      <c r="H45" s="357">
        <v>0</v>
      </c>
      <c r="I45" s="357">
        <v>0</v>
      </c>
      <c r="J45" s="357">
        <v>0</v>
      </c>
      <c r="K45" s="357">
        <v>0</v>
      </c>
      <c r="L45" s="357">
        <v>0</v>
      </c>
      <c r="M45" s="357">
        <v>0</v>
      </c>
      <c r="N45" s="357">
        <v>0</v>
      </c>
      <c r="O45" s="357">
        <v>0</v>
      </c>
      <c r="P45" s="357">
        <v>0</v>
      </c>
      <c r="Q45" s="357">
        <v>0</v>
      </c>
      <c r="R45" s="357">
        <v>0</v>
      </c>
      <c r="S45" s="357">
        <v>0</v>
      </c>
      <c r="T45" s="357">
        <v>0</v>
      </c>
      <c r="U45" s="357">
        <v>0</v>
      </c>
      <c r="V45" s="357">
        <v>0</v>
      </c>
      <c r="W45" s="357">
        <v>0</v>
      </c>
      <c r="X45" s="357">
        <v>0</v>
      </c>
      <c r="Y45" s="357">
        <v>0</v>
      </c>
      <c r="Z45" s="357">
        <v>0</v>
      </c>
      <c r="AA45" s="357">
        <v>0</v>
      </c>
      <c r="AB45" s="357">
        <v>0</v>
      </c>
      <c r="AC45" s="357">
        <v>0</v>
      </c>
      <c r="AD45" s="357">
        <v>0</v>
      </c>
      <c r="AE45" s="357">
        <v>0</v>
      </c>
      <c r="AF45" s="357">
        <v>0</v>
      </c>
      <c r="AG45" s="357">
        <v>0</v>
      </c>
      <c r="AH45" s="357">
        <v>0</v>
      </c>
      <c r="AI45" s="357">
        <v>0</v>
      </c>
      <c r="AJ45" s="357">
        <v>0</v>
      </c>
      <c r="AK45" s="357">
        <v>0</v>
      </c>
      <c r="AL45" s="357">
        <v>0</v>
      </c>
      <c r="AM45" s="357">
        <v>0</v>
      </c>
      <c r="AN45" s="357">
        <v>0</v>
      </c>
      <c r="AO45" s="357">
        <v>0</v>
      </c>
      <c r="AP45" s="357">
        <v>0</v>
      </c>
      <c r="AQ45" s="357">
        <v>0</v>
      </c>
      <c r="AR45" s="357">
        <v>0</v>
      </c>
      <c r="AS45" s="357">
        <v>0</v>
      </c>
      <c r="AT45" s="357">
        <v>0</v>
      </c>
      <c r="AU45" s="357">
        <v>0</v>
      </c>
      <c r="AV45" s="357">
        <v>0</v>
      </c>
      <c r="AW45" s="357">
        <v>0</v>
      </c>
      <c r="AX45" s="357">
        <v>0</v>
      </c>
      <c r="AY45" s="357">
        <v>0</v>
      </c>
      <c r="AZ45" s="357">
        <v>0</v>
      </c>
      <c r="BA45" s="357">
        <v>0</v>
      </c>
      <c r="BB45" s="357">
        <v>0</v>
      </c>
      <c r="BC45" s="357">
        <v>0</v>
      </c>
      <c r="BD45" s="357">
        <v>0</v>
      </c>
      <c r="BE45" s="357">
        <v>0</v>
      </c>
      <c r="BF45" s="357">
        <v>0</v>
      </c>
      <c r="BG45" s="357">
        <v>0</v>
      </c>
      <c r="BH45" s="357">
        <v>0</v>
      </c>
      <c r="BI45" s="357">
        <v>0</v>
      </c>
      <c r="BJ45" s="357">
        <v>0</v>
      </c>
      <c r="BK45" s="357">
        <v>0</v>
      </c>
      <c r="BL45" s="357">
        <v>0</v>
      </c>
      <c r="BM45" s="357">
        <v>0</v>
      </c>
      <c r="BN45" s="357">
        <v>0</v>
      </c>
      <c r="BO45" s="357">
        <v>0</v>
      </c>
      <c r="BP45" s="357">
        <v>0</v>
      </c>
      <c r="BQ45" s="357">
        <v>0</v>
      </c>
      <c r="BR45" s="357">
        <v>0</v>
      </c>
      <c r="BS45" s="357">
        <v>0</v>
      </c>
      <c r="BT45" s="357">
        <v>0</v>
      </c>
      <c r="BU45" s="357">
        <v>17</v>
      </c>
      <c r="BV45" s="357">
        <v>49</v>
      </c>
      <c r="BW45" s="357">
        <v>55</v>
      </c>
      <c r="BX45" s="357">
        <v>55</v>
      </c>
      <c r="BY45" s="357">
        <v>55</v>
      </c>
      <c r="BZ45" s="358">
        <v>54</v>
      </c>
      <c r="CA45" s="359">
        <v>54</v>
      </c>
    </row>
    <row r="46" spans="1:79" s="312" customFormat="1" x14ac:dyDescent="0.4">
      <c r="A46" s="375"/>
      <c r="B46" s="123" t="s">
        <v>399</v>
      </c>
      <c r="C46" s="353"/>
      <c r="D46" s="361"/>
      <c r="E46" s="361"/>
      <c r="F46" s="361"/>
      <c r="G46" s="361"/>
      <c r="H46" s="361"/>
      <c r="I46" s="361"/>
      <c r="J46" s="361"/>
      <c r="K46" s="361"/>
      <c r="L46" s="361"/>
      <c r="M46" s="361"/>
      <c r="N46" s="361"/>
      <c r="O46" s="361"/>
      <c r="P46" s="361"/>
      <c r="Q46" s="361"/>
      <c r="R46" s="361"/>
      <c r="S46" s="361"/>
      <c r="T46" s="361"/>
      <c r="U46" s="361"/>
      <c r="V46" s="361"/>
      <c r="W46" s="361"/>
      <c r="X46" s="361"/>
      <c r="Y46" s="361"/>
      <c r="Z46" s="361"/>
      <c r="AA46" s="361"/>
      <c r="AB46" s="361"/>
      <c r="AC46" s="361"/>
      <c r="AD46" s="361"/>
      <c r="AE46" s="361"/>
      <c r="AF46" s="361"/>
      <c r="AG46" s="361"/>
      <c r="AH46" s="361"/>
      <c r="AI46" s="361"/>
      <c r="AJ46" s="361"/>
      <c r="AK46" s="361"/>
      <c r="AL46" s="361"/>
      <c r="AM46" s="361"/>
      <c r="AN46" s="361"/>
      <c r="AO46" s="361"/>
      <c r="AP46" s="361"/>
      <c r="AQ46" s="361"/>
      <c r="AR46" s="361"/>
      <c r="AS46" s="361"/>
      <c r="AT46" s="361"/>
      <c r="AU46" s="361"/>
      <c r="AV46" s="361"/>
      <c r="AW46" s="361"/>
      <c r="AX46" s="361"/>
      <c r="AY46" s="361"/>
      <c r="AZ46" s="361"/>
      <c r="BA46" s="361"/>
      <c r="BB46" s="361"/>
      <c r="BC46" s="361"/>
      <c r="BD46" s="361"/>
      <c r="BE46" s="361"/>
      <c r="BF46" s="361"/>
      <c r="BG46" s="361"/>
      <c r="BH46" s="361"/>
      <c r="BI46" s="361"/>
      <c r="BJ46" s="361"/>
      <c r="BK46" s="361"/>
      <c r="BL46" s="361"/>
      <c r="BM46" s="361"/>
      <c r="BN46" s="361"/>
      <c r="BO46" s="361"/>
      <c r="BP46" s="361"/>
      <c r="BQ46" s="361"/>
      <c r="BR46" s="361"/>
      <c r="BS46" s="361"/>
      <c r="BT46" s="361"/>
      <c r="BU46" s="361">
        <v>3</v>
      </c>
      <c r="BV46" s="361">
        <v>8</v>
      </c>
      <c r="BW46" s="361">
        <v>9</v>
      </c>
      <c r="BX46" s="361">
        <v>9</v>
      </c>
      <c r="BY46" s="361">
        <v>9</v>
      </c>
      <c r="BZ46" s="362">
        <v>9</v>
      </c>
      <c r="CA46" s="363">
        <v>9</v>
      </c>
    </row>
    <row r="47" spans="1:79" s="312" customFormat="1" x14ac:dyDescent="0.4">
      <c r="A47" s="375"/>
      <c r="B47" s="123" t="s">
        <v>400</v>
      </c>
      <c r="C47" s="353"/>
      <c r="D47" s="361"/>
      <c r="E47" s="361"/>
      <c r="F47" s="361"/>
      <c r="G47" s="361"/>
      <c r="H47" s="361"/>
      <c r="I47" s="361"/>
      <c r="J47" s="361"/>
      <c r="K47" s="361"/>
      <c r="L47" s="361"/>
      <c r="M47" s="361"/>
      <c r="N47" s="361"/>
      <c r="O47" s="361"/>
      <c r="P47" s="361"/>
      <c r="Q47" s="361"/>
      <c r="R47" s="361"/>
      <c r="S47" s="361"/>
      <c r="T47" s="361"/>
      <c r="U47" s="361"/>
      <c r="V47" s="361"/>
      <c r="W47" s="361"/>
      <c r="X47" s="361"/>
      <c r="Y47" s="361"/>
      <c r="Z47" s="361"/>
      <c r="AA47" s="361"/>
      <c r="AB47" s="361"/>
      <c r="AC47" s="361"/>
      <c r="AD47" s="361"/>
      <c r="AE47" s="361"/>
      <c r="AF47" s="361"/>
      <c r="AG47" s="361"/>
      <c r="AH47" s="361"/>
      <c r="AI47" s="361"/>
      <c r="AJ47" s="361"/>
      <c r="AK47" s="361"/>
      <c r="AL47" s="361"/>
      <c r="AM47" s="361"/>
      <c r="AN47" s="361"/>
      <c r="AO47" s="361"/>
      <c r="AP47" s="361"/>
      <c r="AQ47" s="361"/>
      <c r="AR47" s="361"/>
      <c r="AS47" s="361"/>
      <c r="AT47" s="361"/>
      <c r="AU47" s="361"/>
      <c r="AV47" s="361"/>
      <c r="AW47" s="361"/>
      <c r="AX47" s="361"/>
      <c r="AY47" s="361"/>
      <c r="AZ47" s="361"/>
      <c r="BA47" s="361"/>
      <c r="BB47" s="361"/>
      <c r="BC47" s="361"/>
      <c r="BD47" s="361"/>
      <c r="BE47" s="361"/>
      <c r="BF47" s="361"/>
      <c r="BG47" s="361"/>
      <c r="BH47" s="361"/>
      <c r="BI47" s="361"/>
      <c r="BJ47" s="361"/>
      <c r="BK47" s="361"/>
      <c r="BL47" s="361"/>
      <c r="BM47" s="361"/>
      <c r="BN47" s="361"/>
      <c r="BO47" s="361"/>
      <c r="BP47" s="361"/>
      <c r="BQ47" s="361"/>
      <c r="BR47" s="361"/>
      <c r="BS47" s="361"/>
      <c r="BT47" s="361"/>
      <c r="BU47" s="361">
        <v>14</v>
      </c>
      <c r="BV47" s="361">
        <v>41</v>
      </c>
      <c r="BW47" s="361">
        <v>46</v>
      </c>
      <c r="BX47" s="361">
        <v>46</v>
      </c>
      <c r="BY47" s="361">
        <v>45</v>
      </c>
      <c r="BZ47" s="362">
        <v>45</v>
      </c>
      <c r="CA47" s="363">
        <v>45</v>
      </c>
    </row>
    <row r="48" spans="1:79" s="312" customFormat="1" ht="27.75" customHeight="1" thickBot="1" x14ac:dyDescent="0.45">
      <c r="A48" s="376"/>
      <c r="B48" s="377" t="s">
        <v>407</v>
      </c>
      <c r="C48" s="349"/>
      <c r="D48" s="378">
        <f t="shared" ref="D48:BO48" si="17">+D41-D45</f>
        <v>0</v>
      </c>
      <c r="E48" s="378">
        <f t="shared" si="17"/>
        <v>0</v>
      </c>
      <c r="F48" s="378">
        <f t="shared" si="17"/>
        <v>0</v>
      </c>
      <c r="G48" s="378">
        <f t="shared" si="17"/>
        <v>0</v>
      </c>
      <c r="H48" s="378">
        <f t="shared" si="17"/>
        <v>0</v>
      </c>
      <c r="I48" s="378">
        <f t="shared" si="17"/>
        <v>0</v>
      </c>
      <c r="J48" s="378">
        <f t="shared" si="17"/>
        <v>0</v>
      </c>
      <c r="K48" s="378">
        <f t="shared" si="17"/>
        <v>0</v>
      </c>
      <c r="L48" s="378">
        <f t="shared" si="17"/>
        <v>0</v>
      </c>
      <c r="M48" s="378">
        <f t="shared" si="17"/>
        <v>0</v>
      </c>
      <c r="N48" s="378">
        <f t="shared" si="17"/>
        <v>0</v>
      </c>
      <c r="O48" s="378">
        <f t="shared" si="17"/>
        <v>0</v>
      </c>
      <c r="P48" s="378">
        <f t="shared" si="17"/>
        <v>0</v>
      </c>
      <c r="Q48" s="378">
        <f t="shared" si="17"/>
        <v>0</v>
      </c>
      <c r="R48" s="378">
        <f t="shared" si="17"/>
        <v>0</v>
      </c>
      <c r="S48" s="378">
        <f t="shared" si="17"/>
        <v>0</v>
      </c>
      <c r="T48" s="378">
        <f t="shared" si="17"/>
        <v>0</v>
      </c>
      <c r="U48" s="378">
        <f t="shared" si="17"/>
        <v>0</v>
      </c>
      <c r="V48" s="378">
        <f t="shared" si="17"/>
        <v>0</v>
      </c>
      <c r="W48" s="378">
        <f t="shared" si="17"/>
        <v>0</v>
      </c>
      <c r="X48" s="378">
        <f t="shared" si="17"/>
        <v>0</v>
      </c>
      <c r="Y48" s="378">
        <f t="shared" si="17"/>
        <v>0</v>
      </c>
      <c r="Z48" s="378">
        <f t="shared" si="17"/>
        <v>0</v>
      </c>
      <c r="AA48" s="378">
        <f t="shared" si="17"/>
        <v>0</v>
      </c>
      <c r="AB48" s="378">
        <f t="shared" si="17"/>
        <v>0</v>
      </c>
      <c r="AC48" s="378">
        <f t="shared" si="17"/>
        <v>0</v>
      </c>
      <c r="AD48" s="378">
        <f t="shared" si="17"/>
        <v>0</v>
      </c>
      <c r="AE48" s="378">
        <f t="shared" si="17"/>
        <v>0</v>
      </c>
      <c r="AF48" s="378">
        <f t="shared" si="17"/>
        <v>0</v>
      </c>
      <c r="AG48" s="378">
        <f t="shared" si="17"/>
        <v>0</v>
      </c>
      <c r="AH48" s="378">
        <f t="shared" si="17"/>
        <v>469</v>
      </c>
      <c r="AI48" s="378">
        <f t="shared" si="17"/>
        <v>463</v>
      </c>
      <c r="AJ48" s="378">
        <f t="shared" si="17"/>
        <v>446</v>
      </c>
      <c r="AK48" s="378">
        <f t="shared" si="17"/>
        <v>429</v>
      </c>
      <c r="AL48" s="378">
        <f t="shared" si="17"/>
        <v>422</v>
      </c>
      <c r="AM48" s="378">
        <f t="shared" si="17"/>
        <v>416</v>
      </c>
      <c r="AN48" s="378">
        <f t="shared" si="17"/>
        <v>410</v>
      </c>
      <c r="AO48" s="378">
        <f t="shared" si="17"/>
        <v>394</v>
      </c>
      <c r="AP48" s="378">
        <f t="shared" si="17"/>
        <v>385</v>
      </c>
      <c r="AQ48" s="378">
        <f t="shared" si="17"/>
        <v>376</v>
      </c>
      <c r="AR48" s="378">
        <f t="shared" si="17"/>
        <v>384</v>
      </c>
      <c r="AS48" s="378">
        <f t="shared" si="17"/>
        <v>381</v>
      </c>
      <c r="AT48" s="378">
        <f t="shared" si="17"/>
        <v>362</v>
      </c>
      <c r="AU48" s="378">
        <f t="shared" si="17"/>
        <v>354</v>
      </c>
      <c r="AV48" s="378">
        <f t="shared" si="17"/>
        <v>349</v>
      </c>
      <c r="AW48" s="378">
        <f t="shared" si="17"/>
        <v>343</v>
      </c>
      <c r="AX48" s="378">
        <f t="shared" si="17"/>
        <v>332</v>
      </c>
      <c r="AY48" s="378">
        <f t="shared" si="17"/>
        <v>322</v>
      </c>
      <c r="AZ48" s="378">
        <f t="shared" si="17"/>
        <v>309</v>
      </c>
      <c r="BA48" s="378">
        <f t="shared" si="17"/>
        <v>291</v>
      </c>
      <c r="BB48" s="378">
        <f t="shared" si="17"/>
        <v>280</v>
      </c>
      <c r="BC48" s="378">
        <f t="shared" si="17"/>
        <v>270</v>
      </c>
      <c r="BD48" s="378">
        <f t="shared" si="17"/>
        <v>263</v>
      </c>
      <c r="BE48" s="378">
        <f t="shared" si="17"/>
        <v>243</v>
      </c>
      <c r="BF48" s="378">
        <f t="shared" si="17"/>
        <v>256</v>
      </c>
      <c r="BG48" s="378">
        <f t="shared" si="17"/>
        <v>230</v>
      </c>
      <c r="BH48" s="378">
        <f t="shared" si="17"/>
        <v>206</v>
      </c>
      <c r="BI48" s="378">
        <f t="shared" si="17"/>
        <v>186</v>
      </c>
      <c r="BJ48" s="378">
        <f t="shared" si="17"/>
        <v>168</v>
      </c>
      <c r="BK48" s="378">
        <f t="shared" si="17"/>
        <v>148</v>
      </c>
      <c r="BL48" s="378">
        <f t="shared" si="17"/>
        <v>131</v>
      </c>
      <c r="BM48" s="378">
        <f t="shared" si="17"/>
        <v>119</v>
      </c>
      <c r="BN48" s="378">
        <f t="shared" si="17"/>
        <v>112</v>
      </c>
      <c r="BO48" s="378">
        <f t="shared" si="17"/>
        <v>106</v>
      </c>
      <c r="BP48" s="378">
        <f t="shared" ref="BP48:BX48" si="18">+BP41-BP45</f>
        <v>102</v>
      </c>
      <c r="BQ48" s="378">
        <f t="shared" si="18"/>
        <v>98</v>
      </c>
      <c r="BR48" s="378">
        <f t="shared" si="18"/>
        <v>94</v>
      </c>
      <c r="BS48" s="378">
        <f t="shared" si="18"/>
        <v>93</v>
      </c>
      <c r="BT48" s="378">
        <f t="shared" si="18"/>
        <v>91</v>
      </c>
      <c r="BU48" s="378">
        <f t="shared" si="18"/>
        <v>70</v>
      </c>
      <c r="BV48" s="378">
        <f t="shared" si="18"/>
        <v>51</v>
      </c>
      <c r="BW48" s="378">
        <f t="shared" si="18"/>
        <v>41</v>
      </c>
      <c r="BX48" s="378">
        <f t="shared" si="18"/>
        <v>34</v>
      </c>
      <c r="BY48" s="378">
        <f>+BY41-BY45</f>
        <v>28</v>
      </c>
      <c r="BZ48" s="378">
        <f>+BZ41-BZ45</f>
        <v>23</v>
      </c>
      <c r="CA48" s="379">
        <f>+CA41-CA45</f>
        <v>19</v>
      </c>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39997558519241921"/>
  </sheetPr>
  <dimension ref="A1:CA23"/>
  <sheetViews>
    <sheetView zoomScale="70" zoomScaleNormal="70" workbookViewId="0">
      <pane xSplit="3" topLeftCell="BS1" activePane="topRight" state="frozen"/>
      <selection activeCell="A4" sqref="A4"/>
      <selection pane="top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355" customWidth="1"/>
    <col min="76" max="79" width="12.73046875" style="312" customWidth="1"/>
    <col min="80" max="16384" width="9.1328125" style="312"/>
  </cols>
  <sheetData>
    <row r="1" spans="1:79" s="310" customFormat="1" ht="25.5" customHeight="1" thickBot="1" x14ac:dyDescent="0.4">
      <c r="A1" s="40" t="s">
        <v>42</v>
      </c>
      <c r="B1" s="41" t="s">
        <v>82</v>
      </c>
      <c r="C1" s="92"/>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9"/>
      <c r="BW1" s="309"/>
      <c r="BX1" s="309"/>
    </row>
    <row r="2" spans="1:79" ht="15.75" customHeight="1" x14ac:dyDescent="0.4">
      <c r="A2" s="44" t="s">
        <v>592</v>
      </c>
      <c r="B2" s="17" t="s">
        <v>408</v>
      </c>
      <c r="C2" s="311"/>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14"/>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30" customFormat="1" ht="26.25" customHeight="1" x14ac:dyDescent="0.4">
      <c r="A4" s="356"/>
      <c r="B4" s="323" t="s">
        <v>100</v>
      </c>
      <c r="C4" s="91"/>
      <c r="D4" s="357">
        <f>SUM(D5:D6)</f>
        <v>0</v>
      </c>
      <c r="E4" s="357">
        <f t="shared" ref="E4:BP4" si="0">SUM(E5:E6)</f>
        <v>0</v>
      </c>
      <c r="F4" s="357">
        <f t="shared" si="0"/>
        <v>0</v>
      </c>
      <c r="G4" s="357">
        <f t="shared" si="0"/>
        <v>0</v>
      </c>
      <c r="H4" s="357">
        <f t="shared" si="0"/>
        <v>0</v>
      </c>
      <c r="I4" s="357">
        <f t="shared" si="0"/>
        <v>0</v>
      </c>
      <c r="J4" s="357">
        <f t="shared" si="0"/>
        <v>0</v>
      </c>
      <c r="K4" s="357">
        <f t="shared" si="0"/>
        <v>0</v>
      </c>
      <c r="L4" s="357">
        <f t="shared" si="0"/>
        <v>0</v>
      </c>
      <c r="M4" s="357">
        <f t="shared" si="0"/>
        <v>0</v>
      </c>
      <c r="N4" s="357">
        <f t="shared" si="0"/>
        <v>0</v>
      </c>
      <c r="O4" s="357">
        <f t="shared" si="0"/>
        <v>0</v>
      </c>
      <c r="P4" s="357">
        <f t="shared" si="0"/>
        <v>0</v>
      </c>
      <c r="Q4" s="357">
        <f t="shared" si="0"/>
        <v>0</v>
      </c>
      <c r="R4" s="357">
        <f t="shared" si="0"/>
        <v>0</v>
      </c>
      <c r="S4" s="357">
        <f t="shared" si="0"/>
        <v>0</v>
      </c>
      <c r="T4" s="357">
        <f t="shared" si="0"/>
        <v>0</v>
      </c>
      <c r="U4" s="357">
        <f t="shared" si="0"/>
        <v>0</v>
      </c>
      <c r="V4" s="357">
        <f t="shared" si="0"/>
        <v>0</v>
      </c>
      <c r="W4" s="357">
        <f t="shared" si="0"/>
        <v>0</v>
      </c>
      <c r="X4" s="357">
        <f t="shared" si="0"/>
        <v>0</v>
      </c>
      <c r="Y4" s="357">
        <f t="shared" si="0"/>
        <v>0</v>
      </c>
      <c r="Z4" s="357">
        <f t="shared" si="0"/>
        <v>0</v>
      </c>
      <c r="AA4" s="357">
        <f t="shared" si="0"/>
        <v>0</v>
      </c>
      <c r="AB4" s="357">
        <f t="shared" si="0"/>
        <v>0</v>
      </c>
      <c r="AC4" s="357">
        <f t="shared" si="0"/>
        <v>0</v>
      </c>
      <c r="AD4" s="357">
        <f t="shared" si="0"/>
        <v>0</v>
      </c>
      <c r="AE4" s="357">
        <f t="shared" si="0"/>
        <v>0</v>
      </c>
      <c r="AF4" s="357">
        <v>1.9</v>
      </c>
      <c r="AG4" s="357">
        <v>2.9</v>
      </c>
      <c r="AH4" s="357">
        <f t="shared" si="0"/>
        <v>4</v>
      </c>
      <c r="AI4" s="357">
        <f t="shared" si="0"/>
        <v>4</v>
      </c>
      <c r="AJ4" s="357">
        <f t="shared" si="0"/>
        <v>5</v>
      </c>
      <c r="AK4" s="357">
        <f t="shared" si="0"/>
        <v>6</v>
      </c>
      <c r="AL4" s="357">
        <f t="shared" si="0"/>
        <v>8</v>
      </c>
      <c r="AM4" s="357">
        <f t="shared" si="0"/>
        <v>10</v>
      </c>
      <c r="AN4" s="357">
        <f t="shared" si="0"/>
        <v>11</v>
      </c>
      <c r="AO4" s="357">
        <f t="shared" si="0"/>
        <v>13</v>
      </c>
      <c r="AP4" s="357">
        <f t="shared" si="0"/>
        <v>104</v>
      </c>
      <c r="AQ4" s="357">
        <f t="shared" si="0"/>
        <v>183.72300000000001</v>
      </c>
      <c r="AR4" s="357">
        <f t="shared" si="0"/>
        <v>173.41800000000001</v>
      </c>
      <c r="AS4" s="357">
        <f t="shared" si="0"/>
        <v>183.63200000000001</v>
      </c>
      <c r="AT4" s="357">
        <f t="shared" si="0"/>
        <v>208.02</v>
      </c>
      <c r="AU4" s="357">
        <f t="shared" si="0"/>
        <v>284.64699999999999</v>
      </c>
      <c r="AV4" s="357">
        <f t="shared" si="0"/>
        <v>345.29700000000008</v>
      </c>
      <c r="AW4" s="357">
        <f t="shared" si="0"/>
        <v>441.74999999999994</v>
      </c>
      <c r="AX4" s="357">
        <f t="shared" si="0"/>
        <v>526.322</v>
      </c>
      <c r="AY4" s="357">
        <f t="shared" si="0"/>
        <v>617.35</v>
      </c>
      <c r="AZ4" s="357">
        <f t="shared" si="0"/>
        <v>736.40099999999995</v>
      </c>
      <c r="BA4" s="357">
        <f t="shared" si="0"/>
        <v>745.90700000000004</v>
      </c>
      <c r="BB4" s="357">
        <f t="shared" si="0"/>
        <v>782.37199999999996</v>
      </c>
      <c r="BC4" s="357">
        <f t="shared" si="0"/>
        <v>834.52800000000002</v>
      </c>
      <c r="BD4" s="357">
        <f t="shared" si="0"/>
        <v>867.01099999999997</v>
      </c>
      <c r="BE4" s="357">
        <f t="shared" si="0"/>
        <v>931.78101869</v>
      </c>
      <c r="BF4" s="357">
        <f t="shared" si="0"/>
        <v>993.10799999999995</v>
      </c>
      <c r="BG4" s="357">
        <f t="shared" si="0"/>
        <v>1053.6691153298639</v>
      </c>
      <c r="BH4" s="357">
        <f t="shared" si="0"/>
        <v>1096.0409999999999</v>
      </c>
      <c r="BI4" s="357">
        <f t="shared" si="0"/>
        <v>1149.1385723000005</v>
      </c>
      <c r="BJ4" s="357">
        <f t="shared" si="0"/>
        <v>1181.2635561100005</v>
      </c>
      <c r="BK4" s="357">
        <f t="shared" si="0"/>
        <v>1279.8853888127105</v>
      </c>
      <c r="BL4" s="357">
        <f t="shared" si="0"/>
        <v>1362.9964772500002</v>
      </c>
      <c r="BM4" s="357">
        <f t="shared" si="0"/>
        <v>1494.8980367000006</v>
      </c>
      <c r="BN4" s="357">
        <f t="shared" si="0"/>
        <v>1572.0826307400002</v>
      </c>
      <c r="BO4" s="357">
        <f t="shared" si="0"/>
        <v>1732.9771967700003</v>
      </c>
      <c r="BP4" s="357">
        <f t="shared" si="0"/>
        <v>1927.2231981999998</v>
      </c>
      <c r="BQ4" s="357">
        <f t="shared" ref="BQ4:CA4" si="1">SUM(BQ5:BQ6)</f>
        <v>2088.2668163797011</v>
      </c>
      <c r="BR4" s="357">
        <f t="shared" si="1"/>
        <v>2319.2115774999988</v>
      </c>
      <c r="BS4" s="357">
        <f t="shared" si="1"/>
        <v>2545.4439678199992</v>
      </c>
      <c r="BT4" s="357">
        <f t="shared" si="1"/>
        <v>2666.973573598962</v>
      </c>
      <c r="BU4" s="357">
        <f t="shared" si="1"/>
        <v>2830.0153530399994</v>
      </c>
      <c r="BV4" s="357">
        <f t="shared" si="1"/>
        <v>2868.5897810447832</v>
      </c>
      <c r="BW4" s="357">
        <f t="shared" si="1"/>
        <v>2981.8682586991972</v>
      </c>
      <c r="BX4" s="358">
        <f t="shared" si="1"/>
        <v>3175.4824248265058</v>
      </c>
      <c r="BY4" s="358">
        <f t="shared" si="1"/>
        <v>3397.342854129502</v>
      </c>
      <c r="BZ4" s="358">
        <f t="shared" si="1"/>
        <v>3718.5721139463167</v>
      </c>
      <c r="CA4" s="359">
        <f t="shared" si="1"/>
        <v>4047.123130294658</v>
      </c>
    </row>
    <row r="5" spans="1:79" x14ac:dyDescent="0.4">
      <c r="B5" s="123" t="s">
        <v>326</v>
      </c>
      <c r="C5" s="123"/>
      <c r="D5" s="361">
        <v>0</v>
      </c>
      <c r="E5" s="361">
        <v>0</v>
      </c>
      <c r="F5" s="361">
        <v>0</v>
      </c>
      <c r="G5" s="361">
        <v>0</v>
      </c>
      <c r="H5" s="361">
        <v>0</v>
      </c>
      <c r="I5" s="361">
        <v>0</v>
      </c>
      <c r="J5" s="361">
        <v>0</v>
      </c>
      <c r="K5" s="361">
        <v>0</v>
      </c>
      <c r="L5" s="361">
        <v>0</v>
      </c>
      <c r="M5" s="361">
        <v>0</v>
      </c>
      <c r="N5" s="361">
        <v>0</v>
      </c>
      <c r="O5" s="361">
        <v>0</v>
      </c>
      <c r="P5" s="361">
        <v>0</v>
      </c>
      <c r="Q5" s="361">
        <v>0</v>
      </c>
      <c r="R5" s="361">
        <v>0</v>
      </c>
      <c r="S5" s="361">
        <v>0</v>
      </c>
      <c r="T5" s="361">
        <v>0</v>
      </c>
      <c r="U5" s="361">
        <v>0</v>
      </c>
      <c r="V5" s="361">
        <v>0</v>
      </c>
      <c r="W5" s="361">
        <v>0</v>
      </c>
      <c r="X5" s="361">
        <v>0</v>
      </c>
      <c r="Y5" s="361">
        <v>0</v>
      </c>
      <c r="Z5" s="361">
        <v>0</v>
      </c>
      <c r="AA5" s="361">
        <v>0</v>
      </c>
      <c r="AB5" s="361">
        <v>0</v>
      </c>
      <c r="AC5" s="361">
        <v>0</v>
      </c>
      <c r="AD5" s="361">
        <v>0</v>
      </c>
      <c r="AE5" s="361">
        <v>0</v>
      </c>
      <c r="AF5" s="361" t="s">
        <v>409</v>
      </c>
      <c r="AG5" s="361" t="s">
        <v>409</v>
      </c>
      <c r="AH5" s="361">
        <v>4</v>
      </c>
      <c r="AI5" s="361">
        <v>4</v>
      </c>
      <c r="AJ5" s="361">
        <v>5</v>
      </c>
      <c r="AK5" s="361">
        <v>6</v>
      </c>
      <c r="AL5" s="361">
        <v>8</v>
      </c>
      <c r="AM5" s="361">
        <v>10</v>
      </c>
      <c r="AN5" s="361">
        <v>11</v>
      </c>
      <c r="AO5" s="361">
        <v>13</v>
      </c>
      <c r="AP5" s="361">
        <v>104</v>
      </c>
      <c r="AQ5" s="361">
        <v>183.72300000000001</v>
      </c>
      <c r="AR5" s="361">
        <v>173.41800000000001</v>
      </c>
      <c r="AS5" s="361">
        <v>183.63200000000001</v>
      </c>
      <c r="AT5" s="361">
        <v>208.02</v>
      </c>
      <c r="AU5" s="361">
        <v>269.96832117263904</v>
      </c>
      <c r="AV5" s="361">
        <v>327.97337600551521</v>
      </c>
      <c r="AW5" s="361">
        <v>419.73289899962754</v>
      </c>
      <c r="AX5" s="361">
        <v>500.04761254962028</v>
      </c>
      <c r="AY5" s="361">
        <v>586.19055781453687</v>
      </c>
      <c r="AZ5" s="361">
        <v>699.84472339379818</v>
      </c>
      <c r="BA5" s="361">
        <v>709.21133412100005</v>
      </c>
      <c r="BB5" s="361">
        <v>743.95880802719989</v>
      </c>
      <c r="BC5" s="361">
        <v>796.16035103942988</v>
      </c>
      <c r="BD5" s="361">
        <v>809.72477850657356</v>
      </c>
      <c r="BE5" s="361">
        <v>870.53092037570082</v>
      </c>
      <c r="BF5" s="361">
        <v>947.298</v>
      </c>
      <c r="BG5" s="361">
        <v>1017.4757964240732</v>
      </c>
      <c r="BH5" s="361">
        <v>1057.6289999999999</v>
      </c>
      <c r="BI5" s="361">
        <v>1113.5155272727516</v>
      </c>
      <c r="BJ5" s="361">
        <v>1142.0356692484781</v>
      </c>
      <c r="BK5" s="361">
        <v>1235.597033053456</v>
      </c>
      <c r="BL5" s="361">
        <v>1316.2793594178083</v>
      </c>
      <c r="BM5" s="361">
        <v>1446.1896739375136</v>
      </c>
      <c r="BN5" s="361">
        <v>1526.3989427992453</v>
      </c>
      <c r="BO5" s="361">
        <v>1691.4195913635774</v>
      </c>
      <c r="BP5" s="361">
        <v>1882.2267307552024</v>
      </c>
      <c r="BQ5" s="361">
        <v>2041.8053091705644</v>
      </c>
      <c r="BR5" s="361">
        <v>2274.4593787053836</v>
      </c>
      <c r="BS5" s="361">
        <v>2503.5602726161615</v>
      </c>
      <c r="BT5" s="361">
        <v>2626.7182223174623</v>
      </c>
      <c r="BU5" s="361">
        <v>2791.2308667358793</v>
      </c>
      <c r="BV5" s="361">
        <v>2838.7553852749679</v>
      </c>
      <c r="BW5" s="361">
        <v>2951.325550904201</v>
      </c>
      <c r="BX5" s="362">
        <v>3144.2007099358339</v>
      </c>
      <c r="BY5" s="362">
        <v>3364.8958430913381</v>
      </c>
      <c r="BZ5" s="362">
        <v>3684.1124013836452</v>
      </c>
      <c r="CA5" s="363">
        <v>4010.4029204369285</v>
      </c>
    </row>
    <row r="6" spans="1:79" x14ac:dyDescent="0.4">
      <c r="B6" s="123" t="s">
        <v>325</v>
      </c>
      <c r="C6" s="123"/>
      <c r="D6" s="361">
        <v>0</v>
      </c>
      <c r="E6" s="361">
        <v>0</v>
      </c>
      <c r="F6" s="361">
        <v>0</v>
      </c>
      <c r="G6" s="361">
        <v>0</v>
      </c>
      <c r="H6" s="361">
        <v>0</v>
      </c>
      <c r="I6" s="361">
        <v>0</v>
      </c>
      <c r="J6" s="361">
        <v>0</v>
      </c>
      <c r="K6" s="361">
        <v>0</v>
      </c>
      <c r="L6" s="361">
        <v>0</v>
      </c>
      <c r="M6" s="361">
        <v>0</v>
      </c>
      <c r="N6" s="361">
        <v>0</v>
      </c>
      <c r="O6" s="361">
        <v>0</v>
      </c>
      <c r="P6" s="361">
        <v>0</v>
      </c>
      <c r="Q6" s="361">
        <v>0</v>
      </c>
      <c r="R6" s="361">
        <v>0</v>
      </c>
      <c r="S6" s="361">
        <v>0</v>
      </c>
      <c r="T6" s="361">
        <v>0</v>
      </c>
      <c r="U6" s="361">
        <v>0</v>
      </c>
      <c r="V6" s="361">
        <v>0</v>
      </c>
      <c r="W6" s="361">
        <v>0</v>
      </c>
      <c r="X6" s="361">
        <v>0</v>
      </c>
      <c r="Y6" s="361">
        <v>0</v>
      </c>
      <c r="Z6" s="361">
        <v>0</v>
      </c>
      <c r="AA6" s="361">
        <v>0</v>
      </c>
      <c r="AB6" s="361">
        <v>0</v>
      </c>
      <c r="AC6" s="361">
        <v>0</v>
      </c>
      <c r="AD6" s="361">
        <v>0</v>
      </c>
      <c r="AE6" s="361">
        <v>0</v>
      </c>
      <c r="AF6" s="361" t="s">
        <v>409</v>
      </c>
      <c r="AG6" s="361" t="s">
        <v>409</v>
      </c>
      <c r="AH6" s="361">
        <v>0</v>
      </c>
      <c r="AI6" s="361">
        <v>0</v>
      </c>
      <c r="AJ6" s="361">
        <v>0</v>
      </c>
      <c r="AK6" s="361">
        <v>0</v>
      </c>
      <c r="AL6" s="361">
        <v>0</v>
      </c>
      <c r="AM6" s="361">
        <v>0</v>
      </c>
      <c r="AN6" s="361">
        <v>0</v>
      </c>
      <c r="AO6" s="361">
        <v>0</v>
      </c>
      <c r="AP6" s="361">
        <v>0</v>
      </c>
      <c r="AQ6" s="361">
        <v>0</v>
      </c>
      <c r="AR6" s="361">
        <v>0</v>
      </c>
      <c r="AS6" s="361">
        <v>0</v>
      </c>
      <c r="AT6" s="361">
        <v>0</v>
      </c>
      <c r="AU6" s="361">
        <v>14.67867882736096</v>
      </c>
      <c r="AV6" s="361">
        <v>17.32362399448489</v>
      </c>
      <c r="AW6" s="361">
        <v>22.017101000372413</v>
      </c>
      <c r="AX6" s="361">
        <v>26.274387450379745</v>
      </c>
      <c r="AY6" s="361">
        <v>31.159442185463192</v>
      </c>
      <c r="AZ6" s="361">
        <v>36.556276606201791</v>
      </c>
      <c r="BA6" s="361">
        <v>36.695665879000003</v>
      </c>
      <c r="BB6" s="361">
        <v>38.413191972800014</v>
      </c>
      <c r="BC6" s="361">
        <v>38.367648960570129</v>
      </c>
      <c r="BD6" s="361">
        <v>57.286221493426368</v>
      </c>
      <c r="BE6" s="361">
        <v>61.250098314299194</v>
      </c>
      <c r="BF6" s="361">
        <v>45.81</v>
      </c>
      <c r="BG6" s="361">
        <v>36.193318905790619</v>
      </c>
      <c r="BH6" s="361">
        <v>38.411999999999999</v>
      </c>
      <c r="BI6" s="361">
        <v>35.623045027248956</v>
      </c>
      <c r="BJ6" s="361">
        <v>39.227886861522336</v>
      </c>
      <c r="BK6" s="361">
        <v>44.288355759254614</v>
      </c>
      <c r="BL6" s="361">
        <v>46.717117832191811</v>
      </c>
      <c r="BM6" s="361">
        <v>48.708362762486907</v>
      </c>
      <c r="BN6" s="361">
        <v>45.683687940754801</v>
      </c>
      <c r="BO6" s="361">
        <v>41.557605406422965</v>
      </c>
      <c r="BP6" s="361">
        <v>44.996467444797425</v>
      </c>
      <c r="BQ6" s="361">
        <v>46.46150720913667</v>
      </c>
      <c r="BR6" s="361">
        <v>44.752198794615161</v>
      </c>
      <c r="BS6" s="361">
        <v>41.883695203837881</v>
      </c>
      <c r="BT6" s="361">
        <v>40.255351281499983</v>
      </c>
      <c r="BU6" s="361">
        <v>38.784486304119874</v>
      </c>
      <c r="BV6" s="361">
        <v>29.834395769815192</v>
      </c>
      <c r="BW6" s="361">
        <v>30.542707794996399</v>
      </c>
      <c r="BX6" s="362">
        <v>31.281714890671864</v>
      </c>
      <c r="BY6" s="362">
        <v>32.447011038163843</v>
      </c>
      <c r="BZ6" s="362">
        <v>34.459712562671541</v>
      </c>
      <c r="CA6" s="363">
        <v>36.720209857729735</v>
      </c>
    </row>
    <row r="7" spans="1:79" s="310" customFormat="1" ht="35.25" customHeight="1" thickBot="1" x14ac:dyDescent="0.4">
      <c r="B7" s="380" t="s">
        <v>410</v>
      </c>
      <c r="C7" s="381"/>
      <c r="D7" s="382">
        <v>0</v>
      </c>
      <c r="E7" s="382">
        <v>0</v>
      </c>
      <c r="F7" s="382">
        <v>0</v>
      </c>
      <c r="G7" s="382">
        <v>0</v>
      </c>
      <c r="H7" s="382">
        <v>0</v>
      </c>
      <c r="I7" s="382">
        <v>0</v>
      </c>
      <c r="J7" s="382">
        <v>0</v>
      </c>
      <c r="K7" s="382">
        <v>0</v>
      </c>
      <c r="L7" s="382">
        <v>0</v>
      </c>
      <c r="M7" s="382">
        <v>0</v>
      </c>
      <c r="N7" s="382">
        <v>0</v>
      </c>
      <c r="O7" s="382">
        <v>0</v>
      </c>
      <c r="P7" s="382">
        <v>0</v>
      </c>
      <c r="Q7" s="382">
        <v>0</v>
      </c>
      <c r="R7" s="382">
        <v>0</v>
      </c>
      <c r="S7" s="382">
        <v>0</v>
      </c>
      <c r="T7" s="382">
        <v>0</v>
      </c>
      <c r="U7" s="382">
        <v>0</v>
      </c>
      <c r="V7" s="382">
        <v>0</v>
      </c>
      <c r="W7" s="382">
        <v>0</v>
      </c>
      <c r="X7" s="382">
        <v>0</v>
      </c>
      <c r="Y7" s="382">
        <v>0</v>
      </c>
      <c r="Z7" s="382">
        <v>0</v>
      </c>
      <c r="AA7" s="382">
        <v>0</v>
      </c>
      <c r="AB7" s="382">
        <v>0</v>
      </c>
      <c r="AC7" s="382">
        <v>0</v>
      </c>
      <c r="AD7" s="382">
        <v>0</v>
      </c>
      <c r="AE7" s="382">
        <v>0</v>
      </c>
      <c r="AF7" s="382" t="s">
        <v>409</v>
      </c>
      <c r="AG7" s="382" t="s">
        <v>409</v>
      </c>
      <c r="AH7" s="382" t="s">
        <v>409</v>
      </c>
      <c r="AI7" s="382" t="s">
        <v>409</v>
      </c>
      <c r="AJ7" s="382" t="s">
        <v>409</v>
      </c>
      <c r="AK7" s="382" t="s">
        <v>409</v>
      </c>
      <c r="AL7" s="382" t="s">
        <v>409</v>
      </c>
      <c r="AM7" s="382" t="s">
        <v>409</v>
      </c>
      <c r="AN7" s="382" t="s">
        <v>409</v>
      </c>
      <c r="AO7" s="382" t="s">
        <v>409</v>
      </c>
      <c r="AP7" s="382" t="s">
        <v>409</v>
      </c>
      <c r="AQ7" s="382" t="s">
        <v>409</v>
      </c>
      <c r="AR7" s="382" t="s">
        <v>409</v>
      </c>
      <c r="AS7" s="382" t="s">
        <v>409</v>
      </c>
      <c r="AT7" s="382" t="s">
        <v>409</v>
      </c>
      <c r="AU7" s="382" t="s">
        <v>409</v>
      </c>
      <c r="AV7" s="382" t="s">
        <v>409</v>
      </c>
      <c r="AW7" s="382" t="s">
        <v>409</v>
      </c>
      <c r="AX7" s="382" t="s">
        <v>409</v>
      </c>
      <c r="AY7" s="382" t="s">
        <v>409</v>
      </c>
      <c r="AZ7" s="382" t="s">
        <v>409</v>
      </c>
      <c r="BA7" s="382" t="s">
        <v>409</v>
      </c>
      <c r="BB7" s="382" t="s">
        <v>409</v>
      </c>
      <c r="BC7" s="382" t="s">
        <v>409</v>
      </c>
      <c r="BD7" s="382" t="s">
        <v>409</v>
      </c>
      <c r="BE7" s="382">
        <v>1.3540926892315711E-2</v>
      </c>
      <c r="BF7" s="382">
        <v>2.1977966900388161E-2</v>
      </c>
      <c r="BG7" s="382">
        <v>0.2155242747099195</v>
      </c>
      <c r="BH7" s="382">
        <v>0.20291748990917122</v>
      </c>
      <c r="BI7" s="382">
        <v>0.23287380703620139</v>
      </c>
      <c r="BJ7" s="382">
        <v>0.26961032804237534</v>
      </c>
      <c r="BK7" s="382">
        <v>0.49867797332341446</v>
      </c>
      <c r="BL7" s="382">
        <v>0.29094543864759853</v>
      </c>
      <c r="BM7" s="382">
        <v>0.38429314039836332</v>
      </c>
      <c r="BN7" s="382">
        <v>0.45292188988213572</v>
      </c>
      <c r="BO7" s="382">
        <v>0.59714108918121755</v>
      </c>
      <c r="BP7" s="382">
        <v>0.81735531188868504</v>
      </c>
      <c r="BQ7" s="382">
        <v>1.0010264415926948</v>
      </c>
      <c r="BR7" s="382">
        <v>1.1379327421129755</v>
      </c>
      <c r="BS7" s="382">
        <v>1.24893479417634</v>
      </c>
      <c r="BT7" s="382">
        <v>1.3085639021428659</v>
      </c>
      <c r="BU7" s="382">
        <v>1.3885611654189969</v>
      </c>
      <c r="BV7" s="382">
        <v>1.6374587138644847</v>
      </c>
      <c r="BW7" s="382">
        <v>1.7021207410229882</v>
      </c>
      <c r="BX7" s="382">
        <v>1.8126402741914074</v>
      </c>
      <c r="BY7" s="382">
        <v>1.939283440678458</v>
      </c>
      <c r="BZ7" s="382">
        <v>2.1226486796230466</v>
      </c>
      <c r="CA7" s="383">
        <v>2.3101933499079284</v>
      </c>
    </row>
    <row r="8" spans="1:79" ht="26.25" customHeight="1" x14ac:dyDescent="0.4">
      <c r="A8" s="342"/>
      <c r="B8" s="91" t="s">
        <v>408</v>
      </c>
      <c r="D8" s="46" t="s">
        <v>624</v>
      </c>
      <c r="E8" s="46" t="s">
        <v>625</v>
      </c>
      <c r="F8" s="46" t="s">
        <v>626</v>
      </c>
      <c r="G8" s="46" t="s">
        <v>627</v>
      </c>
      <c r="H8" s="46" t="s">
        <v>628</v>
      </c>
      <c r="I8" s="46" t="s">
        <v>629</v>
      </c>
      <c r="J8" s="46" t="s">
        <v>630</v>
      </c>
      <c r="K8" s="46" t="s">
        <v>631</v>
      </c>
      <c r="L8" s="46" t="s">
        <v>632</v>
      </c>
      <c r="M8" s="46" t="s">
        <v>633</v>
      </c>
      <c r="N8" s="46" t="s">
        <v>634</v>
      </c>
      <c r="O8" s="46" t="s">
        <v>635</v>
      </c>
      <c r="P8" s="46" t="s">
        <v>636</v>
      </c>
      <c r="Q8" s="46" t="s">
        <v>637</v>
      </c>
      <c r="R8" s="46" t="s">
        <v>638</v>
      </c>
      <c r="S8" s="46" t="s">
        <v>639</v>
      </c>
      <c r="T8" s="46" t="s">
        <v>640</v>
      </c>
      <c r="U8" s="46" t="s">
        <v>641</v>
      </c>
      <c r="V8" s="46" t="s">
        <v>642</v>
      </c>
      <c r="W8" s="46" t="s">
        <v>643</v>
      </c>
      <c r="X8" s="46" t="s">
        <v>644</v>
      </c>
      <c r="Y8" s="46" t="s">
        <v>645</v>
      </c>
      <c r="Z8" s="46" t="s">
        <v>646</v>
      </c>
      <c r="AA8" s="46" t="s">
        <v>647</v>
      </c>
      <c r="AB8" s="46" t="s">
        <v>648</v>
      </c>
      <c r="AC8" s="46" t="s">
        <v>649</v>
      </c>
      <c r="AD8" s="46" t="s">
        <v>650</v>
      </c>
      <c r="AE8" s="46" t="s">
        <v>651</v>
      </c>
      <c r="AF8" s="46" t="s">
        <v>652</v>
      </c>
      <c r="AG8" s="46" t="s">
        <v>653</v>
      </c>
      <c r="AH8" s="46" t="s">
        <v>654</v>
      </c>
      <c r="AI8" s="46" t="s">
        <v>655</v>
      </c>
      <c r="AJ8" s="46" t="s">
        <v>656</v>
      </c>
      <c r="AK8" s="46" t="s">
        <v>657</v>
      </c>
      <c r="AL8" s="46" t="s">
        <v>658</v>
      </c>
      <c r="AM8" s="46" t="s">
        <v>659</v>
      </c>
      <c r="AN8" s="46" t="s">
        <v>660</v>
      </c>
      <c r="AO8" s="46" t="s">
        <v>661</v>
      </c>
      <c r="AP8" s="46" t="s">
        <v>662</v>
      </c>
      <c r="AQ8" s="46" t="s">
        <v>663</v>
      </c>
      <c r="AR8" s="46" t="s">
        <v>664</v>
      </c>
      <c r="AS8" s="46" t="s">
        <v>665</v>
      </c>
      <c r="AT8" s="46" t="s">
        <v>666</v>
      </c>
      <c r="AU8" s="46" t="s">
        <v>667</v>
      </c>
      <c r="AV8" s="46" t="s">
        <v>668</v>
      </c>
      <c r="AW8" s="46" t="s">
        <v>669</v>
      </c>
      <c r="AX8" s="46" t="s">
        <v>670</v>
      </c>
      <c r="AY8" s="46" t="s">
        <v>593</v>
      </c>
      <c r="AZ8" s="46" t="s">
        <v>594</v>
      </c>
      <c r="BA8" s="46" t="s">
        <v>595</v>
      </c>
      <c r="BB8" s="46" t="s">
        <v>596</v>
      </c>
      <c r="BC8" s="46" t="s">
        <v>597</v>
      </c>
      <c r="BD8" s="46" t="s">
        <v>598</v>
      </c>
      <c r="BE8" s="46" t="s">
        <v>599</v>
      </c>
      <c r="BF8" s="46" t="s">
        <v>600</v>
      </c>
      <c r="BG8" s="46" t="s">
        <v>601</v>
      </c>
      <c r="BH8" s="46" t="s">
        <v>602</v>
      </c>
      <c r="BI8" s="46" t="s">
        <v>603</v>
      </c>
      <c r="BJ8" s="46" t="s">
        <v>604</v>
      </c>
      <c r="BK8" s="46" t="s">
        <v>605</v>
      </c>
      <c r="BL8" s="46" t="s">
        <v>606</v>
      </c>
      <c r="BM8" s="46" t="s">
        <v>607</v>
      </c>
      <c r="BN8" s="46" t="s">
        <v>608</v>
      </c>
      <c r="BO8" s="46" t="s">
        <v>609</v>
      </c>
      <c r="BP8" s="46" t="s">
        <v>610</v>
      </c>
      <c r="BQ8" s="46" t="s">
        <v>611</v>
      </c>
      <c r="BR8" s="46" t="s">
        <v>612</v>
      </c>
      <c r="BS8" s="46" t="s">
        <v>613</v>
      </c>
      <c r="BT8" s="46" t="s">
        <v>614</v>
      </c>
      <c r="BU8" s="46" t="s">
        <v>615</v>
      </c>
      <c r="BV8" s="46" t="s">
        <v>616</v>
      </c>
      <c r="BW8" s="46" t="s">
        <v>617</v>
      </c>
      <c r="BX8" s="46" t="s">
        <v>618</v>
      </c>
      <c r="BY8" s="46" t="s">
        <v>619</v>
      </c>
      <c r="BZ8" s="46" t="s">
        <v>620</v>
      </c>
      <c r="CA8" s="47" t="s">
        <v>621</v>
      </c>
    </row>
    <row r="9" spans="1:79" x14ac:dyDescent="0.4">
      <c r="A9" s="342"/>
      <c r="B9" s="368" t="s">
        <v>220</v>
      </c>
      <c r="C9" s="369"/>
      <c r="D9" s="275" t="s">
        <v>622</v>
      </c>
      <c r="E9" s="275" t="s">
        <v>622</v>
      </c>
      <c r="F9" s="275" t="s">
        <v>622</v>
      </c>
      <c r="G9" s="275" t="s">
        <v>622</v>
      </c>
      <c r="H9" s="275" t="s">
        <v>622</v>
      </c>
      <c r="I9" s="275" t="s">
        <v>622</v>
      </c>
      <c r="J9" s="275" t="s">
        <v>622</v>
      </c>
      <c r="K9" s="275" t="s">
        <v>622</v>
      </c>
      <c r="L9" s="275" t="s">
        <v>622</v>
      </c>
      <c r="M9" s="275" t="s">
        <v>622</v>
      </c>
      <c r="N9" s="275" t="s">
        <v>622</v>
      </c>
      <c r="O9" s="275" t="s">
        <v>622</v>
      </c>
      <c r="P9" s="275" t="s">
        <v>622</v>
      </c>
      <c r="Q9" s="275" t="s">
        <v>622</v>
      </c>
      <c r="R9" s="275" t="s">
        <v>622</v>
      </c>
      <c r="S9" s="275" t="s">
        <v>622</v>
      </c>
      <c r="T9" s="275" t="s">
        <v>622</v>
      </c>
      <c r="U9" s="275" t="s">
        <v>622</v>
      </c>
      <c r="V9" s="275" t="s">
        <v>622</v>
      </c>
      <c r="W9" s="275" t="s">
        <v>622</v>
      </c>
      <c r="X9" s="275" t="s">
        <v>622</v>
      </c>
      <c r="Y9" s="275" t="s">
        <v>622</v>
      </c>
      <c r="Z9" s="275" t="s">
        <v>622</v>
      </c>
      <c r="AA9" s="275" t="s">
        <v>622</v>
      </c>
      <c r="AB9" s="275" t="s">
        <v>622</v>
      </c>
      <c r="AC9" s="275" t="s">
        <v>622</v>
      </c>
      <c r="AD9" s="275" t="s">
        <v>622</v>
      </c>
      <c r="AE9" s="275" t="s">
        <v>622</v>
      </c>
      <c r="AF9" s="275" t="s">
        <v>622</v>
      </c>
      <c r="AG9" s="275" t="s">
        <v>622</v>
      </c>
      <c r="AH9" s="275" t="s">
        <v>622</v>
      </c>
      <c r="AI9" s="275" t="s">
        <v>622</v>
      </c>
      <c r="AJ9" s="275" t="s">
        <v>622</v>
      </c>
      <c r="AK9" s="275" t="s">
        <v>622</v>
      </c>
      <c r="AL9" s="275" t="s">
        <v>622</v>
      </c>
      <c r="AM9" s="275" t="s">
        <v>622</v>
      </c>
      <c r="AN9" s="275" t="s">
        <v>622</v>
      </c>
      <c r="AO9" s="275" t="s">
        <v>622</v>
      </c>
      <c r="AP9" s="275" t="s">
        <v>622</v>
      </c>
      <c r="AQ9" s="275" t="s">
        <v>622</v>
      </c>
      <c r="AR9" s="275" t="s">
        <v>622</v>
      </c>
      <c r="AS9" s="275" t="s">
        <v>622</v>
      </c>
      <c r="AT9" s="275" t="s">
        <v>622</v>
      </c>
      <c r="AU9" s="275" t="s">
        <v>622</v>
      </c>
      <c r="AV9" s="275" t="s">
        <v>622</v>
      </c>
      <c r="AW9" s="275" t="s">
        <v>622</v>
      </c>
      <c r="AX9" s="275" t="s">
        <v>622</v>
      </c>
      <c r="AY9" s="275" t="s">
        <v>622</v>
      </c>
      <c r="AZ9" s="275" t="s">
        <v>622</v>
      </c>
      <c r="BA9" s="275" t="s">
        <v>622</v>
      </c>
      <c r="BB9" s="275" t="s">
        <v>622</v>
      </c>
      <c r="BC9" s="275" t="s">
        <v>622</v>
      </c>
      <c r="BD9" s="275" t="s">
        <v>622</v>
      </c>
      <c r="BE9" s="275" t="s">
        <v>622</v>
      </c>
      <c r="BF9" s="275" t="s">
        <v>622</v>
      </c>
      <c r="BG9" s="275" t="s">
        <v>622</v>
      </c>
      <c r="BH9" s="275" t="s">
        <v>622</v>
      </c>
      <c r="BI9" s="275" t="s">
        <v>622</v>
      </c>
      <c r="BJ9" s="275" t="s">
        <v>622</v>
      </c>
      <c r="BK9" s="275" t="s">
        <v>622</v>
      </c>
      <c r="BL9" s="275" t="s">
        <v>622</v>
      </c>
      <c r="BM9" s="275" t="s">
        <v>622</v>
      </c>
      <c r="BN9" s="275" t="s">
        <v>622</v>
      </c>
      <c r="BO9" s="275" t="s">
        <v>622</v>
      </c>
      <c r="BP9" s="275" t="s">
        <v>622</v>
      </c>
      <c r="BQ9" s="275" t="s">
        <v>622</v>
      </c>
      <c r="BR9" s="275" t="s">
        <v>622</v>
      </c>
      <c r="BS9" s="275" t="s">
        <v>622</v>
      </c>
      <c r="BT9" s="275" t="s">
        <v>622</v>
      </c>
      <c r="BU9" s="275" t="s">
        <v>622</v>
      </c>
      <c r="BV9" s="275" t="s">
        <v>623</v>
      </c>
      <c r="BW9" s="275" t="s">
        <v>623</v>
      </c>
      <c r="BX9" s="275" t="s">
        <v>623</v>
      </c>
      <c r="BY9" s="275" t="s">
        <v>623</v>
      </c>
      <c r="BZ9" s="275" t="s">
        <v>623</v>
      </c>
      <c r="CA9" s="276" t="s">
        <v>623</v>
      </c>
    </row>
    <row r="10" spans="1:79" s="230" customFormat="1" ht="26.25" customHeight="1" x14ac:dyDescent="0.4">
      <c r="A10" s="360"/>
      <c r="B10" s="91" t="s">
        <v>100</v>
      </c>
      <c r="C10" s="91"/>
      <c r="D10" s="357">
        <v>0</v>
      </c>
      <c r="E10" s="357">
        <v>0</v>
      </c>
      <c r="F10" s="357">
        <v>0</v>
      </c>
      <c r="G10" s="357">
        <v>0</v>
      </c>
      <c r="H10" s="357">
        <v>0</v>
      </c>
      <c r="I10" s="357">
        <v>0</v>
      </c>
      <c r="J10" s="357">
        <v>0</v>
      </c>
      <c r="K10" s="357">
        <v>0</v>
      </c>
      <c r="L10" s="357">
        <v>0</v>
      </c>
      <c r="M10" s="357">
        <v>0</v>
      </c>
      <c r="N10" s="357">
        <v>0</v>
      </c>
      <c r="O10" s="357">
        <v>0</v>
      </c>
      <c r="P10" s="357">
        <v>0</v>
      </c>
      <c r="Q10" s="357">
        <v>0</v>
      </c>
      <c r="R10" s="357">
        <v>0</v>
      </c>
      <c r="S10" s="357">
        <v>0</v>
      </c>
      <c r="T10" s="357">
        <v>0</v>
      </c>
      <c r="U10" s="357">
        <v>0</v>
      </c>
      <c r="V10" s="357">
        <v>0</v>
      </c>
      <c r="W10" s="357">
        <v>0</v>
      </c>
      <c r="X10" s="357">
        <v>0</v>
      </c>
      <c r="Y10" s="357">
        <v>0</v>
      </c>
      <c r="Z10" s="357">
        <v>0</v>
      </c>
      <c r="AA10" s="357">
        <v>0</v>
      </c>
      <c r="AB10" s="357">
        <v>0</v>
      </c>
      <c r="AC10" s="357">
        <v>0</v>
      </c>
      <c r="AD10" s="357">
        <v>0</v>
      </c>
      <c r="AE10" s="357">
        <v>0</v>
      </c>
      <c r="AF10" s="357">
        <v>11.506748670045399</v>
      </c>
      <c r="AG10" s="357">
        <v>15.437728451954602</v>
      </c>
      <c r="AH10" s="357">
        <f>SUM(AH11:AH12)</f>
        <v>19.149124155521772</v>
      </c>
      <c r="AI10" s="357">
        <f t="shared" ref="AI10:CA10" si="2">SUM(AI11:AI12)</f>
        <v>16.383785748686311</v>
      </c>
      <c r="AJ10" s="357">
        <f t="shared" si="2"/>
        <v>17.186062969515078</v>
      </c>
      <c r="AK10" s="357">
        <f t="shared" si="2"/>
        <v>18.662578371591071</v>
      </c>
      <c r="AL10" s="357">
        <f t="shared" si="2"/>
        <v>23.193466066848607</v>
      </c>
      <c r="AM10" s="357">
        <f t="shared" si="2"/>
        <v>27.676188820332019</v>
      </c>
      <c r="AN10" s="357">
        <f t="shared" si="2"/>
        <v>28.818656159109061</v>
      </c>
      <c r="AO10" s="357">
        <f t="shared" si="2"/>
        <v>32.285297302257987</v>
      </c>
      <c r="AP10" s="357">
        <f t="shared" si="2"/>
        <v>248.01933447415337</v>
      </c>
      <c r="AQ10" s="357">
        <f t="shared" si="2"/>
        <v>414.9379610093261</v>
      </c>
      <c r="AR10" s="357">
        <f t="shared" si="2"/>
        <v>367.82592959787746</v>
      </c>
      <c r="AS10" s="357">
        <f t="shared" si="2"/>
        <v>361.63207725501911</v>
      </c>
      <c r="AT10" s="357">
        <f t="shared" si="2"/>
        <v>378.63157306710139</v>
      </c>
      <c r="AU10" s="357">
        <f t="shared" si="2"/>
        <v>489.96284942412228</v>
      </c>
      <c r="AV10" s="357">
        <f t="shared" si="2"/>
        <v>579.69203695708006</v>
      </c>
      <c r="AW10" s="357">
        <f t="shared" si="2"/>
        <v>724.0115450697815</v>
      </c>
      <c r="AX10" s="357">
        <f t="shared" si="2"/>
        <v>852.31942720072334</v>
      </c>
      <c r="AY10" s="357">
        <f t="shared" si="2"/>
        <v>969.93901891296639</v>
      </c>
      <c r="AZ10" s="357">
        <f t="shared" si="2"/>
        <v>1117.6250239772266</v>
      </c>
      <c r="BA10" s="357">
        <f t="shared" si="2"/>
        <v>1124.6104004332465</v>
      </c>
      <c r="BB10" s="357">
        <f t="shared" si="2"/>
        <v>1164.5605679895868</v>
      </c>
      <c r="BC10" s="357">
        <f t="shared" si="2"/>
        <v>1237.4644080771723</v>
      </c>
      <c r="BD10" s="357">
        <f t="shared" si="2"/>
        <v>1257.2854678079477</v>
      </c>
      <c r="BE10" s="357">
        <f t="shared" si="2"/>
        <v>1337.8150615301106</v>
      </c>
      <c r="BF10" s="357">
        <f t="shared" si="2"/>
        <v>1391.356997243113</v>
      </c>
      <c r="BG10" s="357">
        <f t="shared" si="2"/>
        <v>1446.1825469468722</v>
      </c>
      <c r="BH10" s="357">
        <f t="shared" si="2"/>
        <v>1464.8757719649182</v>
      </c>
      <c r="BI10" s="357">
        <f t="shared" si="2"/>
        <v>1496.6077425843398</v>
      </c>
      <c r="BJ10" s="357">
        <f t="shared" si="2"/>
        <v>1494.0431043457806</v>
      </c>
      <c r="BK10" s="357">
        <f t="shared" si="2"/>
        <v>1579.6409703961517</v>
      </c>
      <c r="BL10" s="357">
        <f t="shared" si="2"/>
        <v>1637.7555230282558</v>
      </c>
      <c r="BM10" s="357">
        <f t="shared" si="2"/>
        <v>1771.161970366933</v>
      </c>
      <c r="BN10" s="357">
        <f t="shared" si="2"/>
        <v>1828.5843311125982</v>
      </c>
      <c r="BO10" s="357">
        <f t="shared" si="2"/>
        <v>1989.5734863489031</v>
      </c>
      <c r="BP10" s="357">
        <f t="shared" si="2"/>
        <v>2168.915730651936</v>
      </c>
      <c r="BQ10" s="357">
        <f t="shared" si="2"/>
        <v>2307.8185412001585</v>
      </c>
      <c r="BR10" s="357">
        <f t="shared" si="2"/>
        <v>2530.527353750791</v>
      </c>
      <c r="BS10" s="357">
        <f t="shared" si="2"/>
        <v>2755.3488643939063</v>
      </c>
      <c r="BT10" s="357">
        <f t="shared" si="2"/>
        <v>2822.5986711648652</v>
      </c>
      <c r="BU10" s="357">
        <f t="shared" si="2"/>
        <v>2937.8975092931059</v>
      </c>
      <c r="BV10" s="357">
        <f t="shared" si="2"/>
        <v>2925.941088772729</v>
      </c>
      <c r="BW10" s="357">
        <f t="shared" si="2"/>
        <v>2981.8682586991972</v>
      </c>
      <c r="BX10" s="358">
        <f t="shared" si="2"/>
        <v>3118.0447158896918</v>
      </c>
      <c r="BY10" s="358">
        <f t="shared" si="2"/>
        <v>3272.4522468080127</v>
      </c>
      <c r="BZ10" s="358">
        <f t="shared" si="2"/>
        <v>3513.2167730055962</v>
      </c>
      <c r="CA10" s="359">
        <f t="shared" si="2"/>
        <v>3748.7751894735943</v>
      </c>
    </row>
    <row r="11" spans="1:79" x14ac:dyDescent="0.4">
      <c r="B11" s="123" t="s">
        <v>326</v>
      </c>
      <c r="C11" s="123"/>
      <c r="D11" s="361">
        <v>0</v>
      </c>
      <c r="E11" s="361">
        <v>0</v>
      </c>
      <c r="F11" s="361">
        <v>0</v>
      </c>
      <c r="G11" s="361">
        <v>0</v>
      </c>
      <c r="H11" s="361">
        <v>0</v>
      </c>
      <c r="I11" s="361">
        <v>0</v>
      </c>
      <c r="J11" s="361">
        <v>0</v>
      </c>
      <c r="K11" s="361">
        <v>0</v>
      </c>
      <c r="L11" s="361">
        <v>0</v>
      </c>
      <c r="M11" s="361">
        <v>0</v>
      </c>
      <c r="N11" s="361">
        <v>0</v>
      </c>
      <c r="O11" s="361">
        <v>0</v>
      </c>
      <c r="P11" s="361">
        <v>0</v>
      </c>
      <c r="Q11" s="361">
        <v>0</v>
      </c>
      <c r="R11" s="361">
        <v>0</v>
      </c>
      <c r="S11" s="361">
        <v>0</v>
      </c>
      <c r="T11" s="361">
        <v>0</v>
      </c>
      <c r="U11" s="361">
        <v>0</v>
      </c>
      <c r="V11" s="361">
        <v>0</v>
      </c>
      <c r="W11" s="361">
        <v>0</v>
      </c>
      <c r="X11" s="361">
        <v>0</v>
      </c>
      <c r="Y11" s="361">
        <v>0</v>
      </c>
      <c r="Z11" s="361">
        <v>0</v>
      </c>
      <c r="AA11" s="361">
        <v>0</v>
      </c>
      <c r="AB11" s="361">
        <v>0</v>
      </c>
      <c r="AC11" s="361">
        <v>0</v>
      </c>
      <c r="AD11" s="361">
        <v>0</v>
      </c>
      <c r="AE11" s="361">
        <v>0</v>
      </c>
      <c r="AF11" s="361" t="s">
        <v>409</v>
      </c>
      <c r="AG11" s="361" t="s">
        <v>409</v>
      </c>
      <c r="AH11" s="361">
        <v>19.149124155521772</v>
      </c>
      <c r="AI11" s="361">
        <v>16.383785748686311</v>
      </c>
      <c r="AJ11" s="361">
        <v>17.186062969515078</v>
      </c>
      <c r="AK11" s="361">
        <v>18.662578371591071</v>
      </c>
      <c r="AL11" s="361">
        <v>23.193466066848607</v>
      </c>
      <c r="AM11" s="361">
        <v>27.676188820332019</v>
      </c>
      <c r="AN11" s="361">
        <v>28.818656159109061</v>
      </c>
      <c r="AO11" s="361">
        <v>32.285297302257987</v>
      </c>
      <c r="AP11" s="361">
        <v>248.01933447415337</v>
      </c>
      <c r="AQ11" s="361">
        <v>414.9379610093261</v>
      </c>
      <c r="AR11" s="361">
        <v>367.82592959787746</v>
      </c>
      <c r="AS11" s="361">
        <v>361.63207725501911</v>
      </c>
      <c r="AT11" s="361">
        <v>378.63157306710139</v>
      </c>
      <c r="AU11" s="361">
        <v>464.69644119204776</v>
      </c>
      <c r="AV11" s="361">
        <v>550.60876406203181</v>
      </c>
      <c r="AW11" s="361">
        <v>687.92634911451933</v>
      </c>
      <c r="AX11" s="361">
        <v>809.77100463477029</v>
      </c>
      <c r="AY11" s="361">
        <v>920.9833879366264</v>
      </c>
      <c r="AZ11" s="361">
        <v>1062.1440977990651</v>
      </c>
      <c r="BA11" s="361">
        <v>1069.2840293194927</v>
      </c>
      <c r="BB11" s="361">
        <v>1107.3825392997346</v>
      </c>
      <c r="BC11" s="361">
        <v>1180.5716495234692</v>
      </c>
      <c r="BD11" s="361">
        <v>1174.2125497142761</v>
      </c>
      <c r="BE11" s="361">
        <v>1249.8745450337867</v>
      </c>
      <c r="BF11" s="361">
        <v>1327.1766019148033</v>
      </c>
      <c r="BG11" s="361">
        <v>1396.5064718336234</v>
      </c>
      <c r="BH11" s="361">
        <v>1413.5375390404961</v>
      </c>
      <c r="BI11" s="361">
        <v>1450.2132290875873</v>
      </c>
      <c r="BJ11" s="361">
        <v>1444.4283053787192</v>
      </c>
      <c r="BK11" s="361">
        <v>1524.9800594424785</v>
      </c>
      <c r="BL11" s="361">
        <v>1581.620955531791</v>
      </c>
      <c r="BM11" s="361">
        <v>1713.4520813672818</v>
      </c>
      <c r="BN11" s="361">
        <v>1775.4468723540976</v>
      </c>
      <c r="BO11" s="361">
        <v>1941.8625816544413</v>
      </c>
      <c r="BP11" s="361">
        <v>2118.2762685720172</v>
      </c>
      <c r="BQ11" s="361">
        <v>2256.472263536637</v>
      </c>
      <c r="BR11" s="361">
        <v>2481.6975426680342</v>
      </c>
      <c r="BS11" s="361">
        <v>2710.0113148444061</v>
      </c>
      <c r="BT11" s="361">
        <v>2779.9943116169356</v>
      </c>
      <c r="BU11" s="361">
        <v>2897.6345313591924</v>
      </c>
      <c r="BV11" s="361">
        <v>2895.5102181691896</v>
      </c>
      <c r="BW11" s="361">
        <v>2951.325550904201</v>
      </c>
      <c r="BX11" s="362">
        <v>3087.3288205484805</v>
      </c>
      <c r="BY11" s="362">
        <v>3241.1980288108566</v>
      </c>
      <c r="BZ11" s="362">
        <v>3480.6600720842712</v>
      </c>
      <c r="CA11" s="363">
        <v>3714.7619392622278</v>
      </c>
    </row>
    <row r="12" spans="1:79" ht="15" customHeight="1" x14ac:dyDescent="0.4">
      <c r="B12" s="123" t="s">
        <v>325</v>
      </c>
      <c r="C12" s="123"/>
      <c r="D12" s="361">
        <v>0</v>
      </c>
      <c r="E12" s="361">
        <v>0</v>
      </c>
      <c r="F12" s="361">
        <v>0</v>
      </c>
      <c r="G12" s="361">
        <v>0</v>
      </c>
      <c r="H12" s="361">
        <v>0</v>
      </c>
      <c r="I12" s="361">
        <v>0</v>
      </c>
      <c r="J12" s="361">
        <v>0</v>
      </c>
      <c r="K12" s="361">
        <v>0</v>
      </c>
      <c r="L12" s="361">
        <v>0</v>
      </c>
      <c r="M12" s="361">
        <v>0</v>
      </c>
      <c r="N12" s="361">
        <v>0</v>
      </c>
      <c r="O12" s="361">
        <v>0</v>
      </c>
      <c r="P12" s="361">
        <v>0</v>
      </c>
      <c r="Q12" s="361">
        <v>0</v>
      </c>
      <c r="R12" s="361">
        <v>0</v>
      </c>
      <c r="S12" s="361">
        <v>0</v>
      </c>
      <c r="T12" s="361">
        <v>0</v>
      </c>
      <c r="U12" s="361">
        <v>0</v>
      </c>
      <c r="V12" s="361">
        <v>0</v>
      </c>
      <c r="W12" s="361">
        <v>0</v>
      </c>
      <c r="X12" s="361">
        <v>0</v>
      </c>
      <c r="Y12" s="361">
        <v>0</v>
      </c>
      <c r="Z12" s="361">
        <v>0</v>
      </c>
      <c r="AA12" s="361">
        <v>0</v>
      </c>
      <c r="AB12" s="361">
        <v>0</v>
      </c>
      <c r="AC12" s="361">
        <v>0</v>
      </c>
      <c r="AD12" s="361">
        <v>0</v>
      </c>
      <c r="AE12" s="361">
        <v>0</v>
      </c>
      <c r="AF12" s="361" t="s">
        <v>409</v>
      </c>
      <c r="AG12" s="361" t="s">
        <v>409</v>
      </c>
      <c r="AH12" s="361">
        <v>0</v>
      </c>
      <c r="AI12" s="361">
        <v>0</v>
      </c>
      <c r="AJ12" s="361">
        <v>0</v>
      </c>
      <c r="AK12" s="361">
        <v>0</v>
      </c>
      <c r="AL12" s="361">
        <v>0</v>
      </c>
      <c r="AM12" s="361">
        <v>0</v>
      </c>
      <c r="AN12" s="361">
        <v>0</v>
      </c>
      <c r="AO12" s="361">
        <v>0</v>
      </c>
      <c r="AP12" s="361">
        <v>0</v>
      </c>
      <c r="AQ12" s="361">
        <v>0</v>
      </c>
      <c r="AR12" s="361">
        <v>0</v>
      </c>
      <c r="AS12" s="361">
        <v>0</v>
      </c>
      <c r="AT12" s="361">
        <v>0</v>
      </c>
      <c r="AU12" s="361">
        <v>25.2664082320745</v>
      </c>
      <c r="AV12" s="361">
        <v>29.083272895048299</v>
      </c>
      <c r="AW12" s="361">
        <v>36.085195955262172</v>
      </c>
      <c r="AX12" s="361">
        <v>42.54842256595304</v>
      </c>
      <c r="AY12" s="361">
        <v>48.95563097633994</v>
      </c>
      <c r="AZ12" s="361">
        <v>55.480926178161639</v>
      </c>
      <c r="BA12" s="361">
        <v>55.326371113753879</v>
      </c>
      <c r="BB12" s="361">
        <v>57.178028689852169</v>
      </c>
      <c r="BC12" s="361">
        <v>56.892758553702983</v>
      </c>
      <c r="BD12" s="361">
        <v>83.072918093671561</v>
      </c>
      <c r="BE12" s="361">
        <v>87.940516496323966</v>
      </c>
      <c r="BF12" s="361">
        <v>64.180395328309729</v>
      </c>
      <c r="BG12" s="361">
        <v>49.676075113248729</v>
      </c>
      <c r="BH12" s="361">
        <v>51.338232924422023</v>
      </c>
      <c r="BI12" s="361">
        <v>46.394513496752566</v>
      </c>
      <c r="BJ12" s="361">
        <v>49.614798967061546</v>
      </c>
      <c r="BK12" s="361">
        <v>54.660910953673181</v>
      </c>
      <c r="BL12" s="361">
        <v>56.134567496464854</v>
      </c>
      <c r="BM12" s="361">
        <v>57.709888999651291</v>
      </c>
      <c r="BN12" s="361">
        <v>53.137458758500536</v>
      </c>
      <c r="BO12" s="361">
        <v>47.710904694461746</v>
      </c>
      <c r="BP12" s="361">
        <v>50.639462079918871</v>
      </c>
      <c r="BQ12" s="361">
        <v>51.346277663521619</v>
      </c>
      <c r="BR12" s="361">
        <v>48.829811082756592</v>
      </c>
      <c r="BS12" s="361">
        <v>45.337549549500039</v>
      </c>
      <c r="BT12" s="361">
        <v>42.604359547929533</v>
      </c>
      <c r="BU12" s="361">
        <v>40.26297793391366</v>
      </c>
      <c r="BV12" s="361">
        <v>30.430870603539521</v>
      </c>
      <c r="BW12" s="361">
        <v>30.542707794996399</v>
      </c>
      <c r="BX12" s="362">
        <v>30.71589534121145</v>
      </c>
      <c r="BY12" s="362">
        <v>31.254217997156012</v>
      </c>
      <c r="BZ12" s="362">
        <v>32.556700921324953</v>
      </c>
      <c r="CA12" s="363">
        <v>34.013250211366476</v>
      </c>
    </row>
    <row r="13" spans="1:79" s="310" customFormat="1" ht="35.25" customHeight="1" thickBot="1" x14ac:dyDescent="0.4">
      <c r="B13" s="380" t="s">
        <v>411</v>
      </c>
      <c r="C13" s="381"/>
      <c r="D13" s="382">
        <v>0</v>
      </c>
      <c r="E13" s="382">
        <v>0</v>
      </c>
      <c r="F13" s="382">
        <v>0</v>
      </c>
      <c r="G13" s="382">
        <v>0</v>
      </c>
      <c r="H13" s="382">
        <v>0</v>
      </c>
      <c r="I13" s="382">
        <v>0</v>
      </c>
      <c r="J13" s="382">
        <v>0</v>
      </c>
      <c r="K13" s="382">
        <v>0</v>
      </c>
      <c r="L13" s="382">
        <v>0</v>
      </c>
      <c r="M13" s="382">
        <v>0</v>
      </c>
      <c r="N13" s="382">
        <v>0</v>
      </c>
      <c r="O13" s="382">
        <v>0</v>
      </c>
      <c r="P13" s="382">
        <v>0</v>
      </c>
      <c r="Q13" s="382">
        <v>0</v>
      </c>
      <c r="R13" s="382">
        <v>0</v>
      </c>
      <c r="S13" s="382">
        <v>0</v>
      </c>
      <c r="T13" s="382">
        <v>0</v>
      </c>
      <c r="U13" s="382">
        <v>0</v>
      </c>
      <c r="V13" s="382">
        <v>0</v>
      </c>
      <c r="W13" s="382">
        <v>0</v>
      </c>
      <c r="X13" s="382">
        <v>0</v>
      </c>
      <c r="Y13" s="382">
        <v>0</v>
      </c>
      <c r="Z13" s="382">
        <v>0</v>
      </c>
      <c r="AA13" s="382">
        <v>0</v>
      </c>
      <c r="AB13" s="382">
        <v>0</v>
      </c>
      <c r="AC13" s="382">
        <v>0</v>
      </c>
      <c r="AD13" s="382">
        <v>0</v>
      </c>
      <c r="AE13" s="382">
        <v>0</v>
      </c>
      <c r="AF13" s="382" t="s">
        <v>409</v>
      </c>
      <c r="AG13" s="382" t="s">
        <v>409</v>
      </c>
      <c r="AH13" s="382" t="s">
        <v>409</v>
      </c>
      <c r="AI13" s="382" t="s">
        <v>409</v>
      </c>
      <c r="AJ13" s="382" t="s">
        <v>409</v>
      </c>
      <c r="AK13" s="382" t="s">
        <v>409</v>
      </c>
      <c r="AL13" s="382" t="s">
        <v>409</v>
      </c>
      <c r="AM13" s="382" t="s">
        <v>409</v>
      </c>
      <c r="AN13" s="382" t="s">
        <v>409</v>
      </c>
      <c r="AO13" s="382" t="s">
        <v>409</v>
      </c>
      <c r="AP13" s="382" t="s">
        <v>409</v>
      </c>
      <c r="AQ13" s="382" t="s">
        <v>409</v>
      </c>
      <c r="AR13" s="382" t="s">
        <v>409</v>
      </c>
      <c r="AS13" s="382" t="s">
        <v>409</v>
      </c>
      <c r="AT13" s="382" t="s">
        <v>409</v>
      </c>
      <c r="AU13" s="382" t="s">
        <v>409</v>
      </c>
      <c r="AV13" s="382" t="s">
        <v>409</v>
      </c>
      <c r="AW13" s="382" t="s">
        <v>409</v>
      </c>
      <c r="AX13" s="382" t="s">
        <v>409</v>
      </c>
      <c r="AY13" s="382" t="s">
        <v>409</v>
      </c>
      <c r="AZ13" s="382" t="s">
        <v>409</v>
      </c>
      <c r="BA13" s="382" t="s">
        <v>409</v>
      </c>
      <c r="BB13" s="382" t="s">
        <v>409</v>
      </c>
      <c r="BC13" s="382" t="s">
        <v>409</v>
      </c>
      <c r="BD13" s="382" t="s">
        <v>409</v>
      </c>
      <c r="BE13" s="382">
        <v>1.9441537850906736E-2</v>
      </c>
      <c r="BF13" s="382">
        <v>3.079141244661467E-2</v>
      </c>
      <c r="BG13" s="382">
        <v>0.29581150286567071</v>
      </c>
      <c r="BH13" s="382">
        <v>0.27120236804634196</v>
      </c>
      <c r="BI13" s="382">
        <v>0.3032886990799607</v>
      </c>
      <c r="BJ13" s="382">
        <v>0.3409987969142127</v>
      </c>
      <c r="BK13" s="382">
        <v>0.61547085745429642</v>
      </c>
      <c r="BL13" s="382">
        <v>0.349595547015918</v>
      </c>
      <c r="BM13" s="382">
        <v>0.45531225477357096</v>
      </c>
      <c r="BN13" s="382">
        <v>0.52682082662953378</v>
      </c>
      <c r="BO13" s="382">
        <v>0.68555782549176514</v>
      </c>
      <c r="BP13" s="382">
        <v>0.91985961726853227</v>
      </c>
      <c r="BQ13" s="382">
        <v>1.1062702160561397</v>
      </c>
      <c r="BR13" s="382">
        <v>1.2416158829931205</v>
      </c>
      <c r="BS13" s="382">
        <v>1.3519256798974109</v>
      </c>
      <c r="BT13" s="382">
        <v>1.3849221334197479</v>
      </c>
      <c r="BU13" s="382">
        <v>1.4414940841234174</v>
      </c>
      <c r="BV13" s="382">
        <v>1.670196193169192</v>
      </c>
      <c r="BW13" s="382">
        <v>1.7021207410229882</v>
      </c>
      <c r="BX13" s="382">
        <v>1.7798534750385699</v>
      </c>
      <c r="BY13" s="382">
        <v>1.8679929359887575</v>
      </c>
      <c r="BZ13" s="382">
        <v>2.0054270069098701</v>
      </c>
      <c r="CA13" s="383">
        <v>2.1398893075909937</v>
      </c>
    </row>
    <row r="14" spans="1:79" ht="40.5" customHeight="1" x14ac:dyDescent="0.4">
      <c r="A14" s="384"/>
      <c r="B14" s="370" t="s">
        <v>412</v>
      </c>
      <c r="C14" s="385"/>
      <c r="D14" s="372" t="s">
        <v>671</v>
      </c>
      <c r="E14" s="372" t="s">
        <v>672</v>
      </c>
      <c r="F14" s="372" t="s">
        <v>673</v>
      </c>
      <c r="G14" s="372" t="s">
        <v>674</v>
      </c>
      <c r="H14" s="372" t="s">
        <v>675</v>
      </c>
      <c r="I14" s="372" t="s">
        <v>676</v>
      </c>
      <c r="J14" s="372" t="s">
        <v>677</v>
      </c>
      <c r="K14" s="372" t="s">
        <v>678</v>
      </c>
      <c r="L14" s="372" t="s">
        <v>679</v>
      </c>
      <c r="M14" s="372" t="s">
        <v>680</v>
      </c>
      <c r="N14" s="372" t="s">
        <v>681</v>
      </c>
      <c r="O14" s="372" t="s">
        <v>682</v>
      </c>
      <c r="P14" s="372" t="s">
        <v>683</v>
      </c>
      <c r="Q14" s="372" t="s">
        <v>684</v>
      </c>
      <c r="R14" s="372" t="s">
        <v>685</v>
      </c>
      <c r="S14" s="372" t="s">
        <v>686</v>
      </c>
      <c r="T14" s="372" t="s">
        <v>687</v>
      </c>
      <c r="U14" s="372" t="s">
        <v>688</v>
      </c>
      <c r="V14" s="372" t="s">
        <v>689</v>
      </c>
      <c r="W14" s="372" t="s">
        <v>690</v>
      </c>
      <c r="X14" s="372" t="s">
        <v>691</v>
      </c>
      <c r="Y14" s="372" t="s">
        <v>692</v>
      </c>
      <c r="Z14" s="372" t="s">
        <v>693</v>
      </c>
      <c r="AA14" s="372" t="s">
        <v>694</v>
      </c>
      <c r="AB14" s="372" t="s">
        <v>695</v>
      </c>
      <c r="AC14" s="372" t="s">
        <v>696</v>
      </c>
      <c r="AD14" s="372" t="s">
        <v>697</v>
      </c>
      <c r="AE14" s="372" t="s">
        <v>698</v>
      </c>
      <c r="AF14" s="372" t="s">
        <v>699</v>
      </c>
      <c r="AG14" s="372" t="s">
        <v>700</v>
      </c>
      <c r="AH14" s="372" t="s">
        <v>701</v>
      </c>
      <c r="AI14" s="372" t="s">
        <v>702</v>
      </c>
      <c r="AJ14" s="372" t="s">
        <v>703</v>
      </c>
      <c r="AK14" s="372" t="s">
        <v>704</v>
      </c>
      <c r="AL14" s="372" t="s">
        <v>705</v>
      </c>
      <c r="AM14" s="372" t="s">
        <v>706</v>
      </c>
      <c r="AN14" s="372" t="s">
        <v>707</v>
      </c>
      <c r="AO14" s="372" t="s">
        <v>708</v>
      </c>
      <c r="AP14" s="372" t="s">
        <v>709</v>
      </c>
      <c r="AQ14" s="372" t="s">
        <v>710</v>
      </c>
      <c r="AR14" s="372" t="s">
        <v>711</v>
      </c>
      <c r="AS14" s="372" t="s">
        <v>712</v>
      </c>
      <c r="AT14" s="372" t="s">
        <v>713</v>
      </c>
      <c r="AU14" s="372" t="s">
        <v>714</v>
      </c>
      <c r="AV14" s="372" t="s">
        <v>715</v>
      </c>
      <c r="AW14" s="372" t="s">
        <v>716</v>
      </c>
      <c r="AX14" s="372" t="s">
        <v>717</v>
      </c>
      <c r="AY14" s="372" t="s">
        <v>718</v>
      </c>
      <c r="AZ14" s="372" t="s">
        <v>719</v>
      </c>
      <c r="BA14" s="372" t="s">
        <v>720</v>
      </c>
      <c r="BB14" s="372" t="s">
        <v>721</v>
      </c>
      <c r="BC14" s="372" t="s">
        <v>722</v>
      </c>
      <c r="BD14" s="372" t="s">
        <v>723</v>
      </c>
      <c r="BE14" s="372" t="s">
        <v>724</v>
      </c>
      <c r="BF14" s="372" t="s">
        <v>725</v>
      </c>
      <c r="BG14" s="372" t="s">
        <v>726</v>
      </c>
      <c r="BH14" s="372" t="s">
        <v>727</v>
      </c>
      <c r="BI14" s="372" t="s">
        <v>728</v>
      </c>
      <c r="BJ14" s="372" t="s">
        <v>729</v>
      </c>
      <c r="BK14" s="372" t="s">
        <v>730</v>
      </c>
      <c r="BL14" s="372" t="s">
        <v>731</v>
      </c>
      <c r="BM14" s="372" t="s">
        <v>732</v>
      </c>
      <c r="BN14" s="372" t="s">
        <v>733</v>
      </c>
      <c r="BO14" s="372" t="s">
        <v>734</v>
      </c>
      <c r="BP14" s="372" t="s">
        <v>735</v>
      </c>
      <c r="BQ14" s="372" t="s">
        <v>736</v>
      </c>
      <c r="BR14" s="372" t="s">
        <v>737</v>
      </c>
      <c r="BS14" s="372" t="s">
        <v>738</v>
      </c>
      <c r="BT14" s="372" t="s">
        <v>739</v>
      </c>
      <c r="BU14" s="372" t="s">
        <v>740</v>
      </c>
      <c r="BV14" s="372" t="s">
        <v>741</v>
      </c>
      <c r="BW14" s="372" t="s">
        <v>742</v>
      </c>
      <c r="BX14" s="372" t="s">
        <v>743</v>
      </c>
      <c r="BY14" s="372" t="s">
        <v>744</v>
      </c>
      <c r="BZ14" s="372" t="s">
        <v>745</v>
      </c>
      <c r="CA14" s="373" t="s">
        <v>746</v>
      </c>
    </row>
    <row r="15" spans="1:79" s="388" customFormat="1" ht="26.25" customHeight="1" x14ac:dyDescent="0.4">
      <c r="A15" s="386"/>
      <c r="B15" s="120" t="s">
        <v>100</v>
      </c>
      <c r="C15" s="387"/>
      <c r="D15" s="357">
        <v>0</v>
      </c>
      <c r="E15" s="357">
        <v>0</v>
      </c>
      <c r="F15" s="357">
        <v>0</v>
      </c>
      <c r="G15" s="357">
        <v>0</v>
      </c>
      <c r="H15" s="357">
        <v>0</v>
      </c>
      <c r="I15" s="357">
        <v>0</v>
      </c>
      <c r="J15" s="357">
        <v>0</v>
      </c>
      <c r="K15" s="357">
        <v>0</v>
      </c>
      <c r="L15" s="357">
        <v>0</v>
      </c>
      <c r="M15" s="357">
        <v>0</v>
      </c>
      <c r="N15" s="357">
        <v>0</v>
      </c>
      <c r="O15" s="357">
        <v>0</v>
      </c>
      <c r="P15" s="357">
        <v>0</v>
      </c>
      <c r="Q15" s="357">
        <v>0</v>
      </c>
      <c r="R15" s="357">
        <v>0</v>
      </c>
      <c r="S15" s="357">
        <v>0</v>
      </c>
      <c r="T15" s="357">
        <v>0</v>
      </c>
      <c r="U15" s="357">
        <v>0</v>
      </c>
      <c r="V15" s="357">
        <v>0</v>
      </c>
      <c r="W15" s="357">
        <v>0</v>
      </c>
      <c r="X15" s="357">
        <v>0</v>
      </c>
      <c r="Y15" s="357">
        <v>0</v>
      </c>
      <c r="Z15" s="357">
        <v>0</v>
      </c>
      <c r="AA15" s="357">
        <v>0</v>
      </c>
      <c r="AB15" s="357">
        <v>0</v>
      </c>
      <c r="AC15" s="357">
        <v>0</v>
      </c>
      <c r="AD15" s="357">
        <v>0</v>
      </c>
      <c r="AE15" s="357">
        <v>0</v>
      </c>
      <c r="AF15" s="357">
        <v>0</v>
      </c>
      <c r="AG15" s="357">
        <v>0</v>
      </c>
      <c r="AH15" s="357">
        <v>0</v>
      </c>
      <c r="AI15" s="357">
        <v>0</v>
      </c>
      <c r="AJ15" s="357">
        <v>0</v>
      </c>
      <c r="AK15" s="357">
        <v>0</v>
      </c>
      <c r="AL15" s="357">
        <v>0</v>
      </c>
      <c r="AM15" s="357">
        <v>0</v>
      </c>
      <c r="AN15" s="357">
        <v>0</v>
      </c>
      <c r="AO15" s="357">
        <v>0</v>
      </c>
      <c r="AP15" s="357">
        <v>0</v>
      </c>
      <c r="AQ15" s="357">
        <v>0</v>
      </c>
      <c r="AR15" s="357">
        <v>0</v>
      </c>
      <c r="AS15" s="357">
        <v>0</v>
      </c>
      <c r="AT15" s="357">
        <v>0</v>
      </c>
      <c r="AU15" s="357">
        <v>0</v>
      </c>
      <c r="AV15" s="357">
        <v>0</v>
      </c>
      <c r="AW15" s="357">
        <v>0</v>
      </c>
      <c r="AX15" s="357">
        <v>0</v>
      </c>
      <c r="AY15" s="357">
        <v>0</v>
      </c>
      <c r="AZ15" s="357">
        <v>0</v>
      </c>
      <c r="BA15" s="357">
        <v>0</v>
      </c>
      <c r="BB15" s="357">
        <v>0</v>
      </c>
      <c r="BC15" s="357">
        <v>448</v>
      </c>
      <c r="BD15" s="357">
        <v>459</v>
      </c>
      <c r="BE15" s="357">
        <v>493</v>
      </c>
      <c r="BF15" s="357">
        <v>541</v>
      </c>
      <c r="BG15" s="357">
        <v>632</v>
      </c>
      <c r="BH15" s="357">
        <v>702</v>
      </c>
      <c r="BI15" s="357">
        <v>754</v>
      </c>
      <c r="BJ15" s="357">
        <v>803</v>
      </c>
      <c r="BK15" s="357">
        <v>852</v>
      </c>
      <c r="BL15" s="357">
        <v>907</v>
      </c>
      <c r="BM15" s="357">
        <v>961</v>
      </c>
      <c r="BN15" s="357">
        <v>1004</v>
      </c>
      <c r="BO15" s="357">
        <v>1032</v>
      </c>
      <c r="BP15" s="357">
        <v>1056</v>
      </c>
      <c r="BQ15" s="357">
        <v>1071</v>
      </c>
      <c r="BR15" s="357">
        <v>1108</v>
      </c>
      <c r="BS15" s="357">
        <v>1170</v>
      </c>
      <c r="BT15" s="357">
        <v>1210</v>
      </c>
      <c r="BU15" s="357">
        <v>1245</v>
      </c>
      <c r="BV15" s="357">
        <v>1219</v>
      </c>
      <c r="BW15" s="357">
        <v>1209</v>
      </c>
      <c r="BX15" s="358">
        <v>1252</v>
      </c>
      <c r="BY15" s="358">
        <v>1307</v>
      </c>
      <c r="BZ15" s="358">
        <v>1393</v>
      </c>
      <c r="CA15" s="359">
        <v>1479</v>
      </c>
    </row>
    <row r="16" spans="1:79" s="230" customFormat="1" x14ac:dyDescent="0.4">
      <c r="A16" s="360"/>
      <c r="B16" s="123" t="s">
        <v>228</v>
      </c>
      <c r="C16" s="354"/>
      <c r="D16" s="361">
        <v>0</v>
      </c>
      <c r="E16" s="361">
        <v>0</v>
      </c>
      <c r="F16" s="361">
        <v>0</v>
      </c>
      <c r="G16" s="361">
        <v>0</v>
      </c>
      <c r="H16" s="361">
        <v>0</v>
      </c>
      <c r="I16" s="361">
        <v>0</v>
      </c>
      <c r="J16" s="361">
        <v>0</v>
      </c>
      <c r="K16" s="361">
        <v>0</v>
      </c>
      <c r="L16" s="361">
        <v>0</v>
      </c>
      <c r="M16" s="361">
        <v>0</v>
      </c>
      <c r="N16" s="361">
        <v>0</v>
      </c>
      <c r="O16" s="361">
        <v>0</v>
      </c>
      <c r="P16" s="361">
        <v>0</v>
      </c>
      <c r="Q16" s="361">
        <v>0</v>
      </c>
      <c r="R16" s="361">
        <v>0</v>
      </c>
      <c r="S16" s="361">
        <v>0</v>
      </c>
      <c r="T16" s="361">
        <v>0</v>
      </c>
      <c r="U16" s="361">
        <v>0</v>
      </c>
      <c r="V16" s="361">
        <v>0</v>
      </c>
      <c r="W16" s="361">
        <v>0</v>
      </c>
      <c r="X16" s="361">
        <v>0</v>
      </c>
      <c r="Y16" s="361">
        <v>0</v>
      </c>
      <c r="Z16" s="361">
        <v>0</v>
      </c>
      <c r="AA16" s="361">
        <v>0</v>
      </c>
      <c r="AB16" s="361">
        <v>0</v>
      </c>
      <c r="AC16" s="361">
        <v>0</v>
      </c>
      <c r="AD16" s="361">
        <v>0</v>
      </c>
      <c r="AE16" s="361">
        <v>0</v>
      </c>
      <c r="AF16" s="361">
        <v>0</v>
      </c>
      <c r="AG16" s="361">
        <v>0</v>
      </c>
      <c r="AH16" s="361">
        <v>6</v>
      </c>
      <c r="AI16" s="361">
        <v>6</v>
      </c>
      <c r="AJ16" s="361">
        <v>7</v>
      </c>
      <c r="AK16" s="361">
        <v>7</v>
      </c>
      <c r="AL16" s="361">
        <v>8</v>
      </c>
      <c r="AM16" s="361">
        <v>9</v>
      </c>
      <c r="AN16" s="361">
        <v>10</v>
      </c>
      <c r="AO16" s="361">
        <v>10</v>
      </c>
      <c r="AP16" s="361">
        <v>33</v>
      </c>
      <c r="AQ16" s="361">
        <v>76</v>
      </c>
      <c r="AR16" s="361">
        <v>104</v>
      </c>
      <c r="AS16" s="361">
        <v>118</v>
      </c>
      <c r="AT16" s="361">
        <v>130</v>
      </c>
      <c r="AU16" s="361">
        <v>152</v>
      </c>
      <c r="AV16" s="361">
        <v>182</v>
      </c>
      <c r="AW16" s="361">
        <v>220</v>
      </c>
      <c r="AX16" s="361">
        <v>263</v>
      </c>
      <c r="AY16" s="361">
        <v>326</v>
      </c>
      <c r="AZ16" s="361">
        <v>343</v>
      </c>
      <c r="BA16" s="361">
        <v>367</v>
      </c>
      <c r="BB16" s="361">
        <v>373</v>
      </c>
      <c r="BC16" s="361">
        <v>378</v>
      </c>
      <c r="BD16" s="361">
        <v>384</v>
      </c>
      <c r="BE16" s="361">
        <v>386</v>
      </c>
      <c r="BF16" s="361">
        <v>395</v>
      </c>
      <c r="BG16" s="361">
        <v>406</v>
      </c>
      <c r="BH16" s="361">
        <v>429</v>
      </c>
      <c r="BI16" s="361">
        <v>446</v>
      </c>
      <c r="BJ16" s="361">
        <v>458</v>
      </c>
      <c r="BK16" s="361">
        <v>471</v>
      </c>
      <c r="BL16" s="361">
        <v>492</v>
      </c>
      <c r="BM16" s="361">
        <v>521</v>
      </c>
      <c r="BN16" s="361">
        <v>553</v>
      </c>
      <c r="BO16" s="361">
        <v>584</v>
      </c>
      <c r="BP16" s="361">
        <v>618</v>
      </c>
      <c r="BQ16" s="361">
        <v>653</v>
      </c>
      <c r="BR16" s="361">
        <v>699</v>
      </c>
      <c r="BS16" s="361">
        <v>760</v>
      </c>
      <c r="BT16" s="361">
        <v>798</v>
      </c>
      <c r="BU16" s="361">
        <v>826</v>
      </c>
      <c r="BV16" s="361">
        <v>824</v>
      </c>
      <c r="BW16" s="361">
        <v>830</v>
      </c>
      <c r="BX16" s="362">
        <v>869</v>
      </c>
      <c r="BY16" s="362">
        <v>913</v>
      </c>
      <c r="BZ16" s="362">
        <v>979</v>
      </c>
      <c r="CA16" s="363">
        <v>1044</v>
      </c>
    </row>
    <row r="17" spans="1:79" x14ac:dyDescent="0.4">
      <c r="B17" s="261" t="s">
        <v>326</v>
      </c>
      <c r="D17" s="361">
        <v>0</v>
      </c>
      <c r="E17" s="361">
        <v>0</v>
      </c>
      <c r="F17" s="361">
        <v>0</v>
      </c>
      <c r="G17" s="361">
        <v>0</v>
      </c>
      <c r="H17" s="361">
        <v>0</v>
      </c>
      <c r="I17" s="361">
        <v>0</v>
      </c>
      <c r="J17" s="361">
        <v>0</v>
      </c>
      <c r="K17" s="361">
        <v>0</v>
      </c>
      <c r="L17" s="361">
        <v>0</v>
      </c>
      <c r="M17" s="361">
        <v>0</v>
      </c>
      <c r="N17" s="361">
        <v>0</v>
      </c>
      <c r="O17" s="361">
        <v>0</v>
      </c>
      <c r="P17" s="361">
        <v>0</v>
      </c>
      <c r="Q17" s="361">
        <v>0</v>
      </c>
      <c r="R17" s="361">
        <v>0</v>
      </c>
      <c r="S17" s="361">
        <v>0</v>
      </c>
      <c r="T17" s="361">
        <v>0</v>
      </c>
      <c r="U17" s="361">
        <v>0</v>
      </c>
      <c r="V17" s="361">
        <v>0</v>
      </c>
      <c r="W17" s="361">
        <v>0</v>
      </c>
      <c r="X17" s="361">
        <v>0</v>
      </c>
      <c r="Y17" s="361">
        <v>0</v>
      </c>
      <c r="Z17" s="361">
        <v>0</v>
      </c>
      <c r="AA17" s="361">
        <v>0</v>
      </c>
      <c r="AB17" s="361">
        <v>0</v>
      </c>
      <c r="AC17" s="361">
        <v>0</v>
      </c>
      <c r="AD17" s="361">
        <v>0</v>
      </c>
      <c r="AE17" s="361">
        <v>0</v>
      </c>
      <c r="AF17" s="361">
        <v>0</v>
      </c>
      <c r="AG17" s="361">
        <v>0</v>
      </c>
      <c r="AH17" s="361">
        <v>0</v>
      </c>
      <c r="AI17" s="361">
        <v>0</v>
      </c>
      <c r="AJ17" s="361">
        <v>0</v>
      </c>
      <c r="AK17" s="361">
        <v>0</v>
      </c>
      <c r="AL17" s="361">
        <v>0</v>
      </c>
      <c r="AM17" s="361">
        <v>0</v>
      </c>
      <c r="AN17" s="361">
        <v>0</v>
      </c>
      <c r="AO17" s="361">
        <v>0</v>
      </c>
      <c r="AP17" s="361">
        <v>0</v>
      </c>
      <c r="AQ17" s="361">
        <v>0</v>
      </c>
      <c r="AR17" s="361">
        <v>0</v>
      </c>
      <c r="AS17" s="361">
        <v>0</v>
      </c>
      <c r="AT17" s="361">
        <v>0</v>
      </c>
      <c r="AU17" s="361">
        <v>0</v>
      </c>
      <c r="AV17" s="361">
        <v>0</v>
      </c>
      <c r="AW17" s="361">
        <v>0</v>
      </c>
      <c r="AX17" s="361">
        <v>0</v>
      </c>
      <c r="AY17" s="361">
        <v>0</v>
      </c>
      <c r="AZ17" s="361">
        <v>0</v>
      </c>
      <c r="BA17" s="361">
        <v>0</v>
      </c>
      <c r="BB17" s="361">
        <v>0</v>
      </c>
      <c r="BC17" s="361">
        <v>0</v>
      </c>
      <c r="BD17" s="361">
        <v>0</v>
      </c>
      <c r="BE17" s="361">
        <v>0</v>
      </c>
      <c r="BF17" s="361">
        <v>0</v>
      </c>
      <c r="BG17" s="361">
        <v>386</v>
      </c>
      <c r="BH17" s="361">
        <v>407</v>
      </c>
      <c r="BI17" s="361">
        <v>422</v>
      </c>
      <c r="BJ17" s="361">
        <v>432</v>
      </c>
      <c r="BK17" s="361">
        <v>442</v>
      </c>
      <c r="BL17" s="361">
        <v>462</v>
      </c>
      <c r="BM17" s="361">
        <v>491</v>
      </c>
      <c r="BN17" s="361">
        <v>523</v>
      </c>
      <c r="BO17" s="361">
        <v>558</v>
      </c>
      <c r="BP17" s="361">
        <v>595</v>
      </c>
      <c r="BQ17" s="361">
        <v>631</v>
      </c>
      <c r="BR17" s="361">
        <v>679</v>
      </c>
      <c r="BS17" s="361">
        <v>740</v>
      </c>
      <c r="BT17" s="361">
        <v>780</v>
      </c>
      <c r="BU17" s="361">
        <v>809</v>
      </c>
      <c r="BV17" s="361">
        <v>811</v>
      </c>
      <c r="BW17" s="361">
        <v>821</v>
      </c>
      <c r="BX17" s="362">
        <v>861</v>
      </c>
      <c r="BY17" s="362">
        <v>906</v>
      </c>
      <c r="BZ17" s="362">
        <v>971</v>
      </c>
      <c r="CA17" s="363">
        <v>1035</v>
      </c>
    </row>
    <row r="18" spans="1:79" x14ac:dyDescent="0.4">
      <c r="B18" s="261" t="s">
        <v>325</v>
      </c>
      <c r="D18" s="361">
        <v>0</v>
      </c>
      <c r="E18" s="361">
        <v>0</v>
      </c>
      <c r="F18" s="361">
        <v>0</v>
      </c>
      <c r="G18" s="361">
        <v>0</v>
      </c>
      <c r="H18" s="361">
        <v>0</v>
      </c>
      <c r="I18" s="361">
        <v>0</v>
      </c>
      <c r="J18" s="361">
        <v>0</v>
      </c>
      <c r="K18" s="361">
        <v>0</v>
      </c>
      <c r="L18" s="361">
        <v>0</v>
      </c>
      <c r="M18" s="361">
        <v>0</v>
      </c>
      <c r="N18" s="361">
        <v>0</v>
      </c>
      <c r="O18" s="361">
        <v>0</v>
      </c>
      <c r="P18" s="361">
        <v>0</v>
      </c>
      <c r="Q18" s="361">
        <v>0</v>
      </c>
      <c r="R18" s="361">
        <v>0</v>
      </c>
      <c r="S18" s="361">
        <v>0</v>
      </c>
      <c r="T18" s="361">
        <v>0</v>
      </c>
      <c r="U18" s="361">
        <v>0</v>
      </c>
      <c r="V18" s="361">
        <v>0</v>
      </c>
      <c r="W18" s="361">
        <v>0</v>
      </c>
      <c r="X18" s="361">
        <v>0</v>
      </c>
      <c r="Y18" s="361">
        <v>0</v>
      </c>
      <c r="Z18" s="361">
        <v>0</v>
      </c>
      <c r="AA18" s="361">
        <v>0</v>
      </c>
      <c r="AB18" s="361">
        <v>0</v>
      </c>
      <c r="AC18" s="361">
        <v>0</v>
      </c>
      <c r="AD18" s="361">
        <v>0</v>
      </c>
      <c r="AE18" s="361">
        <v>0</v>
      </c>
      <c r="AF18" s="361">
        <v>0</v>
      </c>
      <c r="AG18" s="361">
        <v>0</v>
      </c>
      <c r="AH18" s="361">
        <v>0</v>
      </c>
      <c r="AI18" s="361">
        <v>0</v>
      </c>
      <c r="AJ18" s="361">
        <v>0</v>
      </c>
      <c r="AK18" s="361">
        <v>0</v>
      </c>
      <c r="AL18" s="361">
        <v>0</v>
      </c>
      <c r="AM18" s="361">
        <v>0</v>
      </c>
      <c r="AN18" s="361">
        <v>0</v>
      </c>
      <c r="AO18" s="361">
        <v>0</v>
      </c>
      <c r="AP18" s="361">
        <v>0</v>
      </c>
      <c r="AQ18" s="361">
        <v>0</v>
      </c>
      <c r="AR18" s="361">
        <v>0</v>
      </c>
      <c r="AS18" s="361">
        <v>0</v>
      </c>
      <c r="AT18" s="361">
        <v>0</v>
      </c>
      <c r="AU18" s="361">
        <v>0</v>
      </c>
      <c r="AV18" s="361">
        <v>0</v>
      </c>
      <c r="AW18" s="361">
        <v>0</v>
      </c>
      <c r="AX18" s="361">
        <v>0</v>
      </c>
      <c r="AY18" s="361">
        <v>0</v>
      </c>
      <c r="AZ18" s="361">
        <v>0</v>
      </c>
      <c r="BA18" s="361">
        <v>0</v>
      </c>
      <c r="BB18" s="361">
        <v>0</v>
      </c>
      <c r="BC18" s="361">
        <v>0</v>
      </c>
      <c r="BD18" s="361">
        <v>0</v>
      </c>
      <c r="BE18" s="361">
        <v>0</v>
      </c>
      <c r="BF18" s="361">
        <v>0</v>
      </c>
      <c r="BG18" s="361">
        <v>20</v>
      </c>
      <c r="BH18" s="361">
        <v>22</v>
      </c>
      <c r="BI18" s="361">
        <v>24</v>
      </c>
      <c r="BJ18" s="361">
        <v>26</v>
      </c>
      <c r="BK18" s="361">
        <v>28</v>
      </c>
      <c r="BL18" s="361">
        <v>30</v>
      </c>
      <c r="BM18" s="361">
        <v>31</v>
      </c>
      <c r="BN18" s="361">
        <v>30</v>
      </c>
      <c r="BO18" s="361">
        <v>26</v>
      </c>
      <c r="BP18" s="361">
        <v>22</v>
      </c>
      <c r="BQ18" s="361">
        <v>22</v>
      </c>
      <c r="BR18" s="361">
        <v>20</v>
      </c>
      <c r="BS18" s="361">
        <v>19</v>
      </c>
      <c r="BT18" s="361">
        <v>18</v>
      </c>
      <c r="BU18" s="361">
        <v>17</v>
      </c>
      <c r="BV18" s="361">
        <v>12</v>
      </c>
      <c r="BW18" s="361">
        <v>9</v>
      </c>
      <c r="BX18" s="362">
        <v>8</v>
      </c>
      <c r="BY18" s="362">
        <v>8</v>
      </c>
      <c r="BZ18" s="362">
        <v>8</v>
      </c>
      <c r="CA18" s="363">
        <v>8</v>
      </c>
    </row>
    <row r="19" spans="1:79" ht="25.5" customHeight="1" x14ac:dyDescent="0.4">
      <c r="B19" s="123" t="s">
        <v>229</v>
      </c>
      <c r="D19" s="361">
        <v>0</v>
      </c>
      <c r="E19" s="361">
        <v>0</v>
      </c>
      <c r="F19" s="361">
        <v>0</v>
      </c>
      <c r="G19" s="361">
        <v>0</v>
      </c>
      <c r="H19" s="361">
        <v>0</v>
      </c>
      <c r="I19" s="361">
        <v>0</v>
      </c>
      <c r="J19" s="361">
        <v>0</v>
      </c>
      <c r="K19" s="361">
        <v>0</v>
      </c>
      <c r="L19" s="361">
        <v>0</v>
      </c>
      <c r="M19" s="361">
        <v>0</v>
      </c>
      <c r="N19" s="361">
        <v>0</v>
      </c>
      <c r="O19" s="361">
        <v>0</v>
      </c>
      <c r="P19" s="361">
        <v>0</v>
      </c>
      <c r="Q19" s="361">
        <v>0</v>
      </c>
      <c r="R19" s="361">
        <v>0</v>
      </c>
      <c r="S19" s="361">
        <v>0</v>
      </c>
      <c r="T19" s="361">
        <v>0</v>
      </c>
      <c r="U19" s="361">
        <v>0</v>
      </c>
      <c r="V19" s="361">
        <v>0</v>
      </c>
      <c r="W19" s="361">
        <v>0</v>
      </c>
      <c r="X19" s="361">
        <v>0</v>
      </c>
      <c r="Y19" s="361">
        <v>0</v>
      </c>
      <c r="Z19" s="361">
        <v>0</v>
      </c>
      <c r="AA19" s="361">
        <v>0</v>
      </c>
      <c r="AB19" s="361">
        <v>0</v>
      </c>
      <c r="AC19" s="361">
        <v>0</v>
      </c>
      <c r="AD19" s="361">
        <v>0</v>
      </c>
      <c r="AE19" s="361">
        <v>0</v>
      </c>
      <c r="AF19" s="361">
        <v>0</v>
      </c>
      <c r="AG19" s="361">
        <v>0</v>
      </c>
      <c r="AH19" s="361">
        <v>0</v>
      </c>
      <c r="AI19" s="361">
        <v>0</v>
      </c>
      <c r="AJ19" s="361">
        <v>0</v>
      </c>
      <c r="AK19" s="361">
        <v>0</v>
      </c>
      <c r="AL19" s="361">
        <v>0</v>
      </c>
      <c r="AM19" s="361">
        <v>0</v>
      </c>
      <c r="AN19" s="361">
        <v>0</v>
      </c>
      <c r="AO19" s="361">
        <v>0</v>
      </c>
      <c r="AP19" s="361">
        <v>0</v>
      </c>
      <c r="AQ19" s="361">
        <v>0</v>
      </c>
      <c r="AR19" s="361">
        <v>0</v>
      </c>
      <c r="AS19" s="361">
        <v>0</v>
      </c>
      <c r="AT19" s="361">
        <v>0</v>
      </c>
      <c r="AU19" s="361">
        <v>0</v>
      </c>
      <c r="AV19" s="361">
        <v>0</v>
      </c>
      <c r="AW19" s="361">
        <v>0</v>
      </c>
      <c r="AX19" s="361">
        <v>0</v>
      </c>
      <c r="AY19" s="361">
        <v>0</v>
      </c>
      <c r="AZ19" s="361">
        <v>0</v>
      </c>
      <c r="BA19" s="361">
        <v>0</v>
      </c>
      <c r="BB19" s="361">
        <v>0</v>
      </c>
      <c r="BC19" s="361">
        <v>0</v>
      </c>
      <c r="BD19" s="361">
        <v>0</v>
      </c>
      <c r="BE19" s="361">
        <v>0</v>
      </c>
      <c r="BF19" s="361">
        <v>0</v>
      </c>
      <c r="BG19" s="361">
        <v>226</v>
      </c>
      <c r="BH19" s="361">
        <v>273</v>
      </c>
      <c r="BI19" s="361">
        <v>308</v>
      </c>
      <c r="BJ19" s="361">
        <v>345</v>
      </c>
      <c r="BK19" s="361">
        <v>381</v>
      </c>
      <c r="BL19" s="361">
        <v>414</v>
      </c>
      <c r="BM19" s="361">
        <v>439</v>
      </c>
      <c r="BN19" s="361">
        <v>451</v>
      </c>
      <c r="BO19" s="361">
        <v>448</v>
      </c>
      <c r="BP19" s="361">
        <v>438</v>
      </c>
      <c r="BQ19" s="361">
        <v>418</v>
      </c>
      <c r="BR19" s="361">
        <v>409</v>
      </c>
      <c r="BS19" s="361">
        <v>411</v>
      </c>
      <c r="BT19" s="361">
        <v>412</v>
      </c>
      <c r="BU19" s="361">
        <v>419</v>
      </c>
      <c r="BV19" s="361">
        <v>395</v>
      </c>
      <c r="BW19" s="361">
        <v>379</v>
      </c>
      <c r="BX19" s="362">
        <v>383</v>
      </c>
      <c r="BY19" s="362">
        <v>394</v>
      </c>
      <c r="BZ19" s="362">
        <v>414</v>
      </c>
      <c r="CA19" s="363">
        <v>435</v>
      </c>
    </row>
    <row r="20" spans="1:79" x14ac:dyDescent="0.4">
      <c r="B20" s="261" t="s">
        <v>326</v>
      </c>
      <c r="D20" s="361">
        <v>0</v>
      </c>
      <c r="E20" s="361">
        <v>0</v>
      </c>
      <c r="F20" s="361">
        <v>0</v>
      </c>
      <c r="G20" s="361">
        <v>0</v>
      </c>
      <c r="H20" s="361">
        <v>0</v>
      </c>
      <c r="I20" s="361">
        <v>0</v>
      </c>
      <c r="J20" s="361">
        <v>0</v>
      </c>
      <c r="K20" s="361">
        <v>0</v>
      </c>
      <c r="L20" s="361">
        <v>0</v>
      </c>
      <c r="M20" s="361">
        <v>0</v>
      </c>
      <c r="N20" s="361">
        <v>0</v>
      </c>
      <c r="O20" s="361">
        <v>0</v>
      </c>
      <c r="P20" s="361">
        <v>0</v>
      </c>
      <c r="Q20" s="361">
        <v>0</v>
      </c>
      <c r="R20" s="361">
        <v>0</v>
      </c>
      <c r="S20" s="361">
        <v>0</v>
      </c>
      <c r="T20" s="361">
        <v>0</v>
      </c>
      <c r="U20" s="361">
        <v>0</v>
      </c>
      <c r="V20" s="361">
        <v>0</v>
      </c>
      <c r="W20" s="361">
        <v>0</v>
      </c>
      <c r="X20" s="361">
        <v>0</v>
      </c>
      <c r="Y20" s="361">
        <v>0</v>
      </c>
      <c r="Z20" s="361">
        <v>0</v>
      </c>
      <c r="AA20" s="361">
        <v>0</v>
      </c>
      <c r="AB20" s="361">
        <v>0</v>
      </c>
      <c r="AC20" s="361">
        <v>0</v>
      </c>
      <c r="AD20" s="361">
        <v>0</v>
      </c>
      <c r="AE20" s="361">
        <v>0</v>
      </c>
      <c r="AF20" s="361">
        <v>0</v>
      </c>
      <c r="AG20" s="361">
        <v>0</v>
      </c>
      <c r="AH20" s="361">
        <v>0</v>
      </c>
      <c r="AI20" s="361">
        <v>0</v>
      </c>
      <c r="AJ20" s="361">
        <v>0</v>
      </c>
      <c r="AK20" s="361">
        <v>0</v>
      </c>
      <c r="AL20" s="361">
        <v>0</v>
      </c>
      <c r="AM20" s="361">
        <v>0</v>
      </c>
      <c r="AN20" s="361">
        <v>0</v>
      </c>
      <c r="AO20" s="361">
        <v>0</v>
      </c>
      <c r="AP20" s="361">
        <v>0</v>
      </c>
      <c r="AQ20" s="361">
        <v>0</v>
      </c>
      <c r="AR20" s="361">
        <v>0</v>
      </c>
      <c r="AS20" s="361">
        <v>0</v>
      </c>
      <c r="AT20" s="361">
        <v>0</v>
      </c>
      <c r="AU20" s="361">
        <v>0</v>
      </c>
      <c r="AV20" s="361">
        <v>0</v>
      </c>
      <c r="AW20" s="361">
        <v>0</v>
      </c>
      <c r="AX20" s="361">
        <v>0</v>
      </c>
      <c r="AY20" s="361">
        <v>0</v>
      </c>
      <c r="AZ20" s="361">
        <v>0</v>
      </c>
      <c r="BA20" s="361">
        <v>0</v>
      </c>
      <c r="BB20" s="361">
        <v>0</v>
      </c>
      <c r="BC20" s="361">
        <v>0</v>
      </c>
      <c r="BD20" s="361">
        <v>0</v>
      </c>
      <c r="BE20" s="361">
        <v>0</v>
      </c>
      <c r="BF20" s="361">
        <v>0</v>
      </c>
      <c r="BG20" s="361">
        <v>69</v>
      </c>
      <c r="BH20" s="361">
        <v>60</v>
      </c>
      <c r="BI20" s="361">
        <v>53</v>
      </c>
      <c r="BJ20" s="361">
        <v>52</v>
      </c>
      <c r="BK20" s="361">
        <v>54</v>
      </c>
      <c r="BL20" s="361">
        <v>57</v>
      </c>
      <c r="BM20" s="361">
        <v>59</v>
      </c>
      <c r="BN20" s="361">
        <v>61</v>
      </c>
      <c r="BO20" s="361">
        <v>57</v>
      </c>
      <c r="BP20" s="361">
        <v>55</v>
      </c>
      <c r="BQ20" s="361">
        <v>44</v>
      </c>
      <c r="BR20" s="361">
        <v>52</v>
      </c>
      <c r="BS20" s="361">
        <v>52</v>
      </c>
      <c r="BT20" s="361">
        <v>65</v>
      </c>
      <c r="BU20" s="361">
        <v>75</v>
      </c>
      <c r="BV20" s="361">
        <v>84</v>
      </c>
      <c r="BW20" s="361">
        <v>83</v>
      </c>
      <c r="BX20" s="362">
        <v>86</v>
      </c>
      <c r="BY20" s="362">
        <v>89</v>
      </c>
      <c r="BZ20" s="362">
        <v>95</v>
      </c>
      <c r="CA20" s="363">
        <v>101</v>
      </c>
    </row>
    <row r="21" spans="1:79" ht="15" customHeight="1" x14ac:dyDescent="0.4">
      <c r="A21" s="312"/>
      <c r="B21" s="101" t="s">
        <v>325</v>
      </c>
      <c r="C21" s="312"/>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0</v>
      </c>
      <c r="AE21" s="362">
        <v>0</v>
      </c>
      <c r="AF21" s="362">
        <v>0</v>
      </c>
      <c r="AG21" s="362">
        <v>0</v>
      </c>
      <c r="AH21" s="362">
        <v>0</v>
      </c>
      <c r="AI21" s="362">
        <v>0</v>
      </c>
      <c r="AJ21" s="362">
        <v>0</v>
      </c>
      <c r="AK21" s="362">
        <v>0</v>
      </c>
      <c r="AL21" s="362">
        <v>0</v>
      </c>
      <c r="AM21" s="362">
        <v>0</v>
      </c>
      <c r="AN21" s="362">
        <v>0</v>
      </c>
      <c r="AO21" s="362">
        <v>0</v>
      </c>
      <c r="AP21" s="362">
        <v>0</v>
      </c>
      <c r="AQ21" s="362">
        <v>0</v>
      </c>
      <c r="AR21" s="362">
        <v>0</v>
      </c>
      <c r="AS21" s="362">
        <v>0</v>
      </c>
      <c r="AT21" s="362">
        <v>0</v>
      </c>
      <c r="AU21" s="362">
        <v>0</v>
      </c>
      <c r="AV21" s="362">
        <v>0</v>
      </c>
      <c r="AW21" s="362">
        <v>0</v>
      </c>
      <c r="AX21" s="362">
        <v>0</v>
      </c>
      <c r="AY21" s="362">
        <v>0</v>
      </c>
      <c r="AZ21" s="362">
        <v>0</v>
      </c>
      <c r="BA21" s="362">
        <v>0</v>
      </c>
      <c r="BB21" s="362">
        <v>0</v>
      </c>
      <c r="BC21" s="362">
        <v>0</v>
      </c>
      <c r="BD21" s="362">
        <v>0</v>
      </c>
      <c r="BE21" s="362">
        <v>0</v>
      </c>
      <c r="BF21" s="362">
        <v>0</v>
      </c>
      <c r="BG21" s="362">
        <v>158</v>
      </c>
      <c r="BH21" s="362">
        <v>213</v>
      </c>
      <c r="BI21" s="362">
        <v>255</v>
      </c>
      <c r="BJ21" s="362">
        <v>292</v>
      </c>
      <c r="BK21" s="362">
        <v>327</v>
      </c>
      <c r="BL21" s="362">
        <v>357</v>
      </c>
      <c r="BM21" s="362">
        <v>381</v>
      </c>
      <c r="BN21" s="362">
        <v>390</v>
      </c>
      <c r="BO21" s="362">
        <v>391</v>
      </c>
      <c r="BP21" s="362">
        <v>383</v>
      </c>
      <c r="BQ21" s="362">
        <v>374</v>
      </c>
      <c r="BR21" s="362">
        <v>358</v>
      </c>
      <c r="BS21" s="362">
        <v>359</v>
      </c>
      <c r="BT21" s="362">
        <v>347</v>
      </c>
      <c r="BU21" s="362">
        <v>344</v>
      </c>
      <c r="BV21" s="362">
        <v>311</v>
      </c>
      <c r="BW21" s="362">
        <v>296</v>
      </c>
      <c r="BX21" s="362">
        <v>297</v>
      </c>
      <c r="BY21" s="362">
        <v>304</v>
      </c>
      <c r="BZ21" s="362">
        <v>319</v>
      </c>
      <c r="CA21" s="363">
        <v>334</v>
      </c>
    </row>
    <row r="22" spans="1:79" ht="25.5" customHeight="1" x14ac:dyDescent="0.4">
      <c r="A22" s="312"/>
      <c r="B22" s="101" t="s">
        <v>411</v>
      </c>
      <c r="C22" s="31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362"/>
      <c r="AZ22" s="362"/>
      <c r="BA22" s="362"/>
      <c r="BB22" s="362"/>
      <c r="BC22" s="362"/>
      <c r="BD22" s="362"/>
      <c r="BE22" s="362"/>
      <c r="BF22" s="362"/>
      <c r="BG22" s="362">
        <v>0</v>
      </c>
      <c r="BH22" s="362">
        <v>0</v>
      </c>
      <c r="BI22" s="362">
        <v>0</v>
      </c>
      <c r="BJ22" s="362">
        <v>0</v>
      </c>
      <c r="BK22" s="362">
        <v>0</v>
      </c>
      <c r="BL22" s="362">
        <v>0</v>
      </c>
      <c r="BM22" s="362">
        <v>0</v>
      </c>
      <c r="BN22" s="362">
        <v>0</v>
      </c>
      <c r="BO22" s="362">
        <v>0</v>
      </c>
      <c r="BP22" s="362">
        <v>0</v>
      </c>
      <c r="BQ22" s="362">
        <v>0</v>
      </c>
      <c r="BR22" s="362">
        <v>0</v>
      </c>
      <c r="BS22" s="362">
        <v>0</v>
      </c>
      <c r="BT22" s="362">
        <v>0</v>
      </c>
      <c r="BU22" s="362">
        <v>0</v>
      </c>
      <c r="BV22" s="362">
        <v>1</v>
      </c>
      <c r="BW22" s="362">
        <v>1</v>
      </c>
      <c r="BX22" s="362">
        <v>1</v>
      </c>
      <c r="BY22" s="362">
        <v>1</v>
      </c>
      <c r="BZ22" s="362">
        <v>1</v>
      </c>
      <c r="CA22" s="363">
        <v>1</v>
      </c>
    </row>
    <row r="23" spans="1:79" ht="15" customHeight="1" thickBot="1" x14ac:dyDescent="0.45">
      <c r="A23" s="349"/>
      <c r="B23" s="389"/>
      <c r="C23" s="349"/>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390"/>
      <c r="AD23" s="390"/>
      <c r="AE23" s="390"/>
      <c r="AF23" s="390"/>
      <c r="AG23" s="390"/>
      <c r="AH23" s="390"/>
      <c r="AI23" s="390"/>
      <c r="AJ23" s="390"/>
      <c r="AK23" s="390"/>
      <c r="AL23" s="390"/>
      <c r="AM23" s="390"/>
      <c r="AN23" s="390"/>
      <c r="AO23" s="390"/>
      <c r="AP23" s="390"/>
      <c r="AQ23" s="390"/>
      <c r="AR23" s="390"/>
      <c r="AS23" s="390"/>
      <c r="AT23" s="390"/>
      <c r="AU23" s="390"/>
      <c r="AV23" s="390"/>
      <c r="AW23" s="390"/>
      <c r="AX23" s="390"/>
      <c r="AY23" s="390"/>
      <c r="AZ23" s="390"/>
      <c r="BA23" s="390"/>
      <c r="BB23" s="390"/>
      <c r="BC23" s="390"/>
      <c r="BD23" s="390"/>
      <c r="BE23" s="390"/>
      <c r="BF23" s="390"/>
      <c r="BG23" s="390"/>
      <c r="BH23" s="390"/>
      <c r="BI23" s="390"/>
      <c r="BJ23" s="390"/>
      <c r="BK23" s="390"/>
      <c r="BL23" s="390"/>
      <c r="BM23" s="390"/>
      <c r="BN23" s="390"/>
      <c r="BO23" s="390"/>
      <c r="BP23" s="390"/>
      <c r="BQ23" s="390"/>
      <c r="BR23" s="390"/>
      <c r="BS23" s="390"/>
      <c r="BT23" s="390"/>
      <c r="BU23" s="390"/>
      <c r="BV23" s="390"/>
      <c r="BW23" s="390"/>
      <c r="BX23" s="390"/>
      <c r="BY23" s="390"/>
      <c r="BZ23" s="390"/>
      <c r="CA23" s="39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39997558519241921"/>
  </sheetPr>
  <dimension ref="A1:CA106"/>
  <sheetViews>
    <sheetView zoomScale="70" zoomScaleNormal="70" workbookViewId="0">
      <pane xSplit="3" topLeftCell="BP1" activePane="topRight" state="frozen"/>
      <selection activeCell="A4" sqref="A4"/>
      <selection pane="top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206" customWidth="1"/>
    <col min="76" max="79" width="12.73046875" style="312" customWidth="1"/>
    <col min="80" max="16384" width="9.1328125" style="312"/>
  </cols>
  <sheetData>
    <row r="1" spans="1:79" s="310" customFormat="1" ht="25.5" customHeight="1" thickBot="1" x14ac:dyDescent="0.4">
      <c r="A1" s="40" t="s">
        <v>42</v>
      </c>
      <c r="B1" s="41" t="s">
        <v>82</v>
      </c>
      <c r="C1" s="92"/>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9"/>
      <c r="BW1" s="309"/>
      <c r="BX1" s="309"/>
    </row>
    <row r="2" spans="1:79" x14ac:dyDescent="0.4">
      <c r="A2" s="44" t="s">
        <v>592</v>
      </c>
      <c r="B2" s="17" t="s">
        <v>413</v>
      </c>
      <c r="C2" s="311"/>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14"/>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30" customFormat="1" ht="24" customHeight="1" x14ac:dyDescent="0.4">
      <c r="A4" s="29"/>
      <c r="B4" s="160" t="s">
        <v>100</v>
      </c>
      <c r="C4" s="392"/>
      <c r="D4" s="357">
        <v>0</v>
      </c>
      <c r="E4" s="357">
        <v>0</v>
      </c>
      <c r="F4" s="357">
        <v>0</v>
      </c>
      <c r="G4" s="357">
        <v>0</v>
      </c>
      <c r="H4" s="357">
        <v>0</v>
      </c>
      <c r="I4" s="357">
        <v>0</v>
      </c>
      <c r="J4" s="357">
        <v>0</v>
      </c>
      <c r="K4" s="357">
        <v>0</v>
      </c>
      <c r="L4" s="357">
        <v>0</v>
      </c>
      <c r="M4" s="357">
        <v>0</v>
      </c>
      <c r="N4" s="357">
        <v>0</v>
      </c>
      <c r="O4" s="357">
        <v>0</v>
      </c>
      <c r="P4" s="357">
        <v>0</v>
      </c>
      <c r="Q4" s="357">
        <v>0</v>
      </c>
      <c r="R4" s="357">
        <v>0</v>
      </c>
      <c r="S4" s="357">
        <v>0</v>
      </c>
      <c r="T4" s="357">
        <v>0</v>
      </c>
      <c r="U4" s="357">
        <v>0</v>
      </c>
      <c r="V4" s="357">
        <v>0</v>
      </c>
      <c r="W4" s="357">
        <v>0</v>
      </c>
      <c r="X4" s="357">
        <v>0</v>
      </c>
      <c r="Y4" s="357">
        <v>0</v>
      </c>
      <c r="Z4" s="357">
        <v>18</v>
      </c>
      <c r="AA4" s="357">
        <v>21</v>
      </c>
      <c r="AB4" s="357">
        <v>27</v>
      </c>
      <c r="AC4" s="357">
        <v>33</v>
      </c>
      <c r="AD4" s="357">
        <v>99</v>
      </c>
      <c r="AE4" s="357">
        <v>137</v>
      </c>
      <c r="AF4" s="357">
        <v>148</v>
      </c>
      <c r="AG4" s="357">
        <v>369</v>
      </c>
      <c r="AH4" s="357">
        <v>386</v>
      </c>
      <c r="AI4" s="357">
        <v>445</v>
      </c>
      <c r="AJ4" s="357">
        <v>599</v>
      </c>
      <c r="AK4" s="357">
        <v>890.6</v>
      </c>
      <c r="AL4" s="357">
        <v>1083</v>
      </c>
      <c r="AM4" s="357">
        <v>1218</v>
      </c>
      <c r="AN4" s="357">
        <v>1354</v>
      </c>
      <c r="AO4" s="357">
        <v>1479</v>
      </c>
      <c r="AP4" s="357">
        <v>1635</v>
      </c>
      <c r="AQ4" s="357">
        <v>1701</v>
      </c>
      <c r="AR4" s="357">
        <v>1365.134</v>
      </c>
      <c r="AS4" s="357">
        <v>1699.6620000000003</v>
      </c>
      <c r="AT4" s="357">
        <v>2122.81</v>
      </c>
      <c r="AU4" s="357">
        <v>1404.1669999999999</v>
      </c>
      <c r="AV4" s="357">
        <v>1692.576</v>
      </c>
      <c r="AW4" s="357">
        <v>1939.9</v>
      </c>
      <c r="AX4" s="357">
        <v>2077.2112939999997</v>
      </c>
      <c r="AY4" s="357">
        <v>2188.670932</v>
      </c>
      <c r="AZ4" s="357">
        <v>2310.6117920000006</v>
      </c>
      <c r="BA4" s="357">
        <v>2394.678625</v>
      </c>
      <c r="BB4" s="357">
        <v>2452.404614999999</v>
      </c>
      <c r="BC4" s="357">
        <v>2510.8873257930913</v>
      </c>
      <c r="BD4" s="357">
        <v>2574.5184790181656</v>
      </c>
      <c r="BE4" s="357">
        <v>2685.8228541801273</v>
      </c>
      <c r="BF4" s="357">
        <v>2833.9392983749794</v>
      </c>
      <c r="BG4" s="357">
        <v>3226.13099526</v>
      </c>
      <c r="BH4" s="357">
        <v>3556.9849629183473</v>
      </c>
      <c r="BI4" s="357">
        <v>3774.089575</v>
      </c>
      <c r="BJ4" s="357">
        <v>3941.0267050000002</v>
      </c>
      <c r="BK4" s="357">
        <v>4026.6875790000004</v>
      </c>
      <c r="BL4" s="357">
        <f>SUM(BL6:BL15)</f>
        <v>4234.4436619999997</v>
      </c>
      <c r="BM4" s="357">
        <f>SUM(BM6:BM15)</f>
        <v>4697.6782249999997</v>
      </c>
      <c r="BN4" s="357">
        <f>SUM(BN6:BN15)</f>
        <v>4924.7733250000001</v>
      </c>
      <c r="BO4" s="357">
        <f>SUM(BO6:BO15)</f>
        <v>4918.3788950000007</v>
      </c>
      <c r="BP4" s="357">
        <f>SUM(BP6:BP15)</f>
        <v>4911.948089999999</v>
      </c>
      <c r="BQ4" s="357">
        <f t="shared" ref="BQ4:BX4" si="0">SUM(BQ6:BQ15)</f>
        <v>0</v>
      </c>
      <c r="BR4" s="357">
        <f t="shared" si="0"/>
        <v>0</v>
      </c>
      <c r="BS4" s="357">
        <f t="shared" si="0"/>
        <v>0</v>
      </c>
      <c r="BT4" s="357">
        <f t="shared" si="0"/>
        <v>0</v>
      </c>
      <c r="BU4" s="357">
        <f t="shared" si="0"/>
        <v>0</v>
      </c>
      <c r="BV4" s="357">
        <f t="shared" si="0"/>
        <v>0</v>
      </c>
      <c r="BW4" s="357">
        <f t="shared" si="0"/>
        <v>0</v>
      </c>
      <c r="BX4" s="358">
        <f t="shared" si="0"/>
        <v>0</v>
      </c>
      <c r="BY4" s="358">
        <f>SUM(BY6:BY15)</f>
        <v>0</v>
      </c>
      <c r="BZ4" s="358">
        <f>SUM(BZ6:BZ15)</f>
        <v>0</v>
      </c>
      <c r="CA4" s="359">
        <f>SUM(CA6:CA15)</f>
        <v>0</v>
      </c>
    </row>
    <row r="5" spans="1:79" ht="26.25" customHeight="1" x14ac:dyDescent="0.4">
      <c r="A5" s="143"/>
      <c r="B5" s="147" t="s">
        <v>414</v>
      </c>
      <c r="C5" s="393"/>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2"/>
      <c r="BY5" s="362"/>
      <c r="BZ5" s="362"/>
      <c r="CA5" s="363"/>
    </row>
    <row r="6" spans="1:79" x14ac:dyDescent="0.4">
      <c r="A6" s="394"/>
      <c r="B6" s="64" t="s">
        <v>415</v>
      </c>
      <c r="C6" s="393"/>
      <c r="D6" s="361">
        <v>0</v>
      </c>
      <c r="E6" s="361">
        <v>0</v>
      </c>
      <c r="F6" s="361">
        <v>0</v>
      </c>
      <c r="G6" s="361">
        <v>0</v>
      </c>
      <c r="H6" s="361">
        <v>0</v>
      </c>
      <c r="I6" s="361">
        <v>0</v>
      </c>
      <c r="J6" s="361">
        <v>0</v>
      </c>
      <c r="K6" s="361">
        <v>0</v>
      </c>
      <c r="L6" s="361">
        <v>0</v>
      </c>
      <c r="M6" s="361">
        <v>0</v>
      </c>
      <c r="N6" s="361">
        <v>0</v>
      </c>
      <c r="O6" s="361">
        <v>0</v>
      </c>
      <c r="P6" s="361">
        <v>0</v>
      </c>
      <c r="Q6" s="361">
        <v>0</v>
      </c>
      <c r="R6" s="361">
        <v>0</v>
      </c>
      <c r="S6" s="361">
        <v>0</v>
      </c>
      <c r="T6" s="361">
        <v>0</v>
      </c>
      <c r="U6" s="361">
        <v>0</v>
      </c>
      <c r="V6" s="361">
        <v>0</v>
      </c>
      <c r="W6" s="361">
        <v>0</v>
      </c>
      <c r="X6" s="361">
        <v>0</v>
      </c>
      <c r="Y6" s="361">
        <v>0</v>
      </c>
      <c r="Z6" s="361">
        <v>0</v>
      </c>
      <c r="AA6" s="361">
        <v>0</v>
      </c>
      <c r="AB6" s="361">
        <v>0</v>
      </c>
      <c r="AC6" s="361">
        <v>0</v>
      </c>
      <c r="AD6" s="361">
        <v>0</v>
      </c>
      <c r="AE6" s="361">
        <v>0</v>
      </c>
      <c r="AF6" s="361">
        <v>0</v>
      </c>
      <c r="AG6" s="361">
        <v>0</v>
      </c>
      <c r="AH6" s="361">
        <v>0</v>
      </c>
      <c r="AI6" s="361">
        <v>0</v>
      </c>
      <c r="AJ6" s="361">
        <v>0</v>
      </c>
      <c r="AK6" s="361">
        <v>0</v>
      </c>
      <c r="AL6" s="361">
        <v>0</v>
      </c>
      <c r="AM6" s="361">
        <v>0</v>
      </c>
      <c r="AN6" s="361">
        <v>0</v>
      </c>
      <c r="AO6" s="361">
        <v>0</v>
      </c>
      <c r="AP6" s="361">
        <v>0</v>
      </c>
      <c r="AQ6" s="361">
        <v>0</v>
      </c>
      <c r="AR6" s="361">
        <v>0</v>
      </c>
      <c r="AS6" s="361">
        <v>0</v>
      </c>
      <c r="AT6" s="361">
        <v>0</v>
      </c>
      <c r="AU6" s="361">
        <v>0</v>
      </c>
      <c r="AV6" s="361">
        <v>0</v>
      </c>
      <c r="AW6" s="361">
        <v>0</v>
      </c>
      <c r="AX6" s="361">
        <v>0</v>
      </c>
      <c r="AY6" s="361">
        <v>0</v>
      </c>
      <c r="AZ6" s="361">
        <v>0</v>
      </c>
      <c r="BA6" s="361">
        <v>0</v>
      </c>
      <c r="BB6" s="361">
        <v>0</v>
      </c>
      <c r="BC6" s="361">
        <v>0</v>
      </c>
      <c r="BD6" s="361">
        <v>0</v>
      </c>
      <c r="BE6" s="361">
        <v>0</v>
      </c>
      <c r="BF6" s="361">
        <v>0</v>
      </c>
      <c r="BG6" s="361">
        <v>0</v>
      </c>
      <c r="BH6" s="361">
        <v>0</v>
      </c>
      <c r="BI6" s="361">
        <v>0</v>
      </c>
      <c r="BJ6" s="361">
        <v>0</v>
      </c>
      <c r="BK6" s="361">
        <v>0</v>
      </c>
      <c r="BL6" s="361">
        <v>308.02755006718922</v>
      </c>
      <c r="BM6" s="361">
        <v>515.48243622450877</v>
      </c>
      <c r="BN6" s="361">
        <v>559.64886740375289</v>
      </c>
      <c r="BO6" s="361">
        <v>588.23789220306298</v>
      </c>
      <c r="BP6" s="361">
        <v>620.96731151552888</v>
      </c>
      <c r="BQ6" s="361">
        <v>0</v>
      </c>
      <c r="BR6" s="361">
        <v>0</v>
      </c>
      <c r="BS6" s="361">
        <v>0</v>
      </c>
      <c r="BT6" s="361">
        <v>0</v>
      </c>
      <c r="BU6" s="361">
        <v>0</v>
      </c>
      <c r="BV6" s="361">
        <v>0</v>
      </c>
      <c r="BW6" s="361">
        <v>0</v>
      </c>
      <c r="BX6" s="362">
        <v>0</v>
      </c>
      <c r="BY6" s="362">
        <v>0</v>
      </c>
      <c r="BZ6" s="362">
        <v>0</v>
      </c>
      <c r="CA6" s="363">
        <v>0</v>
      </c>
    </row>
    <row r="7" spans="1:79" x14ac:dyDescent="0.4">
      <c r="A7" s="394"/>
      <c r="B7" s="64" t="s">
        <v>25</v>
      </c>
      <c r="C7" s="393"/>
      <c r="D7" s="361">
        <v>0</v>
      </c>
      <c r="E7" s="361">
        <v>0</v>
      </c>
      <c r="F7" s="361">
        <v>0</v>
      </c>
      <c r="G7" s="361">
        <v>0</v>
      </c>
      <c r="H7" s="361">
        <v>0</v>
      </c>
      <c r="I7" s="361">
        <v>0</v>
      </c>
      <c r="J7" s="361">
        <v>0</v>
      </c>
      <c r="K7" s="361">
        <v>0</v>
      </c>
      <c r="L7" s="361">
        <v>0</v>
      </c>
      <c r="M7" s="361">
        <v>0</v>
      </c>
      <c r="N7" s="361">
        <v>0</v>
      </c>
      <c r="O7" s="361">
        <v>0</v>
      </c>
      <c r="P7" s="361">
        <v>0</v>
      </c>
      <c r="Q7" s="361">
        <v>0</v>
      </c>
      <c r="R7" s="361">
        <v>0</v>
      </c>
      <c r="S7" s="361">
        <v>0</v>
      </c>
      <c r="T7" s="361">
        <v>0</v>
      </c>
      <c r="U7" s="361">
        <v>0</v>
      </c>
      <c r="V7" s="361">
        <v>0</v>
      </c>
      <c r="W7" s="361">
        <v>0</v>
      </c>
      <c r="X7" s="361">
        <v>0</v>
      </c>
      <c r="Y7" s="361">
        <v>0</v>
      </c>
      <c r="Z7" s="361">
        <v>0</v>
      </c>
      <c r="AA7" s="361">
        <v>0</v>
      </c>
      <c r="AB7" s="361">
        <v>0</v>
      </c>
      <c r="AC7" s="361">
        <v>0</v>
      </c>
      <c r="AD7" s="361">
        <v>0</v>
      </c>
      <c r="AE7" s="361">
        <v>0</v>
      </c>
      <c r="AF7" s="361">
        <v>0</v>
      </c>
      <c r="AG7" s="361">
        <v>0</v>
      </c>
      <c r="AH7" s="361">
        <v>0</v>
      </c>
      <c r="AI7" s="361">
        <v>0</v>
      </c>
      <c r="AJ7" s="361">
        <v>0</v>
      </c>
      <c r="AK7" s="361">
        <v>0</v>
      </c>
      <c r="AL7" s="361">
        <v>0</v>
      </c>
      <c r="AM7" s="361">
        <v>0</v>
      </c>
      <c r="AN7" s="361">
        <v>0</v>
      </c>
      <c r="AO7" s="361">
        <v>0</v>
      </c>
      <c r="AP7" s="361">
        <v>0</v>
      </c>
      <c r="AQ7" s="361">
        <v>0</v>
      </c>
      <c r="AR7" s="361">
        <v>0</v>
      </c>
      <c r="AS7" s="361">
        <v>0</v>
      </c>
      <c r="AT7" s="361">
        <v>0</v>
      </c>
      <c r="AU7" s="361">
        <v>0</v>
      </c>
      <c r="AV7" s="361">
        <v>0</v>
      </c>
      <c r="AW7" s="361">
        <v>0</v>
      </c>
      <c r="AX7" s="361">
        <v>0</v>
      </c>
      <c r="AY7" s="361">
        <v>0</v>
      </c>
      <c r="AZ7" s="361">
        <v>0</v>
      </c>
      <c r="BA7" s="361">
        <v>0</v>
      </c>
      <c r="BB7" s="361">
        <v>0</v>
      </c>
      <c r="BC7" s="361">
        <v>0</v>
      </c>
      <c r="BD7" s="361">
        <v>0</v>
      </c>
      <c r="BE7" s="361">
        <v>0</v>
      </c>
      <c r="BF7" s="361">
        <v>0</v>
      </c>
      <c r="BG7" s="361">
        <v>0</v>
      </c>
      <c r="BH7" s="361">
        <v>0</v>
      </c>
      <c r="BI7" s="361">
        <v>0</v>
      </c>
      <c r="BJ7" s="361">
        <v>0</v>
      </c>
      <c r="BK7" s="361">
        <v>0</v>
      </c>
      <c r="BL7" s="361">
        <v>944.21315574012146</v>
      </c>
      <c r="BM7" s="361">
        <v>1026.3094368543275</v>
      </c>
      <c r="BN7" s="361">
        <v>1083.9569208671562</v>
      </c>
      <c r="BO7" s="361">
        <v>1097.3255047744601</v>
      </c>
      <c r="BP7" s="361">
        <v>1110.9613710199749</v>
      </c>
      <c r="BQ7" s="361">
        <v>0</v>
      </c>
      <c r="BR7" s="361">
        <v>0</v>
      </c>
      <c r="BS7" s="361">
        <v>0</v>
      </c>
      <c r="BT7" s="361">
        <v>0</v>
      </c>
      <c r="BU7" s="361">
        <v>0</v>
      </c>
      <c r="BV7" s="361">
        <v>0</v>
      </c>
      <c r="BW7" s="361">
        <v>0</v>
      </c>
      <c r="BX7" s="362">
        <v>0</v>
      </c>
      <c r="BY7" s="362">
        <v>0</v>
      </c>
      <c r="BZ7" s="362">
        <v>0</v>
      </c>
      <c r="CA7" s="363">
        <v>0</v>
      </c>
    </row>
    <row r="8" spans="1:79" x14ac:dyDescent="0.4">
      <c r="A8" s="394"/>
      <c r="B8" s="64" t="s">
        <v>416</v>
      </c>
      <c r="C8" s="393"/>
      <c r="D8" s="361">
        <v>0</v>
      </c>
      <c r="E8" s="361">
        <v>0</v>
      </c>
      <c r="F8" s="361">
        <v>0</v>
      </c>
      <c r="G8" s="361">
        <v>0</v>
      </c>
      <c r="H8" s="361">
        <v>0</v>
      </c>
      <c r="I8" s="361">
        <v>0</v>
      </c>
      <c r="J8" s="361">
        <v>0</v>
      </c>
      <c r="K8" s="361">
        <v>0</v>
      </c>
      <c r="L8" s="361">
        <v>0</v>
      </c>
      <c r="M8" s="361">
        <v>0</v>
      </c>
      <c r="N8" s="361">
        <v>0</v>
      </c>
      <c r="O8" s="361">
        <v>0</v>
      </c>
      <c r="P8" s="361">
        <v>0</v>
      </c>
      <c r="Q8" s="361">
        <v>0</v>
      </c>
      <c r="R8" s="361">
        <v>0</v>
      </c>
      <c r="S8" s="361">
        <v>0</v>
      </c>
      <c r="T8" s="361">
        <v>0</v>
      </c>
      <c r="U8" s="361">
        <v>0</v>
      </c>
      <c r="V8" s="361">
        <v>0</v>
      </c>
      <c r="W8" s="361">
        <v>0</v>
      </c>
      <c r="X8" s="361">
        <v>0</v>
      </c>
      <c r="Y8" s="361">
        <v>0</v>
      </c>
      <c r="Z8" s="361">
        <v>0</v>
      </c>
      <c r="AA8" s="361">
        <v>0</v>
      </c>
      <c r="AB8" s="361">
        <v>0</v>
      </c>
      <c r="AC8" s="361">
        <v>0</v>
      </c>
      <c r="AD8" s="361">
        <v>0</v>
      </c>
      <c r="AE8" s="361">
        <v>0</v>
      </c>
      <c r="AF8" s="361">
        <v>0</v>
      </c>
      <c r="AG8" s="361">
        <v>0</v>
      </c>
      <c r="AH8" s="361">
        <v>0</v>
      </c>
      <c r="AI8" s="361">
        <v>0</v>
      </c>
      <c r="AJ8" s="361">
        <v>0</v>
      </c>
      <c r="AK8" s="361">
        <v>0</v>
      </c>
      <c r="AL8" s="361">
        <v>0</v>
      </c>
      <c r="AM8" s="361">
        <v>0</v>
      </c>
      <c r="AN8" s="361">
        <v>0</v>
      </c>
      <c r="AO8" s="361">
        <v>0</v>
      </c>
      <c r="AP8" s="361">
        <v>0</v>
      </c>
      <c r="AQ8" s="361">
        <v>0</v>
      </c>
      <c r="AR8" s="361">
        <v>0</v>
      </c>
      <c r="AS8" s="361">
        <v>0</v>
      </c>
      <c r="AT8" s="361">
        <v>0</v>
      </c>
      <c r="AU8" s="361">
        <v>0</v>
      </c>
      <c r="AV8" s="361">
        <v>0</v>
      </c>
      <c r="AW8" s="361">
        <v>0</v>
      </c>
      <c r="AX8" s="361">
        <v>0</v>
      </c>
      <c r="AY8" s="361">
        <v>0</v>
      </c>
      <c r="AZ8" s="361">
        <v>0</v>
      </c>
      <c r="BA8" s="361">
        <v>0</v>
      </c>
      <c r="BB8" s="361">
        <v>0</v>
      </c>
      <c r="BC8" s="361">
        <v>0</v>
      </c>
      <c r="BD8" s="361">
        <v>0</v>
      </c>
      <c r="BE8" s="361">
        <v>0</v>
      </c>
      <c r="BF8" s="361">
        <v>0</v>
      </c>
      <c r="BG8" s="361">
        <v>0</v>
      </c>
      <c r="BH8" s="361">
        <v>0</v>
      </c>
      <c r="BI8" s="361">
        <v>0</v>
      </c>
      <c r="BJ8" s="361">
        <v>0</v>
      </c>
      <c r="BK8" s="361">
        <v>0</v>
      </c>
      <c r="BL8" s="361">
        <v>548.72375959129954</v>
      </c>
      <c r="BM8" s="361">
        <v>539.7901437571029</v>
      </c>
      <c r="BN8" s="361">
        <v>504.78300198133326</v>
      </c>
      <c r="BO8" s="361">
        <v>443.73935361736528</v>
      </c>
      <c r="BP8" s="361">
        <v>399.82414747873798</v>
      </c>
      <c r="BQ8" s="361">
        <v>0</v>
      </c>
      <c r="BR8" s="361">
        <v>0</v>
      </c>
      <c r="BS8" s="361">
        <v>0</v>
      </c>
      <c r="BT8" s="361">
        <v>0</v>
      </c>
      <c r="BU8" s="361">
        <v>0</v>
      </c>
      <c r="BV8" s="361">
        <v>0</v>
      </c>
      <c r="BW8" s="361">
        <v>0</v>
      </c>
      <c r="BX8" s="362">
        <v>0</v>
      </c>
      <c r="BY8" s="362">
        <v>0</v>
      </c>
      <c r="BZ8" s="362">
        <v>0</v>
      </c>
      <c r="CA8" s="363">
        <v>0</v>
      </c>
    </row>
    <row r="9" spans="1:79" x14ac:dyDescent="0.4">
      <c r="A9" s="394"/>
      <c r="B9" s="64" t="s">
        <v>363</v>
      </c>
      <c r="C9" s="393"/>
      <c r="D9" s="361">
        <v>0</v>
      </c>
      <c r="E9" s="361">
        <v>0</v>
      </c>
      <c r="F9" s="361">
        <v>0</v>
      </c>
      <c r="G9" s="361">
        <v>0</v>
      </c>
      <c r="H9" s="361">
        <v>0</v>
      </c>
      <c r="I9" s="361">
        <v>0</v>
      </c>
      <c r="J9" s="361">
        <v>0</v>
      </c>
      <c r="K9" s="361">
        <v>0</v>
      </c>
      <c r="L9" s="361">
        <v>0</v>
      </c>
      <c r="M9" s="361">
        <v>0</v>
      </c>
      <c r="N9" s="361">
        <v>0</v>
      </c>
      <c r="O9" s="361">
        <v>0</v>
      </c>
      <c r="P9" s="361">
        <v>0</v>
      </c>
      <c r="Q9" s="361">
        <v>0</v>
      </c>
      <c r="R9" s="361">
        <v>0</v>
      </c>
      <c r="S9" s="361">
        <v>0</v>
      </c>
      <c r="T9" s="361">
        <v>0</v>
      </c>
      <c r="U9" s="361">
        <v>0</v>
      </c>
      <c r="V9" s="361">
        <v>0</v>
      </c>
      <c r="W9" s="361">
        <v>0</v>
      </c>
      <c r="X9" s="361">
        <v>0</v>
      </c>
      <c r="Y9" s="361">
        <v>0</v>
      </c>
      <c r="Z9" s="361">
        <v>0</v>
      </c>
      <c r="AA9" s="361">
        <v>0</v>
      </c>
      <c r="AB9" s="361">
        <v>0</v>
      </c>
      <c r="AC9" s="361">
        <v>0</v>
      </c>
      <c r="AD9" s="361">
        <v>0</v>
      </c>
      <c r="AE9" s="361">
        <v>0</v>
      </c>
      <c r="AF9" s="361">
        <v>0</v>
      </c>
      <c r="AG9" s="361">
        <v>0</v>
      </c>
      <c r="AH9" s="361">
        <v>0</v>
      </c>
      <c r="AI9" s="361">
        <v>0</v>
      </c>
      <c r="AJ9" s="361">
        <v>0</v>
      </c>
      <c r="AK9" s="361">
        <v>0</v>
      </c>
      <c r="AL9" s="361">
        <v>0</v>
      </c>
      <c r="AM9" s="361">
        <v>0</v>
      </c>
      <c r="AN9" s="361">
        <v>0</v>
      </c>
      <c r="AO9" s="361">
        <v>0</v>
      </c>
      <c r="AP9" s="361">
        <v>0</v>
      </c>
      <c r="AQ9" s="361">
        <v>0</v>
      </c>
      <c r="AR9" s="361">
        <v>0</v>
      </c>
      <c r="AS9" s="361">
        <v>0</v>
      </c>
      <c r="AT9" s="361">
        <v>0</v>
      </c>
      <c r="AU9" s="361">
        <v>0</v>
      </c>
      <c r="AV9" s="361">
        <v>0</v>
      </c>
      <c r="AW9" s="361">
        <v>0</v>
      </c>
      <c r="AX9" s="361">
        <v>0</v>
      </c>
      <c r="AY9" s="361">
        <v>0</v>
      </c>
      <c r="AZ9" s="361">
        <v>0</v>
      </c>
      <c r="BA9" s="361">
        <v>0</v>
      </c>
      <c r="BB9" s="361">
        <v>0</v>
      </c>
      <c r="BC9" s="361">
        <v>0</v>
      </c>
      <c r="BD9" s="361">
        <v>0</v>
      </c>
      <c r="BE9" s="361">
        <v>0</v>
      </c>
      <c r="BF9" s="361">
        <v>0</v>
      </c>
      <c r="BG9" s="361">
        <v>0</v>
      </c>
      <c r="BH9" s="361">
        <v>0</v>
      </c>
      <c r="BI9" s="361">
        <v>0</v>
      </c>
      <c r="BJ9" s="361">
        <v>0</v>
      </c>
      <c r="BK9" s="361">
        <v>0</v>
      </c>
      <c r="BL9" s="361">
        <v>90.993787458770441</v>
      </c>
      <c r="BM9" s="361">
        <v>106.36432472921662</v>
      </c>
      <c r="BN9" s="361">
        <v>123.81489727307819</v>
      </c>
      <c r="BO9" s="361">
        <v>134.65359309032178</v>
      </c>
      <c r="BP9" s="361">
        <v>148.92426813359887</v>
      </c>
      <c r="BQ9" s="361">
        <v>0</v>
      </c>
      <c r="BR9" s="361">
        <v>0</v>
      </c>
      <c r="BS9" s="361">
        <v>0</v>
      </c>
      <c r="BT9" s="361">
        <v>0</v>
      </c>
      <c r="BU9" s="361">
        <v>0</v>
      </c>
      <c r="BV9" s="361">
        <v>0</v>
      </c>
      <c r="BW9" s="361">
        <v>0</v>
      </c>
      <c r="BX9" s="362">
        <v>0</v>
      </c>
      <c r="BY9" s="362">
        <v>0</v>
      </c>
      <c r="BZ9" s="362">
        <v>0</v>
      </c>
      <c r="CA9" s="363">
        <v>0</v>
      </c>
    </row>
    <row r="10" spans="1:79" x14ac:dyDescent="0.4">
      <c r="A10" s="394"/>
      <c r="B10" s="64" t="s">
        <v>417</v>
      </c>
      <c r="C10" s="393"/>
      <c r="D10" s="361">
        <v>0</v>
      </c>
      <c r="E10" s="361">
        <v>0</v>
      </c>
      <c r="F10" s="361">
        <v>0</v>
      </c>
      <c r="G10" s="361">
        <v>0</v>
      </c>
      <c r="H10" s="361">
        <v>0</v>
      </c>
      <c r="I10" s="361">
        <v>0</v>
      </c>
      <c r="J10" s="361">
        <v>0</v>
      </c>
      <c r="K10" s="361">
        <v>0</v>
      </c>
      <c r="L10" s="361">
        <v>0</v>
      </c>
      <c r="M10" s="361">
        <v>0</v>
      </c>
      <c r="N10" s="361">
        <v>0</v>
      </c>
      <c r="O10" s="361">
        <v>0</v>
      </c>
      <c r="P10" s="361">
        <v>0</v>
      </c>
      <c r="Q10" s="361">
        <v>0</v>
      </c>
      <c r="R10" s="361">
        <v>0</v>
      </c>
      <c r="S10" s="361">
        <v>0</v>
      </c>
      <c r="T10" s="361">
        <v>0</v>
      </c>
      <c r="U10" s="361">
        <v>0</v>
      </c>
      <c r="V10" s="361">
        <v>0</v>
      </c>
      <c r="W10" s="361">
        <v>0</v>
      </c>
      <c r="X10" s="361">
        <v>0</v>
      </c>
      <c r="Y10" s="361">
        <v>0</v>
      </c>
      <c r="Z10" s="361">
        <v>0</v>
      </c>
      <c r="AA10" s="361">
        <v>0</v>
      </c>
      <c r="AB10" s="361">
        <v>0</v>
      </c>
      <c r="AC10" s="361">
        <v>0</v>
      </c>
      <c r="AD10" s="361">
        <v>0</v>
      </c>
      <c r="AE10" s="361">
        <v>0</v>
      </c>
      <c r="AF10" s="361">
        <v>0</v>
      </c>
      <c r="AG10" s="361">
        <v>0</v>
      </c>
      <c r="AH10" s="361">
        <v>0</v>
      </c>
      <c r="AI10" s="361">
        <v>0</v>
      </c>
      <c r="AJ10" s="361">
        <v>0</v>
      </c>
      <c r="AK10" s="361">
        <v>0</v>
      </c>
      <c r="AL10" s="361">
        <v>0</v>
      </c>
      <c r="AM10" s="361">
        <v>0</v>
      </c>
      <c r="AN10" s="361">
        <v>0</v>
      </c>
      <c r="AO10" s="361">
        <v>0</v>
      </c>
      <c r="AP10" s="361">
        <v>0</v>
      </c>
      <c r="AQ10" s="361">
        <v>0</v>
      </c>
      <c r="AR10" s="361">
        <v>0</v>
      </c>
      <c r="AS10" s="361">
        <v>0</v>
      </c>
      <c r="AT10" s="361">
        <v>0</v>
      </c>
      <c r="AU10" s="361">
        <v>0</v>
      </c>
      <c r="AV10" s="361">
        <v>0</v>
      </c>
      <c r="AW10" s="361">
        <v>0</v>
      </c>
      <c r="AX10" s="361">
        <v>0</v>
      </c>
      <c r="AY10" s="361">
        <v>0</v>
      </c>
      <c r="AZ10" s="361">
        <v>0</v>
      </c>
      <c r="BA10" s="361">
        <v>0</v>
      </c>
      <c r="BB10" s="361">
        <v>0</v>
      </c>
      <c r="BC10" s="361">
        <v>0</v>
      </c>
      <c r="BD10" s="361">
        <v>0</v>
      </c>
      <c r="BE10" s="361">
        <v>0</v>
      </c>
      <c r="BF10" s="361">
        <v>0</v>
      </c>
      <c r="BG10" s="361">
        <v>0</v>
      </c>
      <c r="BH10" s="361">
        <v>0</v>
      </c>
      <c r="BI10" s="361">
        <v>0</v>
      </c>
      <c r="BJ10" s="361">
        <v>0</v>
      </c>
      <c r="BK10" s="361">
        <v>0</v>
      </c>
      <c r="BL10" s="361">
        <v>160.10370387808047</v>
      </c>
      <c r="BM10" s="361">
        <v>169.9076006622407</v>
      </c>
      <c r="BN10" s="361">
        <v>169.73026830045234</v>
      </c>
      <c r="BO10" s="361">
        <v>154.35312752812516</v>
      </c>
      <c r="BP10" s="361">
        <v>129.85184372983497</v>
      </c>
      <c r="BQ10" s="361">
        <v>0</v>
      </c>
      <c r="BR10" s="361">
        <v>0</v>
      </c>
      <c r="BS10" s="361">
        <v>0</v>
      </c>
      <c r="BT10" s="361">
        <v>0</v>
      </c>
      <c r="BU10" s="361">
        <v>0</v>
      </c>
      <c r="BV10" s="361">
        <v>0</v>
      </c>
      <c r="BW10" s="361">
        <v>0</v>
      </c>
      <c r="BX10" s="362">
        <v>0</v>
      </c>
      <c r="BY10" s="362">
        <v>0</v>
      </c>
      <c r="BZ10" s="362">
        <v>0</v>
      </c>
      <c r="CA10" s="363">
        <v>0</v>
      </c>
    </row>
    <row r="11" spans="1:79" ht="26.25" customHeight="1" x14ac:dyDescent="0.4">
      <c r="A11" s="394"/>
      <c r="B11" s="64" t="s">
        <v>418</v>
      </c>
      <c r="C11" s="393"/>
      <c r="D11" s="361">
        <v>0</v>
      </c>
      <c r="E11" s="361">
        <v>0</v>
      </c>
      <c r="F11" s="361">
        <v>0</v>
      </c>
      <c r="G11" s="361">
        <v>0</v>
      </c>
      <c r="H11" s="361">
        <v>0</v>
      </c>
      <c r="I11" s="361">
        <v>0</v>
      </c>
      <c r="J11" s="361">
        <v>0</v>
      </c>
      <c r="K11" s="361">
        <v>0</v>
      </c>
      <c r="L11" s="361">
        <v>0</v>
      </c>
      <c r="M11" s="361">
        <v>0</v>
      </c>
      <c r="N11" s="361">
        <v>0</v>
      </c>
      <c r="O11" s="361">
        <v>0</v>
      </c>
      <c r="P11" s="361">
        <v>0</v>
      </c>
      <c r="Q11" s="361">
        <v>0</v>
      </c>
      <c r="R11" s="361">
        <v>0</v>
      </c>
      <c r="S11" s="361">
        <v>0</v>
      </c>
      <c r="T11" s="361">
        <v>0</v>
      </c>
      <c r="U11" s="361">
        <v>0</v>
      </c>
      <c r="V11" s="361">
        <v>0</v>
      </c>
      <c r="W11" s="361">
        <v>0</v>
      </c>
      <c r="X11" s="361">
        <v>0</v>
      </c>
      <c r="Y11" s="361">
        <v>0</v>
      </c>
      <c r="Z11" s="361">
        <v>0</v>
      </c>
      <c r="AA11" s="361">
        <v>0</v>
      </c>
      <c r="AB11" s="361">
        <v>0</v>
      </c>
      <c r="AC11" s="361">
        <v>0</v>
      </c>
      <c r="AD11" s="361">
        <v>0</v>
      </c>
      <c r="AE11" s="361">
        <v>0</v>
      </c>
      <c r="AF11" s="361">
        <v>0</v>
      </c>
      <c r="AG11" s="361">
        <v>0</v>
      </c>
      <c r="AH11" s="361">
        <v>0</v>
      </c>
      <c r="AI11" s="361">
        <v>0</v>
      </c>
      <c r="AJ11" s="361">
        <v>0</v>
      </c>
      <c r="AK11" s="361">
        <v>0</v>
      </c>
      <c r="AL11" s="361">
        <v>0</v>
      </c>
      <c r="AM11" s="361">
        <v>0</v>
      </c>
      <c r="AN11" s="361">
        <v>0</v>
      </c>
      <c r="AO11" s="361">
        <v>0</v>
      </c>
      <c r="AP11" s="361">
        <v>0</v>
      </c>
      <c r="AQ11" s="361">
        <v>0</v>
      </c>
      <c r="AR11" s="361">
        <v>0</v>
      </c>
      <c r="AS11" s="361">
        <v>0</v>
      </c>
      <c r="AT11" s="361">
        <v>0</v>
      </c>
      <c r="AU11" s="361">
        <v>0</v>
      </c>
      <c r="AV11" s="361">
        <v>0</v>
      </c>
      <c r="AW11" s="361">
        <v>0</v>
      </c>
      <c r="AX11" s="361">
        <v>0</v>
      </c>
      <c r="AY11" s="361">
        <v>0</v>
      </c>
      <c r="AZ11" s="361">
        <v>0</v>
      </c>
      <c r="BA11" s="361">
        <v>0</v>
      </c>
      <c r="BB11" s="361">
        <v>0</v>
      </c>
      <c r="BC11" s="361">
        <v>0</v>
      </c>
      <c r="BD11" s="361">
        <v>0</v>
      </c>
      <c r="BE11" s="361">
        <v>0</v>
      </c>
      <c r="BF11" s="361">
        <v>0</v>
      </c>
      <c r="BG11" s="361">
        <v>0</v>
      </c>
      <c r="BH11" s="361">
        <v>0</v>
      </c>
      <c r="BI11" s="361">
        <v>0</v>
      </c>
      <c r="BJ11" s="361">
        <v>0</v>
      </c>
      <c r="BK11" s="361">
        <v>0</v>
      </c>
      <c r="BL11" s="361">
        <v>1640.5339423645937</v>
      </c>
      <c r="BM11" s="361">
        <v>1684.6942545741524</v>
      </c>
      <c r="BN11" s="361">
        <v>1704.7825727712873</v>
      </c>
      <c r="BO11" s="361">
        <v>1660.9634499654603</v>
      </c>
      <c r="BP11" s="361">
        <v>1590.5767319556921</v>
      </c>
      <c r="BQ11" s="361">
        <v>0</v>
      </c>
      <c r="BR11" s="361">
        <v>0</v>
      </c>
      <c r="BS11" s="361">
        <v>0</v>
      </c>
      <c r="BT11" s="361">
        <v>0</v>
      </c>
      <c r="BU11" s="361">
        <v>0</v>
      </c>
      <c r="BV11" s="361">
        <v>0</v>
      </c>
      <c r="BW11" s="361">
        <v>0</v>
      </c>
      <c r="BX11" s="362">
        <v>0</v>
      </c>
      <c r="BY11" s="362">
        <v>0</v>
      </c>
      <c r="BZ11" s="362">
        <v>0</v>
      </c>
      <c r="CA11" s="363">
        <v>0</v>
      </c>
    </row>
    <row r="12" spans="1:79" x14ac:dyDescent="0.4">
      <c r="A12" s="394"/>
      <c r="B12" s="64" t="s">
        <v>364</v>
      </c>
      <c r="C12" s="393"/>
      <c r="D12" s="361">
        <v>0</v>
      </c>
      <c r="E12" s="361">
        <v>0</v>
      </c>
      <c r="F12" s="361">
        <v>0</v>
      </c>
      <c r="G12" s="361">
        <v>0</v>
      </c>
      <c r="H12" s="361">
        <v>0</v>
      </c>
      <c r="I12" s="361">
        <v>0</v>
      </c>
      <c r="J12" s="361">
        <v>0</v>
      </c>
      <c r="K12" s="361">
        <v>0</v>
      </c>
      <c r="L12" s="361">
        <v>0</v>
      </c>
      <c r="M12" s="361">
        <v>0</v>
      </c>
      <c r="N12" s="361">
        <v>0</v>
      </c>
      <c r="O12" s="361">
        <v>0</v>
      </c>
      <c r="P12" s="361">
        <v>0</v>
      </c>
      <c r="Q12" s="361">
        <v>0</v>
      </c>
      <c r="R12" s="361">
        <v>0</v>
      </c>
      <c r="S12" s="361">
        <v>0</v>
      </c>
      <c r="T12" s="361">
        <v>0</v>
      </c>
      <c r="U12" s="361">
        <v>0</v>
      </c>
      <c r="V12" s="361">
        <v>0</v>
      </c>
      <c r="W12" s="361">
        <v>0</v>
      </c>
      <c r="X12" s="361">
        <v>0</v>
      </c>
      <c r="Y12" s="361">
        <v>0</v>
      </c>
      <c r="Z12" s="361">
        <v>0</v>
      </c>
      <c r="AA12" s="361">
        <v>0</v>
      </c>
      <c r="AB12" s="361">
        <v>0</v>
      </c>
      <c r="AC12" s="361">
        <v>0</v>
      </c>
      <c r="AD12" s="361">
        <v>0</v>
      </c>
      <c r="AE12" s="361">
        <v>0</v>
      </c>
      <c r="AF12" s="361">
        <v>0</v>
      </c>
      <c r="AG12" s="361">
        <v>0</v>
      </c>
      <c r="AH12" s="361">
        <v>0</v>
      </c>
      <c r="AI12" s="361">
        <v>0</v>
      </c>
      <c r="AJ12" s="361">
        <v>0</v>
      </c>
      <c r="AK12" s="361">
        <v>0</v>
      </c>
      <c r="AL12" s="361">
        <v>0</v>
      </c>
      <c r="AM12" s="361">
        <v>0</v>
      </c>
      <c r="AN12" s="361">
        <v>0</v>
      </c>
      <c r="AO12" s="361">
        <v>0</v>
      </c>
      <c r="AP12" s="361">
        <v>0</v>
      </c>
      <c r="AQ12" s="361">
        <v>0</v>
      </c>
      <c r="AR12" s="361">
        <v>0</v>
      </c>
      <c r="AS12" s="361">
        <v>0</v>
      </c>
      <c r="AT12" s="361">
        <v>0</v>
      </c>
      <c r="AU12" s="361">
        <v>0</v>
      </c>
      <c r="AV12" s="361">
        <v>0</v>
      </c>
      <c r="AW12" s="361">
        <v>0</v>
      </c>
      <c r="AX12" s="361">
        <v>0</v>
      </c>
      <c r="AY12" s="361">
        <v>0</v>
      </c>
      <c r="AZ12" s="361">
        <v>0</v>
      </c>
      <c r="BA12" s="361">
        <v>0</v>
      </c>
      <c r="BB12" s="361">
        <v>0</v>
      </c>
      <c r="BC12" s="361">
        <v>0</v>
      </c>
      <c r="BD12" s="361">
        <v>0</v>
      </c>
      <c r="BE12" s="361">
        <v>0</v>
      </c>
      <c r="BF12" s="361">
        <v>0</v>
      </c>
      <c r="BG12" s="361">
        <v>0</v>
      </c>
      <c r="BH12" s="361">
        <v>0</v>
      </c>
      <c r="BI12" s="361">
        <v>0</v>
      </c>
      <c r="BJ12" s="361">
        <v>0</v>
      </c>
      <c r="BK12" s="361">
        <v>0</v>
      </c>
      <c r="BL12" s="361">
        <v>23.082844298202023</v>
      </c>
      <c r="BM12" s="361">
        <v>28.427885672585596</v>
      </c>
      <c r="BN12" s="361">
        <v>34.419420881684694</v>
      </c>
      <c r="BO12" s="361">
        <v>38.184232300479046</v>
      </c>
      <c r="BP12" s="361">
        <v>45.841252968819461</v>
      </c>
      <c r="BQ12" s="361">
        <v>0</v>
      </c>
      <c r="BR12" s="361">
        <v>0</v>
      </c>
      <c r="BS12" s="361">
        <v>0</v>
      </c>
      <c r="BT12" s="361">
        <v>0</v>
      </c>
      <c r="BU12" s="361">
        <v>0</v>
      </c>
      <c r="BV12" s="361">
        <v>0</v>
      </c>
      <c r="BW12" s="361">
        <v>0</v>
      </c>
      <c r="BX12" s="362">
        <v>0</v>
      </c>
      <c r="BY12" s="362">
        <v>0</v>
      </c>
      <c r="BZ12" s="362">
        <v>0</v>
      </c>
      <c r="CA12" s="363">
        <v>0</v>
      </c>
    </row>
    <row r="13" spans="1:79" x14ac:dyDescent="0.4">
      <c r="A13" s="394"/>
      <c r="B13" s="64" t="s">
        <v>419</v>
      </c>
      <c r="C13" s="393"/>
      <c r="D13" s="361">
        <v>0</v>
      </c>
      <c r="E13" s="361">
        <v>0</v>
      </c>
      <c r="F13" s="361">
        <v>0</v>
      </c>
      <c r="G13" s="361">
        <v>0</v>
      </c>
      <c r="H13" s="361">
        <v>0</v>
      </c>
      <c r="I13" s="361">
        <v>0</v>
      </c>
      <c r="J13" s="361">
        <v>0</v>
      </c>
      <c r="K13" s="361">
        <v>0</v>
      </c>
      <c r="L13" s="361">
        <v>0</v>
      </c>
      <c r="M13" s="361">
        <v>0</v>
      </c>
      <c r="N13" s="361">
        <v>0</v>
      </c>
      <c r="O13" s="361">
        <v>0</v>
      </c>
      <c r="P13" s="361">
        <v>0</v>
      </c>
      <c r="Q13" s="361">
        <v>0</v>
      </c>
      <c r="R13" s="361">
        <v>0</v>
      </c>
      <c r="S13" s="361">
        <v>0</v>
      </c>
      <c r="T13" s="361">
        <v>0</v>
      </c>
      <c r="U13" s="361">
        <v>0</v>
      </c>
      <c r="V13" s="361">
        <v>0</v>
      </c>
      <c r="W13" s="361">
        <v>0</v>
      </c>
      <c r="X13" s="361">
        <v>0</v>
      </c>
      <c r="Y13" s="361">
        <v>0</v>
      </c>
      <c r="Z13" s="361">
        <v>0</v>
      </c>
      <c r="AA13" s="361">
        <v>0</v>
      </c>
      <c r="AB13" s="361">
        <v>0</v>
      </c>
      <c r="AC13" s="361">
        <v>0</v>
      </c>
      <c r="AD13" s="361">
        <v>0</v>
      </c>
      <c r="AE13" s="361">
        <v>0</v>
      </c>
      <c r="AF13" s="361">
        <v>0</v>
      </c>
      <c r="AG13" s="361">
        <v>0</v>
      </c>
      <c r="AH13" s="361">
        <v>0</v>
      </c>
      <c r="AI13" s="361">
        <v>0</v>
      </c>
      <c r="AJ13" s="361">
        <v>0</v>
      </c>
      <c r="AK13" s="361">
        <v>0</v>
      </c>
      <c r="AL13" s="361">
        <v>0</v>
      </c>
      <c r="AM13" s="361">
        <v>0</v>
      </c>
      <c r="AN13" s="361">
        <v>0</v>
      </c>
      <c r="AO13" s="361">
        <v>0</v>
      </c>
      <c r="AP13" s="361">
        <v>0</v>
      </c>
      <c r="AQ13" s="361">
        <v>0</v>
      </c>
      <c r="AR13" s="361">
        <v>0</v>
      </c>
      <c r="AS13" s="361">
        <v>0</v>
      </c>
      <c r="AT13" s="361">
        <v>0</v>
      </c>
      <c r="AU13" s="361">
        <v>0</v>
      </c>
      <c r="AV13" s="361">
        <v>0</v>
      </c>
      <c r="AW13" s="361">
        <v>0</v>
      </c>
      <c r="AX13" s="361">
        <v>0</v>
      </c>
      <c r="AY13" s="361">
        <v>0</v>
      </c>
      <c r="AZ13" s="361">
        <v>0</v>
      </c>
      <c r="BA13" s="361">
        <v>0</v>
      </c>
      <c r="BB13" s="361">
        <v>0</v>
      </c>
      <c r="BC13" s="361">
        <v>0</v>
      </c>
      <c r="BD13" s="361">
        <v>0</v>
      </c>
      <c r="BE13" s="361">
        <v>0</v>
      </c>
      <c r="BF13" s="361">
        <v>0</v>
      </c>
      <c r="BG13" s="361">
        <v>0</v>
      </c>
      <c r="BH13" s="361">
        <v>0</v>
      </c>
      <c r="BI13" s="361">
        <v>0</v>
      </c>
      <c r="BJ13" s="361">
        <v>0</v>
      </c>
      <c r="BK13" s="361">
        <v>0</v>
      </c>
      <c r="BL13" s="361">
        <v>5.4657403293191589</v>
      </c>
      <c r="BM13" s="361">
        <v>6.0969998242253682</v>
      </c>
      <c r="BN13" s="361">
        <v>6.8956510417745456</v>
      </c>
      <c r="BO13" s="361">
        <v>6.7893805407546886</v>
      </c>
      <c r="BP13" s="361">
        <v>6.7126372311936491</v>
      </c>
      <c r="BQ13" s="361">
        <v>0</v>
      </c>
      <c r="BR13" s="361">
        <v>0</v>
      </c>
      <c r="BS13" s="361">
        <v>0</v>
      </c>
      <c r="BT13" s="361">
        <v>0</v>
      </c>
      <c r="BU13" s="361">
        <v>0</v>
      </c>
      <c r="BV13" s="361">
        <v>0</v>
      </c>
      <c r="BW13" s="361">
        <v>0</v>
      </c>
      <c r="BX13" s="362">
        <v>0</v>
      </c>
      <c r="BY13" s="362">
        <v>0</v>
      </c>
      <c r="BZ13" s="362">
        <v>0</v>
      </c>
      <c r="CA13" s="363">
        <v>0</v>
      </c>
    </row>
    <row r="14" spans="1:79" x14ac:dyDescent="0.4">
      <c r="A14" s="394"/>
      <c r="B14" s="64" t="s">
        <v>32</v>
      </c>
      <c r="C14" s="393"/>
      <c r="D14" s="361">
        <v>0</v>
      </c>
      <c r="E14" s="361">
        <v>0</v>
      </c>
      <c r="F14" s="361">
        <v>0</v>
      </c>
      <c r="G14" s="361">
        <v>0</v>
      </c>
      <c r="H14" s="361">
        <v>0</v>
      </c>
      <c r="I14" s="361">
        <v>0</v>
      </c>
      <c r="J14" s="361">
        <v>0</v>
      </c>
      <c r="K14" s="361">
        <v>0</v>
      </c>
      <c r="L14" s="361">
        <v>0</v>
      </c>
      <c r="M14" s="361">
        <v>0</v>
      </c>
      <c r="N14" s="361">
        <v>0</v>
      </c>
      <c r="O14" s="361">
        <v>0</v>
      </c>
      <c r="P14" s="361">
        <v>0</v>
      </c>
      <c r="Q14" s="361">
        <v>0</v>
      </c>
      <c r="R14" s="361">
        <v>0</v>
      </c>
      <c r="S14" s="361">
        <v>0</v>
      </c>
      <c r="T14" s="361">
        <v>0</v>
      </c>
      <c r="U14" s="361">
        <v>0</v>
      </c>
      <c r="V14" s="361">
        <v>0</v>
      </c>
      <c r="W14" s="361">
        <v>0</v>
      </c>
      <c r="X14" s="361">
        <v>0</v>
      </c>
      <c r="Y14" s="361">
        <v>0</v>
      </c>
      <c r="Z14" s="361">
        <v>0</v>
      </c>
      <c r="AA14" s="361">
        <v>0</v>
      </c>
      <c r="AB14" s="361">
        <v>0</v>
      </c>
      <c r="AC14" s="361">
        <v>0</v>
      </c>
      <c r="AD14" s="361">
        <v>0</v>
      </c>
      <c r="AE14" s="361">
        <v>0</v>
      </c>
      <c r="AF14" s="361">
        <v>0</v>
      </c>
      <c r="AG14" s="361">
        <v>0</v>
      </c>
      <c r="AH14" s="361">
        <v>0</v>
      </c>
      <c r="AI14" s="361">
        <v>0</v>
      </c>
      <c r="AJ14" s="361">
        <v>0</v>
      </c>
      <c r="AK14" s="361">
        <v>0</v>
      </c>
      <c r="AL14" s="361">
        <v>0</v>
      </c>
      <c r="AM14" s="361">
        <v>0</v>
      </c>
      <c r="AN14" s="361">
        <v>0</v>
      </c>
      <c r="AO14" s="361">
        <v>0</v>
      </c>
      <c r="AP14" s="361">
        <v>0</v>
      </c>
      <c r="AQ14" s="361">
        <v>0</v>
      </c>
      <c r="AR14" s="361">
        <v>0</v>
      </c>
      <c r="AS14" s="361">
        <v>0</v>
      </c>
      <c r="AT14" s="361">
        <v>0</v>
      </c>
      <c r="AU14" s="361">
        <v>0</v>
      </c>
      <c r="AV14" s="361">
        <v>0</v>
      </c>
      <c r="AW14" s="361">
        <v>0</v>
      </c>
      <c r="AX14" s="361">
        <v>0</v>
      </c>
      <c r="AY14" s="361">
        <v>0</v>
      </c>
      <c r="AZ14" s="361">
        <v>0</v>
      </c>
      <c r="BA14" s="361">
        <v>0</v>
      </c>
      <c r="BB14" s="361">
        <v>0</v>
      </c>
      <c r="BC14" s="361">
        <v>0</v>
      </c>
      <c r="BD14" s="361">
        <v>0</v>
      </c>
      <c r="BE14" s="361">
        <v>0</v>
      </c>
      <c r="BF14" s="361">
        <v>0</v>
      </c>
      <c r="BG14" s="361">
        <v>0</v>
      </c>
      <c r="BH14" s="361">
        <v>0</v>
      </c>
      <c r="BI14" s="361">
        <v>0</v>
      </c>
      <c r="BJ14" s="361">
        <v>0</v>
      </c>
      <c r="BK14" s="361">
        <v>0</v>
      </c>
      <c r="BL14" s="361">
        <v>311.10320714739561</v>
      </c>
      <c r="BM14" s="361">
        <v>322.0954267879905</v>
      </c>
      <c r="BN14" s="361">
        <v>328.73751436019393</v>
      </c>
      <c r="BO14" s="361">
        <v>321.81967597883261</v>
      </c>
      <c r="BP14" s="361">
        <v>330.48284130260879</v>
      </c>
      <c r="BQ14" s="361">
        <v>0</v>
      </c>
      <c r="BR14" s="361">
        <v>0</v>
      </c>
      <c r="BS14" s="361">
        <v>0</v>
      </c>
      <c r="BT14" s="361">
        <v>0</v>
      </c>
      <c r="BU14" s="361">
        <v>0</v>
      </c>
      <c r="BV14" s="361">
        <v>0</v>
      </c>
      <c r="BW14" s="361">
        <v>0</v>
      </c>
      <c r="BX14" s="362">
        <v>0</v>
      </c>
      <c r="BY14" s="362">
        <v>0</v>
      </c>
      <c r="BZ14" s="362">
        <v>0</v>
      </c>
      <c r="CA14" s="363">
        <v>0</v>
      </c>
    </row>
    <row r="15" spans="1:79" x14ac:dyDescent="0.4">
      <c r="A15" s="394"/>
      <c r="B15" s="64" t="s">
        <v>420</v>
      </c>
      <c r="C15" s="393"/>
      <c r="D15" s="361">
        <v>0</v>
      </c>
      <c r="E15" s="361">
        <v>0</v>
      </c>
      <c r="F15" s="361">
        <v>0</v>
      </c>
      <c r="G15" s="361">
        <v>0</v>
      </c>
      <c r="H15" s="361">
        <v>0</v>
      </c>
      <c r="I15" s="361">
        <v>0</v>
      </c>
      <c r="J15" s="361">
        <v>0</v>
      </c>
      <c r="K15" s="361">
        <v>0</v>
      </c>
      <c r="L15" s="361">
        <v>0</v>
      </c>
      <c r="M15" s="361">
        <v>0</v>
      </c>
      <c r="N15" s="361">
        <v>0</v>
      </c>
      <c r="O15" s="361">
        <v>0</v>
      </c>
      <c r="P15" s="361">
        <v>0</v>
      </c>
      <c r="Q15" s="361">
        <v>0</v>
      </c>
      <c r="R15" s="361">
        <v>0</v>
      </c>
      <c r="S15" s="361">
        <v>0</v>
      </c>
      <c r="T15" s="361">
        <v>0</v>
      </c>
      <c r="U15" s="361">
        <v>0</v>
      </c>
      <c r="V15" s="361">
        <v>0</v>
      </c>
      <c r="W15" s="361">
        <v>0</v>
      </c>
      <c r="X15" s="361">
        <v>0</v>
      </c>
      <c r="Y15" s="361">
        <v>0</v>
      </c>
      <c r="Z15" s="361">
        <v>0</v>
      </c>
      <c r="AA15" s="361">
        <v>0</v>
      </c>
      <c r="AB15" s="361">
        <v>0</v>
      </c>
      <c r="AC15" s="361">
        <v>0</v>
      </c>
      <c r="AD15" s="361">
        <v>0</v>
      </c>
      <c r="AE15" s="361">
        <v>0</v>
      </c>
      <c r="AF15" s="361">
        <v>0</v>
      </c>
      <c r="AG15" s="361">
        <v>0</v>
      </c>
      <c r="AH15" s="361">
        <v>0</v>
      </c>
      <c r="AI15" s="361">
        <v>0</v>
      </c>
      <c r="AJ15" s="361">
        <v>0</v>
      </c>
      <c r="AK15" s="361">
        <v>0</v>
      </c>
      <c r="AL15" s="361">
        <v>0</v>
      </c>
      <c r="AM15" s="361">
        <v>0</v>
      </c>
      <c r="AN15" s="361">
        <v>0</v>
      </c>
      <c r="AO15" s="361">
        <v>0</v>
      </c>
      <c r="AP15" s="361">
        <v>0</v>
      </c>
      <c r="AQ15" s="361">
        <v>0</v>
      </c>
      <c r="AR15" s="361">
        <v>0</v>
      </c>
      <c r="AS15" s="361">
        <v>0</v>
      </c>
      <c r="AT15" s="361">
        <v>0</v>
      </c>
      <c r="AU15" s="361">
        <v>0</v>
      </c>
      <c r="AV15" s="361">
        <v>0</v>
      </c>
      <c r="AW15" s="361">
        <v>0</v>
      </c>
      <c r="AX15" s="361">
        <v>0</v>
      </c>
      <c r="AY15" s="361">
        <v>0</v>
      </c>
      <c r="AZ15" s="361">
        <v>0</v>
      </c>
      <c r="BA15" s="361">
        <v>0</v>
      </c>
      <c r="BB15" s="361">
        <v>0</v>
      </c>
      <c r="BC15" s="361">
        <v>0</v>
      </c>
      <c r="BD15" s="361">
        <v>0</v>
      </c>
      <c r="BE15" s="361">
        <v>0</v>
      </c>
      <c r="BF15" s="361">
        <v>0</v>
      </c>
      <c r="BG15" s="361">
        <v>0</v>
      </c>
      <c r="BH15" s="361">
        <v>0</v>
      </c>
      <c r="BI15" s="361">
        <v>0</v>
      </c>
      <c r="BJ15" s="361">
        <v>0</v>
      </c>
      <c r="BK15" s="361">
        <v>0</v>
      </c>
      <c r="BL15" s="361">
        <v>202.19597112502819</v>
      </c>
      <c r="BM15" s="361">
        <v>298.50971591364902</v>
      </c>
      <c r="BN15" s="361">
        <v>408.00421011928688</v>
      </c>
      <c r="BO15" s="361">
        <v>472.31268500113845</v>
      </c>
      <c r="BP15" s="361">
        <v>527.80568466400962</v>
      </c>
      <c r="BQ15" s="361">
        <v>0</v>
      </c>
      <c r="BR15" s="361">
        <v>0</v>
      </c>
      <c r="BS15" s="361">
        <v>0</v>
      </c>
      <c r="BT15" s="361">
        <v>0</v>
      </c>
      <c r="BU15" s="361">
        <v>0</v>
      </c>
      <c r="BV15" s="361">
        <v>0</v>
      </c>
      <c r="BW15" s="361">
        <v>0</v>
      </c>
      <c r="BX15" s="362">
        <v>0</v>
      </c>
      <c r="BY15" s="362">
        <v>0</v>
      </c>
      <c r="BZ15" s="362">
        <v>0</v>
      </c>
      <c r="CA15" s="363">
        <v>0</v>
      </c>
    </row>
    <row r="16" spans="1:79" ht="26.25" customHeight="1" x14ac:dyDescent="0.4">
      <c r="A16" s="394"/>
      <c r="B16" s="123" t="s">
        <v>421</v>
      </c>
      <c r="C16" s="48"/>
      <c r="D16" s="361">
        <f t="shared" ref="D16:BK16" si="1">D19</f>
        <v>0</v>
      </c>
      <c r="E16" s="361">
        <f t="shared" si="1"/>
        <v>0</v>
      </c>
      <c r="F16" s="361">
        <f t="shared" si="1"/>
        <v>0</v>
      </c>
      <c r="G16" s="361">
        <f t="shared" si="1"/>
        <v>0</v>
      </c>
      <c r="H16" s="361">
        <f t="shared" si="1"/>
        <v>0</v>
      </c>
      <c r="I16" s="361">
        <f t="shared" si="1"/>
        <v>0</v>
      </c>
      <c r="J16" s="361">
        <f t="shared" si="1"/>
        <v>0</v>
      </c>
      <c r="K16" s="361">
        <f t="shared" si="1"/>
        <v>0</v>
      </c>
      <c r="L16" s="361">
        <f t="shared" si="1"/>
        <v>0</v>
      </c>
      <c r="M16" s="361">
        <f t="shared" si="1"/>
        <v>0</v>
      </c>
      <c r="N16" s="361">
        <f t="shared" si="1"/>
        <v>0</v>
      </c>
      <c r="O16" s="361">
        <f t="shared" si="1"/>
        <v>0</v>
      </c>
      <c r="P16" s="361">
        <f t="shared" si="1"/>
        <v>0</v>
      </c>
      <c r="Q16" s="361">
        <f t="shared" si="1"/>
        <v>0</v>
      </c>
      <c r="R16" s="361">
        <f t="shared" si="1"/>
        <v>0</v>
      </c>
      <c r="S16" s="361">
        <f t="shared" si="1"/>
        <v>0</v>
      </c>
      <c r="T16" s="361">
        <f t="shared" si="1"/>
        <v>0</v>
      </c>
      <c r="U16" s="361">
        <f t="shared" si="1"/>
        <v>0</v>
      </c>
      <c r="V16" s="361">
        <f t="shared" si="1"/>
        <v>0</v>
      </c>
      <c r="W16" s="361">
        <f t="shared" si="1"/>
        <v>0</v>
      </c>
      <c r="X16" s="361">
        <f t="shared" si="1"/>
        <v>0</v>
      </c>
      <c r="Y16" s="361">
        <f t="shared" si="1"/>
        <v>0</v>
      </c>
      <c r="Z16" s="361">
        <f t="shared" si="1"/>
        <v>0</v>
      </c>
      <c r="AA16" s="361">
        <f t="shared" si="1"/>
        <v>0</v>
      </c>
      <c r="AB16" s="361">
        <f t="shared" si="1"/>
        <v>0</v>
      </c>
      <c r="AC16" s="361">
        <f t="shared" si="1"/>
        <v>0</v>
      </c>
      <c r="AD16" s="361">
        <f t="shared" si="1"/>
        <v>0</v>
      </c>
      <c r="AE16" s="361">
        <f t="shared" si="1"/>
        <v>0</v>
      </c>
      <c r="AF16" s="361">
        <f t="shared" si="1"/>
        <v>0</v>
      </c>
      <c r="AG16" s="361">
        <f t="shared" si="1"/>
        <v>0</v>
      </c>
      <c r="AH16" s="361">
        <f t="shared" si="1"/>
        <v>189.0604099893182</v>
      </c>
      <c r="AI16" s="361">
        <f t="shared" si="1"/>
        <v>217.24186395918002</v>
      </c>
      <c r="AJ16" s="361">
        <f t="shared" si="1"/>
        <v>291.64676658977385</v>
      </c>
      <c r="AK16" s="361">
        <f t="shared" si="1"/>
        <v>435.79447132057123</v>
      </c>
      <c r="AL16" s="361">
        <f t="shared" si="1"/>
        <v>531.64070822038082</v>
      </c>
      <c r="AM16" s="361">
        <f t="shared" si="1"/>
        <v>599.91337522552976</v>
      </c>
      <c r="AN16" s="361">
        <f t="shared" si="1"/>
        <v>667.59777746960162</v>
      </c>
      <c r="AO16" s="361">
        <f t="shared" si="1"/>
        <v>730.54411349699535</v>
      </c>
      <c r="AP16" s="361">
        <f t="shared" si="1"/>
        <v>805.60849456809274</v>
      </c>
      <c r="AQ16" s="361">
        <f t="shared" si="1"/>
        <v>838.18835992187337</v>
      </c>
      <c r="AR16" s="361">
        <f t="shared" si="1"/>
        <v>760.26900000000001</v>
      </c>
      <c r="AS16" s="361">
        <f t="shared" si="1"/>
        <v>936.29321192193368</v>
      </c>
      <c r="AT16" s="361">
        <f t="shared" si="1"/>
        <v>1162.117</v>
      </c>
      <c r="AU16" s="361">
        <f t="shared" si="1"/>
        <v>670.327</v>
      </c>
      <c r="AV16" s="361">
        <f t="shared" si="1"/>
        <v>724.20100000000002</v>
      </c>
      <c r="AW16" s="361">
        <f t="shared" si="1"/>
        <v>941.47799999999995</v>
      </c>
      <c r="AX16" s="361">
        <f t="shared" si="1"/>
        <v>973.24916299999973</v>
      </c>
      <c r="AY16" s="361">
        <f t="shared" si="1"/>
        <v>991.50290500000006</v>
      </c>
      <c r="AZ16" s="361">
        <f t="shared" si="1"/>
        <v>1035.1050220000002</v>
      </c>
      <c r="BA16" s="361">
        <f t="shared" si="1"/>
        <v>1079.5440269999999</v>
      </c>
      <c r="BB16" s="361">
        <f t="shared" si="1"/>
        <v>1124.7226409999994</v>
      </c>
      <c r="BC16" s="361">
        <f t="shared" si="1"/>
        <v>1163.735510948489</v>
      </c>
      <c r="BD16" s="361">
        <f t="shared" si="1"/>
        <v>1229.3620240181656</v>
      </c>
      <c r="BE16" s="361">
        <f t="shared" si="1"/>
        <v>1349.4457237699216</v>
      </c>
      <c r="BF16" s="361">
        <f t="shared" si="1"/>
        <v>1430.8457317625675</v>
      </c>
      <c r="BG16" s="361">
        <f t="shared" si="1"/>
        <v>1612.517104499429</v>
      </c>
      <c r="BH16" s="361">
        <f t="shared" si="1"/>
        <v>1828.5273484448542</v>
      </c>
      <c r="BI16" s="361">
        <f t="shared" si="1"/>
        <v>1843.2959341159444</v>
      </c>
      <c r="BJ16" s="361">
        <f t="shared" si="1"/>
        <v>2003.9939900362206</v>
      </c>
      <c r="BK16" s="361">
        <f t="shared" si="1"/>
        <v>2046.6136160962108</v>
      </c>
      <c r="BL16" s="361">
        <v>2162.8252108384918</v>
      </c>
      <c r="BM16" s="361">
        <v>2239.7459853678515</v>
      </c>
      <c r="BN16" s="361">
        <v>2273.0145576027198</v>
      </c>
      <c r="BO16" s="361">
        <v>2227.1295013956719</v>
      </c>
      <c r="BP16" s="361">
        <v>2136.5856605519407</v>
      </c>
      <c r="BQ16" s="361">
        <v>0</v>
      </c>
      <c r="BR16" s="361">
        <v>0</v>
      </c>
      <c r="BS16" s="361">
        <v>0</v>
      </c>
      <c r="BT16" s="361">
        <v>0</v>
      </c>
      <c r="BU16" s="361">
        <v>0</v>
      </c>
      <c r="BV16" s="361">
        <v>0</v>
      </c>
      <c r="BW16" s="361">
        <v>0</v>
      </c>
      <c r="BX16" s="362">
        <v>0</v>
      </c>
      <c r="BY16" s="362">
        <v>0</v>
      </c>
      <c r="BZ16" s="362">
        <v>0</v>
      </c>
      <c r="CA16" s="363">
        <v>0</v>
      </c>
    </row>
    <row r="17" spans="1:79" x14ac:dyDescent="0.4">
      <c r="A17" s="394"/>
      <c r="B17" s="123" t="s">
        <v>422</v>
      </c>
      <c r="C17" s="48"/>
      <c r="D17" s="361">
        <f t="shared" ref="D17:BK17" si="2">SUM(D20:D23)</f>
        <v>0</v>
      </c>
      <c r="E17" s="361">
        <f t="shared" si="2"/>
        <v>0</v>
      </c>
      <c r="F17" s="361">
        <f t="shared" si="2"/>
        <v>0</v>
      </c>
      <c r="G17" s="361">
        <f t="shared" si="2"/>
        <v>0</v>
      </c>
      <c r="H17" s="361">
        <f t="shared" si="2"/>
        <v>0</v>
      </c>
      <c r="I17" s="361">
        <f t="shared" si="2"/>
        <v>0</v>
      </c>
      <c r="J17" s="361">
        <f t="shared" si="2"/>
        <v>0</v>
      </c>
      <c r="K17" s="361">
        <f t="shared" si="2"/>
        <v>0</v>
      </c>
      <c r="L17" s="361">
        <f t="shared" si="2"/>
        <v>0</v>
      </c>
      <c r="M17" s="361">
        <f t="shared" si="2"/>
        <v>0</v>
      </c>
      <c r="N17" s="361">
        <f t="shared" si="2"/>
        <v>0</v>
      </c>
      <c r="O17" s="361">
        <f t="shared" si="2"/>
        <v>0</v>
      </c>
      <c r="P17" s="361">
        <f t="shared" si="2"/>
        <v>0</v>
      </c>
      <c r="Q17" s="361">
        <f t="shared" si="2"/>
        <v>0</v>
      </c>
      <c r="R17" s="361">
        <f t="shared" si="2"/>
        <v>0</v>
      </c>
      <c r="S17" s="361">
        <f t="shared" si="2"/>
        <v>0</v>
      </c>
      <c r="T17" s="361">
        <f t="shared" si="2"/>
        <v>0</v>
      </c>
      <c r="U17" s="361">
        <f t="shared" si="2"/>
        <v>0</v>
      </c>
      <c r="V17" s="361">
        <f t="shared" si="2"/>
        <v>0</v>
      </c>
      <c r="W17" s="361">
        <f t="shared" si="2"/>
        <v>0</v>
      </c>
      <c r="X17" s="361">
        <f t="shared" si="2"/>
        <v>0</v>
      </c>
      <c r="Y17" s="361">
        <f t="shared" si="2"/>
        <v>0</v>
      </c>
      <c r="Z17" s="361">
        <f t="shared" si="2"/>
        <v>0</v>
      </c>
      <c r="AA17" s="361">
        <f t="shared" si="2"/>
        <v>0</v>
      </c>
      <c r="AB17" s="361">
        <f t="shared" si="2"/>
        <v>0</v>
      </c>
      <c r="AC17" s="361">
        <f t="shared" si="2"/>
        <v>0</v>
      </c>
      <c r="AD17" s="361">
        <f t="shared" si="2"/>
        <v>0</v>
      </c>
      <c r="AE17" s="361">
        <f t="shared" si="2"/>
        <v>0</v>
      </c>
      <c r="AF17" s="361">
        <f t="shared" si="2"/>
        <v>0</v>
      </c>
      <c r="AG17" s="361">
        <f t="shared" si="2"/>
        <v>0</v>
      </c>
      <c r="AH17" s="361">
        <f t="shared" si="2"/>
        <v>196.93959001068183</v>
      </c>
      <c r="AI17" s="361">
        <f t="shared" si="2"/>
        <v>227.75813604082006</v>
      </c>
      <c r="AJ17" s="361">
        <f t="shared" si="2"/>
        <v>307.35323341022615</v>
      </c>
      <c r="AK17" s="361">
        <f t="shared" si="2"/>
        <v>454.80552867942873</v>
      </c>
      <c r="AL17" s="361">
        <f t="shared" si="2"/>
        <v>551.35929177961918</v>
      </c>
      <c r="AM17" s="361">
        <f t="shared" si="2"/>
        <v>618.08662477447024</v>
      </c>
      <c r="AN17" s="361">
        <f t="shared" si="2"/>
        <v>686.40222253039815</v>
      </c>
      <c r="AO17" s="361">
        <f t="shared" si="2"/>
        <v>748.45588650300476</v>
      </c>
      <c r="AP17" s="361">
        <f t="shared" si="2"/>
        <v>829.39150543190704</v>
      </c>
      <c r="AQ17" s="361">
        <f t="shared" si="2"/>
        <v>862.81164007812663</v>
      </c>
      <c r="AR17" s="361">
        <f t="shared" si="2"/>
        <v>604.86500000000012</v>
      </c>
      <c r="AS17" s="361">
        <f t="shared" si="2"/>
        <v>763.36878807806625</v>
      </c>
      <c r="AT17" s="361">
        <f t="shared" si="2"/>
        <v>960.69299999999987</v>
      </c>
      <c r="AU17" s="361">
        <f t="shared" si="2"/>
        <v>733.84</v>
      </c>
      <c r="AV17" s="361">
        <f t="shared" si="2"/>
        <v>968.37500000000023</v>
      </c>
      <c r="AW17" s="361">
        <f t="shared" si="2"/>
        <v>998.42199999999991</v>
      </c>
      <c r="AX17" s="361">
        <f t="shared" si="2"/>
        <v>1103.9621309999998</v>
      </c>
      <c r="AY17" s="361">
        <f t="shared" si="2"/>
        <v>1197.1680269999999</v>
      </c>
      <c r="AZ17" s="361">
        <f t="shared" si="2"/>
        <v>1275.5067700000002</v>
      </c>
      <c r="BA17" s="361">
        <f t="shared" si="2"/>
        <v>1315.1345980000001</v>
      </c>
      <c r="BB17" s="361">
        <f t="shared" si="2"/>
        <v>1327.6819739999989</v>
      </c>
      <c r="BC17" s="361">
        <f t="shared" si="2"/>
        <v>1347.1518148446023</v>
      </c>
      <c r="BD17" s="361">
        <f t="shared" si="2"/>
        <v>1345.1564549999996</v>
      </c>
      <c r="BE17" s="361">
        <f t="shared" si="2"/>
        <v>1336.3771304102056</v>
      </c>
      <c r="BF17" s="361">
        <f t="shared" si="2"/>
        <v>1403.0935666124119</v>
      </c>
      <c r="BG17" s="361">
        <f t="shared" si="2"/>
        <v>1613.6138907605705</v>
      </c>
      <c r="BH17" s="361">
        <f t="shared" si="2"/>
        <v>1728.4576144734931</v>
      </c>
      <c r="BI17" s="361">
        <f t="shared" si="2"/>
        <v>1930.7936408840555</v>
      </c>
      <c r="BJ17" s="361">
        <f t="shared" si="2"/>
        <v>1937.0327149637794</v>
      </c>
      <c r="BK17" s="361">
        <f t="shared" si="2"/>
        <v>1980.0739629037898</v>
      </c>
      <c r="BL17" s="361">
        <f t="shared" ref="BL17:CA17" si="3">BL4-BL16</f>
        <v>2071.6184511615079</v>
      </c>
      <c r="BM17" s="361">
        <f t="shared" si="3"/>
        <v>2457.9322396321481</v>
      </c>
      <c r="BN17" s="361">
        <f t="shared" si="3"/>
        <v>2651.7587673972803</v>
      </c>
      <c r="BO17" s="361">
        <f t="shared" si="3"/>
        <v>2691.2493936043288</v>
      </c>
      <c r="BP17" s="361">
        <f t="shared" si="3"/>
        <v>2775.3624294480583</v>
      </c>
      <c r="BQ17" s="361">
        <f t="shared" si="3"/>
        <v>0</v>
      </c>
      <c r="BR17" s="361">
        <f t="shared" si="3"/>
        <v>0</v>
      </c>
      <c r="BS17" s="361">
        <f t="shared" si="3"/>
        <v>0</v>
      </c>
      <c r="BT17" s="361">
        <f t="shared" si="3"/>
        <v>0</v>
      </c>
      <c r="BU17" s="361">
        <f t="shared" si="3"/>
        <v>0</v>
      </c>
      <c r="BV17" s="361">
        <f t="shared" si="3"/>
        <v>0</v>
      </c>
      <c r="BW17" s="361">
        <f t="shared" si="3"/>
        <v>0</v>
      </c>
      <c r="BX17" s="362">
        <f t="shared" si="3"/>
        <v>0</v>
      </c>
      <c r="BY17" s="362">
        <f t="shared" si="3"/>
        <v>0</v>
      </c>
      <c r="BZ17" s="362">
        <f t="shared" si="3"/>
        <v>0</v>
      </c>
      <c r="CA17" s="363">
        <f t="shared" si="3"/>
        <v>0</v>
      </c>
    </row>
    <row r="18" spans="1:79" ht="26.25" customHeight="1" x14ac:dyDescent="0.4">
      <c r="A18" s="234"/>
      <c r="B18" s="164" t="s">
        <v>423</v>
      </c>
      <c r="C18" s="393"/>
      <c r="D18" s="361"/>
      <c r="E18" s="361"/>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61"/>
      <c r="AS18" s="361"/>
      <c r="AT18" s="361"/>
      <c r="AU18" s="361"/>
      <c r="AV18" s="361"/>
      <c r="AW18" s="361"/>
      <c r="AX18" s="361"/>
      <c r="AY18" s="361"/>
      <c r="AZ18" s="361"/>
      <c r="BA18" s="361"/>
      <c r="BB18" s="361"/>
      <c r="BC18" s="361"/>
      <c r="BD18" s="361"/>
      <c r="BE18" s="361"/>
      <c r="BF18" s="361"/>
      <c r="BG18" s="361"/>
      <c r="BH18" s="361"/>
      <c r="BI18" s="361"/>
      <c r="BJ18" s="361"/>
      <c r="BK18" s="361"/>
      <c r="BL18" s="361"/>
      <c r="BM18" s="361"/>
      <c r="BN18" s="361"/>
      <c r="BO18" s="361"/>
      <c r="BP18" s="361"/>
      <c r="BQ18" s="361"/>
      <c r="BR18" s="361"/>
      <c r="BS18" s="361"/>
      <c r="BT18" s="361"/>
      <c r="BU18" s="361"/>
      <c r="BV18" s="361"/>
      <c r="BW18" s="361"/>
      <c r="BX18" s="362"/>
      <c r="BY18" s="362"/>
      <c r="BZ18" s="362"/>
      <c r="CA18" s="363"/>
    </row>
    <row r="19" spans="1:79" x14ac:dyDescent="0.4">
      <c r="A19" s="394"/>
      <c r="B19" s="123" t="s">
        <v>424</v>
      </c>
      <c r="C19" s="393"/>
      <c r="D19" s="361">
        <v>0</v>
      </c>
      <c r="E19" s="361">
        <v>0</v>
      </c>
      <c r="F19" s="361">
        <v>0</v>
      </c>
      <c r="G19" s="361">
        <v>0</v>
      </c>
      <c r="H19" s="361">
        <v>0</v>
      </c>
      <c r="I19" s="361">
        <v>0</v>
      </c>
      <c r="J19" s="361">
        <v>0</v>
      </c>
      <c r="K19" s="361">
        <v>0</v>
      </c>
      <c r="L19" s="361">
        <v>0</v>
      </c>
      <c r="M19" s="361">
        <v>0</v>
      </c>
      <c r="N19" s="361">
        <v>0</v>
      </c>
      <c r="O19" s="361">
        <v>0</v>
      </c>
      <c r="P19" s="361">
        <v>0</v>
      </c>
      <c r="Q19" s="361">
        <v>0</v>
      </c>
      <c r="R19" s="361">
        <v>0</v>
      </c>
      <c r="S19" s="361">
        <v>0</v>
      </c>
      <c r="T19" s="361">
        <v>0</v>
      </c>
      <c r="U19" s="361">
        <v>0</v>
      </c>
      <c r="V19" s="361">
        <v>0</v>
      </c>
      <c r="W19" s="361">
        <v>0</v>
      </c>
      <c r="X19" s="361">
        <v>0</v>
      </c>
      <c r="Y19" s="361">
        <v>0</v>
      </c>
      <c r="Z19" s="361">
        <v>0</v>
      </c>
      <c r="AA19" s="361">
        <v>0</v>
      </c>
      <c r="AB19" s="361">
        <v>0</v>
      </c>
      <c r="AC19" s="361">
        <v>0</v>
      </c>
      <c r="AD19" s="361">
        <v>0</v>
      </c>
      <c r="AE19" s="361">
        <v>0</v>
      </c>
      <c r="AF19" s="361">
        <v>0</v>
      </c>
      <c r="AG19" s="361">
        <v>0</v>
      </c>
      <c r="AH19" s="361">
        <v>189.0604099893182</v>
      </c>
      <c r="AI19" s="361">
        <v>217.24186395918002</v>
      </c>
      <c r="AJ19" s="361">
        <v>291.64676658977385</v>
      </c>
      <c r="AK19" s="361">
        <v>435.79447132057123</v>
      </c>
      <c r="AL19" s="361">
        <v>531.64070822038082</v>
      </c>
      <c r="AM19" s="361">
        <v>599.91337522552976</v>
      </c>
      <c r="AN19" s="361">
        <v>667.59777746960162</v>
      </c>
      <c r="AO19" s="361">
        <v>730.54411349699535</v>
      </c>
      <c r="AP19" s="361">
        <v>805.60849456809274</v>
      </c>
      <c r="AQ19" s="361">
        <v>838.18835992187337</v>
      </c>
      <c r="AR19" s="361">
        <v>760.26900000000001</v>
      </c>
      <c r="AS19" s="361">
        <v>936.29321192193368</v>
      </c>
      <c r="AT19" s="361">
        <v>1162.117</v>
      </c>
      <c r="AU19" s="361">
        <v>670.327</v>
      </c>
      <c r="AV19" s="361">
        <v>724.20100000000002</v>
      </c>
      <c r="AW19" s="361">
        <v>941.47799999999995</v>
      </c>
      <c r="AX19" s="361">
        <v>973.24916299999973</v>
      </c>
      <c r="AY19" s="361">
        <v>991.50290500000006</v>
      </c>
      <c r="AZ19" s="361">
        <v>1035.1050220000002</v>
      </c>
      <c r="BA19" s="361">
        <v>1079.5440269999999</v>
      </c>
      <c r="BB19" s="361">
        <v>1124.7226409999994</v>
      </c>
      <c r="BC19" s="361">
        <v>1163.735510948489</v>
      </c>
      <c r="BD19" s="361">
        <v>1229.3620240181656</v>
      </c>
      <c r="BE19" s="361">
        <v>1349.4457237699216</v>
      </c>
      <c r="BF19" s="361">
        <v>1430.8457317625675</v>
      </c>
      <c r="BG19" s="361">
        <v>1612.517104499429</v>
      </c>
      <c r="BH19" s="361">
        <v>1828.5273484448542</v>
      </c>
      <c r="BI19" s="361">
        <v>1843.2959341159444</v>
      </c>
      <c r="BJ19" s="361">
        <v>2003.9939900362206</v>
      </c>
      <c r="BK19" s="361">
        <v>2046.6136160962108</v>
      </c>
      <c r="BL19" s="361">
        <v>2162.8252108384918</v>
      </c>
      <c r="BM19" s="361">
        <v>2239.7459853678515</v>
      </c>
      <c r="BN19" s="361">
        <v>2273.0145576027198</v>
      </c>
      <c r="BO19" s="361">
        <v>2227.1295013956719</v>
      </c>
      <c r="BP19" s="361">
        <v>2136.5856605519407</v>
      </c>
      <c r="BQ19" s="361">
        <v>0</v>
      </c>
      <c r="BR19" s="361">
        <v>0</v>
      </c>
      <c r="BS19" s="361">
        <v>0</v>
      </c>
      <c r="BT19" s="361">
        <v>0</v>
      </c>
      <c r="BU19" s="361">
        <v>0</v>
      </c>
      <c r="BV19" s="361">
        <v>0</v>
      </c>
      <c r="BW19" s="361">
        <v>0</v>
      </c>
      <c r="BX19" s="362">
        <v>0</v>
      </c>
      <c r="BY19" s="362">
        <v>0</v>
      </c>
      <c r="BZ19" s="362">
        <v>0</v>
      </c>
      <c r="CA19" s="363">
        <v>0</v>
      </c>
    </row>
    <row r="20" spans="1:79" x14ac:dyDescent="0.4">
      <c r="A20" s="394"/>
      <c r="B20" s="123" t="s">
        <v>367</v>
      </c>
      <c r="C20" s="393"/>
      <c r="D20" s="361">
        <v>0</v>
      </c>
      <c r="E20" s="361">
        <v>0</v>
      </c>
      <c r="F20" s="361">
        <v>0</v>
      </c>
      <c r="G20" s="361">
        <v>0</v>
      </c>
      <c r="H20" s="361">
        <v>0</v>
      </c>
      <c r="I20" s="361">
        <v>0</v>
      </c>
      <c r="J20" s="361">
        <v>0</v>
      </c>
      <c r="K20" s="361">
        <v>0</v>
      </c>
      <c r="L20" s="361">
        <v>0</v>
      </c>
      <c r="M20" s="361">
        <v>0</v>
      </c>
      <c r="N20" s="361">
        <v>0</v>
      </c>
      <c r="O20" s="361">
        <v>0</v>
      </c>
      <c r="P20" s="361">
        <v>0</v>
      </c>
      <c r="Q20" s="361">
        <v>0</v>
      </c>
      <c r="R20" s="361">
        <v>0</v>
      </c>
      <c r="S20" s="361">
        <v>0</v>
      </c>
      <c r="T20" s="361">
        <v>0</v>
      </c>
      <c r="U20" s="361">
        <v>0</v>
      </c>
      <c r="V20" s="361">
        <v>0</v>
      </c>
      <c r="W20" s="361">
        <v>0</v>
      </c>
      <c r="X20" s="361">
        <v>0</v>
      </c>
      <c r="Y20" s="361">
        <v>0</v>
      </c>
      <c r="Z20" s="361">
        <v>0</v>
      </c>
      <c r="AA20" s="361">
        <v>0</v>
      </c>
      <c r="AB20" s="361">
        <v>0</v>
      </c>
      <c r="AC20" s="361">
        <v>0</v>
      </c>
      <c r="AD20" s="361">
        <v>0</v>
      </c>
      <c r="AE20" s="361">
        <v>0</v>
      </c>
      <c r="AF20" s="361">
        <v>0</v>
      </c>
      <c r="AG20" s="361">
        <v>0</v>
      </c>
      <c r="AH20" s="361">
        <v>27.502827272667155</v>
      </c>
      <c r="AI20" s="361">
        <v>31.585852043726426</v>
      </c>
      <c r="AJ20" s="361">
        <v>42.384582121077884</v>
      </c>
      <c r="AK20" s="361">
        <v>63.213077234706887</v>
      </c>
      <c r="AL20" s="361">
        <v>76.776376134597115</v>
      </c>
      <c r="AM20" s="361">
        <v>86.294927523123278</v>
      </c>
      <c r="AN20" s="361">
        <v>96.19980924653629</v>
      </c>
      <c r="AO20" s="361">
        <v>104.64116166965778</v>
      </c>
      <c r="AP20" s="361">
        <v>116.03413200590694</v>
      </c>
      <c r="AQ20" s="361">
        <v>120.6229520803748</v>
      </c>
      <c r="AR20" s="361">
        <v>83.058999999999997</v>
      </c>
      <c r="AS20" s="361">
        <v>114.8284154022263</v>
      </c>
      <c r="AT20" s="361">
        <v>166.71700000000001</v>
      </c>
      <c r="AU20" s="361">
        <v>112.279</v>
      </c>
      <c r="AV20" s="361">
        <v>146.14699999999999</v>
      </c>
      <c r="AW20" s="361">
        <v>188.857</v>
      </c>
      <c r="AX20" s="361">
        <v>237.89668399999994</v>
      </c>
      <c r="AY20" s="361">
        <v>279.43384600000002</v>
      </c>
      <c r="AZ20" s="361">
        <v>318.77796300000006</v>
      </c>
      <c r="BA20" s="361">
        <v>366.771837</v>
      </c>
      <c r="BB20" s="361">
        <v>408.74446599999976</v>
      </c>
      <c r="BC20" s="361">
        <v>444.9005951357899</v>
      </c>
      <c r="BD20" s="361">
        <v>486.32011499999982</v>
      </c>
      <c r="BE20" s="361">
        <v>528.76477520781191</v>
      </c>
      <c r="BF20" s="361">
        <v>593.43878223860281</v>
      </c>
      <c r="BG20" s="361">
        <v>700.71103272999665</v>
      </c>
      <c r="BH20" s="361">
        <v>750.02694315173312</v>
      </c>
      <c r="BI20" s="361">
        <v>839.96132516636135</v>
      </c>
      <c r="BJ20" s="361">
        <v>805.30950638016247</v>
      </c>
      <c r="BK20" s="361">
        <v>828.09404862651547</v>
      </c>
      <c r="BL20" s="361">
        <v>869.82127433533924</v>
      </c>
      <c r="BM20" s="361">
        <v>950.96467470191726</v>
      </c>
      <c r="BN20" s="361">
        <v>1008.5423032163782</v>
      </c>
      <c r="BO20" s="361">
        <v>1020.7892962954842</v>
      </c>
      <c r="BP20" s="361">
        <v>1035.9458838204823</v>
      </c>
      <c r="BQ20" s="361">
        <v>0</v>
      </c>
      <c r="BR20" s="361">
        <v>0</v>
      </c>
      <c r="BS20" s="361">
        <v>0</v>
      </c>
      <c r="BT20" s="361">
        <v>0</v>
      </c>
      <c r="BU20" s="361">
        <v>0</v>
      </c>
      <c r="BV20" s="361">
        <v>0</v>
      </c>
      <c r="BW20" s="361">
        <v>0</v>
      </c>
      <c r="BX20" s="362">
        <v>0</v>
      </c>
      <c r="BY20" s="362">
        <v>0</v>
      </c>
      <c r="BZ20" s="362">
        <v>0</v>
      </c>
      <c r="CA20" s="363">
        <v>0</v>
      </c>
    </row>
    <row r="21" spans="1:79" x14ac:dyDescent="0.4">
      <c r="A21" s="394"/>
      <c r="B21" s="123" t="s">
        <v>425</v>
      </c>
      <c r="C21" s="393"/>
      <c r="D21" s="361">
        <v>0</v>
      </c>
      <c r="E21" s="361">
        <v>0</v>
      </c>
      <c r="F21" s="361">
        <v>0</v>
      </c>
      <c r="G21" s="361">
        <v>0</v>
      </c>
      <c r="H21" s="361">
        <v>0</v>
      </c>
      <c r="I21" s="361">
        <v>0</v>
      </c>
      <c r="J21" s="361">
        <v>0</v>
      </c>
      <c r="K21" s="361">
        <v>0</v>
      </c>
      <c r="L21" s="361">
        <v>0</v>
      </c>
      <c r="M21" s="361">
        <v>0</v>
      </c>
      <c r="N21" s="361">
        <v>0</v>
      </c>
      <c r="O21" s="361">
        <v>0</v>
      </c>
      <c r="P21" s="361">
        <v>0</v>
      </c>
      <c r="Q21" s="361">
        <v>0</v>
      </c>
      <c r="R21" s="361">
        <v>0</v>
      </c>
      <c r="S21" s="361">
        <v>0</v>
      </c>
      <c r="T21" s="361">
        <v>0</v>
      </c>
      <c r="U21" s="361">
        <v>0</v>
      </c>
      <c r="V21" s="361">
        <v>0</v>
      </c>
      <c r="W21" s="361">
        <v>0</v>
      </c>
      <c r="X21" s="361">
        <v>0</v>
      </c>
      <c r="Y21" s="361">
        <v>0</v>
      </c>
      <c r="Z21" s="361">
        <v>0</v>
      </c>
      <c r="AA21" s="361">
        <v>0</v>
      </c>
      <c r="AB21" s="361">
        <v>0</v>
      </c>
      <c r="AC21" s="361">
        <v>0</v>
      </c>
      <c r="AD21" s="361">
        <v>0</v>
      </c>
      <c r="AE21" s="361">
        <v>0</v>
      </c>
      <c r="AF21" s="361">
        <v>0</v>
      </c>
      <c r="AG21" s="361">
        <v>0</v>
      </c>
      <c r="AH21" s="361">
        <v>88.945632781705058</v>
      </c>
      <c r="AI21" s="361">
        <v>102.63989716099778</v>
      </c>
      <c r="AJ21" s="361">
        <v>138.3856917255178</v>
      </c>
      <c r="AK21" s="361">
        <v>205.51754927689734</v>
      </c>
      <c r="AL21" s="361">
        <v>249.99250242525952</v>
      </c>
      <c r="AM21" s="361">
        <v>281.05739095461479</v>
      </c>
      <c r="AN21" s="361">
        <v>312.24655644943772</v>
      </c>
      <c r="AO21" s="361">
        <v>341.18609501439198</v>
      </c>
      <c r="AP21" s="361">
        <v>377.30402508543466</v>
      </c>
      <c r="AQ21" s="361">
        <v>392.27715570427546</v>
      </c>
      <c r="AR21" s="361">
        <v>216.39</v>
      </c>
      <c r="AS21" s="361">
        <v>243.14730758287362</v>
      </c>
      <c r="AT21" s="361">
        <v>222.857</v>
      </c>
      <c r="AU21" s="361">
        <v>185.916</v>
      </c>
      <c r="AV21" s="361">
        <v>219.042</v>
      </c>
      <c r="AW21" s="361">
        <v>306.87099999999998</v>
      </c>
      <c r="AX21" s="361">
        <v>345.70058699999993</v>
      </c>
      <c r="AY21" s="361">
        <v>383.72152899999998</v>
      </c>
      <c r="AZ21" s="361">
        <v>408.69452700000005</v>
      </c>
      <c r="BA21" s="361">
        <v>423.69869799999998</v>
      </c>
      <c r="BB21" s="361">
        <v>442.26725699999969</v>
      </c>
      <c r="BC21" s="361">
        <v>458.38614234181148</v>
      </c>
      <c r="BD21" s="361">
        <v>449.61359899999985</v>
      </c>
      <c r="BE21" s="361">
        <v>447.65738801479245</v>
      </c>
      <c r="BF21" s="361">
        <v>456.77495423193301</v>
      </c>
      <c r="BG21" s="361">
        <v>524.55682653580504</v>
      </c>
      <c r="BH21" s="361">
        <v>571.40950903414523</v>
      </c>
      <c r="BI21" s="361">
        <v>632.58899092529441</v>
      </c>
      <c r="BJ21" s="361">
        <v>623.4840715467576</v>
      </c>
      <c r="BK21" s="361">
        <v>618.93076704709995</v>
      </c>
      <c r="BL21" s="361">
        <v>631.6028273544332</v>
      </c>
      <c r="BM21" s="361">
        <v>678.72746288485951</v>
      </c>
      <c r="BN21" s="361">
        <v>743.17843271133438</v>
      </c>
      <c r="BO21" s="361">
        <v>750.37605441262167</v>
      </c>
      <c r="BP21" s="361">
        <v>756.7359161644182</v>
      </c>
      <c r="BQ21" s="361">
        <v>0</v>
      </c>
      <c r="BR21" s="361">
        <v>0</v>
      </c>
      <c r="BS21" s="361">
        <v>0</v>
      </c>
      <c r="BT21" s="361">
        <v>0</v>
      </c>
      <c r="BU21" s="361">
        <v>0</v>
      </c>
      <c r="BV21" s="361">
        <v>0</v>
      </c>
      <c r="BW21" s="361">
        <v>0</v>
      </c>
      <c r="BX21" s="362">
        <v>0</v>
      </c>
      <c r="BY21" s="362">
        <v>0</v>
      </c>
      <c r="BZ21" s="362">
        <v>0</v>
      </c>
      <c r="CA21" s="363">
        <v>0</v>
      </c>
    </row>
    <row r="22" spans="1:79" x14ac:dyDescent="0.4">
      <c r="A22" s="394"/>
      <c r="B22" s="123" t="s">
        <v>322</v>
      </c>
      <c r="C22" s="393"/>
      <c r="D22" s="361">
        <v>0</v>
      </c>
      <c r="E22" s="361">
        <v>0</v>
      </c>
      <c r="F22" s="361">
        <v>0</v>
      </c>
      <c r="G22" s="361">
        <v>0</v>
      </c>
      <c r="H22" s="361">
        <v>0</v>
      </c>
      <c r="I22" s="361">
        <v>0</v>
      </c>
      <c r="J22" s="361">
        <v>0</v>
      </c>
      <c r="K22" s="361">
        <v>0</v>
      </c>
      <c r="L22" s="361">
        <v>0</v>
      </c>
      <c r="M22" s="361">
        <v>0</v>
      </c>
      <c r="N22" s="361">
        <v>0</v>
      </c>
      <c r="O22" s="361">
        <v>0</v>
      </c>
      <c r="P22" s="361">
        <v>0</v>
      </c>
      <c r="Q22" s="361">
        <v>0</v>
      </c>
      <c r="R22" s="361">
        <v>0</v>
      </c>
      <c r="S22" s="361">
        <v>0</v>
      </c>
      <c r="T22" s="361">
        <v>0</v>
      </c>
      <c r="U22" s="361">
        <v>0</v>
      </c>
      <c r="V22" s="361">
        <v>0</v>
      </c>
      <c r="W22" s="361">
        <v>0</v>
      </c>
      <c r="X22" s="361">
        <v>0</v>
      </c>
      <c r="Y22" s="361">
        <v>0</v>
      </c>
      <c r="Z22" s="361">
        <v>0</v>
      </c>
      <c r="AA22" s="361">
        <v>0</v>
      </c>
      <c r="AB22" s="361">
        <v>0</v>
      </c>
      <c r="AC22" s="361">
        <v>0</v>
      </c>
      <c r="AD22" s="361">
        <v>0</v>
      </c>
      <c r="AE22" s="361">
        <v>0</v>
      </c>
      <c r="AF22" s="361">
        <v>0</v>
      </c>
      <c r="AG22" s="361">
        <v>0</v>
      </c>
      <c r="AH22" s="361">
        <v>73.242794596669199</v>
      </c>
      <c r="AI22" s="361">
        <v>85.168081893459714</v>
      </c>
      <c r="AJ22" s="361">
        <v>115.30566723086193</v>
      </c>
      <c r="AK22" s="361">
        <v>169.32691721496712</v>
      </c>
      <c r="AL22" s="361">
        <v>204.21808645897408</v>
      </c>
      <c r="AM22" s="361">
        <v>227.83044737490729</v>
      </c>
      <c r="AN22" s="361">
        <v>252.51033820403745</v>
      </c>
      <c r="AO22" s="361">
        <v>274.82477751762963</v>
      </c>
      <c r="AP22" s="361">
        <v>305.30618267506998</v>
      </c>
      <c r="AQ22" s="361">
        <v>317.94417999582299</v>
      </c>
      <c r="AR22" s="361">
        <v>223.36600000000001</v>
      </c>
      <c r="AS22" s="361">
        <v>286.63975529133552</v>
      </c>
      <c r="AT22" s="361">
        <v>372.90100000000001</v>
      </c>
      <c r="AU22" s="361">
        <v>327.95400000000001</v>
      </c>
      <c r="AV22" s="361">
        <v>480.35</v>
      </c>
      <c r="AW22" s="361">
        <v>380.02</v>
      </c>
      <c r="AX22" s="361">
        <v>382.28165999999993</v>
      </c>
      <c r="AY22" s="361">
        <v>366.89570099999997</v>
      </c>
      <c r="AZ22" s="361">
        <v>361.93527000000006</v>
      </c>
      <c r="BA22" s="361">
        <v>314.93220000000008</v>
      </c>
      <c r="BB22" s="361">
        <v>270.82839699999982</v>
      </c>
      <c r="BC22" s="361">
        <v>249.93090682948699</v>
      </c>
      <c r="BD22" s="361">
        <v>226.13233899999992</v>
      </c>
      <c r="BE22" s="361">
        <v>192.60883676756498</v>
      </c>
      <c r="BF22" s="361">
        <v>192.05057165464862</v>
      </c>
      <c r="BG22" s="361">
        <v>171.31617186991193</v>
      </c>
      <c r="BH22" s="361">
        <v>217.85321717670377</v>
      </c>
      <c r="BI22" s="361">
        <v>241.13550347906477</v>
      </c>
      <c r="BJ22" s="361">
        <v>243.50566881771863</v>
      </c>
      <c r="BK22" s="361">
        <v>242.59360966221021</v>
      </c>
      <c r="BL22" s="361">
        <v>285.76615929922252</v>
      </c>
      <c r="BM22" s="361">
        <v>460.43987830568727</v>
      </c>
      <c r="BN22" s="361">
        <v>455.5631536628552</v>
      </c>
      <c r="BO22" s="361">
        <v>451.67751435741542</v>
      </c>
      <c r="BP22" s="361">
        <v>463.81295775151688</v>
      </c>
      <c r="BQ22" s="361">
        <v>0</v>
      </c>
      <c r="BR22" s="361">
        <v>0</v>
      </c>
      <c r="BS22" s="361">
        <v>0</v>
      </c>
      <c r="BT22" s="361">
        <v>0</v>
      </c>
      <c r="BU22" s="361">
        <v>0</v>
      </c>
      <c r="BV22" s="361">
        <v>0</v>
      </c>
      <c r="BW22" s="361">
        <v>0</v>
      </c>
      <c r="BX22" s="362">
        <v>0</v>
      </c>
      <c r="BY22" s="362">
        <v>0</v>
      </c>
      <c r="BZ22" s="362">
        <v>0</v>
      </c>
      <c r="CA22" s="363">
        <v>0</v>
      </c>
    </row>
    <row r="23" spans="1:79" x14ac:dyDescent="0.4">
      <c r="A23" s="164"/>
      <c r="B23" s="123" t="s">
        <v>426</v>
      </c>
      <c r="C23" s="393"/>
      <c r="D23" s="361">
        <v>0</v>
      </c>
      <c r="E23" s="361">
        <v>0</v>
      </c>
      <c r="F23" s="361">
        <v>0</v>
      </c>
      <c r="G23" s="361">
        <v>0</v>
      </c>
      <c r="H23" s="361">
        <v>0</v>
      </c>
      <c r="I23" s="361">
        <v>0</v>
      </c>
      <c r="J23" s="361">
        <v>0</v>
      </c>
      <c r="K23" s="361">
        <v>0</v>
      </c>
      <c r="L23" s="361">
        <v>0</v>
      </c>
      <c r="M23" s="361">
        <v>0</v>
      </c>
      <c r="N23" s="361">
        <v>0</v>
      </c>
      <c r="O23" s="361">
        <v>0</v>
      </c>
      <c r="P23" s="361">
        <v>0</v>
      </c>
      <c r="Q23" s="361">
        <v>0</v>
      </c>
      <c r="R23" s="361">
        <v>0</v>
      </c>
      <c r="S23" s="361">
        <v>0</v>
      </c>
      <c r="T23" s="361">
        <v>0</v>
      </c>
      <c r="U23" s="361">
        <v>0</v>
      </c>
      <c r="V23" s="361">
        <v>0</v>
      </c>
      <c r="W23" s="361">
        <v>0</v>
      </c>
      <c r="X23" s="361">
        <v>0</v>
      </c>
      <c r="Y23" s="361">
        <v>0</v>
      </c>
      <c r="Z23" s="361">
        <v>0</v>
      </c>
      <c r="AA23" s="361">
        <v>0</v>
      </c>
      <c r="AB23" s="361">
        <v>0</v>
      </c>
      <c r="AC23" s="361">
        <v>0</v>
      </c>
      <c r="AD23" s="361">
        <v>0</v>
      </c>
      <c r="AE23" s="361">
        <v>0</v>
      </c>
      <c r="AF23" s="361">
        <v>0</v>
      </c>
      <c r="AG23" s="361">
        <v>0</v>
      </c>
      <c r="AH23" s="361">
        <v>7.2483353596404072</v>
      </c>
      <c r="AI23" s="361">
        <v>8.3643049426361529</v>
      </c>
      <c r="AJ23" s="361">
        <v>11.277292332768525</v>
      </c>
      <c r="AK23" s="361">
        <v>16.747984952857394</v>
      </c>
      <c r="AL23" s="361">
        <v>20.372326760788525</v>
      </c>
      <c r="AM23" s="361">
        <v>22.903858921824849</v>
      </c>
      <c r="AN23" s="361">
        <v>25.445518630386744</v>
      </c>
      <c r="AO23" s="361">
        <v>27.803852301325378</v>
      </c>
      <c r="AP23" s="361">
        <v>30.747165665495459</v>
      </c>
      <c r="AQ23" s="361">
        <v>31.967352297653349</v>
      </c>
      <c r="AR23" s="361">
        <v>82.050000000000196</v>
      </c>
      <c r="AS23" s="361">
        <v>118.75330980163085</v>
      </c>
      <c r="AT23" s="361">
        <v>198.21799999999985</v>
      </c>
      <c r="AU23" s="361">
        <v>107.69100000000003</v>
      </c>
      <c r="AV23" s="361">
        <v>122.83600000000021</v>
      </c>
      <c r="AW23" s="361">
        <v>122.67399999999998</v>
      </c>
      <c r="AX23" s="361">
        <v>138.08320000000001</v>
      </c>
      <c r="AY23" s="361">
        <v>167.11695100000003</v>
      </c>
      <c r="AZ23" s="361">
        <v>186.09901000000005</v>
      </c>
      <c r="BA23" s="361">
        <v>209.73186299999998</v>
      </c>
      <c r="BB23" s="361">
        <v>205.84185399999987</v>
      </c>
      <c r="BC23" s="361">
        <v>193.93417053751386</v>
      </c>
      <c r="BD23" s="361">
        <v>183.09040199999998</v>
      </c>
      <c r="BE23" s="361">
        <v>167.34613042003627</v>
      </c>
      <c r="BF23" s="361">
        <v>160.82925848722746</v>
      </c>
      <c r="BG23" s="361">
        <v>217.02985962485695</v>
      </c>
      <c r="BH23" s="361">
        <v>189.16794511091098</v>
      </c>
      <c r="BI23" s="361">
        <v>217.10782131333502</v>
      </c>
      <c r="BJ23" s="361">
        <v>264.73346821914066</v>
      </c>
      <c r="BK23" s="361">
        <v>290.45553756796437</v>
      </c>
      <c r="BL23" s="361">
        <v>284.42819017251315</v>
      </c>
      <c r="BM23" s="361">
        <v>367.80022373968399</v>
      </c>
      <c r="BN23" s="361">
        <v>444.4748778067123</v>
      </c>
      <c r="BO23" s="361">
        <v>468.40652853880829</v>
      </c>
      <c r="BP23" s="361">
        <v>518.86767171164104</v>
      </c>
      <c r="BQ23" s="361">
        <v>0</v>
      </c>
      <c r="BR23" s="361">
        <v>0</v>
      </c>
      <c r="BS23" s="361">
        <v>0</v>
      </c>
      <c r="BT23" s="361">
        <v>0</v>
      </c>
      <c r="BU23" s="361">
        <v>0</v>
      </c>
      <c r="BV23" s="361">
        <v>0</v>
      </c>
      <c r="BW23" s="361">
        <v>0</v>
      </c>
      <c r="BX23" s="362">
        <v>0</v>
      </c>
      <c r="BY23" s="362">
        <v>0</v>
      </c>
      <c r="BZ23" s="362">
        <v>0</v>
      </c>
      <c r="CA23" s="363">
        <v>0</v>
      </c>
    </row>
    <row r="24" spans="1:79" ht="26.25" customHeight="1" x14ac:dyDescent="0.4">
      <c r="A24" s="394"/>
      <c r="B24" s="123" t="s">
        <v>422</v>
      </c>
      <c r="C24" s="393"/>
      <c r="D24" s="361">
        <f t="shared" ref="D24:AV24" si="4">SUM(D20:D23)</f>
        <v>0</v>
      </c>
      <c r="E24" s="361">
        <f t="shared" si="4"/>
        <v>0</v>
      </c>
      <c r="F24" s="361">
        <f t="shared" si="4"/>
        <v>0</v>
      </c>
      <c r="G24" s="361">
        <f t="shared" si="4"/>
        <v>0</v>
      </c>
      <c r="H24" s="361">
        <f t="shared" si="4"/>
        <v>0</v>
      </c>
      <c r="I24" s="361">
        <f t="shared" si="4"/>
        <v>0</v>
      </c>
      <c r="J24" s="361">
        <f t="shared" si="4"/>
        <v>0</v>
      </c>
      <c r="K24" s="361">
        <f t="shared" si="4"/>
        <v>0</v>
      </c>
      <c r="L24" s="361">
        <f t="shared" si="4"/>
        <v>0</v>
      </c>
      <c r="M24" s="361">
        <f t="shared" si="4"/>
        <v>0</v>
      </c>
      <c r="N24" s="361">
        <f t="shared" si="4"/>
        <v>0</v>
      </c>
      <c r="O24" s="361">
        <f t="shared" si="4"/>
        <v>0</v>
      </c>
      <c r="P24" s="361">
        <f t="shared" si="4"/>
        <v>0</v>
      </c>
      <c r="Q24" s="361">
        <f t="shared" si="4"/>
        <v>0</v>
      </c>
      <c r="R24" s="361">
        <f t="shared" si="4"/>
        <v>0</v>
      </c>
      <c r="S24" s="361">
        <f t="shared" si="4"/>
        <v>0</v>
      </c>
      <c r="T24" s="361">
        <f t="shared" si="4"/>
        <v>0</v>
      </c>
      <c r="U24" s="361">
        <f t="shared" si="4"/>
        <v>0</v>
      </c>
      <c r="V24" s="361">
        <f t="shared" si="4"/>
        <v>0</v>
      </c>
      <c r="W24" s="361">
        <f t="shared" si="4"/>
        <v>0</v>
      </c>
      <c r="X24" s="361">
        <f t="shared" si="4"/>
        <v>0</v>
      </c>
      <c r="Y24" s="361">
        <f t="shared" si="4"/>
        <v>0</v>
      </c>
      <c r="Z24" s="361">
        <f t="shared" si="4"/>
        <v>0</v>
      </c>
      <c r="AA24" s="361">
        <f t="shared" si="4"/>
        <v>0</v>
      </c>
      <c r="AB24" s="361">
        <f t="shared" si="4"/>
        <v>0</v>
      </c>
      <c r="AC24" s="361">
        <f t="shared" si="4"/>
        <v>0</v>
      </c>
      <c r="AD24" s="361">
        <f t="shared" si="4"/>
        <v>0</v>
      </c>
      <c r="AE24" s="361">
        <f t="shared" si="4"/>
        <v>0</v>
      </c>
      <c r="AF24" s="361">
        <f t="shared" si="4"/>
        <v>0</v>
      </c>
      <c r="AG24" s="361">
        <f t="shared" si="4"/>
        <v>0</v>
      </c>
      <c r="AH24" s="361">
        <f t="shared" si="4"/>
        <v>196.93959001068183</v>
      </c>
      <c r="AI24" s="361">
        <f t="shared" si="4"/>
        <v>227.75813604082006</v>
      </c>
      <c r="AJ24" s="361">
        <f t="shared" si="4"/>
        <v>307.35323341022615</v>
      </c>
      <c r="AK24" s="361">
        <f t="shared" si="4"/>
        <v>454.80552867942873</v>
      </c>
      <c r="AL24" s="361">
        <f t="shared" si="4"/>
        <v>551.35929177961918</v>
      </c>
      <c r="AM24" s="361">
        <f t="shared" si="4"/>
        <v>618.08662477447024</v>
      </c>
      <c r="AN24" s="361">
        <f t="shared" si="4"/>
        <v>686.40222253039815</v>
      </c>
      <c r="AO24" s="361">
        <f t="shared" si="4"/>
        <v>748.45588650300476</v>
      </c>
      <c r="AP24" s="361">
        <f t="shared" si="4"/>
        <v>829.39150543190704</v>
      </c>
      <c r="AQ24" s="361">
        <f t="shared" si="4"/>
        <v>862.81164007812663</v>
      </c>
      <c r="AR24" s="361">
        <f t="shared" si="4"/>
        <v>604.86500000000012</v>
      </c>
      <c r="AS24" s="361">
        <f t="shared" si="4"/>
        <v>763.36878807806625</v>
      </c>
      <c r="AT24" s="361">
        <f t="shared" si="4"/>
        <v>960.69299999999987</v>
      </c>
      <c r="AU24" s="361">
        <f t="shared" si="4"/>
        <v>733.84</v>
      </c>
      <c r="AV24" s="361">
        <f t="shared" si="4"/>
        <v>968.37500000000023</v>
      </c>
      <c r="AW24" s="361">
        <f>SUM(AW20:AW23)</f>
        <v>998.42199999999991</v>
      </c>
      <c r="AX24" s="361">
        <f t="shared" ref="AX24:BW24" si="5">SUM(AX20:AX23)</f>
        <v>1103.9621309999998</v>
      </c>
      <c r="AY24" s="361">
        <f t="shared" si="5"/>
        <v>1197.1680269999999</v>
      </c>
      <c r="AZ24" s="361">
        <f t="shared" si="5"/>
        <v>1275.5067700000002</v>
      </c>
      <c r="BA24" s="361">
        <f t="shared" si="5"/>
        <v>1315.1345980000001</v>
      </c>
      <c r="BB24" s="361">
        <f t="shared" si="5"/>
        <v>1327.6819739999989</v>
      </c>
      <c r="BC24" s="361">
        <f t="shared" si="5"/>
        <v>1347.1518148446023</v>
      </c>
      <c r="BD24" s="361">
        <f t="shared" si="5"/>
        <v>1345.1564549999996</v>
      </c>
      <c r="BE24" s="361">
        <f t="shared" si="5"/>
        <v>1336.3771304102056</v>
      </c>
      <c r="BF24" s="361">
        <f t="shared" si="5"/>
        <v>1403.0935666124119</v>
      </c>
      <c r="BG24" s="361">
        <f t="shared" si="5"/>
        <v>1613.6138907605705</v>
      </c>
      <c r="BH24" s="361">
        <f t="shared" si="5"/>
        <v>1728.4576144734931</v>
      </c>
      <c r="BI24" s="361">
        <f t="shared" si="5"/>
        <v>1930.7936408840555</v>
      </c>
      <c r="BJ24" s="361">
        <f t="shared" si="5"/>
        <v>1937.0327149637794</v>
      </c>
      <c r="BK24" s="361">
        <f t="shared" si="5"/>
        <v>1980.0739629037898</v>
      </c>
      <c r="BL24" s="361">
        <f t="shared" si="5"/>
        <v>2071.6184511615079</v>
      </c>
      <c r="BM24" s="361">
        <f t="shared" si="5"/>
        <v>2457.9322396321481</v>
      </c>
      <c r="BN24" s="361">
        <f t="shared" si="5"/>
        <v>2651.7587673972803</v>
      </c>
      <c r="BO24" s="361">
        <f t="shared" si="5"/>
        <v>2691.2493936043297</v>
      </c>
      <c r="BP24" s="361">
        <f t="shared" si="5"/>
        <v>2775.3624294480583</v>
      </c>
      <c r="BQ24" s="361">
        <f t="shared" si="5"/>
        <v>0</v>
      </c>
      <c r="BR24" s="361">
        <f t="shared" si="5"/>
        <v>0</v>
      </c>
      <c r="BS24" s="361">
        <f t="shared" si="5"/>
        <v>0</v>
      </c>
      <c r="BT24" s="361">
        <f t="shared" si="5"/>
        <v>0</v>
      </c>
      <c r="BU24" s="361">
        <f t="shared" si="5"/>
        <v>0</v>
      </c>
      <c r="BV24" s="361">
        <f t="shared" si="5"/>
        <v>0</v>
      </c>
      <c r="BW24" s="361">
        <f t="shared" si="5"/>
        <v>0</v>
      </c>
      <c r="BX24" s="362">
        <f>SUM(BX20:BX23)</f>
        <v>0</v>
      </c>
      <c r="BY24" s="362">
        <f>SUM(BY20:BY23)</f>
        <v>0</v>
      </c>
      <c r="BZ24" s="362">
        <f>SUM(BZ20:BZ23)</f>
        <v>0</v>
      </c>
      <c r="CA24" s="363">
        <f>SUM(CA20:CA23)</f>
        <v>0</v>
      </c>
    </row>
    <row r="25" spans="1:79" ht="26.25" customHeight="1" x14ac:dyDescent="0.4">
      <c r="A25" s="234"/>
      <c r="B25" s="164" t="s">
        <v>427</v>
      </c>
      <c r="C25" s="393"/>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1"/>
      <c r="AD25" s="361"/>
      <c r="AE25" s="361"/>
      <c r="AF25" s="361"/>
      <c r="AG25" s="361"/>
      <c r="AH25" s="361"/>
      <c r="AI25" s="361"/>
      <c r="AJ25" s="361"/>
      <c r="AK25" s="361"/>
      <c r="AL25" s="361"/>
      <c r="AM25" s="361"/>
      <c r="AN25" s="361"/>
      <c r="AO25" s="361"/>
      <c r="AP25" s="361"/>
      <c r="AQ25" s="361"/>
      <c r="AR25" s="361"/>
      <c r="AS25" s="361"/>
      <c r="AT25" s="361"/>
      <c r="AU25" s="361"/>
      <c r="AV25" s="361"/>
      <c r="AW25" s="361"/>
      <c r="AX25" s="361"/>
      <c r="AY25" s="361"/>
      <c r="AZ25" s="361"/>
      <c r="BA25" s="361"/>
      <c r="BB25" s="361"/>
      <c r="BC25" s="361"/>
      <c r="BD25" s="361"/>
      <c r="BE25" s="361"/>
      <c r="BF25" s="361"/>
      <c r="BG25" s="361"/>
      <c r="BH25" s="361"/>
      <c r="BI25" s="361"/>
      <c r="BJ25" s="361"/>
      <c r="BK25" s="361"/>
      <c r="BL25" s="361"/>
      <c r="BM25" s="361"/>
      <c r="BN25" s="361"/>
      <c r="BO25" s="361"/>
      <c r="BP25" s="361"/>
      <c r="BQ25" s="361"/>
      <c r="BR25" s="361"/>
      <c r="BS25" s="361"/>
      <c r="BT25" s="361"/>
      <c r="BU25" s="361"/>
      <c r="BV25" s="361"/>
      <c r="BW25" s="361"/>
      <c r="BX25" s="362"/>
      <c r="BY25" s="362"/>
      <c r="BZ25" s="362"/>
      <c r="CA25" s="363"/>
    </row>
    <row r="26" spans="1:79" x14ac:dyDescent="0.4">
      <c r="A26" s="394"/>
      <c r="B26" s="123" t="s">
        <v>22</v>
      </c>
      <c r="C26" s="393"/>
      <c r="D26" s="361">
        <f t="shared" ref="D26:AU26" si="6">SUM(D27:D29)</f>
        <v>0</v>
      </c>
      <c r="E26" s="361">
        <f t="shared" si="6"/>
        <v>0</v>
      </c>
      <c r="F26" s="361">
        <f t="shared" si="6"/>
        <v>0</v>
      </c>
      <c r="G26" s="361">
        <f t="shared" si="6"/>
        <v>0</v>
      </c>
      <c r="H26" s="361">
        <f t="shared" si="6"/>
        <v>0</v>
      </c>
      <c r="I26" s="361">
        <f t="shared" si="6"/>
        <v>0</v>
      </c>
      <c r="J26" s="361">
        <f t="shared" si="6"/>
        <v>0</v>
      </c>
      <c r="K26" s="361">
        <f t="shared" si="6"/>
        <v>0</v>
      </c>
      <c r="L26" s="361">
        <f t="shared" si="6"/>
        <v>0</v>
      </c>
      <c r="M26" s="361">
        <f t="shared" si="6"/>
        <v>0</v>
      </c>
      <c r="N26" s="361">
        <f t="shared" si="6"/>
        <v>0</v>
      </c>
      <c r="O26" s="361">
        <f t="shared" si="6"/>
        <v>0</v>
      </c>
      <c r="P26" s="361">
        <f t="shared" si="6"/>
        <v>0</v>
      </c>
      <c r="Q26" s="361">
        <f t="shared" si="6"/>
        <v>0</v>
      </c>
      <c r="R26" s="361">
        <f t="shared" si="6"/>
        <v>0</v>
      </c>
      <c r="S26" s="361">
        <f t="shared" si="6"/>
        <v>0</v>
      </c>
      <c r="T26" s="361">
        <f t="shared" si="6"/>
        <v>0</v>
      </c>
      <c r="U26" s="361">
        <f t="shared" si="6"/>
        <v>0</v>
      </c>
      <c r="V26" s="361">
        <f t="shared" si="6"/>
        <v>0</v>
      </c>
      <c r="W26" s="361">
        <f t="shared" si="6"/>
        <v>0</v>
      </c>
      <c r="X26" s="361">
        <f t="shared" si="6"/>
        <v>0</v>
      </c>
      <c r="Y26" s="361">
        <f t="shared" si="6"/>
        <v>0</v>
      </c>
      <c r="Z26" s="361">
        <f t="shared" si="6"/>
        <v>0</v>
      </c>
      <c r="AA26" s="361">
        <f t="shared" si="6"/>
        <v>0</v>
      </c>
      <c r="AB26" s="361">
        <f t="shared" si="6"/>
        <v>0</v>
      </c>
      <c r="AC26" s="361">
        <f t="shared" si="6"/>
        <v>0</v>
      </c>
      <c r="AD26" s="361">
        <f t="shared" si="6"/>
        <v>0</v>
      </c>
      <c r="AE26" s="361">
        <f t="shared" si="6"/>
        <v>0</v>
      </c>
      <c r="AF26" s="361">
        <f t="shared" si="6"/>
        <v>0</v>
      </c>
      <c r="AG26" s="361">
        <f t="shared" si="6"/>
        <v>0</v>
      </c>
      <c r="AH26" s="361">
        <f t="shared" si="6"/>
        <v>0</v>
      </c>
      <c r="AI26" s="361">
        <f t="shared" si="6"/>
        <v>0</v>
      </c>
      <c r="AJ26" s="361">
        <f t="shared" si="6"/>
        <v>0</v>
      </c>
      <c r="AK26" s="361">
        <f t="shared" si="6"/>
        <v>0</v>
      </c>
      <c r="AL26" s="361">
        <f t="shared" si="6"/>
        <v>0</v>
      </c>
      <c r="AM26" s="361">
        <f t="shared" si="6"/>
        <v>0</v>
      </c>
      <c r="AN26" s="361">
        <f t="shared" si="6"/>
        <v>0</v>
      </c>
      <c r="AO26" s="361">
        <f t="shared" si="6"/>
        <v>0</v>
      </c>
      <c r="AP26" s="361">
        <f t="shared" si="6"/>
        <v>0</v>
      </c>
      <c r="AQ26" s="361">
        <f t="shared" si="6"/>
        <v>0</v>
      </c>
      <c r="AR26" s="361">
        <f t="shared" si="6"/>
        <v>0</v>
      </c>
      <c r="AS26" s="361">
        <f t="shared" si="6"/>
        <v>0</v>
      </c>
      <c r="AT26" s="361">
        <f t="shared" si="6"/>
        <v>0</v>
      </c>
      <c r="AU26" s="361">
        <f t="shared" si="6"/>
        <v>0</v>
      </c>
      <c r="AV26" s="361">
        <f>SUM(AV27:AV29)</f>
        <v>0</v>
      </c>
      <c r="AW26" s="361">
        <f>SUM(AW27:AW29)</f>
        <v>1939.9</v>
      </c>
      <c r="AX26" s="361">
        <f t="shared" ref="AX26:CA26" si="7">SUM(AX27:AX29)</f>
        <v>2077.2112939999997</v>
      </c>
      <c r="AY26" s="361">
        <f t="shared" si="7"/>
        <v>2188.6709320000004</v>
      </c>
      <c r="AZ26" s="361">
        <f t="shared" si="7"/>
        <v>2310.6117920000002</v>
      </c>
      <c r="BA26" s="361">
        <f t="shared" si="7"/>
        <v>2394.6786249999996</v>
      </c>
      <c r="BB26" s="361">
        <f t="shared" si="7"/>
        <v>2452.4046149999999</v>
      </c>
      <c r="BC26" s="361">
        <f t="shared" si="7"/>
        <v>2510.8873257930918</v>
      </c>
      <c r="BD26" s="361">
        <f t="shared" si="7"/>
        <v>2574.5184790181661</v>
      </c>
      <c r="BE26" s="361">
        <f t="shared" si="7"/>
        <v>2685.8228541801273</v>
      </c>
      <c r="BF26" s="361">
        <f t="shared" si="7"/>
        <v>2833.9392983749799</v>
      </c>
      <c r="BG26" s="361">
        <f t="shared" si="7"/>
        <v>3226.1309952600004</v>
      </c>
      <c r="BH26" s="361">
        <f t="shared" si="7"/>
        <v>3556.9849629183477</v>
      </c>
      <c r="BI26" s="361">
        <f t="shared" si="7"/>
        <v>3774.0895750000004</v>
      </c>
      <c r="BJ26" s="361">
        <f t="shared" si="7"/>
        <v>3941.0267050000002</v>
      </c>
      <c r="BK26" s="361">
        <f t="shared" si="7"/>
        <v>4026.6875789999999</v>
      </c>
      <c r="BL26" s="361">
        <f t="shared" si="7"/>
        <v>4234.4436619999997</v>
      </c>
      <c r="BM26" s="361">
        <f t="shared" si="7"/>
        <v>4697.6782249999997</v>
      </c>
      <c r="BN26" s="361">
        <f t="shared" si="7"/>
        <v>4924.7733250000001</v>
      </c>
      <c r="BO26" s="361">
        <f t="shared" si="7"/>
        <v>4918.3788950000007</v>
      </c>
      <c r="BP26" s="361">
        <f t="shared" si="7"/>
        <v>4911.948089999999</v>
      </c>
      <c r="BQ26" s="361">
        <f t="shared" si="7"/>
        <v>0</v>
      </c>
      <c r="BR26" s="361">
        <f t="shared" si="7"/>
        <v>0</v>
      </c>
      <c r="BS26" s="361">
        <f t="shared" si="7"/>
        <v>0</v>
      </c>
      <c r="BT26" s="361">
        <f t="shared" si="7"/>
        <v>0</v>
      </c>
      <c r="BU26" s="361">
        <f t="shared" si="7"/>
        <v>0</v>
      </c>
      <c r="BV26" s="361">
        <f t="shared" si="7"/>
        <v>0</v>
      </c>
      <c r="BW26" s="361">
        <f t="shared" si="7"/>
        <v>0</v>
      </c>
      <c r="BX26" s="362">
        <f t="shared" si="7"/>
        <v>0</v>
      </c>
      <c r="BY26" s="362">
        <f t="shared" si="7"/>
        <v>0</v>
      </c>
      <c r="BZ26" s="362">
        <f t="shared" si="7"/>
        <v>0</v>
      </c>
      <c r="CA26" s="363">
        <f t="shared" si="7"/>
        <v>0</v>
      </c>
    </row>
    <row r="27" spans="1:79" x14ac:dyDescent="0.4">
      <c r="A27" s="394"/>
      <c r="B27" s="261" t="s">
        <v>428</v>
      </c>
      <c r="C27" s="393"/>
      <c r="D27" s="361">
        <v>0</v>
      </c>
      <c r="E27" s="361">
        <v>0</v>
      </c>
      <c r="F27" s="361">
        <v>0</v>
      </c>
      <c r="G27" s="361">
        <v>0</v>
      </c>
      <c r="H27" s="361">
        <v>0</v>
      </c>
      <c r="I27" s="361">
        <v>0</v>
      </c>
      <c r="J27" s="361">
        <v>0</v>
      </c>
      <c r="K27" s="361">
        <v>0</v>
      </c>
      <c r="L27" s="361">
        <v>0</v>
      </c>
      <c r="M27" s="361">
        <v>0</v>
      </c>
      <c r="N27" s="361">
        <v>0</v>
      </c>
      <c r="O27" s="361">
        <v>0</v>
      </c>
      <c r="P27" s="361">
        <v>0</v>
      </c>
      <c r="Q27" s="361">
        <v>0</v>
      </c>
      <c r="R27" s="361">
        <v>0</v>
      </c>
      <c r="S27" s="361">
        <v>0</v>
      </c>
      <c r="T27" s="361">
        <v>0</v>
      </c>
      <c r="U27" s="361">
        <v>0</v>
      </c>
      <c r="V27" s="361">
        <v>0</v>
      </c>
      <c r="W27" s="361">
        <v>0</v>
      </c>
      <c r="X27" s="361">
        <v>0</v>
      </c>
      <c r="Y27" s="361">
        <v>0</v>
      </c>
      <c r="Z27" s="361">
        <v>0</v>
      </c>
      <c r="AA27" s="361">
        <v>0</v>
      </c>
      <c r="AB27" s="361">
        <v>0</v>
      </c>
      <c r="AC27" s="361">
        <v>0</v>
      </c>
      <c r="AD27" s="361">
        <v>0</v>
      </c>
      <c r="AE27" s="361">
        <v>0</v>
      </c>
      <c r="AF27" s="361">
        <v>0</v>
      </c>
      <c r="AG27" s="361">
        <v>0</v>
      </c>
      <c r="AH27" s="361">
        <v>0</v>
      </c>
      <c r="AI27" s="361">
        <v>0</v>
      </c>
      <c r="AJ27" s="361">
        <v>0</v>
      </c>
      <c r="AK27" s="361">
        <v>0</v>
      </c>
      <c r="AL27" s="361">
        <v>0</v>
      </c>
      <c r="AM27" s="361">
        <v>0</v>
      </c>
      <c r="AN27" s="361">
        <v>0</v>
      </c>
      <c r="AO27" s="361">
        <v>0</v>
      </c>
      <c r="AP27" s="361">
        <v>0</v>
      </c>
      <c r="AQ27" s="361">
        <v>0</v>
      </c>
      <c r="AR27" s="361">
        <v>0</v>
      </c>
      <c r="AS27" s="361">
        <v>0</v>
      </c>
      <c r="AT27" s="361">
        <v>0</v>
      </c>
      <c r="AU27" s="361">
        <v>0</v>
      </c>
      <c r="AV27" s="361">
        <v>0</v>
      </c>
      <c r="AW27" s="361">
        <v>1697.3629265066443</v>
      </c>
      <c r="AX27" s="361">
        <v>1808.6742359999998</v>
      </c>
      <c r="AY27" s="361">
        <v>1902.2181960000007</v>
      </c>
      <c r="AZ27" s="361">
        <v>1977.2827580000003</v>
      </c>
      <c r="BA27" s="361">
        <v>2013.6534619999995</v>
      </c>
      <c r="BB27" s="361">
        <v>2046.3778799999998</v>
      </c>
      <c r="BC27" s="361">
        <v>2096.1272547930917</v>
      </c>
      <c r="BD27" s="361">
        <v>2145.6562128556334</v>
      </c>
      <c r="BE27" s="361">
        <v>2246.2732761801276</v>
      </c>
      <c r="BF27" s="361">
        <v>2381.3558843749797</v>
      </c>
      <c r="BG27" s="361">
        <v>2743.7872092600001</v>
      </c>
      <c r="BH27" s="361">
        <v>3038.9946899183474</v>
      </c>
      <c r="BI27" s="361">
        <v>3229.8402160000005</v>
      </c>
      <c r="BJ27" s="361">
        <v>3384.656673</v>
      </c>
      <c r="BK27" s="361">
        <v>3471.3048880000001</v>
      </c>
      <c r="BL27" s="361">
        <v>3671.6925609999998</v>
      </c>
      <c r="BM27" s="361">
        <v>4094.947136911996</v>
      </c>
      <c r="BN27" s="361">
        <v>4299.4764100000002</v>
      </c>
      <c r="BO27" s="361">
        <v>4288.8172760000007</v>
      </c>
      <c r="BP27" s="361">
        <v>4281.2685299999994</v>
      </c>
      <c r="BQ27" s="361">
        <v>0</v>
      </c>
      <c r="BR27" s="361">
        <v>0</v>
      </c>
      <c r="BS27" s="361">
        <v>0</v>
      </c>
      <c r="BT27" s="361">
        <v>0</v>
      </c>
      <c r="BU27" s="361">
        <v>0</v>
      </c>
      <c r="BV27" s="361">
        <v>0</v>
      </c>
      <c r="BW27" s="361">
        <v>0</v>
      </c>
      <c r="BX27" s="362">
        <v>0</v>
      </c>
      <c r="BY27" s="362">
        <v>0</v>
      </c>
      <c r="BZ27" s="362">
        <v>0</v>
      </c>
      <c r="CA27" s="363">
        <v>0</v>
      </c>
    </row>
    <row r="28" spans="1:79" x14ac:dyDescent="0.4">
      <c r="A28" s="394"/>
      <c r="B28" s="261" t="s">
        <v>429</v>
      </c>
      <c r="C28" s="393"/>
      <c r="D28" s="361">
        <v>0</v>
      </c>
      <c r="E28" s="361">
        <v>0</v>
      </c>
      <c r="F28" s="361">
        <v>0</v>
      </c>
      <c r="G28" s="361">
        <v>0</v>
      </c>
      <c r="H28" s="361">
        <v>0</v>
      </c>
      <c r="I28" s="361">
        <v>0</v>
      </c>
      <c r="J28" s="361">
        <v>0</v>
      </c>
      <c r="K28" s="361">
        <v>0</v>
      </c>
      <c r="L28" s="361">
        <v>0</v>
      </c>
      <c r="M28" s="361">
        <v>0</v>
      </c>
      <c r="N28" s="361">
        <v>0</v>
      </c>
      <c r="O28" s="361">
        <v>0</v>
      </c>
      <c r="P28" s="361">
        <v>0</v>
      </c>
      <c r="Q28" s="361">
        <v>0</v>
      </c>
      <c r="R28" s="361">
        <v>0</v>
      </c>
      <c r="S28" s="361">
        <v>0</v>
      </c>
      <c r="T28" s="361">
        <v>0</v>
      </c>
      <c r="U28" s="361">
        <v>0</v>
      </c>
      <c r="V28" s="361">
        <v>0</v>
      </c>
      <c r="W28" s="361">
        <v>0</v>
      </c>
      <c r="X28" s="361">
        <v>0</v>
      </c>
      <c r="Y28" s="361">
        <v>0</v>
      </c>
      <c r="Z28" s="361">
        <v>0</v>
      </c>
      <c r="AA28" s="361">
        <v>0</v>
      </c>
      <c r="AB28" s="361">
        <v>0</v>
      </c>
      <c r="AC28" s="361">
        <v>0</v>
      </c>
      <c r="AD28" s="361">
        <v>0</v>
      </c>
      <c r="AE28" s="361">
        <v>0</v>
      </c>
      <c r="AF28" s="361">
        <v>0</v>
      </c>
      <c r="AG28" s="361">
        <v>0</v>
      </c>
      <c r="AH28" s="361">
        <v>0</v>
      </c>
      <c r="AI28" s="361">
        <v>0</v>
      </c>
      <c r="AJ28" s="361">
        <v>0</v>
      </c>
      <c r="AK28" s="361">
        <v>0</v>
      </c>
      <c r="AL28" s="361">
        <v>0</v>
      </c>
      <c r="AM28" s="361">
        <v>0</v>
      </c>
      <c r="AN28" s="361">
        <v>0</v>
      </c>
      <c r="AO28" s="361">
        <v>0</v>
      </c>
      <c r="AP28" s="361">
        <v>0</v>
      </c>
      <c r="AQ28" s="361">
        <v>0</v>
      </c>
      <c r="AR28" s="361">
        <v>0</v>
      </c>
      <c r="AS28" s="361">
        <v>0</v>
      </c>
      <c r="AT28" s="361">
        <v>0</v>
      </c>
      <c r="AU28" s="361">
        <v>0</v>
      </c>
      <c r="AV28" s="361">
        <v>0</v>
      </c>
      <c r="AW28" s="361">
        <v>57.568125284286531</v>
      </c>
      <c r="AX28" s="361">
        <v>64.45333500000001</v>
      </c>
      <c r="AY28" s="361">
        <v>73.004104999999981</v>
      </c>
      <c r="AZ28" s="361">
        <v>87.356730000000013</v>
      </c>
      <c r="BA28" s="361">
        <v>94.058710999999988</v>
      </c>
      <c r="BB28" s="361">
        <v>103.31371100000001</v>
      </c>
      <c r="BC28" s="361">
        <v>108.169843</v>
      </c>
      <c r="BD28" s="361">
        <v>118.92382939562549</v>
      </c>
      <c r="BE28" s="361">
        <v>123.72467599999997</v>
      </c>
      <c r="BF28" s="361">
        <v>130.99570600000001</v>
      </c>
      <c r="BG28" s="361">
        <v>145.12074899999999</v>
      </c>
      <c r="BH28" s="361">
        <v>160.45740000000004</v>
      </c>
      <c r="BI28" s="361">
        <v>176.47248999999999</v>
      </c>
      <c r="BJ28" s="361">
        <v>183.76244300000005</v>
      </c>
      <c r="BK28" s="361">
        <v>188.90478099999996</v>
      </c>
      <c r="BL28" s="361">
        <v>199.600787</v>
      </c>
      <c r="BM28" s="361">
        <v>223.05064708800333</v>
      </c>
      <c r="BN28" s="361">
        <v>237.858463</v>
      </c>
      <c r="BO28" s="361">
        <v>246.06113200000004</v>
      </c>
      <c r="BP28" s="361">
        <v>251.21643899999995</v>
      </c>
      <c r="BQ28" s="361">
        <v>0</v>
      </c>
      <c r="BR28" s="361">
        <v>0</v>
      </c>
      <c r="BS28" s="361">
        <v>0</v>
      </c>
      <c r="BT28" s="361">
        <v>0</v>
      </c>
      <c r="BU28" s="361">
        <v>0</v>
      </c>
      <c r="BV28" s="361">
        <v>0</v>
      </c>
      <c r="BW28" s="361">
        <v>0</v>
      </c>
      <c r="BX28" s="362">
        <v>0</v>
      </c>
      <c r="BY28" s="362">
        <v>0</v>
      </c>
      <c r="BZ28" s="362">
        <v>0</v>
      </c>
      <c r="CA28" s="363">
        <v>0</v>
      </c>
    </row>
    <row r="29" spans="1:79" x14ac:dyDescent="0.4">
      <c r="A29" s="394"/>
      <c r="B29" s="261" t="s">
        <v>430</v>
      </c>
      <c r="C29" s="393"/>
      <c r="D29" s="361">
        <v>0</v>
      </c>
      <c r="E29" s="361">
        <v>0</v>
      </c>
      <c r="F29" s="361">
        <v>0</v>
      </c>
      <c r="G29" s="361">
        <v>0</v>
      </c>
      <c r="H29" s="361">
        <v>0</v>
      </c>
      <c r="I29" s="361">
        <v>0</v>
      </c>
      <c r="J29" s="361">
        <v>0</v>
      </c>
      <c r="K29" s="361">
        <v>0</v>
      </c>
      <c r="L29" s="361">
        <v>0</v>
      </c>
      <c r="M29" s="361">
        <v>0</v>
      </c>
      <c r="N29" s="361">
        <v>0</v>
      </c>
      <c r="O29" s="361">
        <v>0</v>
      </c>
      <c r="P29" s="361">
        <v>0</v>
      </c>
      <c r="Q29" s="361">
        <v>0</v>
      </c>
      <c r="R29" s="361">
        <v>0</v>
      </c>
      <c r="S29" s="361">
        <v>0</v>
      </c>
      <c r="T29" s="361">
        <v>0</v>
      </c>
      <c r="U29" s="361">
        <v>0</v>
      </c>
      <c r="V29" s="361">
        <v>0</v>
      </c>
      <c r="W29" s="361">
        <v>0</v>
      </c>
      <c r="X29" s="361">
        <v>0</v>
      </c>
      <c r="Y29" s="361">
        <v>0</v>
      </c>
      <c r="Z29" s="361">
        <v>0</v>
      </c>
      <c r="AA29" s="361">
        <v>0</v>
      </c>
      <c r="AB29" s="361">
        <v>0</v>
      </c>
      <c r="AC29" s="361">
        <v>0</v>
      </c>
      <c r="AD29" s="361">
        <v>0</v>
      </c>
      <c r="AE29" s="361">
        <v>0</v>
      </c>
      <c r="AF29" s="361">
        <v>0</v>
      </c>
      <c r="AG29" s="361">
        <v>0</v>
      </c>
      <c r="AH29" s="361">
        <v>0</v>
      </c>
      <c r="AI29" s="361">
        <v>0</v>
      </c>
      <c r="AJ29" s="361">
        <v>0</v>
      </c>
      <c r="AK29" s="361">
        <v>0</v>
      </c>
      <c r="AL29" s="361">
        <v>0</v>
      </c>
      <c r="AM29" s="361">
        <v>0</v>
      </c>
      <c r="AN29" s="361">
        <v>0</v>
      </c>
      <c r="AO29" s="361">
        <v>0</v>
      </c>
      <c r="AP29" s="361">
        <v>0</v>
      </c>
      <c r="AQ29" s="361">
        <v>0</v>
      </c>
      <c r="AR29" s="361">
        <v>0</v>
      </c>
      <c r="AS29" s="361">
        <v>0</v>
      </c>
      <c r="AT29" s="361">
        <v>0</v>
      </c>
      <c r="AU29" s="361">
        <v>0</v>
      </c>
      <c r="AV29" s="361">
        <v>0</v>
      </c>
      <c r="AW29" s="361">
        <v>184.96894820906931</v>
      </c>
      <c r="AX29" s="361">
        <v>204.08372300000002</v>
      </c>
      <c r="AY29" s="361">
        <v>213.44863099999995</v>
      </c>
      <c r="AZ29" s="361">
        <v>245.97230400000004</v>
      </c>
      <c r="BA29" s="361">
        <v>286.966452</v>
      </c>
      <c r="BB29" s="361">
        <v>302.71302400000002</v>
      </c>
      <c r="BC29" s="361">
        <v>306.59022800000014</v>
      </c>
      <c r="BD29" s="361">
        <v>309.93843676690722</v>
      </c>
      <c r="BE29" s="361">
        <v>315.82490200000007</v>
      </c>
      <c r="BF29" s="361">
        <v>321.58770799999996</v>
      </c>
      <c r="BG29" s="361">
        <v>337.22303699999998</v>
      </c>
      <c r="BH29" s="361">
        <v>357.53287299999994</v>
      </c>
      <c r="BI29" s="361">
        <v>367.77686899999998</v>
      </c>
      <c r="BJ29" s="361">
        <v>372.60758899999996</v>
      </c>
      <c r="BK29" s="361">
        <v>366.47790999999995</v>
      </c>
      <c r="BL29" s="361">
        <v>363.15031399999992</v>
      </c>
      <c r="BM29" s="361">
        <v>379.68044099999997</v>
      </c>
      <c r="BN29" s="361">
        <v>387.43845199999998</v>
      </c>
      <c r="BO29" s="361">
        <v>383.50048700000008</v>
      </c>
      <c r="BP29" s="361">
        <v>379.46312099999994</v>
      </c>
      <c r="BQ29" s="361">
        <v>0</v>
      </c>
      <c r="BR29" s="361">
        <v>0</v>
      </c>
      <c r="BS29" s="361">
        <v>0</v>
      </c>
      <c r="BT29" s="361">
        <v>0</v>
      </c>
      <c r="BU29" s="361">
        <v>0</v>
      </c>
      <c r="BV29" s="361">
        <v>0</v>
      </c>
      <c r="BW29" s="361">
        <v>0</v>
      </c>
      <c r="BX29" s="362">
        <v>0</v>
      </c>
      <c r="BY29" s="362">
        <v>0</v>
      </c>
      <c r="BZ29" s="362">
        <v>0</v>
      </c>
      <c r="CA29" s="363">
        <v>0</v>
      </c>
    </row>
    <row r="30" spans="1:79" ht="26.25" customHeight="1" x14ac:dyDescent="0.4">
      <c r="A30" s="394"/>
      <c r="B30" s="123" t="s">
        <v>431</v>
      </c>
      <c r="C30" s="393"/>
      <c r="D30" s="361">
        <v>0</v>
      </c>
      <c r="E30" s="361">
        <v>0</v>
      </c>
      <c r="F30" s="361">
        <v>0</v>
      </c>
      <c r="G30" s="361">
        <v>0</v>
      </c>
      <c r="H30" s="361">
        <v>0</v>
      </c>
      <c r="I30" s="361">
        <v>0</v>
      </c>
      <c r="J30" s="361">
        <v>0</v>
      </c>
      <c r="K30" s="361">
        <v>0</v>
      </c>
      <c r="L30" s="361">
        <v>0</v>
      </c>
      <c r="M30" s="361">
        <v>0</v>
      </c>
      <c r="N30" s="361">
        <v>0</v>
      </c>
      <c r="O30" s="361">
        <v>0</v>
      </c>
      <c r="P30" s="361">
        <v>0</v>
      </c>
      <c r="Q30" s="361">
        <v>0</v>
      </c>
      <c r="R30" s="361">
        <v>0</v>
      </c>
      <c r="S30" s="361">
        <v>0</v>
      </c>
      <c r="T30" s="361">
        <v>0</v>
      </c>
      <c r="U30" s="361">
        <v>0</v>
      </c>
      <c r="V30" s="361">
        <v>0</v>
      </c>
      <c r="W30" s="361">
        <v>0</v>
      </c>
      <c r="X30" s="361">
        <v>0</v>
      </c>
      <c r="Y30" s="361">
        <v>0</v>
      </c>
      <c r="Z30" s="361">
        <v>0</v>
      </c>
      <c r="AA30" s="361">
        <v>0</v>
      </c>
      <c r="AB30" s="361">
        <v>0</v>
      </c>
      <c r="AC30" s="361">
        <v>0</v>
      </c>
      <c r="AD30" s="361">
        <v>0</v>
      </c>
      <c r="AE30" s="361">
        <v>0</v>
      </c>
      <c r="AF30" s="361">
        <v>0</v>
      </c>
      <c r="AG30" s="361">
        <v>0</v>
      </c>
      <c r="AH30" s="361">
        <v>0</v>
      </c>
      <c r="AI30" s="361">
        <v>0</v>
      </c>
      <c r="AJ30" s="361">
        <v>0</v>
      </c>
      <c r="AK30" s="361">
        <v>0</v>
      </c>
      <c r="AL30" s="361">
        <v>0</v>
      </c>
      <c r="AM30" s="361">
        <v>0</v>
      </c>
      <c r="AN30" s="361">
        <v>0</v>
      </c>
      <c r="AO30" s="361">
        <v>0</v>
      </c>
      <c r="AP30" s="361">
        <v>0</v>
      </c>
      <c r="AQ30" s="361">
        <v>0</v>
      </c>
      <c r="AR30" s="361">
        <v>0</v>
      </c>
      <c r="AS30" s="361">
        <v>206</v>
      </c>
      <c r="AT30" s="361">
        <v>2122.81</v>
      </c>
      <c r="AU30" s="361">
        <v>1404.1669999999999</v>
      </c>
      <c r="AV30" s="361">
        <v>1692.576</v>
      </c>
      <c r="AW30" s="361">
        <v>0</v>
      </c>
      <c r="AX30" s="361">
        <v>0</v>
      </c>
      <c r="AY30" s="361">
        <v>0</v>
      </c>
      <c r="AZ30" s="361">
        <v>0</v>
      </c>
      <c r="BA30" s="361">
        <v>0</v>
      </c>
      <c r="BB30" s="361">
        <v>0</v>
      </c>
      <c r="BC30" s="361">
        <v>0</v>
      </c>
      <c r="BD30" s="361">
        <v>0</v>
      </c>
      <c r="BE30" s="361">
        <v>0</v>
      </c>
      <c r="BF30" s="361">
        <v>0</v>
      </c>
      <c r="BG30" s="361">
        <v>0</v>
      </c>
      <c r="BH30" s="361">
        <v>0</v>
      </c>
      <c r="BI30" s="361">
        <v>0</v>
      </c>
      <c r="BJ30" s="361">
        <v>0</v>
      </c>
      <c r="BK30" s="361">
        <v>0</v>
      </c>
      <c r="BL30" s="361">
        <v>0</v>
      </c>
      <c r="BM30" s="361">
        <v>0</v>
      </c>
      <c r="BN30" s="361">
        <v>0</v>
      </c>
      <c r="BO30" s="361">
        <v>0</v>
      </c>
      <c r="BP30" s="361">
        <v>0</v>
      </c>
      <c r="BQ30" s="361">
        <v>0</v>
      </c>
      <c r="BR30" s="361">
        <v>0</v>
      </c>
      <c r="BS30" s="361">
        <v>0</v>
      </c>
      <c r="BT30" s="361">
        <v>0</v>
      </c>
      <c r="BU30" s="361">
        <v>0</v>
      </c>
      <c r="BV30" s="361">
        <v>0</v>
      </c>
      <c r="BW30" s="361">
        <v>0</v>
      </c>
      <c r="BX30" s="362">
        <v>0</v>
      </c>
      <c r="BY30" s="362">
        <v>0</v>
      </c>
      <c r="BZ30" s="362">
        <v>0</v>
      </c>
      <c r="CA30" s="363">
        <v>0</v>
      </c>
    </row>
    <row r="31" spans="1:79" x14ac:dyDescent="0.4">
      <c r="A31" s="394"/>
      <c r="B31" s="261" t="s">
        <v>428</v>
      </c>
      <c r="C31" s="393"/>
      <c r="D31" s="361">
        <v>0</v>
      </c>
      <c r="E31" s="361">
        <v>0</v>
      </c>
      <c r="F31" s="361">
        <v>0</v>
      </c>
      <c r="G31" s="361">
        <v>0</v>
      </c>
      <c r="H31" s="361">
        <v>0</v>
      </c>
      <c r="I31" s="361">
        <v>0</v>
      </c>
      <c r="J31" s="361">
        <v>0</v>
      </c>
      <c r="K31" s="361">
        <v>0</v>
      </c>
      <c r="L31" s="361">
        <v>0</v>
      </c>
      <c r="M31" s="361">
        <v>0</v>
      </c>
      <c r="N31" s="361">
        <v>0</v>
      </c>
      <c r="O31" s="361">
        <v>0</v>
      </c>
      <c r="P31" s="361">
        <v>0</v>
      </c>
      <c r="Q31" s="361">
        <v>0</v>
      </c>
      <c r="R31" s="361">
        <v>0</v>
      </c>
      <c r="S31" s="361">
        <v>0</v>
      </c>
      <c r="T31" s="361">
        <v>0</v>
      </c>
      <c r="U31" s="361">
        <v>0</v>
      </c>
      <c r="V31" s="361">
        <v>0</v>
      </c>
      <c r="W31" s="361">
        <v>0</v>
      </c>
      <c r="X31" s="361">
        <v>0</v>
      </c>
      <c r="Y31" s="361">
        <v>0</v>
      </c>
      <c r="Z31" s="361">
        <v>0</v>
      </c>
      <c r="AA31" s="361">
        <v>0</v>
      </c>
      <c r="AB31" s="361">
        <v>0</v>
      </c>
      <c r="AC31" s="361">
        <v>0</v>
      </c>
      <c r="AD31" s="361">
        <v>0</v>
      </c>
      <c r="AE31" s="361">
        <v>0</v>
      </c>
      <c r="AF31" s="361">
        <v>0</v>
      </c>
      <c r="AG31" s="361">
        <v>0</v>
      </c>
      <c r="AH31" s="361">
        <v>0</v>
      </c>
      <c r="AI31" s="361">
        <v>0</v>
      </c>
      <c r="AJ31" s="361">
        <v>0</v>
      </c>
      <c r="AK31" s="361">
        <v>0</v>
      </c>
      <c r="AL31" s="361">
        <v>0</v>
      </c>
      <c r="AM31" s="361">
        <v>0</v>
      </c>
      <c r="AN31" s="361">
        <v>0</v>
      </c>
      <c r="AO31" s="361">
        <v>0</v>
      </c>
      <c r="AP31" s="361">
        <v>0</v>
      </c>
      <c r="AQ31" s="361">
        <v>0</v>
      </c>
      <c r="AR31" s="361">
        <v>0</v>
      </c>
      <c r="AS31" s="361">
        <v>0</v>
      </c>
      <c r="AT31" s="361">
        <v>0</v>
      </c>
      <c r="AU31" s="361">
        <v>1244.3508119934597</v>
      </c>
      <c r="AV31" s="361">
        <v>1475.3810084883232</v>
      </c>
      <c r="AW31" s="361">
        <v>0</v>
      </c>
      <c r="AX31" s="361">
        <v>0</v>
      </c>
      <c r="AY31" s="361">
        <v>0</v>
      </c>
      <c r="AZ31" s="361">
        <v>0</v>
      </c>
      <c r="BA31" s="361">
        <v>0</v>
      </c>
      <c r="BB31" s="361">
        <v>0</v>
      </c>
      <c r="BC31" s="361">
        <v>0</v>
      </c>
      <c r="BD31" s="361">
        <v>0</v>
      </c>
      <c r="BE31" s="361">
        <v>0</v>
      </c>
      <c r="BF31" s="361">
        <v>0</v>
      </c>
      <c r="BG31" s="361">
        <v>0</v>
      </c>
      <c r="BH31" s="361">
        <v>0</v>
      </c>
      <c r="BI31" s="361">
        <v>0</v>
      </c>
      <c r="BJ31" s="361">
        <v>0</v>
      </c>
      <c r="BK31" s="361">
        <v>0</v>
      </c>
      <c r="BL31" s="361">
        <v>0</v>
      </c>
      <c r="BM31" s="361">
        <v>0</v>
      </c>
      <c r="BN31" s="361">
        <v>0</v>
      </c>
      <c r="BO31" s="361">
        <v>0</v>
      </c>
      <c r="BP31" s="361">
        <v>0</v>
      </c>
      <c r="BQ31" s="361">
        <v>0</v>
      </c>
      <c r="BR31" s="361">
        <v>0</v>
      </c>
      <c r="BS31" s="361">
        <v>0</v>
      </c>
      <c r="BT31" s="361">
        <v>0</v>
      </c>
      <c r="BU31" s="361">
        <v>0</v>
      </c>
      <c r="BV31" s="361">
        <v>0</v>
      </c>
      <c r="BW31" s="361">
        <v>0</v>
      </c>
      <c r="BX31" s="362">
        <v>0</v>
      </c>
      <c r="BY31" s="362">
        <v>0</v>
      </c>
      <c r="BZ31" s="362">
        <v>0</v>
      </c>
      <c r="CA31" s="363">
        <v>0</v>
      </c>
    </row>
    <row r="32" spans="1:79" x14ac:dyDescent="0.4">
      <c r="A32" s="394"/>
      <c r="B32" s="261" t="s">
        <v>429</v>
      </c>
      <c r="C32" s="393"/>
      <c r="D32" s="361">
        <v>0</v>
      </c>
      <c r="E32" s="361">
        <v>0</v>
      </c>
      <c r="F32" s="361">
        <v>0</v>
      </c>
      <c r="G32" s="361">
        <v>0</v>
      </c>
      <c r="H32" s="361">
        <v>0</v>
      </c>
      <c r="I32" s="361">
        <v>0</v>
      </c>
      <c r="J32" s="361">
        <v>0</v>
      </c>
      <c r="K32" s="361">
        <v>0</v>
      </c>
      <c r="L32" s="361">
        <v>0</v>
      </c>
      <c r="M32" s="361">
        <v>0</v>
      </c>
      <c r="N32" s="361">
        <v>0</v>
      </c>
      <c r="O32" s="361">
        <v>0</v>
      </c>
      <c r="P32" s="361">
        <v>0</v>
      </c>
      <c r="Q32" s="361">
        <v>0</v>
      </c>
      <c r="R32" s="361">
        <v>0</v>
      </c>
      <c r="S32" s="361">
        <v>0</v>
      </c>
      <c r="T32" s="361">
        <v>0</v>
      </c>
      <c r="U32" s="361">
        <v>0</v>
      </c>
      <c r="V32" s="361">
        <v>0</v>
      </c>
      <c r="W32" s="361">
        <v>0</v>
      </c>
      <c r="X32" s="361">
        <v>0</v>
      </c>
      <c r="Y32" s="361">
        <v>0</v>
      </c>
      <c r="Z32" s="361">
        <v>0</v>
      </c>
      <c r="AA32" s="361">
        <v>0</v>
      </c>
      <c r="AB32" s="361">
        <v>0</v>
      </c>
      <c r="AC32" s="361">
        <v>0</v>
      </c>
      <c r="AD32" s="361">
        <v>0</v>
      </c>
      <c r="AE32" s="361">
        <v>0</v>
      </c>
      <c r="AF32" s="361">
        <v>0</v>
      </c>
      <c r="AG32" s="361">
        <v>0</v>
      </c>
      <c r="AH32" s="361">
        <v>0</v>
      </c>
      <c r="AI32" s="361">
        <v>0</v>
      </c>
      <c r="AJ32" s="361">
        <v>0</v>
      </c>
      <c r="AK32" s="361">
        <v>0</v>
      </c>
      <c r="AL32" s="361">
        <v>0</v>
      </c>
      <c r="AM32" s="361">
        <v>0</v>
      </c>
      <c r="AN32" s="361">
        <v>0</v>
      </c>
      <c r="AO32" s="361">
        <v>0</v>
      </c>
      <c r="AP32" s="361">
        <v>0</v>
      </c>
      <c r="AQ32" s="361">
        <v>0</v>
      </c>
      <c r="AR32" s="361">
        <v>0</v>
      </c>
      <c r="AS32" s="361">
        <v>0</v>
      </c>
      <c r="AT32" s="361">
        <v>0</v>
      </c>
      <c r="AU32" s="361">
        <v>29.407042073381728</v>
      </c>
      <c r="AV32" s="361">
        <v>45.400550983141173</v>
      </c>
      <c r="AW32" s="361">
        <v>0</v>
      </c>
      <c r="AX32" s="361">
        <v>0</v>
      </c>
      <c r="AY32" s="361">
        <v>0</v>
      </c>
      <c r="AZ32" s="361">
        <v>0</v>
      </c>
      <c r="BA32" s="361">
        <v>0</v>
      </c>
      <c r="BB32" s="361">
        <v>0</v>
      </c>
      <c r="BC32" s="361">
        <v>0</v>
      </c>
      <c r="BD32" s="361">
        <v>0</v>
      </c>
      <c r="BE32" s="361">
        <v>0</v>
      </c>
      <c r="BF32" s="361">
        <v>0</v>
      </c>
      <c r="BG32" s="361">
        <v>0</v>
      </c>
      <c r="BH32" s="361">
        <v>0</v>
      </c>
      <c r="BI32" s="361">
        <v>0</v>
      </c>
      <c r="BJ32" s="361">
        <v>0</v>
      </c>
      <c r="BK32" s="361">
        <v>0</v>
      </c>
      <c r="BL32" s="361">
        <v>0</v>
      </c>
      <c r="BM32" s="361">
        <v>0</v>
      </c>
      <c r="BN32" s="361">
        <v>0</v>
      </c>
      <c r="BO32" s="361">
        <v>0</v>
      </c>
      <c r="BP32" s="361">
        <v>0</v>
      </c>
      <c r="BQ32" s="361">
        <v>0</v>
      </c>
      <c r="BR32" s="361">
        <v>0</v>
      </c>
      <c r="BS32" s="361">
        <v>0</v>
      </c>
      <c r="BT32" s="361">
        <v>0</v>
      </c>
      <c r="BU32" s="361">
        <v>0</v>
      </c>
      <c r="BV32" s="361">
        <v>0</v>
      </c>
      <c r="BW32" s="361">
        <v>0</v>
      </c>
      <c r="BX32" s="362">
        <v>0</v>
      </c>
      <c r="BY32" s="362">
        <v>0</v>
      </c>
      <c r="BZ32" s="362">
        <v>0</v>
      </c>
      <c r="CA32" s="363">
        <v>0</v>
      </c>
    </row>
    <row r="33" spans="1:79" x14ac:dyDescent="0.4">
      <c r="A33" s="394"/>
      <c r="B33" s="261" t="s">
        <v>430</v>
      </c>
      <c r="C33" s="393"/>
      <c r="D33" s="361">
        <v>0</v>
      </c>
      <c r="E33" s="361">
        <v>0</v>
      </c>
      <c r="F33" s="361">
        <v>0</v>
      </c>
      <c r="G33" s="361">
        <v>0</v>
      </c>
      <c r="H33" s="361">
        <v>0</v>
      </c>
      <c r="I33" s="361">
        <v>0</v>
      </c>
      <c r="J33" s="361">
        <v>0</v>
      </c>
      <c r="K33" s="361">
        <v>0</v>
      </c>
      <c r="L33" s="361">
        <v>0</v>
      </c>
      <c r="M33" s="361">
        <v>0</v>
      </c>
      <c r="N33" s="361">
        <v>0</v>
      </c>
      <c r="O33" s="361">
        <v>0</v>
      </c>
      <c r="P33" s="361">
        <v>0</v>
      </c>
      <c r="Q33" s="361">
        <v>0</v>
      </c>
      <c r="R33" s="361">
        <v>0</v>
      </c>
      <c r="S33" s="361">
        <v>0</v>
      </c>
      <c r="T33" s="361">
        <v>0</v>
      </c>
      <c r="U33" s="361">
        <v>0</v>
      </c>
      <c r="V33" s="361">
        <v>0</v>
      </c>
      <c r="W33" s="361">
        <v>0</v>
      </c>
      <c r="X33" s="361">
        <v>0</v>
      </c>
      <c r="Y33" s="361">
        <v>0</v>
      </c>
      <c r="Z33" s="361">
        <v>0</v>
      </c>
      <c r="AA33" s="361">
        <v>0</v>
      </c>
      <c r="AB33" s="361">
        <v>0</v>
      </c>
      <c r="AC33" s="361">
        <v>0</v>
      </c>
      <c r="AD33" s="361">
        <v>0</v>
      </c>
      <c r="AE33" s="361">
        <v>0</v>
      </c>
      <c r="AF33" s="361">
        <v>0</v>
      </c>
      <c r="AG33" s="361">
        <v>0</v>
      </c>
      <c r="AH33" s="361">
        <v>0</v>
      </c>
      <c r="AI33" s="361">
        <v>0</v>
      </c>
      <c r="AJ33" s="361">
        <v>0</v>
      </c>
      <c r="AK33" s="361">
        <v>0</v>
      </c>
      <c r="AL33" s="361">
        <v>0</v>
      </c>
      <c r="AM33" s="361">
        <v>0</v>
      </c>
      <c r="AN33" s="361">
        <v>0</v>
      </c>
      <c r="AO33" s="361">
        <v>0</v>
      </c>
      <c r="AP33" s="361">
        <v>0</v>
      </c>
      <c r="AQ33" s="361">
        <v>0</v>
      </c>
      <c r="AR33" s="361">
        <v>0</v>
      </c>
      <c r="AS33" s="361">
        <v>0</v>
      </c>
      <c r="AT33" s="361">
        <v>0</v>
      </c>
      <c r="AU33" s="361">
        <v>130.40914593315847</v>
      </c>
      <c r="AV33" s="361">
        <v>171.79444052853557</v>
      </c>
      <c r="AW33" s="361">
        <v>0</v>
      </c>
      <c r="AX33" s="361">
        <v>0</v>
      </c>
      <c r="AY33" s="361">
        <v>0</v>
      </c>
      <c r="AZ33" s="361">
        <v>0</v>
      </c>
      <c r="BA33" s="361">
        <v>0</v>
      </c>
      <c r="BB33" s="361">
        <v>0</v>
      </c>
      <c r="BC33" s="361">
        <v>0</v>
      </c>
      <c r="BD33" s="361">
        <v>0</v>
      </c>
      <c r="BE33" s="361">
        <v>0</v>
      </c>
      <c r="BF33" s="361">
        <v>0</v>
      </c>
      <c r="BG33" s="361">
        <v>0</v>
      </c>
      <c r="BH33" s="361">
        <v>0</v>
      </c>
      <c r="BI33" s="361">
        <v>0</v>
      </c>
      <c r="BJ33" s="361">
        <v>0</v>
      </c>
      <c r="BK33" s="361">
        <v>0</v>
      </c>
      <c r="BL33" s="361">
        <v>0</v>
      </c>
      <c r="BM33" s="361">
        <v>0</v>
      </c>
      <c r="BN33" s="361">
        <v>0</v>
      </c>
      <c r="BO33" s="361">
        <v>0</v>
      </c>
      <c r="BP33" s="361">
        <v>0</v>
      </c>
      <c r="BQ33" s="361">
        <v>0</v>
      </c>
      <c r="BR33" s="361">
        <v>0</v>
      </c>
      <c r="BS33" s="361">
        <v>0</v>
      </c>
      <c r="BT33" s="361">
        <v>0</v>
      </c>
      <c r="BU33" s="361">
        <v>0</v>
      </c>
      <c r="BV33" s="361">
        <v>0</v>
      </c>
      <c r="BW33" s="361">
        <v>0</v>
      </c>
      <c r="BX33" s="362">
        <v>0</v>
      </c>
      <c r="BY33" s="362">
        <v>0</v>
      </c>
      <c r="BZ33" s="362">
        <v>0</v>
      </c>
      <c r="CA33" s="363">
        <v>0</v>
      </c>
    </row>
    <row r="34" spans="1:79" ht="26.25" customHeight="1" x14ac:dyDescent="0.4">
      <c r="A34" s="394"/>
      <c r="B34" s="123" t="s">
        <v>432</v>
      </c>
      <c r="C34" s="393"/>
      <c r="D34" s="361">
        <v>0</v>
      </c>
      <c r="E34" s="361">
        <v>0</v>
      </c>
      <c r="F34" s="361">
        <v>0</v>
      </c>
      <c r="G34" s="361">
        <v>0</v>
      </c>
      <c r="H34" s="361">
        <v>0</v>
      </c>
      <c r="I34" s="361">
        <v>0</v>
      </c>
      <c r="J34" s="361">
        <v>0</v>
      </c>
      <c r="K34" s="361">
        <v>0</v>
      </c>
      <c r="L34" s="361">
        <v>0</v>
      </c>
      <c r="M34" s="361">
        <v>0</v>
      </c>
      <c r="N34" s="361">
        <v>0</v>
      </c>
      <c r="O34" s="361">
        <v>0</v>
      </c>
      <c r="P34" s="361">
        <v>0</v>
      </c>
      <c r="Q34" s="361">
        <v>0</v>
      </c>
      <c r="R34" s="361">
        <v>0</v>
      </c>
      <c r="S34" s="361">
        <v>0</v>
      </c>
      <c r="T34" s="361">
        <v>0</v>
      </c>
      <c r="U34" s="361">
        <v>0</v>
      </c>
      <c r="V34" s="361">
        <v>0</v>
      </c>
      <c r="W34" s="361">
        <v>0</v>
      </c>
      <c r="X34" s="361">
        <v>0</v>
      </c>
      <c r="Y34" s="361">
        <v>0</v>
      </c>
      <c r="Z34" s="361">
        <v>18</v>
      </c>
      <c r="AA34" s="361">
        <v>21</v>
      </c>
      <c r="AB34" s="361">
        <v>27</v>
      </c>
      <c r="AC34" s="361">
        <v>33</v>
      </c>
      <c r="AD34" s="361">
        <v>99</v>
      </c>
      <c r="AE34" s="361">
        <v>137</v>
      </c>
      <c r="AF34" s="361">
        <v>148</v>
      </c>
      <c r="AG34" s="361">
        <v>369</v>
      </c>
      <c r="AH34" s="361">
        <v>386</v>
      </c>
      <c r="AI34" s="361">
        <v>445</v>
      </c>
      <c r="AJ34" s="361">
        <v>599</v>
      </c>
      <c r="AK34" s="361">
        <v>890.6</v>
      </c>
      <c r="AL34" s="361">
        <v>1083</v>
      </c>
      <c r="AM34" s="361">
        <v>1218</v>
      </c>
      <c r="AN34" s="361">
        <v>1354</v>
      </c>
      <c r="AO34" s="361">
        <v>1479</v>
      </c>
      <c r="AP34" s="361">
        <v>1635</v>
      </c>
      <c r="AQ34" s="361">
        <v>1701</v>
      </c>
      <c r="AR34" s="361">
        <v>1365.134</v>
      </c>
      <c r="AS34" s="361">
        <v>1493.6620000000003</v>
      </c>
      <c r="AT34" s="361">
        <v>0</v>
      </c>
      <c r="AU34" s="361">
        <v>0</v>
      </c>
      <c r="AV34" s="361">
        <v>0</v>
      </c>
      <c r="AW34" s="361">
        <v>0</v>
      </c>
      <c r="AX34" s="361">
        <v>0</v>
      </c>
      <c r="AY34" s="361">
        <v>0</v>
      </c>
      <c r="AZ34" s="361">
        <v>0</v>
      </c>
      <c r="BA34" s="361">
        <v>0</v>
      </c>
      <c r="BB34" s="361">
        <v>0</v>
      </c>
      <c r="BC34" s="361">
        <v>0</v>
      </c>
      <c r="BD34" s="361">
        <v>0</v>
      </c>
      <c r="BE34" s="361">
        <v>0</v>
      </c>
      <c r="BF34" s="361">
        <v>0</v>
      </c>
      <c r="BG34" s="361">
        <v>0</v>
      </c>
      <c r="BH34" s="361">
        <v>0</v>
      </c>
      <c r="BI34" s="361">
        <v>0</v>
      </c>
      <c r="BJ34" s="361">
        <v>0</v>
      </c>
      <c r="BK34" s="361">
        <v>0</v>
      </c>
      <c r="BL34" s="361">
        <v>0</v>
      </c>
      <c r="BM34" s="361">
        <v>0</v>
      </c>
      <c r="BN34" s="361">
        <v>0</v>
      </c>
      <c r="BO34" s="361">
        <v>0</v>
      </c>
      <c r="BP34" s="361">
        <v>0</v>
      </c>
      <c r="BQ34" s="361">
        <v>0</v>
      </c>
      <c r="BR34" s="361">
        <v>0</v>
      </c>
      <c r="BS34" s="361">
        <v>0</v>
      </c>
      <c r="BT34" s="361">
        <v>0</v>
      </c>
      <c r="BU34" s="361">
        <v>0</v>
      </c>
      <c r="BV34" s="361">
        <v>0</v>
      </c>
      <c r="BW34" s="361">
        <v>0</v>
      </c>
      <c r="BX34" s="362">
        <v>0</v>
      </c>
      <c r="BY34" s="362">
        <v>0</v>
      </c>
      <c r="BZ34" s="362">
        <v>0</v>
      </c>
      <c r="CA34" s="363">
        <v>0</v>
      </c>
    </row>
    <row r="35" spans="1:79" ht="26.25" customHeight="1" x14ac:dyDescent="0.4">
      <c r="A35" s="48"/>
      <c r="B35" s="48" t="s">
        <v>433</v>
      </c>
      <c r="C35" s="393"/>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1"/>
      <c r="AD35" s="361"/>
      <c r="AE35" s="361"/>
      <c r="AF35" s="361"/>
      <c r="AG35" s="361"/>
      <c r="AH35" s="361"/>
      <c r="AI35" s="361"/>
      <c r="AJ35" s="361"/>
      <c r="AK35" s="361"/>
      <c r="AL35" s="361"/>
      <c r="AM35" s="361"/>
      <c r="AN35" s="361"/>
      <c r="AO35" s="361"/>
      <c r="AP35" s="361"/>
      <c r="AQ35" s="361"/>
      <c r="AR35" s="361"/>
      <c r="AS35" s="361"/>
      <c r="AT35" s="395"/>
      <c r="AU35" s="361"/>
      <c r="AV35" s="361"/>
      <c r="AW35" s="361"/>
      <c r="AX35" s="361"/>
      <c r="AY35" s="361"/>
      <c r="AZ35" s="361"/>
      <c r="BA35" s="361"/>
      <c r="BB35" s="361"/>
      <c r="BC35" s="361"/>
      <c r="BD35" s="361"/>
      <c r="BE35" s="361"/>
      <c r="BF35" s="361"/>
      <c r="BG35" s="361"/>
      <c r="BH35" s="361"/>
      <c r="BI35" s="361"/>
      <c r="BJ35" s="361"/>
      <c r="BK35" s="361"/>
      <c r="BL35" s="361"/>
      <c r="BM35" s="361"/>
      <c r="BN35" s="361"/>
      <c r="BO35" s="361"/>
      <c r="BP35" s="361"/>
      <c r="BQ35" s="361"/>
      <c r="BR35" s="361"/>
      <c r="BS35" s="361"/>
      <c r="BT35" s="361"/>
      <c r="BU35" s="361"/>
      <c r="BV35" s="361"/>
      <c r="BW35" s="361"/>
      <c r="BX35" s="362"/>
      <c r="BY35" s="362"/>
      <c r="BZ35" s="362"/>
      <c r="CA35" s="363"/>
    </row>
    <row r="36" spans="1:79" x14ac:dyDescent="0.4">
      <c r="A36" s="394"/>
      <c r="B36" s="123" t="s">
        <v>434</v>
      </c>
      <c r="C36" s="393"/>
      <c r="D36" s="361" t="s">
        <v>409</v>
      </c>
      <c r="E36" s="361" t="s">
        <v>409</v>
      </c>
      <c r="F36" s="361" t="s">
        <v>409</v>
      </c>
      <c r="G36" s="361" t="s">
        <v>409</v>
      </c>
      <c r="H36" s="361" t="s">
        <v>409</v>
      </c>
      <c r="I36" s="361" t="s">
        <v>409</v>
      </c>
      <c r="J36" s="361" t="s">
        <v>409</v>
      </c>
      <c r="K36" s="361" t="s">
        <v>409</v>
      </c>
      <c r="L36" s="361" t="s">
        <v>409</v>
      </c>
      <c r="M36" s="361" t="s">
        <v>409</v>
      </c>
      <c r="N36" s="361" t="s">
        <v>409</v>
      </c>
      <c r="O36" s="361" t="s">
        <v>409</v>
      </c>
      <c r="P36" s="361" t="s">
        <v>409</v>
      </c>
      <c r="Q36" s="361" t="s">
        <v>409</v>
      </c>
      <c r="R36" s="361" t="s">
        <v>409</v>
      </c>
      <c r="S36" s="361" t="s">
        <v>409</v>
      </c>
      <c r="T36" s="361" t="s">
        <v>409</v>
      </c>
      <c r="U36" s="361" t="s">
        <v>409</v>
      </c>
      <c r="V36" s="361" t="s">
        <v>409</v>
      </c>
      <c r="W36" s="361" t="s">
        <v>409</v>
      </c>
      <c r="X36" s="361" t="s">
        <v>409</v>
      </c>
      <c r="Y36" s="361" t="s">
        <v>409</v>
      </c>
      <c r="Z36" s="361" t="s">
        <v>409</v>
      </c>
      <c r="AA36" s="361" t="s">
        <v>409</v>
      </c>
      <c r="AB36" s="361" t="s">
        <v>409</v>
      </c>
      <c r="AC36" s="361" t="s">
        <v>409</v>
      </c>
      <c r="AD36" s="361" t="s">
        <v>409</v>
      </c>
      <c r="AE36" s="361" t="s">
        <v>409</v>
      </c>
      <c r="AF36" s="361" t="s">
        <v>409</v>
      </c>
      <c r="AG36" s="361" t="s">
        <v>409</v>
      </c>
      <c r="AH36" s="361" t="s">
        <v>409</v>
      </c>
      <c r="AI36" s="361" t="s">
        <v>409</v>
      </c>
      <c r="AJ36" s="361" t="s">
        <v>409</v>
      </c>
      <c r="AK36" s="361" t="s">
        <v>409</v>
      </c>
      <c r="AL36" s="361" t="s">
        <v>409</v>
      </c>
      <c r="AM36" s="361" t="s">
        <v>409</v>
      </c>
      <c r="AN36" s="361" t="s">
        <v>409</v>
      </c>
      <c r="AO36" s="361" t="s">
        <v>409</v>
      </c>
      <c r="AP36" s="361" t="s">
        <v>409</v>
      </c>
      <c r="AQ36" s="361" t="s">
        <v>409</v>
      </c>
      <c r="AR36" s="361" t="s">
        <v>409</v>
      </c>
      <c r="AS36" s="361" t="s">
        <v>409</v>
      </c>
      <c r="AT36" s="361" t="s">
        <v>409</v>
      </c>
      <c r="AU36" s="361">
        <v>1074</v>
      </c>
      <c r="AV36" s="361">
        <v>1467</v>
      </c>
      <c r="AW36" s="361">
        <v>1761.354</v>
      </c>
      <c r="AX36" s="361">
        <v>1895.0971347</v>
      </c>
      <c r="AY36" s="361">
        <v>2000.7013923499997</v>
      </c>
      <c r="AZ36" s="361">
        <v>2119.6110000000003</v>
      </c>
      <c r="BA36" s="361">
        <v>2196.8490000000002</v>
      </c>
      <c r="BB36" s="361">
        <v>2241.7669999999989</v>
      </c>
      <c r="BC36" s="361">
        <v>2265.7673767930914</v>
      </c>
      <c r="BD36" s="361">
        <v>2297.6929199581655</v>
      </c>
      <c r="BE36" s="361">
        <v>2377.8325881801275</v>
      </c>
      <c r="BF36" s="361">
        <v>2598.0192173749792</v>
      </c>
      <c r="BG36" s="361">
        <v>2955.6031452049692</v>
      </c>
      <c r="BH36" s="361">
        <v>3448.9196739083468</v>
      </c>
      <c r="BI36" s="361">
        <v>3641.8223280000002</v>
      </c>
      <c r="BJ36" s="361">
        <v>3811.5277370000003</v>
      </c>
      <c r="BK36" s="361">
        <v>3911.4053540000004</v>
      </c>
      <c r="BL36" s="361">
        <v>4128.4742460000007</v>
      </c>
      <c r="BM36" s="361">
        <v>4582.3780900000011</v>
      </c>
      <c r="BN36" s="361">
        <v>4798.5646799999995</v>
      </c>
      <c r="BO36" s="361">
        <v>4823.8635100000001</v>
      </c>
      <c r="BP36" s="361">
        <v>4816.0338059999995</v>
      </c>
      <c r="BQ36" s="361">
        <v>0</v>
      </c>
      <c r="BR36" s="361">
        <v>0</v>
      </c>
      <c r="BS36" s="361">
        <v>0</v>
      </c>
      <c r="BT36" s="361">
        <v>0</v>
      </c>
      <c r="BU36" s="361">
        <v>0</v>
      </c>
      <c r="BV36" s="361">
        <v>0</v>
      </c>
      <c r="BW36" s="361">
        <v>0</v>
      </c>
      <c r="BX36" s="362">
        <v>0</v>
      </c>
      <c r="BY36" s="362">
        <v>0</v>
      </c>
      <c r="BZ36" s="362">
        <v>0</v>
      </c>
      <c r="CA36" s="363">
        <v>0</v>
      </c>
    </row>
    <row r="37" spans="1:79" x14ac:dyDescent="0.4">
      <c r="A37" s="394"/>
      <c r="B37" s="261" t="s">
        <v>428</v>
      </c>
      <c r="C37" s="393"/>
      <c r="D37" s="361">
        <v>0</v>
      </c>
      <c r="E37" s="361">
        <v>0</v>
      </c>
      <c r="F37" s="361">
        <v>0</v>
      </c>
      <c r="G37" s="361">
        <v>0</v>
      </c>
      <c r="H37" s="361">
        <v>0</v>
      </c>
      <c r="I37" s="361">
        <v>0</v>
      </c>
      <c r="J37" s="361">
        <v>0</v>
      </c>
      <c r="K37" s="361">
        <v>0</v>
      </c>
      <c r="L37" s="361">
        <v>0</v>
      </c>
      <c r="M37" s="361">
        <v>0</v>
      </c>
      <c r="N37" s="361">
        <v>0</v>
      </c>
      <c r="O37" s="361">
        <v>0</v>
      </c>
      <c r="P37" s="361">
        <v>0</v>
      </c>
      <c r="Q37" s="361">
        <v>0</v>
      </c>
      <c r="R37" s="361">
        <v>0</v>
      </c>
      <c r="S37" s="361">
        <v>0</v>
      </c>
      <c r="T37" s="361">
        <v>0</v>
      </c>
      <c r="U37" s="361">
        <v>0</v>
      </c>
      <c r="V37" s="361">
        <v>0</v>
      </c>
      <c r="W37" s="361">
        <v>0</v>
      </c>
      <c r="X37" s="361">
        <v>0</v>
      </c>
      <c r="Y37" s="361">
        <v>0</v>
      </c>
      <c r="Z37" s="361">
        <v>0</v>
      </c>
      <c r="AA37" s="361">
        <v>0</v>
      </c>
      <c r="AB37" s="361">
        <v>0</v>
      </c>
      <c r="AC37" s="361">
        <v>0</v>
      </c>
      <c r="AD37" s="361">
        <v>0</v>
      </c>
      <c r="AE37" s="361">
        <v>0</v>
      </c>
      <c r="AF37" s="361">
        <v>0</v>
      </c>
      <c r="AG37" s="361">
        <v>0</v>
      </c>
      <c r="AH37" s="361">
        <v>0</v>
      </c>
      <c r="AI37" s="361">
        <v>0</v>
      </c>
      <c r="AJ37" s="361">
        <v>0</v>
      </c>
      <c r="AK37" s="361">
        <v>0</v>
      </c>
      <c r="AL37" s="361">
        <v>0</v>
      </c>
      <c r="AM37" s="361">
        <v>0</v>
      </c>
      <c r="AN37" s="361">
        <v>0</v>
      </c>
      <c r="AO37" s="361">
        <v>0</v>
      </c>
      <c r="AP37" s="361">
        <v>0</v>
      </c>
      <c r="AQ37" s="361">
        <v>0</v>
      </c>
      <c r="AR37" s="361">
        <v>0</v>
      </c>
      <c r="AS37" s="361">
        <v>0</v>
      </c>
      <c r="AT37" s="361">
        <v>0</v>
      </c>
      <c r="AU37" s="361">
        <v>0</v>
      </c>
      <c r="AV37" s="361">
        <v>0</v>
      </c>
      <c r="AW37" s="361">
        <v>0</v>
      </c>
      <c r="AX37" s="361">
        <v>1648.6480053999999</v>
      </c>
      <c r="AY37" s="361">
        <v>1737.3765572499997</v>
      </c>
      <c r="AZ37" s="361">
        <v>1813.2495899999999</v>
      </c>
      <c r="BA37" s="361">
        <v>1847.0662776000001</v>
      </c>
      <c r="BB37" s="361">
        <v>1873.9394869</v>
      </c>
      <c r="BC37" s="361">
        <v>1888.1157537930912</v>
      </c>
      <c r="BD37" s="361">
        <v>1909.0346487956333</v>
      </c>
      <c r="BE37" s="361">
        <v>1978.2198331801276</v>
      </c>
      <c r="BF37" s="361">
        <v>2184.4064373749793</v>
      </c>
      <c r="BG37" s="361">
        <v>2518.3832842049678</v>
      </c>
      <c r="BH37" s="361">
        <v>2948.3689439083469</v>
      </c>
      <c r="BI37" s="361">
        <v>3117.8052739999998</v>
      </c>
      <c r="BJ37" s="361">
        <v>3275.1103619999999</v>
      </c>
      <c r="BK37" s="361">
        <v>3374.9266170000001</v>
      </c>
      <c r="BL37" s="361">
        <v>3583.558086</v>
      </c>
      <c r="BM37" s="361">
        <v>3996.1454942944661</v>
      </c>
      <c r="BN37" s="361">
        <v>4189.8204910000004</v>
      </c>
      <c r="BO37" s="361">
        <v>4206.5381749999997</v>
      </c>
      <c r="BP37" s="361">
        <v>4197.8565689999996</v>
      </c>
      <c r="BQ37" s="361">
        <v>0</v>
      </c>
      <c r="BR37" s="361">
        <v>0</v>
      </c>
      <c r="BS37" s="361">
        <v>0</v>
      </c>
      <c r="BT37" s="361">
        <v>0</v>
      </c>
      <c r="BU37" s="361">
        <v>0</v>
      </c>
      <c r="BV37" s="361">
        <v>0</v>
      </c>
      <c r="BW37" s="361">
        <v>0</v>
      </c>
      <c r="BX37" s="362">
        <v>0</v>
      </c>
      <c r="BY37" s="362">
        <v>0</v>
      </c>
      <c r="BZ37" s="362">
        <v>0</v>
      </c>
      <c r="CA37" s="363">
        <v>0</v>
      </c>
    </row>
    <row r="38" spans="1:79" x14ac:dyDescent="0.4">
      <c r="A38" s="394"/>
      <c r="B38" s="261" t="s">
        <v>429</v>
      </c>
      <c r="C38" s="393"/>
      <c r="D38" s="361">
        <v>0</v>
      </c>
      <c r="E38" s="361">
        <v>0</v>
      </c>
      <c r="F38" s="361">
        <v>0</v>
      </c>
      <c r="G38" s="361">
        <v>0</v>
      </c>
      <c r="H38" s="361">
        <v>0</v>
      </c>
      <c r="I38" s="361">
        <v>0</v>
      </c>
      <c r="J38" s="361">
        <v>0</v>
      </c>
      <c r="K38" s="361">
        <v>0</v>
      </c>
      <c r="L38" s="361">
        <v>0</v>
      </c>
      <c r="M38" s="361">
        <v>0</v>
      </c>
      <c r="N38" s="361">
        <v>0</v>
      </c>
      <c r="O38" s="361">
        <v>0</v>
      </c>
      <c r="P38" s="361">
        <v>0</v>
      </c>
      <c r="Q38" s="361">
        <v>0</v>
      </c>
      <c r="R38" s="361">
        <v>0</v>
      </c>
      <c r="S38" s="361">
        <v>0</v>
      </c>
      <c r="T38" s="361">
        <v>0</v>
      </c>
      <c r="U38" s="361">
        <v>0</v>
      </c>
      <c r="V38" s="361">
        <v>0</v>
      </c>
      <c r="W38" s="361">
        <v>0</v>
      </c>
      <c r="X38" s="361">
        <v>0</v>
      </c>
      <c r="Y38" s="361">
        <v>0</v>
      </c>
      <c r="Z38" s="361">
        <v>0</v>
      </c>
      <c r="AA38" s="361">
        <v>0</v>
      </c>
      <c r="AB38" s="361">
        <v>0</v>
      </c>
      <c r="AC38" s="361">
        <v>0</v>
      </c>
      <c r="AD38" s="361">
        <v>0</v>
      </c>
      <c r="AE38" s="361">
        <v>0</v>
      </c>
      <c r="AF38" s="361">
        <v>0</v>
      </c>
      <c r="AG38" s="361">
        <v>0</v>
      </c>
      <c r="AH38" s="361">
        <v>0</v>
      </c>
      <c r="AI38" s="361">
        <v>0</v>
      </c>
      <c r="AJ38" s="361">
        <v>0</v>
      </c>
      <c r="AK38" s="361">
        <v>0</v>
      </c>
      <c r="AL38" s="361">
        <v>0</v>
      </c>
      <c r="AM38" s="361">
        <v>0</v>
      </c>
      <c r="AN38" s="361">
        <v>0</v>
      </c>
      <c r="AO38" s="361">
        <v>0</v>
      </c>
      <c r="AP38" s="361">
        <v>0</v>
      </c>
      <c r="AQ38" s="361">
        <v>0</v>
      </c>
      <c r="AR38" s="361">
        <v>0</v>
      </c>
      <c r="AS38" s="361">
        <v>0</v>
      </c>
      <c r="AT38" s="361">
        <v>0</v>
      </c>
      <c r="AU38" s="361">
        <v>0</v>
      </c>
      <c r="AV38" s="361">
        <v>0</v>
      </c>
      <c r="AW38" s="361">
        <v>0</v>
      </c>
      <c r="AX38" s="361">
        <v>58.91362749999999</v>
      </c>
      <c r="AY38" s="361">
        <v>67.022252499999993</v>
      </c>
      <c r="AZ38" s="361">
        <v>80.040999999999997</v>
      </c>
      <c r="BA38" s="361">
        <v>84.993651249999999</v>
      </c>
      <c r="BB38" s="361">
        <v>93.386817649999998</v>
      </c>
      <c r="BC38" s="361">
        <v>98.976178000000004</v>
      </c>
      <c r="BD38" s="361">
        <v>108.60597139562549</v>
      </c>
      <c r="BE38" s="361">
        <v>113.284626</v>
      </c>
      <c r="BF38" s="361">
        <v>120.025907</v>
      </c>
      <c r="BG38" s="361">
        <v>129.921313</v>
      </c>
      <c r="BH38" s="361">
        <v>155.52628799999999</v>
      </c>
      <c r="BI38" s="361">
        <v>170.191858</v>
      </c>
      <c r="BJ38" s="361">
        <v>177.78376700000001</v>
      </c>
      <c r="BK38" s="361">
        <v>183.493774</v>
      </c>
      <c r="BL38" s="361">
        <v>194.99431200000001</v>
      </c>
      <c r="BM38" s="361">
        <v>218.01888170553451</v>
      </c>
      <c r="BN38" s="361">
        <v>232.68308099999999</v>
      </c>
      <c r="BO38" s="361">
        <v>241.97063399999999</v>
      </c>
      <c r="BP38" s="361">
        <v>246.946744</v>
      </c>
      <c r="BQ38" s="361">
        <v>0</v>
      </c>
      <c r="BR38" s="361">
        <v>0</v>
      </c>
      <c r="BS38" s="361">
        <v>0</v>
      </c>
      <c r="BT38" s="361">
        <v>0</v>
      </c>
      <c r="BU38" s="361">
        <v>0</v>
      </c>
      <c r="BV38" s="361">
        <v>0</v>
      </c>
      <c r="BW38" s="361">
        <v>0</v>
      </c>
      <c r="BX38" s="362">
        <v>0</v>
      </c>
      <c r="BY38" s="362">
        <v>0</v>
      </c>
      <c r="BZ38" s="362">
        <v>0</v>
      </c>
      <c r="CA38" s="363">
        <v>0</v>
      </c>
    </row>
    <row r="39" spans="1:79" x14ac:dyDescent="0.4">
      <c r="A39" s="394"/>
      <c r="B39" s="261" t="s">
        <v>430</v>
      </c>
      <c r="C39" s="393"/>
      <c r="D39" s="361">
        <v>0</v>
      </c>
      <c r="E39" s="361">
        <v>0</v>
      </c>
      <c r="F39" s="361">
        <v>0</v>
      </c>
      <c r="G39" s="361">
        <v>0</v>
      </c>
      <c r="H39" s="361">
        <v>0</v>
      </c>
      <c r="I39" s="361">
        <v>0</v>
      </c>
      <c r="J39" s="361">
        <v>0</v>
      </c>
      <c r="K39" s="361">
        <v>0</v>
      </c>
      <c r="L39" s="361">
        <v>0</v>
      </c>
      <c r="M39" s="361">
        <v>0</v>
      </c>
      <c r="N39" s="361">
        <v>0</v>
      </c>
      <c r="O39" s="361">
        <v>0</v>
      </c>
      <c r="P39" s="361">
        <v>0</v>
      </c>
      <c r="Q39" s="361">
        <v>0</v>
      </c>
      <c r="R39" s="361">
        <v>0</v>
      </c>
      <c r="S39" s="361">
        <v>0</v>
      </c>
      <c r="T39" s="361">
        <v>0</v>
      </c>
      <c r="U39" s="361">
        <v>0</v>
      </c>
      <c r="V39" s="361">
        <v>0</v>
      </c>
      <c r="W39" s="361">
        <v>0</v>
      </c>
      <c r="X39" s="361">
        <v>0</v>
      </c>
      <c r="Y39" s="361">
        <v>0</v>
      </c>
      <c r="Z39" s="361">
        <v>0</v>
      </c>
      <c r="AA39" s="361">
        <v>0</v>
      </c>
      <c r="AB39" s="361">
        <v>0</v>
      </c>
      <c r="AC39" s="361">
        <v>0</v>
      </c>
      <c r="AD39" s="361">
        <v>0</v>
      </c>
      <c r="AE39" s="361">
        <v>0</v>
      </c>
      <c r="AF39" s="361">
        <v>0</v>
      </c>
      <c r="AG39" s="361">
        <v>0</v>
      </c>
      <c r="AH39" s="361">
        <v>0</v>
      </c>
      <c r="AI39" s="361">
        <v>0</v>
      </c>
      <c r="AJ39" s="361">
        <v>0</v>
      </c>
      <c r="AK39" s="361">
        <v>0</v>
      </c>
      <c r="AL39" s="361">
        <v>0</v>
      </c>
      <c r="AM39" s="361">
        <v>0</v>
      </c>
      <c r="AN39" s="361">
        <v>0</v>
      </c>
      <c r="AO39" s="361">
        <v>0</v>
      </c>
      <c r="AP39" s="361">
        <v>0</v>
      </c>
      <c r="AQ39" s="361">
        <v>0</v>
      </c>
      <c r="AR39" s="361">
        <v>0</v>
      </c>
      <c r="AS39" s="361">
        <v>0</v>
      </c>
      <c r="AT39" s="361">
        <v>0</v>
      </c>
      <c r="AU39" s="361">
        <v>0</v>
      </c>
      <c r="AV39" s="361">
        <v>0</v>
      </c>
      <c r="AW39" s="361">
        <v>0</v>
      </c>
      <c r="AX39" s="361">
        <v>187.53550179999999</v>
      </c>
      <c r="AY39" s="361">
        <v>196.30258259999999</v>
      </c>
      <c r="AZ39" s="361">
        <v>226.32</v>
      </c>
      <c r="BA39" s="361">
        <v>264.78886645</v>
      </c>
      <c r="BB39" s="361">
        <v>274.80888385000003</v>
      </c>
      <c r="BC39" s="361">
        <v>278.16376500000001</v>
      </c>
      <c r="BD39" s="361">
        <v>280.05229976690725</v>
      </c>
      <c r="BE39" s="361">
        <v>286.32812899999999</v>
      </c>
      <c r="BF39" s="361">
        <v>293.58687300000003</v>
      </c>
      <c r="BG39" s="361">
        <v>307.29854799999998</v>
      </c>
      <c r="BH39" s="361">
        <v>345.02444200000002</v>
      </c>
      <c r="BI39" s="361">
        <v>353.82519600000001</v>
      </c>
      <c r="BJ39" s="361">
        <v>358.63360799999998</v>
      </c>
      <c r="BK39" s="361">
        <v>352.98496299999999</v>
      </c>
      <c r="BL39" s="361">
        <v>349.92184800000001</v>
      </c>
      <c r="BM39" s="361">
        <v>368.21371399999998</v>
      </c>
      <c r="BN39" s="361">
        <v>376.06110799999999</v>
      </c>
      <c r="BO39" s="361">
        <v>375.35470099999998</v>
      </c>
      <c r="BP39" s="361">
        <v>371.23049300000002</v>
      </c>
      <c r="BQ39" s="361">
        <v>0</v>
      </c>
      <c r="BR39" s="361">
        <v>0</v>
      </c>
      <c r="BS39" s="361">
        <v>0</v>
      </c>
      <c r="BT39" s="361">
        <v>0</v>
      </c>
      <c r="BU39" s="361">
        <v>0</v>
      </c>
      <c r="BV39" s="361">
        <v>0</v>
      </c>
      <c r="BW39" s="361">
        <v>0</v>
      </c>
      <c r="BX39" s="362">
        <v>0</v>
      </c>
      <c r="BY39" s="362">
        <v>0</v>
      </c>
      <c r="BZ39" s="362">
        <v>0</v>
      </c>
      <c r="CA39" s="363">
        <v>0</v>
      </c>
    </row>
    <row r="40" spans="1:79" s="334" customFormat="1" ht="26.25" customHeight="1" thickBot="1" x14ac:dyDescent="0.4">
      <c r="A40" s="396"/>
      <c r="B40" s="397" t="s">
        <v>435</v>
      </c>
      <c r="C40" s="398"/>
      <c r="D40" s="366" t="s">
        <v>409</v>
      </c>
      <c r="E40" s="366" t="s">
        <v>409</v>
      </c>
      <c r="F40" s="366" t="s">
        <v>409</v>
      </c>
      <c r="G40" s="366" t="s">
        <v>409</v>
      </c>
      <c r="H40" s="366" t="s">
        <v>409</v>
      </c>
      <c r="I40" s="366" t="s">
        <v>409</v>
      </c>
      <c r="J40" s="366" t="s">
        <v>409</v>
      </c>
      <c r="K40" s="366" t="s">
        <v>409</v>
      </c>
      <c r="L40" s="366" t="s">
        <v>409</v>
      </c>
      <c r="M40" s="366" t="s">
        <v>409</v>
      </c>
      <c r="N40" s="366" t="s">
        <v>409</v>
      </c>
      <c r="O40" s="366" t="s">
        <v>409</v>
      </c>
      <c r="P40" s="366" t="s">
        <v>409</v>
      </c>
      <c r="Q40" s="366" t="s">
        <v>409</v>
      </c>
      <c r="R40" s="366" t="s">
        <v>409</v>
      </c>
      <c r="S40" s="366" t="s">
        <v>409</v>
      </c>
      <c r="T40" s="366" t="s">
        <v>409</v>
      </c>
      <c r="U40" s="366" t="s">
        <v>409</v>
      </c>
      <c r="V40" s="366" t="s">
        <v>409</v>
      </c>
      <c r="W40" s="366" t="s">
        <v>409</v>
      </c>
      <c r="X40" s="366" t="s">
        <v>409</v>
      </c>
      <c r="Y40" s="366" t="s">
        <v>409</v>
      </c>
      <c r="Z40" s="366" t="s">
        <v>409</v>
      </c>
      <c r="AA40" s="366" t="s">
        <v>409</v>
      </c>
      <c r="AB40" s="366" t="s">
        <v>409</v>
      </c>
      <c r="AC40" s="366" t="s">
        <v>409</v>
      </c>
      <c r="AD40" s="366" t="s">
        <v>409</v>
      </c>
      <c r="AE40" s="366" t="s">
        <v>409</v>
      </c>
      <c r="AF40" s="366" t="s">
        <v>409</v>
      </c>
      <c r="AG40" s="366" t="s">
        <v>409</v>
      </c>
      <c r="AH40" s="366" t="s">
        <v>409</v>
      </c>
      <c r="AI40" s="366" t="s">
        <v>409</v>
      </c>
      <c r="AJ40" s="366" t="s">
        <v>409</v>
      </c>
      <c r="AK40" s="366" t="s">
        <v>409</v>
      </c>
      <c r="AL40" s="366" t="s">
        <v>409</v>
      </c>
      <c r="AM40" s="366" t="s">
        <v>409</v>
      </c>
      <c r="AN40" s="366" t="s">
        <v>409</v>
      </c>
      <c r="AO40" s="366" t="s">
        <v>409</v>
      </c>
      <c r="AP40" s="366" t="s">
        <v>409</v>
      </c>
      <c r="AQ40" s="366" t="s">
        <v>409</v>
      </c>
      <c r="AR40" s="366" t="s">
        <v>409</v>
      </c>
      <c r="AS40" s="366" t="s">
        <v>409</v>
      </c>
      <c r="AT40" s="366" t="s">
        <v>409</v>
      </c>
      <c r="AU40" s="366">
        <v>330.16699999999992</v>
      </c>
      <c r="AV40" s="366">
        <v>225.57600000000002</v>
      </c>
      <c r="AW40" s="366">
        <v>178.54600000000005</v>
      </c>
      <c r="AX40" s="366">
        <v>182.11415929999976</v>
      </c>
      <c r="AY40" s="366">
        <v>187.96953965000034</v>
      </c>
      <c r="AZ40" s="366">
        <v>191.00079200000008</v>
      </c>
      <c r="BA40" s="366">
        <v>197.82962499999996</v>
      </c>
      <c r="BB40" s="366">
        <v>210.63761499999998</v>
      </c>
      <c r="BC40" s="366">
        <v>245.11994899999974</v>
      </c>
      <c r="BD40" s="366">
        <v>276.82555906000005</v>
      </c>
      <c r="BE40" s="366">
        <v>307.99026600000002</v>
      </c>
      <c r="BF40" s="366">
        <v>235.92008099999998</v>
      </c>
      <c r="BG40" s="366">
        <v>270.52785005503068</v>
      </c>
      <c r="BH40" s="366">
        <v>108.06528901000044</v>
      </c>
      <c r="BI40" s="366">
        <v>132.26724699999974</v>
      </c>
      <c r="BJ40" s="366">
        <v>129.49896799999988</v>
      </c>
      <c r="BK40" s="366">
        <v>115.282225</v>
      </c>
      <c r="BL40" s="366">
        <v>105.96941599999904</v>
      </c>
      <c r="BM40" s="366">
        <v>115.30013499999859</v>
      </c>
      <c r="BN40" s="366">
        <v>126.20864500000062</v>
      </c>
      <c r="BO40" s="366">
        <v>94.515385000000606</v>
      </c>
      <c r="BP40" s="366">
        <v>95.914283999999498</v>
      </c>
      <c r="BQ40" s="366">
        <v>0</v>
      </c>
      <c r="BR40" s="366">
        <v>0</v>
      </c>
      <c r="BS40" s="366">
        <v>0</v>
      </c>
      <c r="BT40" s="366">
        <v>0</v>
      </c>
      <c r="BU40" s="366">
        <v>0</v>
      </c>
      <c r="BV40" s="366">
        <v>0</v>
      </c>
      <c r="BW40" s="366">
        <v>0</v>
      </c>
      <c r="BX40" s="366">
        <v>0</v>
      </c>
      <c r="BY40" s="366">
        <v>0</v>
      </c>
      <c r="BZ40" s="366">
        <v>0</v>
      </c>
      <c r="CA40" s="367">
        <v>0</v>
      </c>
    </row>
    <row r="41" spans="1:79" ht="26.25" customHeight="1" x14ac:dyDescent="0.4">
      <c r="A41" s="342"/>
      <c r="B41" s="160" t="s">
        <v>436</v>
      </c>
      <c r="D41" s="46" t="s">
        <v>624</v>
      </c>
      <c r="E41" s="46" t="s">
        <v>625</v>
      </c>
      <c r="F41" s="46" t="s">
        <v>626</v>
      </c>
      <c r="G41" s="46" t="s">
        <v>627</v>
      </c>
      <c r="H41" s="46" t="s">
        <v>628</v>
      </c>
      <c r="I41" s="46" t="s">
        <v>629</v>
      </c>
      <c r="J41" s="46" t="s">
        <v>630</v>
      </c>
      <c r="K41" s="46" t="s">
        <v>631</v>
      </c>
      <c r="L41" s="46" t="s">
        <v>632</v>
      </c>
      <c r="M41" s="46" t="s">
        <v>633</v>
      </c>
      <c r="N41" s="46" t="s">
        <v>634</v>
      </c>
      <c r="O41" s="46" t="s">
        <v>635</v>
      </c>
      <c r="P41" s="46" t="s">
        <v>636</v>
      </c>
      <c r="Q41" s="46" t="s">
        <v>637</v>
      </c>
      <c r="R41" s="46" t="s">
        <v>638</v>
      </c>
      <c r="S41" s="46" t="s">
        <v>639</v>
      </c>
      <c r="T41" s="46" t="s">
        <v>640</v>
      </c>
      <c r="U41" s="46" t="s">
        <v>641</v>
      </c>
      <c r="V41" s="46" t="s">
        <v>642</v>
      </c>
      <c r="W41" s="46" t="s">
        <v>643</v>
      </c>
      <c r="X41" s="46" t="s">
        <v>644</v>
      </c>
      <c r="Y41" s="46" t="s">
        <v>645</v>
      </c>
      <c r="Z41" s="46" t="s">
        <v>646</v>
      </c>
      <c r="AA41" s="46" t="s">
        <v>647</v>
      </c>
      <c r="AB41" s="46" t="s">
        <v>648</v>
      </c>
      <c r="AC41" s="46" t="s">
        <v>649</v>
      </c>
      <c r="AD41" s="46" t="s">
        <v>650</v>
      </c>
      <c r="AE41" s="46" t="s">
        <v>651</v>
      </c>
      <c r="AF41" s="46" t="s">
        <v>652</v>
      </c>
      <c r="AG41" s="46" t="s">
        <v>653</v>
      </c>
      <c r="AH41" s="46" t="s">
        <v>654</v>
      </c>
      <c r="AI41" s="46" t="s">
        <v>655</v>
      </c>
      <c r="AJ41" s="46" t="s">
        <v>656</v>
      </c>
      <c r="AK41" s="46" t="s">
        <v>657</v>
      </c>
      <c r="AL41" s="46" t="s">
        <v>658</v>
      </c>
      <c r="AM41" s="46" t="s">
        <v>659</v>
      </c>
      <c r="AN41" s="46" t="s">
        <v>660</v>
      </c>
      <c r="AO41" s="46" t="s">
        <v>661</v>
      </c>
      <c r="AP41" s="46" t="s">
        <v>662</v>
      </c>
      <c r="AQ41" s="46" t="s">
        <v>663</v>
      </c>
      <c r="AR41" s="46" t="s">
        <v>664</v>
      </c>
      <c r="AS41" s="46" t="s">
        <v>665</v>
      </c>
      <c r="AT41" s="46" t="s">
        <v>666</v>
      </c>
      <c r="AU41" s="46" t="s">
        <v>667</v>
      </c>
      <c r="AV41" s="46" t="s">
        <v>668</v>
      </c>
      <c r="AW41" s="46" t="s">
        <v>669</v>
      </c>
      <c r="AX41" s="46" t="s">
        <v>670</v>
      </c>
      <c r="AY41" s="46" t="s">
        <v>593</v>
      </c>
      <c r="AZ41" s="46" t="s">
        <v>594</v>
      </c>
      <c r="BA41" s="46" t="s">
        <v>595</v>
      </c>
      <c r="BB41" s="46" t="s">
        <v>596</v>
      </c>
      <c r="BC41" s="46" t="s">
        <v>597</v>
      </c>
      <c r="BD41" s="46" t="s">
        <v>598</v>
      </c>
      <c r="BE41" s="46" t="s">
        <v>599</v>
      </c>
      <c r="BF41" s="46" t="s">
        <v>600</v>
      </c>
      <c r="BG41" s="46" t="s">
        <v>601</v>
      </c>
      <c r="BH41" s="46" t="s">
        <v>602</v>
      </c>
      <c r="BI41" s="46" t="s">
        <v>603</v>
      </c>
      <c r="BJ41" s="46" t="s">
        <v>604</v>
      </c>
      <c r="BK41" s="46" t="s">
        <v>605</v>
      </c>
      <c r="BL41" s="46" t="s">
        <v>606</v>
      </c>
      <c r="BM41" s="46" t="s">
        <v>607</v>
      </c>
      <c r="BN41" s="46" t="s">
        <v>608</v>
      </c>
      <c r="BO41" s="46" t="s">
        <v>609</v>
      </c>
      <c r="BP41" s="46" t="s">
        <v>610</v>
      </c>
      <c r="BQ41" s="46" t="s">
        <v>611</v>
      </c>
      <c r="BR41" s="46" t="s">
        <v>612</v>
      </c>
      <c r="BS41" s="46" t="s">
        <v>613</v>
      </c>
      <c r="BT41" s="46" t="s">
        <v>614</v>
      </c>
      <c r="BU41" s="46" t="s">
        <v>615</v>
      </c>
      <c r="BV41" s="46" t="s">
        <v>616</v>
      </c>
      <c r="BW41" s="46" t="s">
        <v>617</v>
      </c>
      <c r="BX41" s="46" t="s">
        <v>618</v>
      </c>
      <c r="BY41" s="46" t="s">
        <v>619</v>
      </c>
      <c r="BZ41" s="46" t="s">
        <v>620</v>
      </c>
      <c r="CA41" s="47" t="s">
        <v>621</v>
      </c>
    </row>
    <row r="42" spans="1:79" x14ac:dyDescent="0.4">
      <c r="A42" s="342"/>
      <c r="B42" s="368" t="s">
        <v>220</v>
      </c>
      <c r="C42" s="369"/>
      <c r="D42" s="275" t="s">
        <v>622</v>
      </c>
      <c r="E42" s="275" t="s">
        <v>622</v>
      </c>
      <c r="F42" s="275" t="s">
        <v>622</v>
      </c>
      <c r="G42" s="275" t="s">
        <v>622</v>
      </c>
      <c r="H42" s="275" t="s">
        <v>622</v>
      </c>
      <c r="I42" s="275" t="s">
        <v>622</v>
      </c>
      <c r="J42" s="275" t="s">
        <v>622</v>
      </c>
      <c r="K42" s="275" t="s">
        <v>622</v>
      </c>
      <c r="L42" s="275" t="s">
        <v>622</v>
      </c>
      <c r="M42" s="275" t="s">
        <v>622</v>
      </c>
      <c r="N42" s="275" t="s">
        <v>622</v>
      </c>
      <c r="O42" s="275" t="s">
        <v>622</v>
      </c>
      <c r="P42" s="275" t="s">
        <v>622</v>
      </c>
      <c r="Q42" s="275" t="s">
        <v>622</v>
      </c>
      <c r="R42" s="275" t="s">
        <v>622</v>
      </c>
      <c r="S42" s="275" t="s">
        <v>622</v>
      </c>
      <c r="T42" s="275" t="s">
        <v>622</v>
      </c>
      <c r="U42" s="275" t="s">
        <v>622</v>
      </c>
      <c r="V42" s="275" t="s">
        <v>622</v>
      </c>
      <c r="W42" s="275" t="s">
        <v>622</v>
      </c>
      <c r="X42" s="275" t="s">
        <v>622</v>
      </c>
      <c r="Y42" s="275" t="s">
        <v>622</v>
      </c>
      <c r="Z42" s="275" t="s">
        <v>622</v>
      </c>
      <c r="AA42" s="275" t="s">
        <v>622</v>
      </c>
      <c r="AB42" s="275" t="s">
        <v>622</v>
      </c>
      <c r="AC42" s="275" t="s">
        <v>622</v>
      </c>
      <c r="AD42" s="275" t="s">
        <v>622</v>
      </c>
      <c r="AE42" s="275" t="s">
        <v>622</v>
      </c>
      <c r="AF42" s="275" t="s">
        <v>622</v>
      </c>
      <c r="AG42" s="275" t="s">
        <v>622</v>
      </c>
      <c r="AH42" s="275" t="s">
        <v>622</v>
      </c>
      <c r="AI42" s="275" t="s">
        <v>622</v>
      </c>
      <c r="AJ42" s="275" t="s">
        <v>622</v>
      </c>
      <c r="AK42" s="275" t="s">
        <v>622</v>
      </c>
      <c r="AL42" s="275" t="s">
        <v>622</v>
      </c>
      <c r="AM42" s="275" t="s">
        <v>622</v>
      </c>
      <c r="AN42" s="275" t="s">
        <v>622</v>
      </c>
      <c r="AO42" s="275" t="s">
        <v>622</v>
      </c>
      <c r="AP42" s="275" t="s">
        <v>622</v>
      </c>
      <c r="AQ42" s="275" t="s">
        <v>622</v>
      </c>
      <c r="AR42" s="275" t="s">
        <v>622</v>
      </c>
      <c r="AS42" s="275" t="s">
        <v>622</v>
      </c>
      <c r="AT42" s="275" t="s">
        <v>622</v>
      </c>
      <c r="AU42" s="275" t="s">
        <v>622</v>
      </c>
      <c r="AV42" s="275" t="s">
        <v>622</v>
      </c>
      <c r="AW42" s="275" t="s">
        <v>622</v>
      </c>
      <c r="AX42" s="275" t="s">
        <v>622</v>
      </c>
      <c r="AY42" s="275" t="s">
        <v>622</v>
      </c>
      <c r="AZ42" s="275" t="s">
        <v>622</v>
      </c>
      <c r="BA42" s="275" t="s">
        <v>622</v>
      </c>
      <c r="BB42" s="275" t="s">
        <v>622</v>
      </c>
      <c r="BC42" s="275" t="s">
        <v>622</v>
      </c>
      <c r="BD42" s="275" t="s">
        <v>622</v>
      </c>
      <c r="BE42" s="275" t="s">
        <v>622</v>
      </c>
      <c r="BF42" s="275" t="s">
        <v>622</v>
      </c>
      <c r="BG42" s="275" t="s">
        <v>622</v>
      </c>
      <c r="BH42" s="275" t="s">
        <v>622</v>
      </c>
      <c r="BI42" s="275" t="s">
        <v>622</v>
      </c>
      <c r="BJ42" s="275" t="s">
        <v>622</v>
      </c>
      <c r="BK42" s="275" t="s">
        <v>622</v>
      </c>
      <c r="BL42" s="275" t="s">
        <v>622</v>
      </c>
      <c r="BM42" s="275" t="s">
        <v>622</v>
      </c>
      <c r="BN42" s="275" t="s">
        <v>622</v>
      </c>
      <c r="BO42" s="275" t="s">
        <v>622</v>
      </c>
      <c r="BP42" s="275" t="s">
        <v>622</v>
      </c>
      <c r="BQ42" s="275" t="s">
        <v>622</v>
      </c>
      <c r="BR42" s="275" t="s">
        <v>622</v>
      </c>
      <c r="BS42" s="275" t="s">
        <v>622</v>
      </c>
      <c r="BT42" s="275" t="s">
        <v>622</v>
      </c>
      <c r="BU42" s="275" t="s">
        <v>622</v>
      </c>
      <c r="BV42" s="275" t="s">
        <v>623</v>
      </c>
      <c r="BW42" s="275" t="s">
        <v>623</v>
      </c>
      <c r="BX42" s="275" t="s">
        <v>623</v>
      </c>
      <c r="BY42" s="275" t="s">
        <v>623</v>
      </c>
      <c r="BZ42" s="275" t="s">
        <v>623</v>
      </c>
      <c r="CA42" s="276" t="s">
        <v>623</v>
      </c>
    </row>
    <row r="43" spans="1:79" s="230" customFormat="1" ht="26.25" customHeight="1" x14ac:dyDescent="0.4">
      <c r="A43" s="399"/>
      <c r="B43" s="160" t="s">
        <v>100</v>
      </c>
      <c r="C43" s="392"/>
      <c r="D43" s="357">
        <v>0</v>
      </c>
      <c r="E43" s="357">
        <v>0</v>
      </c>
      <c r="F43" s="357">
        <v>0</v>
      </c>
      <c r="G43" s="357">
        <v>0</v>
      </c>
      <c r="H43" s="357">
        <v>0</v>
      </c>
      <c r="I43" s="357">
        <v>0</v>
      </c>
      <c r="J43" s="357">
        <v>0</v>
      </c>
      <c r="K43" s="357">
        <v>0</v>
      </c>
      <c r="L43" s="357">
        <v>0</v>
      </c>
      <c r="M43" s="357">
        <v>0</v>
      </c>
      <c r="N43" s="357">
        <v>0</v>
      </c>
      <c r="O43" s="357">
        <v>0</v>
      </c>
      <c r="P43" s="357">
        <v>0</v>
      </c>
      <c r="Q43" s="357">
        <v>0</v>
      </c>
      <c r="R43" s="357">
        <v>0</v>
      </c>
      <c r="S43" s="357">
        <v>0</v>
      </c>
      <c r="T43" s="357">
        <v>0</v>
      </c>
      <c r="U43" s="357">
        <v>0</v>
      </c>
      <c r="V43" s="357">
        <v>0</v>
      </c>
      <c r="W43" s="357">
        <v>0</v>
      </c>
      <c r="X43" s="357">
        <v>0</v>
      </c>
      <c r="Y43" s="357">
        <v>0</v>
      </c>
      <c r="Z43" s="357">
        <v>235.93875619147093</v>
      </c>
      <c r="AA43" s="357">
        <v>255.96720207915709</v>
      </c>
      <c r="AB43" s="357">
        <v>303.21241445295959</v>
      </c>
      <c r="AC43" s="357">
        <v>340.5323789039582</v>
      </c>
      <c r="AD43" s="357">
        <v>850.18301725726178</v>
      </c>
      <c r="AE43" s="357">
        <v>945.21377198272114</v>
      </c>
      <c r="AF43" s="357">
        <v>896.31515956143107</v>
      </c>
      <c r="AG43" s="357">
        <v>1964.3178616452578</v>
      </c>
      <c r="AH43" s="357">
        <v>1847.8904810078509</v>
      </c>
      <c r="AI43" s="357">
        <v>1822.6961645413521</v>
      </c>
      <c r="AJ43" s="357">
        <v>2058.8903437479062</v>
      </c>
      <c r="AK43" s="357">
        <v>2770.1487162898347</v>
      </c>
      <c r="AL43" s="357">
        <v>3139.8154687996303</v>
      </c>
      <c r="AM43" s="357">
        <v>3370.9597983164399</v>
      </c>
      <c r="AN43" s="357">
        <v>3547.3145854030608</v>
      </c>
      <c r="AO43" s="357">
        <v>3673.0734392338127</v>
      </c>
      <c r="AP43" s="357">
        <v>3899.1501140888536</v>
      </c>
      <c r="AQ43" s="357">
        <v>3841.7044772666659</v>
      </c>
      <c r="AR43" s="357">
        <v>2895.4992133208134</v>
      </c>
      <c r="AS43" s="357">
        <v>3347.1960207993184</v>
      </c>
      <c r="AT43" s="357">
        <v>3863.8731353839698</v>
      </c>
      <c r="AU43" s="357">
        <v>2416.9925008425225</v>
      </c>
      <c r="AV43" s="357">
        <v>2841.5330256117682</v>
      </c>
      <c r="AW43" s="357">
        <v>3179.4227420053639</v>
      </c>
      <c r="AX43" s="357">
        <v>3363.8106335607345</v>
      </c>
      <c r="AY43" s="357">
        <v>3438.6933449540902</v>
      </c>
      <c r="AZ43" s="357">
        <v>3506.7817119151978</v>
      </c>
      <c r="BA43" s="357">
        <v>3610.4775627124914</v>
      </c>
      <c r="BB43" s="357">
        <v>3650.4037866701301</v>
      </c>
      <c r="BC43" s="357">
        <v>3723.2228257901729</v>
      </c>
      <c r="BD43" s="357">
        <v>3733.4066929630194</v>
      </c>
      <c r="BE43" s="357">
        <v>3856.2003248097785</v>
      </c>
      <c r="BF43" s="357">
        <v>3970.3851671281132</v>
      </c>
      <c r="BG43" s="357">
        <v>4427.9311898107026</v>
      </c>
      <c r="BH43" s="357">
        <v>4753.9654934647697</v>
      </c>
      <c r="BI43" s="357">
        <v>4915.2746372847851</v>
      </c>
      <c r="BJ43" s="357">
        <v>4984.5470489563813</v>
      </c>
      <c r="BK43" s="357">
        <v>4969.7580192506393</v>
      </c>
      <c r="BL43" s="357">
        <f t="shared" ref="BL43:BX43" si="8">SUM(BL45:BL54)</f>
        <v>5088.042126407111</v>
      </c>
      <c r="BM43" s="357">
        <f t="shared" si="8"/>
        <v>5565.8304559072621</v>
      </c>
      <c r="BN43" s="357">
        <f t="shared" si="8"/>
        <v>5728.301528360088</v>
      </c>
      <c r="BO43" s="357">
        <f t="shared" si="8"/>
        <v>5646.6272398440215</v>
      </c>
      <c r="BP43" s="357">
        <f t="shared" si="8"/>
        <v>5527.9541521174333</v>
      </c>
      <c r="BQ43" s="357">
        <f t="shared" si="8"/>
        <v>0</v>
      </c>
      <c r="BR43" s="357">
        <f t="shared" si="8"/>
        <v>0</v>
      </c>
      <c r="BS43" s="357">
        <f t="shared" si="8"/>
        <v>0</v>
      </c>
      <c r="BT43" s="357">
        <f t="shared" si="8"/>
        <v>0</v>
      </c>
      <c r="BU43" s="357">
        <f t="shared" si="8"/>
        <v>0</v>
      </c>
      <c r="BV43" s="357">
        <f t="shared" si="8"/>
        <v>0</v>
      </c>
      <c r="BW43" s="357">
        <f t="shared" si="8"/>
        <v>0</v>
      </c>
      <c r="BX43" s="358">
        <f t="shared" si="8"/>
        <v>0</v>
      </c>
      <c r="BY43" s="358">
        <f>SUM(BY45:BY54)</f>
        <v>0</v>
      </c>
      <c r="BZ43" s="358">
        <f>SUM(BZ45:BZ54)</f>
        <v>0</v>
      </c>
      <c r="CA43" s="359">
        <f>SUM(CA45:CA54)</f>
        <v>0</v>
      </c>
    </row>
    <row r="44" spans="1:79" ht="26.25" customHeight="1" x14ac:dyDescent="0.4">
      <c r="A44" s="143"/>
      <c r="B44" s="147" t="s">
        <v>414</v>
      </c>
      <c r="C44" s="393"/>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61"/>
      <c r="BE44" s="361"/>
      <c r="BF44" s="361"/>
      <c r="BG44" s="361"/>
      <c r="BH44" s="361"/>
      <c r="BI44" s="361"/>
      <c r="BJ44" s="361"/>
      <c r="BK44" s="361"/>
      <c r="BL44" s="361"/>
      <c r="BM44" s="361"/>
      <c r="BN44" s="361"/>
      <c r="BO44" s="361"/>
      <c r="BP44" s="361"/>
      <c r="BQ44" s="361"/>
      <c r="BR44" s="361"/>
      <c r="BS44" s="361"/>
      <c r="BT44" s="361"/>
      <c r="BU44" s="361"/>
      <c r="BV44" s="361"/>
      <c r="BW44" s="361"/>
      <c r="BX44" s="362"/>
      <c r="BY44" s="362"/>
      <c r="BZ44" s="362"/>
      <c r="CA44" s="363"/>
    </row>
    <row r="45" spans="1:79" x14ac:dyDescent="0.4">
      <c r="A45" s="394"/>
      <c r="B45" s="64" t="s">
        <v>415</v>
      </c>
      <c r="C45" s="393"/>
      <c r="D45" s="361">
        <v>0</v>
      </c>
      <c r="E45" s="361">
        <v>0</v>
      </c>
      <c r="F45" s="361">
        <v>0</v>
      </c>
      <c r="G45" s="361">
        <v>0</v>
      </c>
      <c r="H45" s="361">
        <v>0</v>
      </c>
      <c r="I45" s="361">
        <v>0</v>
      </c>
      <c r="J45" s="361">
        <v>0</v>
      </c>
      <c r="K45" s="361">
        <v>0</v>
      </c>
      <c r="L45" s="361">
        <v>0</v>
      </c>
      <c r="M45" s="361">
        <v>0</v>
      </c>
      <c r="N45" s="361">
        <v>0</v>
      </c>
      <c r="O45" s="361">
        <v>0</v>
      </c>
      <c r="P45" s="361">
        <v>0</v>
      </c>
      <c r="Q45" s="361">
        <v>0</v>
      </c>
      <c r="R45" s="361">
        <v>0</v>
      </c>
      <c r="S45" s="361">
        <v>0</v>
      </c>
      <c r="T45" s="361">
        <v>0</v>
      </c>
      <c r="U45" s="361">
        <v>0</v>
      </c>
      <c r="V45" s="361">
        <v>0</v>
      </c>
      <c r="W45" s="361">
        <v>0</v>
      </c>
      <c r="X45" s="361">
        <v>0</v>
      </c>
      <c r="Y45" s="361">
        <v>0</v>
      </c>
      <c r="Z45" s="361">
        <v>0</v>
      </c>
      <c r="AA45" s="361">
        <v>0</v>
      </c>
      <c r="AB45" s="361">
        <v>0</v>
      </c>
      <c r="AC45" s="361">
        <v>0</v>
      </c>
      <c r="AD45" s="361">
        <v>0</v>
      </c>
      <c r="AE45" s="361">
        <v>0</v>
      </c>
      <c r="AF45" s="361">
        <v>0</v>
      </c>
      <c r="AG45" s="361">
        <v>0</v>
      </c>
      <c r="AH45" s="361">
        <v>0</v>
      </c>
      <c r="AI45" s="361">
        <v>0</v>
      </c>
      <c r="AJ45" s="361">
        <v>0</v>
      </c>
      <c r="AK45" s="361">
        <v>0</v>
      </c>
      <c r="AL45" s="361">
        <v>0</v>
      </c>
      <c r="AM45" s="361">
        <v>0</v>
      </c>
      <c r="AN45" s="361">
        <v>0</v>
      </c>
      <c r="AO45" s="361">
        <v>0</v>
      </c>
      <c r="AP45" s="361">
        <v>0</v>
      </c>
      <c r="AQ45" s="361">
        <v>0</v>
      </c>
      <c r="AR45" s="361">
        <v>0</v>
      </c>
      <c r="AS45" s="361">
        <v>0</v>
      </c>
      <c r="AT45" s="361">
        <v>0</v>
      </c>
      <c r="AU45" s="361">
        <v>0</v>
      </c>
      <c r="AV45" s="361">
        <v>0</v>
      </c>
      <c r="AW45" s="361">
        <v>0</v>
      </c>
      <c r="AX45" s="361">
        <v>0</v>
      </c>
      <c r="AY45" s="361">
        <v>0</v>
      </c>
      <c r="AZ45" s="361">
        <v>0</v>
      </c>
      <c r="BA45" s="361">
        <v>0</v>
      </c>
      <c r="BB45" s="361">
        <v>0</v>
      </c>
      <c r="BC45" s="361">
        <v>0</v>
      </c>
      <c r="BD45" s="361">
        <v>0</v>
      </c>
      <c r="BE45" s="361">
        <v>0</v>
      </c>
      <c r="BF45" s="361">
        <v>0</v>
      </c>
      <c r="BG45" s="361">
        <v>0</v>
      </c>
      <c r="BH45" s="361">
        <v>0</v>
      </c>
      <c r="BI45" s="361">
        <v>0</v>
      </c>
      <c r="BJ45" s="361">
        <v>0</v>
      </c>
      <c r="BK45" s="361">
        <v>0</v>
      </c>
      <c r="BL45" s="361">
        <v>370.12114835779681</v>
      </c>
      <c r="BM45" s="361">
        <v>610.74592715929259</v>
      </c>
      <c r="BN45" s="361">
        <v>650.96142521319189</v>
      </c>
      <c r="BO45" s="361">
        <v>675.3363611329188</v>
      </c>
      <c r="BP45" s="361">
        <v>698.84265165788202</v>
      </c>
      <c r="BQ45" s="361">
        <v>0</v>
      </c>
      <c r="BR45" s="361">
        <v>0</v>
      </c>
      <c r="BS45" s="361">
        <v>0</v>
      </c>
      <c r="BT45" s="361">
        <v>0</v>
      </c>
      <c r="BU45" s="361">
        <v>0</v>
      </c>
      <c r="BV45" s="361">
        <v>0</v>
      </c>
      <c r="BW45" s="361">
        <v>0</v>
      </c>
      <c r="BX45" s="362">
        <v>0</v>
      </c>
      <c r="BY45" s="362">
        <v>0</v>
      </c>
      <c r="BZ45" s="362">
        <v>0</v>
      </c>
      <c r="CA45" s="363">
        <v>0</v>
      </c>
    </row>
    <row r="46" spans="1:79" x14ac:dyDescent="0.4">
      <c r="A46" s="394"/>
      <c r="B46" s="64" t="s">
        <v>25</v>
      </c>
      <c r="C46" s="393"/>
      <c r="D46" s="361">
        <v>0</v>
      </c>
      <c r="E46" s="361">
        <v>0</v>
      </c>
      <c r="F46" s="361">
        <v>0</v>
      </c>
      <c r="G46" s="361">
        <v>0</v>
      </c>
      <c r="H46" s="361">
        <v>0</v>
      </c>
      <c r="I46" s="361">
        <v>0</v>
      </c>
      <c r="J46" s="361">
        <v>0</v>
      </c>
      <c r="K46" s="361">
        <v>0</v>
      </c>
      <c r="L46" s="361">
        <v>0</v>
      </c>
      <c r="M46" s="361">
        <v>0</v>
      </c>
      <c r="N46" s="361">
        <v>0</v>
      </c>
      <c r="O46" s="361">
        <v>0</v>
      </c>
      <c r="P46" s="361">
        <v>0</v>
      </c>
      <c r="Q46" s="361">
        <v>0</v>
      </c>
      <c r="R46" s="361">
        <v>0</v>
      </c>
      <c r="S46" s="361">
        <v>0</v>
      </c>
      <c r="T46" s="361">
        <v>0</v>
      </c>
      <c r="U46" s="361">
        <v>0</v>
      </c>
      <c r="V46" s="361">
        <v>0</v>
      </c>
      <c r="W46" s="361">
        <v>0</v>
      </c>
      <c r="X46" s="361">
        <v>0</v>
      </c>
      <c r="Y46" s="361">
        <v>0</v>
      </c>
      <c r="Z46" s="361">
        <v>0</v>
      </c>
      <c r="AA46" s="361">
        <v>0</v>
      </c>
      <c r="AB46" s="361">
        <v>0</v>
      </c>
      <c r="AC46" s="361">
        <v>0</v>
      </c>
      <c r="AD46" s="361">
        <v>0</v>
      </c>
      <c r="AE46" s="361">
        <v>0</v>
      </c>
      <c r="AF46" s="361">
        <v>0</v>
      </c>
      <c r="AG46" s="361">
        <v>0</v>
      </c>
      <c r="AH46" s="361">
        <v>0</v>
      </c>
      <c r="AI46" s="361">
        <v>0</v>
      </c>
      <c r="AJ46" s="361">
        <v>0</v>
      </c>
      <c r="AK46" s="361">
        <v>0</v>
      </c>
      <c r="AL46" s="361">
        <v>0</v>
      </c>
      <c r="AM46" s="361">
        <v>0</v>
      </c>
      <c r="AN46" s="361">
        <v>0</v>
      </c>
      <c r="AO46" s="361">
        <v>0</v>
      </c>
      <c r="AP46" s="361">
        <v>0</v>
      </c>
      <c r="AQ46" s="361">
        <v>0</v>
      </c>
      <c r="AR46" s="361">
        <v>0</v>
      </c>
      <c r="AS46" s="361">
        <v>0</v>
      </c>
      <c r="AT46" s="361">
        <v>0</v>
      </c>
      <c r="AU46" s="361">
        <v>0</v>
      </c>
      <c r="AV46" s="361">
        <v>0</v>
      </c>
      <c r="AW46" s="361">
        <v>0</v>
      </c>
      <c r="AX46" s="361">
        <v>0</v>
      </c>
      <c r="AY46" s="361">
        <v>0</v>
      </c>
      <c r="AZ46" s="361">
        <v>0</v>
      </c>
      <c r="BA46" s="361">
        <v>0</v>
      </c>
      <c r="BB46" s="361">
        <v>0</v>
      </c>
      <c r="BC46" s="361">
        <v>0</v>
      </c>
      <c r="BD46" s="361">
        <v>0</v>
      </c>
      <c r="BE46" s="361">
        <v>0</v>
      </c>
      <c r="BF46" s="361">
        <v>0</v>
      </c>
      <c r="BG46" s="361">
        <v>0</v>
      </c>
      <c r="BH46" s="361">
        <v>0</v>
      </c>
      <c r="BI46" s="361">
        <v>0</v>
      </c>
      <c r="BJ46" s="361">
        <v>0</v>
      </c>
      <c r="BK46" s="361">
        <v>0</v>
      </c>
      <c r="BL46" s="361">
        <v>1134.5519497228197</v>
      </c>
      <c r="BM46" s="361">
        <v>1215.9760731225581</v>
      </c>
      <c r="BN46" s="361">
        <v>1260.8158135846438</v>
      </c>
      <c r="BO46" s="361">
        <v>1259.8029185051341</v>
      </c>
      <c r="BP46" s="361">
        <v>1250.2867317093223</v>
      </c>
      <c r="BQ46" s="361">
        <v>0</v>
      </c>
      <c r="BR46" s="361">
        <v>0</v>
      </c>
      <c r="BS46" s="361">
        <v>0</v>
      </c>
      <c r="BT46" s="361">
        <v>0</v>
      </c>
      <c r="BU46" s="361">
        <v>0</v>
      </c>
      <c r="BV46" s="361">
        <v>0</v>
      </c>
      <c r="BW46" s="361">
        <v>0</v>
      </c>
      <c r="BX46" s="362">
        <v>0</v>
      </c>
      <c r="BY46" s="362">
        <v>0</v>
      </c>
      <c r="BZ46" s="362">
        <v>0</v>
      </c>
      <c r="CA46" s="363">
        <v>0</v>
      </c>
    </row>
    <row r="47" spans="1:79" x14ac:dyDescent="0.4">
      <c r="A47" s="394"/>
      <c r="B47" s="64" t="s">
        <v>416</v>
      </c>
      <c r="C47" s="393"/>
      <c r="D47" s="361">
        <v>0</v>
      </c>
      <c r="E47" s="361">
        <v>0</v>
      </c>
      <c r="F47" s="361">
        <v>0</v>
      </c>
      <c r="G47" s="361">
        <v>0</v>
      </c>
      <c r="H47" s="361">
        <v>0</v>
      </c>
      <c r="I47" s="361">
        <v>0</v>
      </c>
      <c r="J47" s="361">
        <v>0</v>
      </c>
      <c r="K47" s="361">
        <v>0</v>
      </c>
      <c r="L47" s="361">
        <v>0</v>
      </c>
      <c r="M47" s="361">
        <v>0</v>
      </c>
      <c r="N47" s="361">
        <v>0</v>
      </c>
      <c r="O47" s="361">
        <v>0</v>
      </c>
      <c r="P47" s="361">
        <v>0</v>
      </c>
      <c r="Q47" s="361">
        <v>0</v>
      </c>
      <c r="R47" s="361">
        <v>0</v>
      </c>
      <c r="S47" s="361">
        <v>0</v>
      </c>
      <c r="T47" s="361">
        <v>0</v>
      </c>
      <c r="U47" s="361">
        <v>0</v>
      </c>
      <c r="V47" s="361">
        <v>0</v>
      </c>
      <c r="W47" s="361">
        <v>0</v>
      </c>
      <c r="X47" s="361">
        <v>0</v>
      </c>
      <c r="Y47" s="361">
        <v>0</v>
      </c>
      <c r="Z47" s="361">
        <v>0</v>
      </c>
      <c r="AA47" s="361">
        <v>0</v>
      </c>
      <c r="AB47" s="361">
        <v>0</v>
      </c>
      <c r="AC47" s="361">
        <v>0</v>
      </c>
      <c r="AD47" s="361">
        <v>0</v>
      </c>
      <c r="AE47" s="361">
        <v>0</v>
      </c>
      <c r="AF47" s="361">
        <v>0</v>
      </c>
      <c r="AG47" s="361">
        <v>0</v>
      </c>
      <c r="AH47" s="361">
        <v>0</v>
      </c>
      <c r="AI47" s="361">
        <v>0</v>
      </c>
      <c r="AJ47" s="361">
        <v>0</v>
      </c>
      <c r="AK47" s="361">
        <v>0</v>
      </c>
      <c r="AL47" s="361">
        <v>0</v>
      </c>
      <c r="AM47" s="361">
        <v>0</v>
      </c>
      <c r="AN47" s="361">
        <v>0</v>
      </c>
      <c r="AO47" s="361">
        <v>0</v>
      </c>
      <c r="AP47" s="361">
        <v>0</v>
      </c>
      <c r="AQ47" s="361">
        <v>0</v>
      </c>
      <c r="AR47" s="361">
        <v>0</v>
      </c>
      <c r="AS47" s="361">
        <v>0</v>
      </c>
      <c r="AT47" s="361">
        <v>0</v>
      </c>
      <c r="AU47" s="361">
        <v>0</v>
      </c>
      <c r="AV47" s="361">
        <v>0</v>
      </c>
      <c r="AW47" s="361">
        <v>0</v>
      </c>
      <c r="AX47" s="361">
        <v>0</v>
      </c>
      <c r="AY47" s="361">
        <v>0</v>
      </c>
      <c r="AZ47" s="361">
        <v>0</v>
      </c>
      <c r="BA47" s="361">
        <v>0</v>
      </c>
      <c r="BB47" s="361">
        <v>0</v>
      </c>
      <c r="BC47" s="361">
        <v>0</v>
      </c>
      <c r="BD47" s="361">
        <v>0</v>
      </c>
      <c r="BE47" s="361">
        <v>0</v>
      </c>
      <c r="BF47" s="361">
        <v>0</v>
      </c>
      <c r="BG47" s="361">
        <v>0</v>
      </c>
      <c r="BH47" s="361">
        <v>0</v>
      </c>
      <c r="BI47" s="361">
        <v>0</v>
      </c>
      <c r="BJ47" s="361">
        <v>0</v>
      </c>
      <c r="BK47" s="361">
        <v>0</v>
      </c>
      <c r="BL47" s="361">
        <v>659.33799748379329</v>
      </c>
      <c r="BM47" s="361">
        <v>639.54580923256901</v>
      </c>
      <c r="BN47" s="361">
        <v>587.14362081626666</v>
      </c>
      <c r="BO47" s="361">
        <v>509.44239454056805</v>
      </c>
      <c r="BP47" s="361">
        <v>449.96598410141252</v>
      </c>
      <c r="BQ47" s="361">
        <v>0</v>
      </c>
      <c r="BR47" s="361">
        <v>0</v>
      </c>
      <c r="BS47" s="361">
        <v>0</v>
      </c>
      <c r="BT47" s="361">
        <v>0</v>
      </c>
      <c r="BU47" s="361">
        <v>0</v>
      </c>
      <c r="BV47" s="361">
        <v>0</v>
      </c>
      <c r="BW47" s="361">
        <v>0</v>
      </c>
      <c r="BX47" s="362">
        <v>0</v>
      </c>
      <c r="BY47" s="362">
        <v>0</v>
      </c>
      <c r="BZ47" s="362">
        <v>0</v>
      </c>
      <c r="CA47" s="363">
        <v>0</v>
      </c>
    </row>
    <row r="48" spans="1:79" x14ac:dyDescent="0.4">
      <c r="A48" s="394"/>
      <c r="B48" s="64" t="s">
        <v>363</v>
      </c>
      <c r="C48" s="393"/>
      <c r="D48" s="361">
        <v>0</v>
      </c>
      <c r="E48" s="361">
        <v>0</v>
      </c>
      <c r="F48" s="361">
        <v>0</v>
      </c>
      <c r="G48" s="361">
        <v>0</v>
      </c>
      <c r="H48" s="361">
        <v>0</v>
      </c>
      <c r="I48" s="361">
        <v>0</v>
      </c>
      <c r="J48" s="361">
        <v>0</v>
      </c>
      <c r="K48" s="361">
        <v>0</v>
      </c>
      <c r="L48" s="361">
        <v>0</v>
      </c>
      <c r="M48" s="361">
        <v>0</v>
      </c>
      <c r="N48" s="361">
        <v>0</v>
      </c>
      <c r="O48" s="361">
        <v>0</v>
      </c>
      <c r="P48" s="361">
        <v>0</v>
      </c>
      <c r="Q48" s="361">
        <v>0</v>
      </c>
      <c r="R48" s="361">
        <v>0</v>
      </c>
      <c r="S48" s="361">
        <v>0</v>
      </c>
      <c r="T48" s="361">
        <v>0</v>
      </c>
      <c r="U48" s="361">
        <v>0</v>
      </c>
      <c r="V48" s="361">
        <v>0</v>
      </c>
      <c r="W48" s="361">
        <v>0</v>
      </c>
      <c r="X48" s="361">
        <v>0</v>
      </c>
      <c r="Y48" s="361">
        <v>0</v>
      </c>
      <c r="Z48" s="361">
        <v>0</v>
      </c>
      <c r="AA48" s="361">
        <v>0</v>
      </c>
      <c r="AB48" s="361">
        <v>0</v>
      </c>
      <c r="AC48" s="361">
        <v>0</v>
      </c>
      <c r="AD48" s="361">
        <v>0</v>
      </c>
      <c r="AE48" s="361">
        <v>0</v>
      </c>
      <c r="AF48" s="361">
        <v>0</v>
      </c>
      <c r="AG48" s="361">
        <v>0</v>
      </c>
      <c r="AH48" s="361">
        <v>0</v>
      </c>
      <c r="AI48" s="361">
        <v>0</v>
      </c>
      <c r="AJ48" s="361">
        <v>0</v>
      </c>
      <c r="AK48" s="361">
        <v>0</v>
      </c>
      <c r="AL48" s="361">
        <v>0</v>
      </c>
      <c r="AM48" s="361">
        <v>0</v>
      </c>
      <c r="AN48" s="361">
        <v>0</v>
      </c>
      <c r="AO48" s="361">
        <v>0</v>
      </c>
      <c r="AP48" s="361">
        <v>0</v>
      </c>
      <c r="AQ48" s="361">
        <v>0</v>
      </c>
      <c r="AR48" s="361">
        <v>0</v>
      </c>
      <c r="AS48" s="361">
        <v>0</v>
      </c>
      <c r="AT48" s="361">
        <v>0</v>
      </c>
      <c r="AU48" s="361">
        <v>0</v>
      </c>
      <c r="AV48" s="361">
        <v>0</v>
      </c>
      <c r="AW48" s="361">
        <v>0</v>
      </c>
      <c r="AX48" s="361">
        <v>0</v>
      </c>
      <c r="AY48" s="361">
        <v>0</v>
      </c>
      <c r="AZ48" s="361">
        <v>0</v>
      </c>
      <c r="BA48" s="361">
        <v>0</v>
      </c>
      <c r="BB48" s="361">
        <v>0</v>
      </c>
      <c r="BC48" s="361">
        <v>0</v>
      </c>
      <c r="BD48" s="361">
        <v>0</v>
      </c>
      <c r="BE48" s="361">
        <v>0</v>
      </c>
      <c r="BF48" s="361">
        <v>0</v>
      </c>
      <c r="BG48" s="361">
        <v>0</v>
      </c>
      <c r="BH48" s="361">
        <v>0</v>
      </c>
      <c r="BI48" s="361">
        <v>0</v>
      </c>
      <c r="BJ48" s="361">
        <v>0</v>
      </c>
      <c r="BK48" s="361">
        <v>0</v>
      </c>
      <c r="BL48" s="361">
        <v>109.33673010845672</v>
      </c>
      <c r="BM48" s="361">
        <v>126.02093409662685</v>
      </c>
      <c r="BN48" s="361">
        <v>144.01659091246015</v>
      </c>
      <c r="BO48" s="361">
        <v>154.59131208041742</v>
      </c>
      <c r="BP48" s="361">
        <v>167.6008197350836</v>
      </c>
      <c r="BQ48" s="361">
        <v>0</v>
      </c>
      <c r="BR48" s="361">
        <v>0</v>
      </c>
      <c r="BS48" s="361">
        <v>0</v>
      </c>
      <c r="BT48" s="361">
        <v>0</v>
      </c>
      <c r="BU48" s="361">
        <v>0</v>
      </c>
      <c r="BV48" s="361">
        <v>0</v>
      </c>
      <c r="BW48" s="361">
        <v>0</v>
      </c>
      <c r="BX48" s="362">
        <v>0</v>
      </c>
      <c r="BY48" s="362">
        <v>0</v>
      </c>
      <c r="BZ48" s="362">
        <v>0</v>
      </c>
      <c r="CA48" s="363">
        <v>0</v>
      </c>
    </row>
    <row r="49" spans="1:79" x14ac:dyDescent="0.4">
      <c r="A49" s="394"/>
      <c r="B49" s="64" t="s">
        <v>417</v>
      </c>
      <c r="C49" s="393"/>
      <c r="D49" s="361">
        <v>0</v>
      </c>
      <c r="E49" s="361">
        <v>0</v>
      </c>
      <c r="F49" s="361">
        <v>0</v>
      </c>
      <c r="G49" s="361">
        <v>0</v>
      </c>
      <c r="H49" s="361">
        <v>0</v>
      </c>
      <c r="I49" s="361">
        <v>0</v>
      </c>
      <c r="J49" s="361">
        <v>0</v>
      </c>
      <c r="K49" s="361">
        <v>0</v>
      </c>
      <c r="L49" s="361">
        <v>0</v>
      </c>
      <c r="M49" s="361">
        <v>0</v>
      </c>
      <c r="N49" s="361">
        <v>0</v>
      </c>
      <c r="O49" s="361">
        <v>0</v>
      </c>
      <c r="P49" s="361">
        <v>0</v>
      </c>
      <c r="Q49" s="361">
        <v>0</v>
      </c>
      <c r="R49" s="361">
        <v>0</v>
      </c>
      <c r="S49" s="361">
        <v>0</v>
      </c>
      <c r="T49" s="361">
        <v>0</v>
      </c>
      <c r="U49" s="361">
        <v>0</v>
      </c>
      <c r="V49" s="361">
        <v>0</v>
      </c>
      <c r="W49" s="361">
        <v>0</v>
      </c>
      <c r="X49" s="361">
        <v>0</v>
      </c>
      <c r="Y49" s="361">
        <v>0</v>
      </c>
      <c r="Z49" s="361">
        <v>0</v>
      </c>
      <c r="AA49" s="361">
        <v>0</v>
      </c>
      <c r="AB49" s="361">
        <v>0</v>
      </c>
      <c r="AC49" s="361">
        <v>0</v>
      </c>
      <c r="AD49" s="361">
        <v>0</v>
      </c>
      <c r="AE49" s="361">
        <v>0</v>
      </c>
      <c r="AF49" s="361">
        <v>0</v>
      </c>
      <c r="AG49" s="361">
        <v>0</v>
      </c>
      <c r="AH49" s="361">
        <v>0</v>
      </c>
      <c r="AI49" s="361">
        <v>0</v>
      </c>
      <c r="AJ49" s="361">
        <v>0</v>
      </c>
      <c r="AK49" s="361">
        <v>0</v>
      </c>
      <c r="AL49" s="361">
        <v>0</v>
      </c>
      <c r="AM49" s="361">
        <v>0</v>
      </c>
      <c r="AN49" s="361">
        <v>0</v>
      </c>
      <c r="AO49" s="361">
        <v>0</v>
      </c>
      <c r="AP49" s="361">
        <v>0</v>
      </c>
      <c r="AQ49" s="361">
        <v>0</v>
      </c>
      <c r="AR49" s="361">
        <v>0</v>
      </c>
      <c r="AS49" s="361">
        <v>0</v>
      </c>
      <c r="AT49" s="361">
        <v>0</v>
      </c>
      <c r="AU49" s="361">
        <v>0</v>
      </c>
      <c r="AV49" s="361">
        <v>0</v>
      </c>
      <c r="AW49" s="361">
        <v>0</v>
      </c>
      <c r="AX49" s="361">
        <v>0</v>
      </c>
      <c r="AY49" s="361">
        <v>0</v>
      </c>
      <c r="AZ49" s="361">
        <v>0</v>
      </c>
      <c r="BA49" s="361">
        <v>0</v>
      </c>
      <c r="BB49" s="361">
        <v>0</v>
      </c>
      <c r="BC49" s="361">
        <v>0</v>
      </c>
      <c r="BD49" s="361">
        <v>0</v>
      </c>
      <c r="BE49" s="361">
        <v>0</v>
      </c>
      <c r="BF49" s="361">
        <v>0</v>
      </c>
      <c r="BG49" s="361">
        <v>0</v>
      </c>
      <c r="BH49" s="361">
        <v>0</v>
      </c>
      <c r="BI49" s="361">
        <v>0</v>
      </c>
      <c r="BJ49" s="361">
        <v>0</v>
      </c>
      <c r="BK49" s="361">
        <v>0</v>
      </c>
      <c r="BL49" s="361">
        <v>192.37813865274731</v>
      </c>
      <c r="BM49" s="361">
        <v>201.30729546850316</v>
      </c>
      <c r="BN49" s="361">
        <v>197.42353427290971</v>
      </c>
      <c r="BO49" s="361">
        <v>177.20769242513381</v>
      </c>
      <c r="BP49" s="361">
        <v>146.13652782035928</v>
      </c>
      <c r="BQ49" s="361">
        <v>0</v>
      </c>
      <c r="BR49" s="361">
        <v>0</v>
      </c>
      <c r="BS49" s="361">
        <v>0</v>
      </c>
      <c r="BT49" s="361">
        <v>0</v>
      </c>
      <c r="BU49" s="361">
        <v>0</v>
      </c>
      <c r="BV49" s="361">
        <v>0</v>
      </c>
      <c r="BW49" s="361">
        <v>0</v>
      </c>
      <c r="BX49" s="362">
        <v>0</v>
      </c>
      <c r="BY49" s="362">
        <v>0</v>
      </c>
      <c r="BZ49" s="362">
        <v>0</v>
      </c>
      <c r="CA49" s="363">
        <v>0</v>
      </c>
    </row>
    <row r="50" spans="1:79" ht="26.25" customHeight="1" x14ac:dyDescent="0.4">
      <c r="A50" s="394"/>
      <c r="B50" s="64" t="s">
        <v>418</v>
      </c>
      <c r="C50" s="393"/>
      <c r="D50" s="361">
        <v>0</v>
      </c>
      <c r="E50" s="361">
        <v>0</v>
      </c>
      <c r="F50" s="361">
        <v>0</v>
      </c>
      <c r="G50" s="361">
        <v>0</v>
      </c>
      <c r="H50" s="361">
        <v>0</v>
      </c>
      <c r="I50" s="361">
        <v>0</v>
      </c>
      <c r="J50" s="361">
        <v>0</v>
      </c>
      <c r="K50" s="361">
        <v>0</v>
      </c>
      <c r="L50" s="361">
        <v>0</v>
      </c>
      <c r="M50" s="361">
        <v>0</v>
      </c>
      <c r="N50" s="361">
        <v>0</v>
      </c>
      <c r="O50" s="361">
        <v>0</v>
      </c>
      <c r="P50" s="361">
        <v>0</v>
      </c>
      <c r="Q50" s="361">
        <v>0</v>
      </c>
      <c r="R50" s="361">
        <v>0</v>
      </c>
      <c r="S50" s="361">
        <v>0</v>
      </c>
      <c r="T50" s="361">
        <v>0</v>
      </c>
      <c r="U50" s="361">
        <v>0</v>
      </c>
      <c r="V50" s="361">
        <v>0</v>
      </c>
      <c r="W50" s="361">
        <v>0</v>
      </c>
      <c r="X50" s="361">
        <v>0</v>
      </c>
      <c r="Y50" s="361">
        <v>0</v>
      </c>
      <c r="Z50" s="361">
        <v>0</v>
      </c>
      <c r="AA50" s="361">
        <v>0</v>
      </c>
      <c r="AB50" s="361">
        <v>0</v>
      </c>
      <c r="AC50" s="361">
        <v>0</v>
      </c>
      <c r="AD50" s="361">
        <v>0</v>
      </c>
      <c r="AE50" s="361">
        <v>0</v>
      </c>
      <c r="AF50" s="361">
        <v>0</v>
      </c>
      <c r="AG50" s="361">
        <v>0</v>
      </c>
      <c r="AH50" s="361">
        <v>0</v>
      </c>
      <c r="AI50" s="361">
        <v>0</v>
      </c>
      <c r="AJ50" s="361">
        <v>0</v>
      </c>
      <c r="AK50" s="361">
        <v>0</v>
      </c>
      <c r="AL50" s="361">
        <v>0</v>
      </c>
      <c r="AM50" s="361">
        <v>0</v>
      </c>
      <c r="AN50" s="361">
        <v>0</v>
      </c>
      <c r="AO50" s="361">
        <v>0</v>
      </c>
      <c r="AP50" s="361">
        <v>0</v>
      </c>
      <c r="AQ50" s="361">
        <v>0</v>
      </c>
      <c r="AR50" s="361">
        <v>0</v>
      </c>
      <c r="AS50" s="361">
        <v>0</v>
      </c>
      <c r="AT50" s="361">
        <v>0</v>
      </c>
      <c r="AU50" s="361">
        <v>0</v>
      </c>
      <c r="AV50" s="361">
        <v>0</v>
      </c>
      <c r="AW50" s="361">
        <v>0</v>
      </c>
      <c r="AX50" s="361">
        <v>0</v>
      </c>
      <c r="AY50" s="361">
        <v>0</v>
      </c>
      <c r="AZ50" s="361">
        <v>0</v>
      </c>
      <c r="BA50" s="361">
        <v>0</v>
      </c>
      <c r="BB50" s="361">
        <v>0</v>
      </c>
      <c r="BC50" s="361">
        <v>0</v>
      </c>
      <c r="BD50" s="361">
        <v>0</v>
      </c>
      <c r="BE50" s="361">
        <v>0</v>
      </c>
      <c r="BF50" s="361">
        <v>0</v>
      </c>
      <c r="BG50" s="361">
        <v>0</v>
      </c>
      <c r="BH50" s="361">
        <v>0</v>
      </c>
      <c r="BI50" s="361">
        <v>0</v>
      </c>
      <c r="BJ50" s="361">
        <v>0</v>
      </c>
      <c r="BK50" s="361">
        <v>0</v>
      </c>
      <c r="BL50" s="361">
        <v>1971.2402560598264</v>
      </c>
      <c r="BM50" s="361">
        <v>1996.0333896647003</v>
      </c>
      <c r="BN50" s="361">
        <v>1982.9356546328777</v>
      </c>
      <c r="BO50" s="361">
        <v>1906.8968985888325</v>
      </c>
      <c r="BP50" s="361">
        <v>1790.0505234524678</v>
      </c>
      <c r="BQ50" s="361">
        <v>0</v>
      </c>
      <c r="BR50" s="361">
        <v>0</v>
      </c>
      <c r="BS50" s="361">
        <v>0</v>
      </c>
      <c r="BT50" s="361">
        <v>0</v>
      </c>
      <c r="BU50" s="361">
        <v>0</v>
      </c>
      <c r="BV50" s="361">
        <v>0</v>
      </c>
      <c r="BW50" s="361">
        <v>0</v>
      </c>
      <c r="BX50" s="362">
        <v>0</v>
      </c>
      <c r="BY50" s="362">
        <v>0</v>
      </c>
      <c r="BZ50" s="362">
        <v>0</v>
      </c>
      <c r="CA50" s="363">
        <v>0</v>
      </c>
    </row>
    <row r="51" spans="1:79" x14ac:dyDescent="0.4">
      <c r="A51" s="394"/>
      <c r="B51" s="64" t="s">
        <v>364</v>
      </c>
      <c r="C51" s="393"/>
      <c r="D51" s="361">
        <v>0</v>
      </c>
      <c r="E51" s="361">
        <v>0</v>
      </c>
      <c r="F51" s="361">
        <v>0</v>
      </c>
      <c r="G51" s="361">
        <v>0</v>
      </c>
      <c r="H51" s="361">
        <v>0</v>
      </c>
      <c r="I51" s="361">
        <v>0</v>
      </c>
      <c r="J51" s="361">
        <v>0</v>
      </c>
      <c r="K51" s="361">
        <v>0</v>
      </c>
      <c r="L51" s="361">
        <v>0</v>
      </c>
      <c r="M51" s="361">
        <v>0</v>
      </c>
      <c r="N51" s="361">
        <v>0</v>
      </c>
      <c r="O51" s="361">
        <v>0</v>
      </c>
      <c r="P51" s="361">
        <v>0</v>
      </c>
      <c r="Q51" s="361">
        <v>0</v>
      </c>
      <c r="R51" s="361">
        <v>0</v>
      </c>
      <c r="S51" s="361">
        <v>0</v>
      </c>
      <c r="T51" s="361">
        <v>0</v>
      </c>
      <c r="U51" s="361">
        <v>0</v>
      </c>
      <c r="V51" s="361">
        <v>0</v>
      </c>
      <c r="W51" s="361">
        <v>0</v>
      </c>
      <c r="X51" s="361">
        <v>0</v>
      </c>
      <c r="Y51" s="361">
        <v>0</v>
      </c>
      <c r="Z51" s="361">
        <v>0</v>
      </c>
      <c r="AA51" s="361">
        <v>0</v>
      </c>
      <c r="AB51" s="361">
        <v>0</v>
      </c>
      <c r="AC51" s="361">
        <v>0</v>
      </c>
      <c r="AD51" s="361">
        <v>0</v>
      </c>
      <c r="AE51" s="361">
        <v>0</v>
      </c>
      <c r="AF51" s="361">
        <v>0</v>
      </c>
      <c r="AG51" s="361">
        <v>0</v>
      </c>
      <c r="AH51" s="361">
        <v>0</v>
      </c>
      <c r="AI51" s="361">
        <v>0</v>
      </c>
      <c r="AJ51" s="361">
        <v>0</v>
      </c>
      <c r="AK51" s="361">
        <v>0</v>
      </c>
      <c r="AL51" s="361">
        <v>0</v>
      </c>
      <c r="AM51" s="361">
        <v>0</v>
      </c>
      <c r="AN51" s="361">
        <v>0</v>
      </c>
      <c r="AO51" s="361">
        <v>0</v>
      </c>
      <c r="AP51" s="361">
        <v>0</v>
      </c>
      <c r="AQ51" s="361">
        <v>0</v>
      </c>
      <c r="AR51" s="361">
        <v>0</v>
      </c>
      <c r="AS51" s="361">
        <v>0</v>
      </c>
      <c r="AT51" s="361">
        <v>0</v>
      </c>
      <c r="AU51" s="361">
        <v>0</v>
      </c>
      <c r="AV51" s="361">
        <v>0</v>
      </c>
      <c r="AW51" s="361">
        <v>0</v>
      </c>
      <c r="AX51" s="361">
        <v>0</v>
      </c>
      <c r="AY51" s="361">
        <v>0</v>
      </c>
      <c r="AZ51" s="361">
        <v>0</v>
      </c>
      <c r="BA51" s="361">
        <v>0</v>
      </c>
      <c r="BB51" s="361">
        <v>0</v>
      </c>
      <c r="BC51" s="361">
        <v>0</v>
      </c>
      <c r="BD51" s="361">
        <v>0</v>
      </c>
      <c r="BE51" s="361">
        <v>0</v>
      </c>
      <c r="BF51" s="361">
        <v>0</v>
      </c>
      <c r="BG51" s="361">
        <v>0</v>
      </c>
      <c r="BH51" s="361">
        <v>0</v>
      </c>
      <c r="BI51" s="361">
        <v>0</v>
      </c>
      <c r="BJ51" s="361">
        <v>0</v>
      </c>
      <c r="BK51" s="361">
        <v>0</v>
      </c>
      <c r="BL51" s="361">
        <v>27.735989320277344</v>
      </c>
      <c r="BM51" s="361">
        <v>33.681487810614499</v>
      </c>
      <c r="BN51" s="361">
        <v>40.035308882327811</v>
      </c>
      <c r="BO51" s="361">
        <v>43.838047219096346</v>
      </c>
      <c r="BP51" s="361">
        <v>51.590191924697486</v>
      </c>
      <c r="BQ51" s="361">
        <v>0</v>
      </c>
      <c r="BR51" s="361">
        <v>0</v>
      </c>
      <c r="BS51" s="361">
        <v>0</v>
      </c>
      <c r="BT51" s="361">
        <v>0</v>
      </c>
      <c r="BU51" s="361">
        <v>0</v>
      </c>
      <c r="BV51" s="361">
        <v>0</v>
      </c>
      <c r="BW51" s="361">
        <v>0</v>
      </c>
      <c r="BX51" s="362">
        <v>0</v>
      </c>
      <c r="BY51" s="362">
        <v>0</v>
      </c>
      <c r="BZ51" s="362">
        <v>0</v>
      </c>
      <c r="CA51" s="363">
        <v>0</v>
      </c>
    </row>
    <row r="52" spans="1:79" x14ac:dyDescent="0.4">
      <c r="A52" s="394"/>
      <c r="B52" s="64" t="s">
        <v>419</v>
      </c>
      <c r="C52" s="393"/>
      <c r="D52" s="361">
        <v>0</v>
      </c>
      <c r="E52" s="361">
        <v>0</v>
      </c>
      <c r="F52" s="361">
        <v>0</v>
      </c>
      <c r="G52" s="361">
        <v>0</v>
      </c>
      <c r="H52" s="361">
        <v>0</v>
      </c>
      <c r="I52" s="361">
        <v>0</v>
      </c>
      <c r="J52" s="361">
        <v>0</v>
      </c>
      <c r="K52" s="361">
        <v>0</v>
      </c>
      <c r="L52" s="361">
        <v>0</v>
      </c>
      <c r="M52" s="361">
        <v>0</v>
      </c>
      <c r="N52" s="361">
        <v>0</v>
      </c>
      <c r="O52" s="361">
        <v>0</v>
      </c>
      <c r="P52" s="361">
        <v>0</v>
      </c>
      <c r="Q52" s="361">
        <v>0</v>
      </c>
      <c r="R52" s="361">
        <v>0</v>
      </c>
      <c r="S52" s="361">
        <v>0</v>
      </c>
      <c r="T52" s="361">
        <v>0</v>
      </c>
      <c r="U52" s="361">
        <v>0</v>
      </c>
      <c r="V52" s="361">
        <v>0</v>
      </c>
      <c r="W52" s="361">
        <v>0</v>
      </c>
      <c r="X52" s="361">
        <v>0</v>
      </c>
      <c r="Y52" s="361">
        <v>0</v>
      </c>
      <c r="Z52" s="361">
        <v>0</v>
      </c>
      <c r="AA52" s="361">
        <v>0</v>
      </c>
      <c r="AB52" s="361">
        <v>0</v>
      </c>
      <c r="AC52" s="361">
        <v>0</v>
      </c>
      <c r="AD52" s="361">
        <v>0</v>
      </c>
      <c r="AE52" s="361">
        <v>0</v>
      </c>
      <c r="AF52" s="361">
        <v>0</v>
      </c>
      <c r="AG52" s="361">
        <v>0</v>
      </c>
      <c r="AH52" s="361">
        <v>0</v>
      </c>
      <c r="AI52" s="361">
        <v>0</v>
      </c>
      <c r="AJ52" s="361">
        <v>0</v>
      </c>
      <c r="AK52" s="361">
        <v>0</v>
      </c>
      <c r="AL52" s="361">
        <v>0</v>
      </c>
      <c r="AM52" s="361">
        <v>0</v>
      </c>
      <c r="AN52" s="361">
        <v>0</v>
      </c>
      <c r="AO52" s="361">
        <v>0</v>
      </c>
      <c r="AP52" s="361">
        <v>0</v>
      </c>
      <c r="AQ52" s="361">
        <v>0</v>
      </c>
      <c r="AR52" s="361">
        <v>0</v>
      </c>
      <c r="AS52" s="361">
        <v>0</v>
      </c>
      <c r="AT52" s="361">
        <v>0</v>
      </c>
      <c r="AU52" s="361">
        <v>0</v>
      </c>
      <c r="AV52" s="361">
        <v>0</v>
      </c>
      <c r="AW52" s="361">
        <v>0</v>
      </c>
      <c r="AX52" s="361">
        <v>0</v>
      </c>
      <c r="AY52" s="361">
        <v>0</v>
      </c>
      <c r="AZ52" s="361">
        <v>0</v>
      </c>
      <c r="BA52" s="361">
        <v>0</v>
      </c>
      <c r="BB52" s="361">
        <v>0</v>
      </c>
      <c r="BC52" s="361">
        <v>0</v>
      </c>
      <c r="BD52" s="361">
        <v>0</v>
      </c>
      <c r="BE52" s="361">
        <v>0</v>
      </c>
      <c r="BF52" s="361">
        <v>0</v>
      </c>
      <c r="BG52" s="361">
        <v>0</v>
      </c>
      <c r="BH52" s="361">
        <v>0</v>
      </c>
      <c r="BI52" s="361">
        <v>0</v>
      </c>
      <c r="BJ52" s="361">
        <v>0</v>
      </c>
      <c r="BK52" s="361">
        <v>0</v>
      </c>
      <c r="BL52" s="361">
        <v>6.5675491912066342</v>
      </c>
      <c r="BM52" s="361">
        <v>7.2237530298991031</v>
      </c>
      <c r="BN52" s="361">
        <v>8.0207485288949751</v>
      </c>
      <c r="BO52" s="361">
        <v>7.7946620058218086</v>
      </c>
      <c r="BP52" s="361">
        <v>7.554467224395081</v>
      </c>
      <c r="BQ52" s="361">
        <v>0</v>
      </c>
      <c r="BR52" s="361">
        <v>0</v>
      </c>
      <c r="BS52" s="361">
        <v>0</v>
      </c>
      <c r="BT52" s="361">
        <v>0</v>
      </c>
      <c r="BU52" s="361">
        <v>0</v>
      </c>
      <c r="BV52" s="361">
        <v>0</v>
      </c>
      <c r="BW52" s="361">
        <v>0</v>
      </c>
      <c r="BX52" s="362">
        <v>0</v>
      </c>
      <c r="BY52" s="362">
        <v>0</v>
      </c>
      <c r="BZ52" s="362">
        <v>0</v>
      </c>
      <c r="CA52" s="363">
        <v>0</v>
      </c>
    </row>
    <row r="53" spans="1:79" x14ac:dyDescent="0.4">
      <c r="A53" s="394"/>
      <c r="B53" s="64" t="s">
        <v>32</v>
      </c>
      <c r="C53" s="393"/>
      <c r="D53" s="361">
        <v>0</v>
      </c>
      <c r="E53" s="361">
        <v>0</v>
      </c>
      <c r="F53" s="361">
        <v>0</v>
      </c>
      <c r="G53" s="361">
        <v>0</v>
      </c>
      <c r="H53" s="361">
        <v>0</v>
      </c>
      <c r="I53" s="361">
        <v>0</v>
      </c>
      <c r="J53" s="361">
        <v>0</v>
      </c>
      <c r="K53" s="361">
        <v>0</v>
      </c>
      <c r="L53" s="361">
        <v>0</v>
      </c>
      <c r="M53" s="361">
        <v>0</v>
      </c>
      <c r="N53" s="361">
        <v>0</v>
      </c>
      <c r="O53" s="361">
        <v>0</v>
      </c>
      <c r="P53" s="361">
        <v>0</v>
      </c>
      <c r="Q53" s="361">
        <v>0</v>
      </c>
      <c r="R53" s="361">
        <v>0</v>
      </c>
      <c r="S53" s="361">
        <v>0</v>
      </c>
      <c r="T53" s="361">
        <v>0</v>
      </c>
      <c r="U53" s="361">
        <v>0</v>
      </c>
      <c r="V53" s="361">
        <v>0</v>
      </c>
      <c r="W53" s="361">
        <v>0</v>
      </c>
      <c r="X53" s="361">
        <v>0</v>
      </c>
      <c r="Y53" s="361">
        <v>0</v>
      </c>
      <c r="Z53" s="361">
        <v>0</v>
      </c>
      <c r="AA53" s="361">
        <v>0</v>
      </c>
      <c r="AB53" s="361">
        <v>0</v>
      </c>
      <c r="AC53" s="361">
        <v>0</v>
      </c>
      <c r="AD53" s="361">
        <v>0</v>
      </c>
      <c r="AE53" s="361">
        <v>0</v>
      </c>
      <c r="AF53" s="361">
        <v>0</v>
      </c>
      <c r="AG53" s="361">
        <v>0</v>
      </c>
      <c r="AH53" s="361">
        <v>0</v>
      </c>
      <c r="AI53" s="361">
        <v>0</v>
      </c>
      <c r="AJ53" s="361">
        <v>0</v>
      </c>
      <c r="AK53" s="361">
        <v>0</v>
      </c>
      <c r="AL53" s="361">
        <v>0</v>
      </c>
      <c r="AM53" s="361">
        <v>0</v>
      </c>
      <c r="AN53" s="361">
        <v>0</v>
      </c>
      <c r="AO53" s="361">
        <v>0</v>
      </c>
      <c r="AP53" s="361">
        <v>0</v>
      </c>
      <c r="AQ53" s="361">
        <v>0</v>
      </c>
      <c r="AR53" s="361">
        <v>0</v>
      </c>
      <c r="AS53" s="361">
        <v>0</v>
      </c>
      <c r="AT53" s="361">
        <v>0</v>
      </c>
      <c r="AU53" s="361">
        <v>0</v>
      </c>
      <c r="AV53" s="361">
        <v>0</v>
      </c>
      <c r="AW53" s="361">
        <v>0</v>
      </c>
      <c r="AX53" s="361">
        <v>0</v>
      </c>
      <c r="AY53" s="361">
        <v>0</v>
      </c>
      <c r="AZ53" s="361">
        <v>0</v>
      </c>
      <c r="BA53" s="361">
        <v>0</v>
      </c>
      <c r="BB53" s="361">
        <v>0</v>
      </c>
      <c r="BC53" s="361">
        <v>0</v>
      </c>
      <c r="BD53" s="361">
        <v>0</v>
      </c>
      <c r="BE53" s="361">
        <v>0</v>
      </c>
      <c r="BF53" s="361">
        <v>0</v>
      </c>
      <c r="BG53" s="361">
        <v>0</v>
      </c>
      <c r="BH53" s="361">
        <v>0</v>
      </c>
      <c r="BI53" s="361">
        <v>0</v>
      </c>
      <c r="BJ53" s="361">
        <v>0</v>
      </c>
      <c r="BK53" s="361">
        <v>0</v>
      </c>
      <c r="BL53" s="361">
        <v>373.81681041864971</v>
      </c>
      <c r="BM53" s="361">
        <v>381.62012174110669</v>
      </c>
      <c r="BN53" s="361">
        <v>382.37447323299807</v>
      </c>
      <c r="BO53" s="361">
        <v>369.47046730116807</v>
      </c>
      <c r="BP53" s="361">
        <v>371.92860374514333</v>
      </c>
      <c r="BQ53" s="361">
        <v>0</v>
      </c>
      <c r="BR53" s="361">
        <v>0</v>
      </c>
      <c r="BS53" s="361">
        <v>0</v>
      </c>
      <c r="BT53" s="361">
        <v>0</v>
      </c>
      <c r="BU53" s="361">
        <v>0</v>
      </c>
      <c r="BV53" s="361">
        <v>0</v>
      </c>
      <c r="BW53" s="361">
        <v>0</v>
      </c>
      <c r="BX53" s="362">
        <v>0</v>
      </c>
      <c r="BY53" s="362">
        <v>0</v>
      </c>
      <c r="BZ53" s="362">
        <v>0</v>
      </c>
      <c r="CA53" s="363">
        <v>0</v>
      </c>
    </row>
    <row r="54" spans="1:79" x14ac:dyDescent="0.4">
      <c r="A54" s="394"/>
      <c r="B54" s="64" t="s">
        <v>420</v>
      </c>
      <c r="C54" s="393"/>
      <c r="D54" s="361">
        <v>0</v>
      </c>
      <c r="E54" s="361">
        <v>0</v>
      </c>
      <c r="F54" s="361">
        <v>0</v>
      </c>
      <c r="G54" s="361">
        <v>0</v>
      </c>
      <c r="H54" s="361">
        <v>0</v>
      </c>
      <c r="I54" s="361">
        <v>0</v>
      </c>
      <c r="J54" s="361">
        <v>0</v>
      </c>
      <c r="K54" s="361">
        <v>0</v>
      </c>
      <c r="L54" s="361">
        <v>0</v>
      </c>
      <c r="M54" s="361">
        <v>0</v>
      </c>
      <c r="N54" s="361">
        <v>0</v>
      </c>
      <c r="O54" s="361">
        <v>0</v>
      </c>
      <c r="P54" s="361">
        <v>0</v>
      </c>
      <c r="Q54" s="361">
        <v>0</v>
      </c>
      <c r="R54" s="361">
        <v>0</v>
      </c>
      <c r="S54" s="361">
        <v>0</v>
      </c>
      <c r="T54" s="361">
        <v>0</v>
      </c>
      <c r="U54" s="361">
        <v>0</v>
      </c>
      <c r="V54" s="361">
        <v>0</v>
      </c>
      <c r="W54" s="361">
        <v>0</v>
      </c>
      <c r="X54" s="361">
        <v>0</v>
      </c>
      <c r="Y54" s="361">
        <v>0</v>
      </c>
      <c r="Z54" s="361">
        <v>0</v>
      </c>
      <c r="AA54" s="361">
        <v>0</v>
      </c>
      <c r="AB54" s="361">
        <v>0</v>
      </c>
      <c r="AC54" s="361">
        <v>0</v>
      </c>
      <c r="AD54" s="361">
        <v>0</v>
      </c>
      <c r="AE54" s="361">
        <v>0</v>
      </c>
      <c r="AF54" s="361">
        <v>0</v>
      </c>
      <c r="AG54" s="361">
        <v>0</v>
      </c>
      <c r="AH54" s="361">
        <v>0</v>
      </c>
      <c r="AI54" s="361">
        <v>0</v>
      </c>
      <c r="AJ54" s="361">
        <v>0</v>
      </c>
      <c r="AK54" s="361">
        <v>0</v>
      </c>
      <c r="AL54" s="361">
        <v>0</v>
      </c>
      <c r="AM54" s="361">
        <v>0</v>
      </c>
      <c r="AN54" s="361">
        <v>0</v>
      </c>
      <c r="AO54" s="361">
        <v>0</v>
      </c>
      <c r="AP54" s="361">
        <v>0</v>
      </c>
      <c r="AQ54" s="361">
        <v>0</v>
      </c>
      <c r="AR54" s="361">
        <v>0</v>
      </c>
      <c r="AS54" s="361">
        <v>0</v>
      </c>
      <c r="AT54" s="361">
        <v>0</v>
      </c>
      <c r="AU54" s="361">
        <v>0</v>
      </c>
      <c r="AV54" s="361">
        <v>0</v>
      </c>
      <c r="AW54" s="361">
        <v>0</v>
      </c>
      <c r="AX54" s="361">
        <v>0</v>
      </c>
      <c r="AY54" s="361">
        <v>0</v>
      </c>
      <c r="AZ54" s="361">
        <v>0</v>
      </c>
      <c r="BA54" s="361">
        <v>0</v>
      </c>
      <c r="BB54" s="361">
        <v>0</v>
      </c>
      <c r="BC54" s="361">
        <v>0</v>
      </c>
      <c r="BD54" s="361">
        <v>0</v>
      </c>
      <c r="BE54" s="361">
        <v>0</v>
      </c>
      <c r="BF54" s="361">
        <v>0</v>
      </c>
      <c r="BG54" s="361">
        <v>0</v>
      </c>
      <c r="BH54" s="361">
        <v>0</v>
      </c>
      <c r="BI54" s="361">
        <v>0</v>
      </c>
      <c r="BJ54" s="361">
        <v>0</v>
      </c>
      <c r="BK54" s="361">
        <v>0</v>
      </c>
      <c r="BL54" s="361">
        <v>242.95555709153734</v>
      </c>
      <c r="BM54" s="361">
        <v>353.67566458139288</v>
      </c>
      <c r="BN54" s="361">
        <v>474.57435828351788</v>
      </c>
      <c r="BO54" s="361">
        <v>542.24648604493018</v>
      </c>
      <c r="BP54" s="361">
        <v>593.99765074667107</v>
      </c>
      <c r="BQ54" s="361">
        <v>0</v>
      </c>
      <c r="BR54" s="361">
        <v>0</v>
      </c>
      <c r="BS54" s="361">
        <v>0</v>
      </c>
      <c r="BT54" s="361">
        <v>0</v>
      </c>
      <c r="BU54" s="361">
        <v>0</v>
      </c>
      <c r="BV54" s="361">
        <v>0</v>
      </c>
      <c r="BW54" s="361">
        <v>0</v>
      </c>
      <c r="BX54" s="362">
        <v>0</v>
      </c>
      <c r="BY54" s="362">
        <v>0</v>
      </c>
      <c r="BZ54" s="362">
        <v>0</v>
      </c>
      <c r="CA54" s="363">
        <v>0</v>
      </c>
    </row>
    <row r="55" spans="1:79" ht="26.25" customHeight="1" x14ac:dyDescent="0.4">
      <c r="A55" s="394"/>
      <c r="B55" s="123" t="s">
        <v>421</v>
      </c>
      <c r="C55" s="48"/>
      <c r="D55" s="361">
        <v>0</v>
      </c>
      <c r="E55" s="361">
        <v>0</v>
      </c>
      <c r="F55" s="361">
        <v>0</v>
      </c>
      <c r="G55" s="361">
        <v>0</v>
      </c>
      <c r="H55" s="361">
        <v>0</v>
      </c>
      <c r="I55" s="361">
        <v>0</v>
      </c>
      <c r="J55" s="361">
        <v>0</v>
      </c>
      <c r="K55" s="361">
        <v>0</v>
      </c>
      <c r="L55" s="361">
        <v>0</v>
      </c>
      <c r="M55" s="361">
        <v>0</v>
      </c>
      <c r="N55" s="361">
        <v>0</v>
      </c>
      <c r="O55" s="361">
        <v>0</v>
      </c>
      <c r="P55" s="361">
        <v>0</v>
      </c>
      <c r="Q55" s="361">
        <v>0</v>
      </c>
      <c r="R55" s="361">
        <v>0</v>
      </c>
      <c r="S55" s="361">
        <v>0</v>
      </c>
      <c r="T55" s="361">
        <v>0</v>
      </c>
      <c r="U55" s="361">
        <v>0</v>
      </c>
      <c r="V55" s="361">
        <v>0</v>
      </c>
      <c r="W55" s="361">
        <v>0</v>
      </c>
      <c r="X55" s="361">
        <v>0</v>
      </c>
      <c r="Y55" s="361">
        <v>0</v>
      </c>
      <c r="Z55" s="361">
        <v>0</v>
      </c>
      <c r="AA55" s="361">
        <v>0</v>
      </c>
      <c r="AB55" s="361">
        <v>0</v>
      </c>
      <c r="AC55" s="361">
        <v>0</v>
      </c>
      <c r="AD55" s="361">
        <v>0</v>
      </c>
      <c r="AE55" s="361">
        <v>0</v>
      </c>
      <c r="AF55" s="361">
        <v>0</v>
      </c>
      <c r="AG55" s="361">
        <v>0</v>
      </c>
      <c r="AH55" s="361">
        <v>905.08531594482565</v>
      </c>
      <c r="AI55" s="361">
        <v>889.81103868811601</v>
      </c>
      <c r="AJ55" s="361">
        <v>1002.4519390934639</v>
      </c>
      <c r="AK55" s="361">
        <v>1355.5080791543764</v>
      </c>
      <c r="AL55" s="361">
        <v>1541.3238407330955</v>
      </c>
      <c r="AM55" s="361">
        <v>1660.3315848584455</v>
      </c>
      <c r="AN55" s="361">
        <v>1749.0246183165323</v>
      </c>
      <c r="AO55" s="361">
        <v>1814.2949151280768</v>
      </c>
      <c r="AP55" s="361">
        <v>1921.2161795144516</v>
      </c>
      <c r="AQ55" s="361">
        <v>1893.0464286329598</v>
      </c>
      <c r="AR55" s="361">
        <v>1612.5583945694718</v>
      </c>
      <c r="AS55" s="361">
        <v>1843.870671490278</v>
      </c>
      <c r="AT55" s="361">
        <v>2115.2494365831199</v>
      </c>
      <c r="AU55" s="361">
        <v>1153.8337905051646</v>
      </c>
      <c r="AV55" s="361">
        <v>1215.8042289865082</v>
      </c>
      <c r="AW55" s="361">
        <v>1543.0468396812855</v>
      </c>
      <c r="AX55" s="361">
        <v>1576.0678237499917</v>
      </c>
      <c r="AY55" s="361">
        <v>1557.783032194146</v>
      </c>
      <c r="AZ55" s="361">
        <v>1570.9637480553367</v>
      </c>
      <c r="BA55" s="361">
        <v>1627.6378160947536</v>
      </c>
      <c r="BB55" s="361">
        <v>1674.1494297261502</v>
      </c>
      <c r="BC55" s="361">
        <v>1725.6236761549731</v>
      </c>
      <c r="BD55" s="361">
        <v>1782.744402865713</v>
      </c>
      <c r="BE55" s="361">
        <v>1937.4818522434634</v>
      </c>
      <c r="BF55" s="361">
        <v>2004.63315255067</v>
      </c>
      <c r="BG55" s="361">
        <v>2213.2129140468551</v>
      </c>
      <c r="BH55" s="361">
        <v>2443.8551213979413</v>
      </c>
      <c r="BI55" s="361">
        <v>2400.6599668398881</v>
      </c>
      <c r="BJ55" s="361">
        <v>2534.6192951416115</v>
      </c>
      <c r="BK55" s="361">
        <v>2525.9407965858709</v>
      </c>
      <c r="BL55" s="361">
        <v>2598.8173803223904</v>
      </c>
      <c r="BM55" s="361">
        <v>2653.6611964001459</v>
      </c>
      <c r="BN55" s="361">
        <v>2643.88062252599</v>
      </c>
      <c r="BO55" s="361">
        <v>2556.8933133690657</v>
      </c>
      <c r="BP55" s="361">
        <v>2404.5342819579091</v>
      </c>
      <c r="BQ55" s="361">
        <v>0</v>
      </c>
      <c r="BR55" s="361">
        <v>0</v>
      </c>
      <c r="BS55" s="361">
        <v>0</v>
      </c>
      <c r="BT55" s="361">
        <v>0</v>
      </c>
      <c r="BU55" s="361">
        <v>0</v>
      </c>
      <c r="BV55" s="361">
        <v>0</v>
      </c>
      <c r="BW55" s="361">
        <v>0</v>
      </c>
      <c r="BX55" s="362">
        <v>0</v>
      </c>
      <c r="BY55" s="362">
        <v>0</v>
      </c>
      <c r="BZ55" s="362">
        <v>0</v>
      </c>
      <c r="CA55" s="363">
        <v>0</v>
      </c>
    </row>
    <row r="56" spans="1:79" x14ac:dyDescent="0.4">
      <c r="A56" s="394"/>
      <c r="B56" s="123" t="s">
        <v>422</v>
      </c>
      <c r="C56" s="48"/>
      <c r="D56" s="361">
        <v>0</v>
      </c>
      <c r="E56" s="361">
        <v>0</v>
      </c>
      <c r="F56" s="361">
        <v>0</v>
      </c>
      <c r="G56" s="361">
        <v>0</v>
      </c>
      <c r="H56" s="361">
        <v>0</v>
      </c>
      <c r="I56" s="361">
        <v>0</v>
      </c>
      <c r="J56" s="361">
        <v>0</v>
      </c>
      <c r="K56" s="361">
        <v>0</v>
      </c>
      <c r="L56" s="361">
        <v>0</v>
      </c>
      <c r="M56" s="361">
        <v>0</v>
      </c>
      <c r="N56" s="361">
        <v>0</v>
      </c>
      <c r="O56" s="361">
        <v>0</v>
      </c>
      <c r="P56" s="361">
        <v>0</v>
      </c>
      <c r="Q56" s="361">
        <v>0</v>
      </c>
      <c r="R56" s="361">
        <v>0</v>
      </c>
      <c r="S56" s="361">
        <v>0</v>
      </c>
      <c r="T56" s="361">
        <v>0</v>
      </c>
      <c r="U56" s="361">
        <v>0</v>
      </c>
      <c r="V56" s="361">
        <v>0</v>
      </c>
      <c r="W56" s="361">
        <v>0</v>
      </c>
      <c r="X56" s="361">
        <v>0</v>
      </c>
      <c r="Y56" s="361">
        <v>0</v>
      </c>
      <c r="Z56" s="361">
        <v>0</v>
      </c>
      <c r="AA56" s="361">
        <v>0</v>
      </c>
      <c r="AB56" s="361">
        <v>0</v>
      </c>
      <c r="AC56" s="361">
        <v>0</v>
      </c>
      <c r="AD56" s="361">
        <v>0</v>
      </c>
      <c r="AE56" s="361">
        <v>0</v>
      </c>
      <c r="AF56" s="361">
        <v>0</v>
      </c>
      <c r="AG56" s="361">
        <v>0</v>
      </c>
      <c r="AH56" s="361">
        <v>942.80516506302536</v>
      </c>
      <c r="AI56" s="361">
        <v>932.88512585323645</v>
      </c>
      <c r="AJ56" s="361">
        <v>1056.4384046544424</v>
      </c>
      <c r="AK56" s="361">
        <v>1414.6406371354583</v>
      </c>
      <c r="AL56" s="361">
        <v>1598.4916280665348</v>
      </c>
      <c r="AM56" s="361">
        <v>1710.6282134579944</v>
      </c>
      <c r="AN56" s="361">
        <v>1798.2899670865279</v>
      </c>
      <c r="AO56" s="361">
        <v>1858.7785241057363</v>
      </c>
      <c r="AP56" s="361">
        <v>1977.9339345744013</v>
      </c>
      <c r="AQ56" s="361">
        <v>1948.6580486337061</v>
      </c>
      <c r="AR56" s="361">
        <v>1282.9408187513418</v>
      </c>
      <c r="AS56" s="361">
        <v>1503.3253493090397</v>
      </c>
      <c r="AT56" s="361">
        <v>1748.6236988008498</v>
      </c>
      <c r="AU56" s="361">
        <v>1263.1587103373579</v>
      </c>
      <c r="AV56" s="361">
        <v>1625.7287966252602</v>
      </c>
      <c r="AW56" s="361">
        <v>1636.375902324078</v>
      </c>
      <c r="AX56" s="361">
        <v>1787.7428098107425</v>
      </c>
      <c r="AY56" s="361">
        <v>1880.910312759944</v>
      </c>
      <c r="AZ56" s="361">
        <v>1935.8179638598606</v>
      </c>
      <c r="BA56" s="361">
        <v>1982.8397466177378</v>
      </c>
      <c r="BB56" s="361">
        <v>1976.254356943979</v>
      </c>
      <c r="BC56" s="361">
        <v>1997.5991496351996</v>
      </c>
      <c r="BD56" s="361">
        <v>1950.6622900973057</v>
      </c>
      <c r="BE56" s="361">
        <v>1918.7184725663151</v>
      </c>
      <c r="BF56" s="361">
        <v>1965.7520145774431</v>
      </c>
      <c r="BG56" s="361">
        <v>2214.7182757638466</v>
      </c>
      <c r="BH56" s="361">
        <v>2310.1103720668289</v>
      </c>
      <c r="BI56" s="361">
        <v>2514.6146704448965</v>
      </c>
      <c r="BJ56" s="361">
        <v>2449.9277538147699</v>
      </c>
      <c r="BK56" s="361">
        <v>2443.8172226647689</v>
      </c>
      <c r="BL56" s="361">
        <v>2489.2247460847211</v>
      </c>
      <c r="BM56" s="361">
        <v>2912.1692595071177</v>
      </c>
      <c r="BN56" s="361">
        <v>3084.4209058340984</v>
      </c>
      <c r="BO56" s="361">
        <v>3089.7339264749562</v>
      </c>
      <c r="BP56" s="361">
        <v>3123.4198701595251</v>
      </c>
      <c r="BQ56" s="361">
        <v>0</v>
      </c>
      <c r="BR56" s="361">
        <v>0</v>
      </c>
      <c r="BS56" s="361">
        <v>0</v>
      </c>
      <c r="BT56" s="361">
        <v>0</v>
      </c>
      <c r="BU56" s="361">
        <v>0</v>
      </c>
      <c r="BV56" s="361">
        <v>0</v>
      </c>
      <c r="BW56" s="361">
        <v>0</v>
      </c>
      <c r="BX56" s="362">
        <v>0</v>
      </c>
      <c r="BY56" s="362">
        <v>0</v>
      </c>
      <c r="BZ56" s="362">
        <v>0</v>
      </c>
      <c r="CA56" s="363">
        <v>0</v>
      </c>
    </row>
    <row r="57" spans="1:79" ht="26.25" customHeight="1" x14ac:dyDescent="0.4">
      <c r="A57" s="234"/>
      <c r="B57" s="164" t="s">
        <v>423</v>
      </c>
      <c r="C57" s="393"/>
      <c r="D57" s="361"/>
      <c r="E57" s="361"/>
      <c r="F57" s="361"/>
      <c r="G57" s="361"/>
      <c r="H57" s="361"/>
      <c r="I57" s="361"/>
      <c r="J57" s="361"/>
      <c r="K57" s="361"/>
      <c r="L57" s="361"/>
      <c r="M57" s="361"/>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M57" s="361"/>
      <c r="AN57" s="361"/>
      <c r="AO57" s="361"/>
      <c r="AP57" s="361"/>
      <c r="AQ57" s="361"/>
      <c r="AR57" s="361"/>
      <c r="AS57" s="361"/>
      <c r="AT57" s="361"/>
      <c r="AU57" s="361"/>
      <c r="AV57" s="361"/>
      <c r="AW57" s="361"/>
      <c r="AX57" s="361"/>
      <c r="AY57" s="361"/>
      <c r="AZ57" s="361"/>
      <c r="BA57" s="361"/>
      <c r="BB57" s="361"/>
      <c r="BC57" s="361"/>
      <c r="BD57" s="361"/>
      <c r="BE57" s="361"/>
      <c r="BF57" s="361"/>
      <c r="BG57" s="361"/>
      <c r="BH57" s="361"/>
      <c r="BI57" s="361"/>
      <c r="BJ57" s="361"/>
      <c r="BK57" s="361"/>
      <c r="BL57" s="361"/>
      <c r="BM57" s="361"/>
      <c r="BN57" s="361"/>
      <c r="BO57" s="361"/>
      <c r="BP57" s="361"/>
      <c r="BQ57" s="361"/>
      <c r="BR57" s="361"/>
      <c r="BS57" s="361"/>
      <c r="BT57" s="361"/>
      <c r="BU57" s="361"/>
      <c r="BV57" s="361"/>
      <c r="BW57" s="361"/>
      <c r="BX57" s="362"/>
      <c r="BY57" s="362"/>
      <c r="BZ57" s="362"/>
      <c r="CA57" s="363"/>
    </row>
    <row r="58" spans="1:79" x14ac:dyDescent="0.4">
      <c r="A58" s="394"/>
      <c r="B58" s="123" t="s">
        <v>424</v>
      </c>
      <c r="C58" s="393"/>
      <c r="D58" s="361">
        <v>0</v>
      </c>
      <c r="E58" s="361">
        <v>0</v>
      </c>
      <c r="F58" s="361">
        <v>0</v>
      </c>
      <c r="G58" s="361">
        <v>0</v>
      </c>
      <c r="H58" s="361">
        <v>0</v>
      </c>
      <c r="I58" s="361">
        <v>0</v>
      </c>
      <c r="J58" s="361">
        <v>0</v>
      </c>
      <c r="K58" s="361">
        <v>0</v>
      </c>
      <c r="L58" s="361">
        <v>0</v>
      </c>
      <c r="M58" s="361">
        <v>0</v>
      </c>
      <c r="N58" s="361">
        <v>0</v>
      </c>
      <c r="O58" s="361">
        <v>0</v>
      </c>
      <c r="P58" s="361">
        <v>0</v>
      </c>
      <c r="Q58" s="361">
        <v>0</v>
      </c>
      <c r="R58" s="361">
        <v>0</v>
      </c>
      <c r="S58" s="361">
        <v>0</v>
      </c>
      <c r="T58" s="361">
        <v>0</v>
      </c>
      <c r="U58" s="361">
        <v>0</v>
      </c>
      <c r="V58" s="361">
        <v>0</v>
      </c>
      <c r="W58" s="361">
        <v>0</v>
      </c>
      <c r="X58" s="361">
        <v>0</v>
      </c>
      <c r="Y58" s="361">
        <v>0</v>
      </c>
      <c r="Z58" s="361">
        <v>0</v>
      </c>
      <c r="AA58" s="361">
        <v>0</v>
      </c>
      <c r="AB58" s="361">
        <v>0</v>
      </c>
      <c r="AC58" s="361">
        <v>0</v>
      </c>
      <c r="AD58" s="361">
        <v>0</v>
      </c>
      <c r="AE58" s="361">
        <v>0</v>
      </c>
      <c r="AF58" s="361">
        <v>0</v>
      </c>
      <c r="AG58" s="361">
        <v>0</v>
      </c>
      <c r="AH58" s="361">
        <v>905.08531594482565</v>
      </c>
      <c r="AI58" s="361">
        <v>889.81103868811601</v>
      </c>
      <c r="AJ58" s="361">
        <v>1002.4519390934639</v>
      </c>
      <c r="AK58" s="361">
        <v>1355.5080791543764</v>
      </c>
      <c r="AL58" s="361">
        <v>1541.3238407330955</v>
      </c>
      <c r="AM58" s="361">
        <v>1660.3315848584455</v>
      </c>
      <c r="AN58" s="361">
        <v>1749.0246183165323</v>
      </c>
      <c r="AO58" s="361">
        <v>1814.2949151280768</v>
      </c>
      <c r="AP58" s="361">
        <v>1921.2161795144516</v>
      </c>
      <c r="AQ58" s="361">
        <v>1893.0464286329598</v>
      </c>
      <c r="AR58" s="361">
        <v>1612.5583945694718</v>
      </c>
      <c r="AS58" s="361">
        <v>1843.870671490278</v>
      </c>
      <c r="AT58" s="361">
        <v>2115.2494365831199</v>
      </c>
      <c r="AU58" s="361">
        <v>1153.8337905051646</v>
      </c>
      <c r="AV58" s="361">
        <v>1215.8042289865082</v>
      </c>
      <c r="AW58" s="361">
        <v>1543.0468396812855</v>
      </c>
      <c r="AX58" s="361">
        <v>1576.0678237499917</v>
      </c>
      <c r="AY58" s="361">
        <v>1557.783032194146</v>
      </c>
      <c r="AZ58" s="361">
        <v>1570.9637480553367</v>
      </c>
      <c r="BA58" s="361">
        <v>1627.6378160947536</v>
      </c>
      <c r="BB58" s="361">
        <v>1674.1494297261502</v>
      </c>
      <c r="BC58" s="361">
        <v>1725.6236761549731</v>
      </c>
      <c r="BD58" s="361">
        <v>1782.744402865713</v>
      </c>
      <c r="BE58" s="361">
        <v>1937.4818522434634</v>
      </c>
      <c r="BF58" s="361">
        <v>2004.63315255067</v>
      </c>
      <c r="BG58" s="361">
        <v>2213.2129140468551</v>
      </c>
      <c r="BH58" s="361">
        <v>2443.8551213979413</v>
      </c>
      <c r="BI58" s="361">
        <v>2400.6599668398881</v>
      </c>
      <c r="BJ58" s="361">
        <v>2534.6192951416115</v>
      </c>
      <c r="BK58" s="361">
        <v>2525.9407965858709</v>
      </c>
      <c r="BL58" s="361">
        <v>2598.8173803223904</v>
      </c>
      <c r="BM58" s="361">
        <v>2653.6611964001459</v>
      </c>
      <c r="BN58" s="361">
        <v>2643.88062252599</v>
      </c>
      <c r="BO58" s="361">
        <v>2556.8933133690657</v>
      </c>
      <c r="BP58" s="361">
        <v>2404.5342819579091</v>
      </c>
      <c r="BQ58" s="361">
        <v>0</v>
      </c>
      <c r="BR58" s="361">
        <v>0</v>
      </c>
      <c r="BS58" s="361">
        <v>0</v>
      </c>
      <c r="BT58" s="361">
        <v>0</v>
      </c>
      <c r="BU58" s="361">
        <v>0</v>
      </c>
      <c r="BV58" s="361">
        <v>0</v>
      </c>
      <c r="BW58" s="361">
        <v>0</v>
      </c>
      <c r="BX58" s="362">
        <v>0</v>
      </c>
      <c r="BY58" s="362">
        <v>0</v>
      </c>
      <c r="BZ58" s="362">
        <v>0</v>
      </c>
      <c r="CA58" s="363">
        <v>0</v>
      </c>
    </row>
    <row r="59" spans="1:79" x14ac:dyDescent="0.4">
      <c r="A59" s="394"/>
      <c r="B59" s="123" t="s">
        <v>367</v>
      </c>
      <c r="C59" s="393"/>
      <c r="D59" s="361">
        <v>0</v>
      </c>
      <c r="E59" s="361">
        <v>0</v>
      </c>
      <c r="F59" s="361">
        <v>0</v>
      </c>
      <c r="G59" s="361">
        <v>0</v>
      </c>
      <c r="H59" s="361">
        <v>0</v>
      </c>
      <c r="I59" s="361">
        <v>0</v>
      </c>
      <c r="J59" s="361">
        <v>0</v>
      </c>
      <c r="K59" s="361">
        <v>0</v>
      </c>
      <c r="L59" s="361">
        <v>0</v>
      </c>
      <c r="M59" s="361">
        <v>0</v>
      </c>
      <c r="N59" s="361">
        <v>0</v>
      </c>
      <c r="O59" s="361">
        <v>0</v>
      </c>
      <c r="P59" s="361">
        <v>0</v>
      </c>
      <c r="Q59" s="361">
        <v>0</v>
      </c>
      <c r="R59" s="361">
        <v>0</v>
      </c>
      <c r="S59" s="361">
        <v>0</v>
      </c>
      <c r="T59" s="361">
        <v>0</v>
      </c>
      <c r="U59" s="361">
        <v>0</v>
      </c>
      <c r="V59" s="361">
        <v>0</v>
      </c>
      <c r="W59" s="361">
        <v>0</v>
      </c>
      <c r="X59" s="361">
        <v>0</v>
      </c>
      <c r="Y59" s="361">
        <v>0</v>
      </c>
      <c r="Z59" s="361">
        <v>0</v>
      </c>
      <c r="AA59" s="361">
        <v>0</v>
      </c>
      <c r="AB59" s="361">
        <v>0</v>
      </c>
      <c r="AC59" s="361">
        <v>0</v>
      </c>
      <c r="AD59" s="361">
        <v>0</v>
      </c>
      <c r="AE59" s="361">
        <v>0</v>
      </c>
      <c r="AF59" s="361">
        <v>0</v>
      </c>
      <c r="AG59" s="361">
        <v>0</v>
      </c>
      <c r="AH59" s="361">
        <v>131.6637635180434</v>
      </c>
      <c r="AI59" s="361">
        <v>129.37395814352985</v>
      </c>
      <c r="AJ59" s="361">
        <v>145.6848194538855</v>
      </c>
      <c r="AK59" s="361">
        <v>196.61983466702611</v>
      </c>
      <c r="AL59" s="361">
        <v>222.58878432667294</v>
      </c>
      <c r="AM59" s="361">
        <v>238.83147083668263</v>
      </c>
      <c r="AN59" s="361">
        <v>252.0317477498009</v>
      </c>
      <c r="AO59" s="361">
        <v>259.87469342758033</v>
      </c>
      <c r="AP59" s="361">
        <v>276.71834804222209</v>
      </c>
      <c r="AQ59" s="361">
        <v>272.42665200958163</v>
      </c>
      <c r="AR59" s="361">
        <v>176.17118111424477</v>
      </c>
      <c r="AS59" s="361">
        <v>226.13508751094216</v>
      </c>
      <c r="AT59" s="361">
        <v>303.45312934827393</v>
      </c>
      <c r="AU59" s="361">
        <v>193.26583020545104</v>
      </c>
      <c r="AV59" s="361">
        <v>245.35472976934744</v>
      </c>
      <c r="AW59" s="361">
        <v>309.52948130672041</v>
      </c>
      <c r="AX59" s="361">
        <v>385.24698842121632</v>
      </c>
      <c r="AY59" s="361">
        <v>439.02776454250738</v>
      </c>
      <c r="AZ59" s="361">
        <v>483.80465064725138</v>
      </c>
      <c r="BA59" s="361">
        <v>552.98505373485898</v>
      </c>
      <c r="BB59" s="361">
        <v>608.41605717939819</v>
      </c>
      <c r="BC59" s="361">
        <v>659.71261792641087</v>
      </c>
      <c r="BD59" s="361">
        <v>705.23120616946005</v>
      </c>
      <c r="BE59" s="361">
        <v>759.17996405863653</v>
      </c>
      <c r="BF59" s="361">
        <v>831.41531646418321</v>
      </c>
      <c r="BG59" s="361">
        <v>961.74031414975684</v>
      </c>
      <c r="BH59" s="361">
        <v>1002.4226259272079</v>
      </c>
      <c r="BI59" s="361">
        <v>1093.9434573145588</v>
      </c>
      <c r="BJ59" s="361">
        <v>1018.5424824528711</v>
      </c>
      <c r="BK59" s="361">
        <v>1022.0378308757173</v>
      </c>
      <c r="BL59" s="361">
        <v>1045.1638136030826</v>
      </c>
      <c r="BM59" s="361">
        <v>1126.7072573809321</v>
      </c>
      <c r="BN59" s="361">
        <v>1173.0965134177384</v>
      </c>
      <c r="BO59" s="361">
        <v>1171.9342428992124</v>
      </c>
      <c r="BP59" s="361">
        <v>1165.8635728445579</v>
      </c>
      <c r="BQ59" s="361">
        <v>0</v>
      </c>
      <c r="BR59" s="361">
        <v>0</v>
      </c>
      <c r="BS59" s="361">
        <v>0</v>
      </c>
      <c r="BT59" s="361">
        <v>0</v>
      </c>
      <c r="BU59" s="361">
        <v>0</v>
      </c>
      <c r="BV59" s="361">
        <v>0</v>
      </c>
      <c r="BW59" s="361">
        <v>0</v>
      </c>
      <c r="BX59" s="362">
        <v>0</v>
      </c>
      <c r="BY59" s="362">
        <v>0</v>
      </c>
      <c r="BZ59" s="362">
        <v>0</v>
      </c>
      <c r="CA59" s="363">
        <v>0</v>
      </c>
    </row>
    <row r="60" spans="1:79" x14ac:dyDescent="0.4">
      <c r="A60" s="394"/>
      <c r="B60" s="123" t="s">
        <v>425</v>
      </c>
      <c r="C60" s="393"/>
      <c r="D60" s="361">
        <v>0</v>
      </c>
      <c r="E60" s="361">
        <v>0</v>
      </c>
      <c r="F60" s="361">
        <v>0</v>
      </c>
      <c r="G60" s="361">
        <v>0</v>
      </c>
      <c r="H60" s="361">
        <v>0</v>
      </c>
      <c r="I60" s="361">
        <v>0</v>
      </c>
      <c r="J60" s="361">
        <v>0</v>
      </c>
      <c r="K60" s="361">
        <v>0</v>
      </c>
      <c r="L60" s="361">
        <v>0</v>
      </c>
      <c r="M60" s="361">
        <v>0</v>
      </c>
      <c r="N60" s="361">
        <v>0</v>
      </c>
      <c r="O60" s="361">
        <v>0</v>
      </c>
      <c r="P60" s="361">
        <v>0</v>
      </c>
      <c r="Q60" s="361">
        <v>0</v>
      </c>
      <c r="R60" s="361">
        <v>0</v>
      </c>
      <c r="S60" s="361">
        <v>0</v>
      </c>
      <c r="T60" s="361">
        <v>0</v>
      </c>
      <c r="U60" s="361">
        <v>0</v>
      </c>
      <c r="V60" s="361">
        <v>0</v>
      </c>
      <c r="W60" s="361">
        <v>0</v>
      </c>
      <c r="X60" s="361">
        <v>0</v>
      </c>
      <c r="Y60" s="361">
        <v>0</v>
      </c>
      <c r="Z60" s="361">
        <v>0</v>
      </c>
      <c r="AA60" s="361">
        <v>0</v>
      </c>
      <c r="AB60" s="361">
        <v>0</v>
      </c>
      <c r="AC60" s="361">
        <v>0</v>
      </c>
      <c r="AD60" s="361">
        <v>0</v>
      </c>
      <c r="AE60" s="361">
        <v>0</v>
      </c>
      <c r="AF60" s="361">
        <v>0</v>
      </c>
      <c r="AG60" s="361">
        <v>0</v>
      </c>
      <c r="AH60" s="361">
        <v>425.80774130707937</v>
      </c>
      <c r="AI60" s="361">
        <v>420.40752108824597</v>
      </c>
      <c r="AJ60" s="361">
        <v>475.66104241493014</v>
      </c>
      <c r="AK60" s="361">
        <v>639.24789501957105</v>
      </c>
      <c r="AL60" s="361">
        <v>724.77407774585311</v>
      </c>
      <c r="AM60" s="361">
        <v>777.85974214097951</v>
      </c>
      <c r="AN60" s="361">
        <v>818.04783156201665</v>
      </c>
      <c r="AO60" s="361">
        <v>847.33034714892983</v>
      </c>
      <c r="AP60" s="361">
        <v>899.79512688566126</v>
      </c>
      <c r="AQ60" s="361">
        <v>885.95702845299718</v>
      </c>
      <c r="AR60" s="361">
        <v>458.97111548792333</v>
      </c>
      <c r="AS60" s="361">
        <v>478.83738084952324</v>
      </c>
      <c r="AT60" s="361">
        <v>405.63742178163159</v>
      </c>
      <c r="AU60" s="361">
        <v>320.01719011103268</v>
      </c>
      <c r="AV60" s="361">
        <v>367.73242501137491</v>
      </c>
      <c r="AW60" s="361">
        <v>502.94996456617758</v>
      </c>
      <c r="AX60" s="361">
        <v>559.82331404500235</v>
      </c>
      <c r="AY60" s="361">
        <v>602.87759516326764</v>
      </c>
      <c r="AZ60" s="361">
        <v>620.26970432921246</v>
      </c>
      <c r="BA60" s="361">
        <v>638.81417176782782</v>
      </c>
      <c r="BB60" s="361">
        <v>658.31472498391588</v>
      </c>
      <c r="BC60" s="361">
        <v>679.70941215128562</v>
      </c>
      <c r="BD60" s="361">
        <v>652.00169796176726</v>
      </c>
      <c r="BE60" s="361">
        <v>642.72912205637465</v>
      </c>
      <c r="BF60" s="361">
        <v>639.94754723152232</v>
      </c>
      <c r="BG60" s="361">
        <v>719.96504061944404</v>
      </c>
      <c r="BH60" s="361">
        <v>763.69765880518014</v>
      </c>
      <c r="BI60" s="361">
        <v>823.86720323686927</v>
      </c>
      <c r="BJ60" s="361">
        <v>788.5726034174894</v>
      </c>
      <c r="BK60" s="361">
        <v>763.88745899605192</v>
      </c>
      <c r="BL60" s="361">
        <v>758.92420569349258</v>
      </c>
      <c r="BM60" s="361">
        <v>804.1593747484095</v>
      </c>
      <c r="BN60" s="361">
        <v>864.43575592275442</v>
      </c>
      <c r="BO60" s="361">
        <v>861.48179297052479</v>
      </c>
      <c r="BP60" s="361">
        <v>851.63795976058191</v>
      </c>
      <c r="BQ60" s="361">
        <v>0</v>
      </c>
      <c r="BR60" s="361">
        <v>0</v>
      </c>
      <c r="BS60" s="361">
        <v>0</v>
      </c>
      <c r="BT60" s="361">
        <v>0</v>
      </c>
      <c r="BU60" s="361">
        <v>0</v>
      </c>
      <c r="BV60" s="361">
        <v>0</v>
      </c>
      <c r="BW60" s="361">
        <v>0</v>
      </c>
      <c r="BX60" s="362">
        <v>0</v>
      </c>
      <c r="BY60" s="362">
        <v>0</v>
      </c>
      <c r="BZ60" s="362">
        <v>0</v>
      </c>
      <c r="CA60" s="363">
        <v>0</v>
      </c>
    </row>
    <row r="61" spans="1:79" x14ac:dyDescent="0.4">
      <c r="A61" s="394"/>
      <c r="B61" s="123" t="s">
        <v>322</v>
      </c>
      <c r="C61" s="393"/>
      <c r="D61" s="361">
        <v>0</v>
      </c>
      <c r="E61" s="361">
        <v>0</v>
      </c>
      <c r="F61" s="361">
        <v>0</v>
      </c>
      <c r="G61" s="361">
        <v>0</v>
      </c>
      <c r="H61" s="361">
        <v>0</v>
      </c>
      <c r="I61" s="361">
        <v>0</v>
      </c>
      <c r="J61" s="361">
        <v>0</v>
      </c>
      <c r="K61" s="361">
        <v>0</v>
      </c>
      <c r="L61" s="361">
        <v>0</v>
      </c>
      <c r="M61" s="361">
        <v>0</v>
      </c>
      <c r="N61" s="361">
        <v>0</v>
      </c>
      <c r="O61" s="361">
        <v>0</v>
      </c>
      <c r="P61" s="361">
        <v>0</v>
      </c>
      <c r="Q61" s="361">
        <v>0</v>
      </c>
      <c r="R61" s="361">
        <v>0</v>
      </c>
      <c r="S61" s="361">
        <v>0</v>
      </c>
      <c r="T61" s="361">
        <v>0</v>
      </c>
      <c r="U61" s="361">
        <v>0</v>
      </c>
      <c r="V61" s="361">
        <v>0</v>
      </c>
      <c r="W61" s="361">
        <v>0</v>
      </c>
      <c r="X61" s="361">
        <v>0</v>
      </c>
      <c r="Y61" s="361">
        <v>0</v>
      </c>
      <c r="Z61" s="361">
        <v>0</v>
      </c>
      <c r="AA61" s="361">
        <v>0</v>
      </c>
      <c r="AB61" s="361">
        <v>0</v>
      </c>
      <c r="AC61" s="361">
        <v>0</v>
      </c>
      <c r="AD61" s="361">
        <v>0</v>
      </c>
      <c r="AE61" s="361">
        <v>0</v>
      </c>
      <c r="AF61" s="361">
        <v>0</v>
      </c>
      <c r="AG61" s="361">
        <v>0</v>
      </c>
      <c r="AH61" s="361">
        <v>350.63384180724938</v>
      </c>
      <c r="AI61" s="361">
        <v>348.84390159225347</v>
      </c>
      <c r="AJ61" s="361">
        <v>396.33009155430886</v>
      </c>
      <c r="AK61" s="361">
        <v>526.67947715737284</v>
      </c>
      <c r="AL61" s="361">
        <v>592.06565731537137</v>
      </c>
      <c r="AM61" s="361">
        <v>630.54784805686518</v>
      </c>
      <c r="AN61" s="361">
        <v>661.54623757477236</v>
      </c>
      <c r="AO61" s="361">
        <v>682.52304986027536</v>
      </c>
      <c r="AP61" s="361">
        <v>728.0945792107226</v>
      </c>
      <c r="AQ61" s="361">
        <v>718.07617860719108</v>
      </c>
      <c r="AR61" s="361">
        <v>473.76746699050557</v>
      </c>
      <c r="AS61" s="361">
        <v>564.48837963903907</v>
      </c>
      <c r="AT61" s="361">
        <v>678.74287197526758</v>
      </c>
      <c r="AU61" s="361">
        <v>564.50718370486459</v>
      </c>
      <c r="AV61" s="361">
        <v>806.42192070111639</v>
      </c>
      <c r="AW61" s="361">
        <v>622.83840941124708</v>
      </c>
      <c r="AX61" s="361">
        <v>619.06225747839073</v>
      </c>
      <c r="AY61" s="361">
        <v>576.44197986770064</v>
      </c>
      <c r="AZ61" s="361">
        <v>549.30386407942694</v>
      </c>
      <c r="BA61" s="361">
        <v>474.82598708863623</v>
      </c>
      <c r="BB61" s="361">
        <v>403.1280156217619</v>
      </c>
      <c r="BC61" s="361">
        <v>370.60542208283243</v>
      </c>
      <c r="BD61" s="361">
        <v>327.92306398202595</v>
      </c>
      <c r="BE61" s="361">
        <v>276.5403003955916</v>
      </c>
      <c r="BF61" s="361">
        <v>269.06530477675665</v>
      </c>
      <c r="BG61" s="361">
        <v>235.13497184593362</v>
      </c>
      <c r="BH61" s="361">
        <v>291.16419886369664</v>
      </c>
      <c r="BI61" s="361">
        <v>314.04851444193503</v>
      </c>
      <c r="BJ61" s="361">
        <v>307.98204472189929</v>
      </c>
      <c r="BK61" s="361">
        <v>299.41025058048797</v>
      </c>
      <c r="BL61" s="361">
        <v>343.37220491658758</v>
      </c>
      <c r="BM61" s="361">
        <v>545.53125502503497</v>
      </c>
      <c r="BN61" s="361">
        <v>529.89304018200176</v>
      </c>
      <c r="BO61" s="361">
        <v>518.55593288845648</v>
      </c>
      <c r="BP61" s="361">
        <v>521.97961351182892</v>
      </c>
      <c r="BQ61" s="361">
        <v>0</v>
      </c>
      <c r="BR61" s="361">
        <v>0</v>
      </c>
      <c r="BS61" s="361">
        <v>0</v>
      </c>
      <c r="BT61" s="361">
        <v>0</v>
      </c>
      <c r="BU61" s="361">
        <v>0</v>
      </c>
      <c r="BV61" s="361">
        <v>0</v>
      </c>
      <c r="BW61" s="361">
        <v>0</v>
      </c>
      <c r="BX61" s="362">
        <v>0</v>
      </c>
      <c r="BY61" s="362">
        <v>0</v>
      </c>
      <c r="BZ61" s="362">
        <v>0</v>
      </c>
      <c r="CA61" s="363">
        <v>0</v>
      </c>
    </row>
    <row r="62" spans="1:79" x14ac:dyDescent="0.4">
      <c r="A62" s="164"/>
      <c r="B62" s="123" t="s">
        <v>426</v>
      </c>
      <c r="C62" s="393"/>
      <c r="D62" s="361">
        <v>0</v>
      </c>
      <c r="E62" s="361">
        <v>0</v>
      </c>
      <c r="F62" s="361">
        <v>0</v>
      </c>
      <c r="G62" s="361">
        <v>0</v>
      </c>
      <c r="H62" s="361">
        <v>0</v>
      </c>
      <c r="I62" s="361">
        <v>0</v>
      </c>
      <c r="J62" s="361">
        <v>0</v>
      </c>
      <c r="K62" s="361">
        <v>0</v>
      </c>
      <c r="L62" s="361">
        <v>0</v>
      </c>
      <c r="M62" s="361">
        <v>0</v>
      </c>
      <c r="N62" s="361">
        <v>0</v>
      </c>
      <c r="O62" s="361">
        <v>0</v>
      </c>
      <c r="P62" s="361">
        <v>0</v>
      </c>
      <c r="Q62" s="361">
        <v>0</v>
      </c>
      <c r="R62" s="361">
        <v>0</v>
      </c>
      <c r="S62" s="361">
        <v>0</v>
      </c>
      <c r="T62" s="361">
        <v>0</v>
      </c>
      <c r="U62" s="361">
        <v>0</v>
      </c>
      <c r="V62" s="361">
        <v>0</v>
      </c>
      <c r="W62" s="361">
        <v>0</v>
      </c>
      <c r="X62" s="361">
        <v>0</v>
      </c>
      <c r="Y62" s="361">
        <v>0</v>
      </c>
      <c r="Z62" s="361">
        <v>0</v>
      </c>
      <c r="AA62" s="361">
        <v>0</v>
      </c>
      <c r="AB62" s="361">
        <v>0</v>
      </c>
      <c r="AC62" s="361">
        <v>0</v>
      </c>
      <c r="AD62" s="361">
        <v>0</v>
      </c>
      <c r="AE62" s="361">
        <v>0</v>
      </c>
      <c r="AF62" s="361">
        <v>0</v>
      </c>
      <c r="AG62" s="361">
        <v>0</v>
      </c>
      <c r="AH62" s="361">
        <v>34.699818430653174</v>
      </c>
      <c r="AI62" s="361">
        <v>34.259745029207167</v>
      </c>
      <c r="AJ62" s="361">
        <v>38.76245123131789</v>
      </c>
      <c r="AK62" s="361">
        <v>52.093430291488183</v>
      </c>
      <c r="AL62" s="361">
        <v>59.063108678637555</v>
      </c>
      <c r="AM62" s="361">
        <v>63.389152423467067</v>
      </c>
      <c r="AN62" s="361">
        <v>66.664150199938121</v>
      </c>
      <c r="AO62" s="361">
        <v>69.05043366895076</v>
      </c>
      <c r="AP62" s="361">
        <v>73.325880435795412</v>
      </c>
      <c r="AQ62" s="361">
        <v>72.198189563936339</v>
      </c>
      <c r="AR62" s="361">
        <v>174.03105515866815</v>
      </c>
      <c r="AS62" s="361">
        <v>233.86450130953531</v>
      </c>
      <c r="AT62" s="361">
        <v>360.79027569567654</v>
      </c>
      <c r="AU62" s="361">
        <v>185.36850631600953</v>
      </c>
      <c r="AV62" s="361">
        <v>206.21972114342145</v>
      </c>
      <c r="AW62" s="361">
        <v>201.05804703993294</v>
      </c>
      <c r="AX62" s="361">
        <v>223.6102498661331</v>
      </c>
      <c r="AY62" s="361">
        <v>262.56297318646841</v>
      </c>
      <c r="AZ62" s="361">
        <v>282.43974480396986</v>
      </c>
      <c r="BA62" s="361">
        <v>316.21453402641453</v>
      </c>
      <c r="BB62" s="361">
        <v>306.39555915890327</v>
      </c>
      <c r="BC62" s="361">
        <v>287.57169747467066</v>
      </c>
      <c r="BD62" s="361">
        <v>265.50632198405231</v>
      </c>
      <c r="BE62" s="361">
        <v>240.26908605571214</v>
      </c>
      <c r="BF62" s="361">
        <v>225.32384610498079</v>
      </c>
      <c r="BG62" s="361">
        <v>297.87794914871222</v>
      </c>
      <c r="BH62" s="361">
        <v>252.82588847074425</v>
      </c>
      <c r="BI62" s="361">
        <v>282.75549545153353</v>
      </c>
      <c r="BJ62" s="361">
        <v>334.83062322251016</v>
      </c>
      <c r="BK62" s="361">
        <v>358.48168221251171</v>
      </c>
      <c r="BL62" s="361">
        <v>341.76452187155826</v>
      </c>
      <c r="BM62" s="361">
        <v>435.77137235274114</v>
      </c>
      <c r="BN62" s="361">
        <v>516.99559631160355</v>
      </c>
      <c r="BO62" s="361">
        <v>537.76195771676316</v>
      </c>
      <c r="BP62" s="361">
        <v>583.93872404255649</v>
      </c>
      <c r="BQ62" s="361">
        <v>0</v>
      </c>
      <c r="BR62" s="361">
        <v>0</v>
      </c>
      <c r="BS62" s="361">
        <v>0</v>
      </c>
      <c r="BT62" s="361">
        <v>0</v>
      </c>
      <c r="BU62" s="361">
        <v>0</v>
      </c>
      <c r="BV62" s="361">
        <v>0</v>
      </c>
      <c r="BW62" s="361">
        <v>0</v>
      </c>
      <c r="BX62" s="362">
        <v>0</v>
      </c>
      <c r="BY62" s="362">
        <v>0</v>
      </c>
      <c r="BZ62" s="362">
        <v>0</v>
      </c>
      <c r="CA62" s="363">
        <v>0</v>
      </c>
    </row>
    <row r="63" spans="1:79" ht="26.25" customHeight="1" x14ac:dyDescent="0.4">
      <c r="A63" s="394"/>
      <c r="B63" s="123" t="s">
        <v>422</v>
      </c>
      <c r="C63" s="393"/>
      <c r="D63" s="361">
        <v>0</v>
      </c>
      <c r="E63" s="361">
        <v>0</v>
      </c>
      <c r="F63" s="361">
        <v>0</v>
      </c>
      <c r="G63" s="361">
        <v>0</v>
      </c>
      <c r="H63" s="361">
        <v>0</v>
      </c>
      <c r="I63" s="361">
        <v>0</v>
      </c>
      <c r="J63" s="361">
        <v>0</v>
      </c>
      <c r="K63" s="361">
        <v>0</v>
      </c>
      <c r="L63" s="361">
        <v>0</v>
      </c>
      <c r="M63" s="361">
        <v>0</v>
      </c>
      <c r="N63" s="361">
        <v>0</v>
      </c>
      <c r="O63" s="361">
        <v>0</v>
      </c>
      <c r="P63" s="361">
        <v>0</v>
      </c>
      <c r="Q63" s="361">
        <v>0</v>
      </c>
      <c r="R63" s="361">
        <v>0</v>
      </c>
      <c r="S63" s="361">
        <v>0</v>
      </c>
      <c r="T63" s="361">
        <v>0</v>
      </c>
      <c r="U63" s="361">
        <v>0</v>
      </c>
      <c r="V63" s="361">
        <v>0</v>
      </c>
      <c r="W63" s="361">
        <v>0</v>
      </c>
      <c r="X63" s="361">
        <v>0</v>
      </c>
      <c r="Y63" s="361">
        <v>0</v>
      </c>
      <c r="Z63" s="361">
        <v>0</v>
      </c>
      <c r="AA63" s="361">
        <v>0</v>
      </c>
      <c r="AB63" s="361">
        <v>0</v>
      </c>
      <c r="AC63" s="361">
        <v>0</v>
      </c>
      <c r="AD63" s="361">
        <v>0</v>
      </c>
      <c r="AE63" s="361">
        <v>0</v>
      </c>
      <c r="AF63" s="361">
        <v>0</v>
      </c>
      <c r="AG63" s="361">
        <v>0</v>
      </c>
      <c r="AH63" s="361">
        <v>942.80516506302536</v>
      </c>
      <c r="AI63" s="361">
        <v>932.88512585323645</v>
      </c>
      <c r="AJ63" s="361">
        <v>1056.4384046544424</v>
      </c>
      <c r="AK63" s="361">
        <v>1414.6406371354583</v>
      </c>
      <c r="AL63" s="361">
        <v>1598.4916280665348</v>
      </c>
      <c r="AM63" s="361">
        <v>1710.6282134579944</v>
      </c>
      <c r="AN63" s="361">
        <v>1798.2899670865279</v>
      </c>
      <c r="AO63" s="361">
        <v>1858.7785241057363</v>
      </c>
      <c r="AP63" s="361">
        <v>1977.9339345744013</v>
      </c>
      <c r="AQ63" s="361">
        <v>1948.6580486337061</v>
      </c>
      <c r="AR63" s="361">
        <v>1282.9408187513418</v>
      </c>
      <c r="AS63" s="361">
        <v>1503.3253493090397</v>
      </c>
      <c r="AT63" s="361">
        <v>1748.6236988008498</v>
      </c>
      <c r="AU63" s="361">
        <v>1263.1587103373579</v>
      </c>
      <c r="AV63" s="361">
        <v>1625.7287966252602</v>
      </c>
      <c r="AW63" s="361">
        <v>1636.375902324078</v>
      </c>
      <c r="AX63" s="361">
        <v>1787.7428098107425</v>
      </c>
      <c r="AY63" s="361">
        <v>1880.910312759944</v>
      </c>
      <c r="AZ63" s="361">
        <v>1935.8179638598606</v>
      </c>
      <c r="BA63" s="361">
        <v>1982.8397466177378</v>
      </c>
      <c r="BB63" s="361">
        <v>1976.254356943979</v>
      </c>
      <c r="BC63" s="361">
        <v>1997.5991496351996</v>
      </c>
      <c r="BD63" s="361">
        <v>1950.6622900973057</v>
      </c>
      <c r="BE63" s="361">
        <v>1918.7184725663151</v>
      </c>
      <c r="BF63" s="361">
        <v>1965.7520145774431</v>
      </c>
      <c r="BG63" s="361">
        <v>2214.7182757638466</v>
      </c>
      <c r="BH63" s="361">
        <v>2310.1103720668289</v>
      </c>
      <c r="BI63" s="361">
        <v>2514.6146704448965</v>
      </c>
      <c r="BJ63" s="361">
        <v>2449.9277538147699</v>
      </c>
      <c r="BK63" s="361">
        <v>2443.8172226647689</v>
      </c>
      <c r="BL63" s="361">
        <v>2489.2247460847211</v>
      </c>
      <c r="BM63" s="361">
        <v>2912.1692595071177</v>
      </c>
      <c r="BN63" s="361">
        <v>3084.4209058340984</v>
      </c>
      <c r="BO63" s="361">
        <v>3089.7339264749571</v>
      </c>
      <c r="BP63" s="361">
        <v>3123.4198701595251</v>
      </c>
      <c r="BQ63" s="361">
        <v>0</v>
      </c>
      <c r="BR63" s="361">
        <v>0</v>
      </c>
      <c r="BS63" s="361">
        <v>0</v>
      </c>
      <c r="BT63" s="361">
        <v>0</v>
      </c>
      <c r="BU63" s="361">
        <v>0</v>
      </c>
      <c r="BV63" s="361">
        <v>0</v>
      </c>
      <c r="BW63" s="361">
        <v>0</v>
      </c>
      <c r="BX63" s="362">
        <v>0</v>
      </c>
      <c r="BY63" s="362">
        <v>0</v>
      </c>
      <c r="BZ63" s="362">
        <v>0</v>
      </c>
      <c r="CA63" s="363">
        <v>0</v>
      </c>
    </row>
    <row r="64" spans="1:79" ht="26.25" customHeight="1" x14ac:dyDescent="0.4">
      <c r="A64" s="234"/>
      <c r="B64" s="164" t="s">
        <v>427</v>
      </c>
      <c r="C64" s="393"/>
      <c r="D64" s="361"/>
      <c r="E64" s="361"/>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361"/>
      <c r="AD64" s="361"/>
      <c r="AE64" s="361"/>
      <c r="AF64" s="361"/>
      <c r="AG64" s="361"/>
      <c r="AH64" s="361"/>
      <c r="AI64" s="361"/>
      <c r="AJ64" s="361"/>
      <c r="AK64" s="361"/>
      <c r="AL64" s="361"/>
      <c r="AM64" s="361"/>
      <c r="AN64" s="361"/>
      <c r="AO64" s="361"/>
      <c r="AP64" s="361"/>
      <c r="AQ64" s="361"/>
      <c r="AR64" s="361"/>
      <c r="AS64" s="361"/>
      <c r="AT64" s="361"/>
      <c r="AU64" s="361"/>
      <c r="AV64" s="361"/>
      <c r="AW64" s="361"/>
      <c r="AX64" s="361"/>
      <c r="AY64" s="361"/>
      <c r="AZ64" s="361"/>
      <c r="BA64" s="361"/>
      <c r="BB64" s="361"/>
      <c r="BC64" s="361"/>
      <c r="BD64" s="361"/>
      <c r="BE64" s="361"/>
      <c r="BF64" s="361"/>
      <c r="BG64" s="361"/>
      <c r="BH64" s="361"/>
      <c r="BI64" s="361"/>
      <c r="BJ64" s="361"/>
      <c r="BK64" s="361"/>
      <c r="BL64" s="361"/>
      <c r="BM64" s="361"/>
      <c r="BN64" s="361"/>
      <c r="BO64" s="361"/>
      <c r="BP64" s="361"/>
      <c r="BQ64" s="361"/>
      <c r="BR64" s="361"/>
      <c r="BS64" s="361"/>
      <c r="BT64" s="361"/>
      <c r="BU64" s="361"/>
      <c r="BV64" s="361"/>
      <c r="BW64" s="361"/>
      <c r="BX64" s="362"/>
      <c r="BY64" s="362"/>
      <c r="BZ64" s="362"/>
      <c r="CA64" s="363"/>
    </row>
    <row r="65" spans="1:79" x14ac:dyDescent="0.4">
      <c r="A65" s="394"/>
      <c r="B65" s="123" t="s">
        <v>22</v>
      </c>
      <c r="C65" s="393"/>
      <c r="D65" s="361">
        <v>0</v>
      </c>
      <c r="E65" s="361">
        <v>0</v>
      </c>
      <c r="F65" s="361">
        <v>0</v>
      </c>
      <c r="G65" s="361">
        <v>0</v>
      </c>
      <c r="H65" s="361">
        <v>0</v>
      </c>
      <c r="I65" s="361">
        <v>0</v>
      </c>
      <c r="J65" s="361">
        <v>0</v>
      </c>
      <c r="K65" s="361">
        <v>0</v>
      </c>
      <c r="L65" s="361">
        <v>0</v>
      </c>
      <c r="M65" s="361">
        <v>0</v>
      </c>
      <c r="N65" s="361">
        <v>0</v>
      </c>
      <c r="O65" s="361">
        <v>0</v>
      </c>
      <c r="P65" s="361">
        <v>0</v>
      </c>
      <c r="Q65" s="361">
        <v>0</v>
      </c>
      <c r="R65" s="361">
        <v>0</v>
      </c>
      <c r="S65" s="361">
        <v>0</v>
      </c>
      <c r="T65" s="361">
        <v>0</v>
      </c>
      <c r="U65" s="361">
        <v>0</v>
      </c>
      <c r="V65" s="361">
        <v>0</v>
      </c>
      <c r="W65" s="361">
        <v>0</v>
      </c>
      <c r="X65" s="361">
        <v>0</v>
      </c>
      <c r="Y65" s="361">
        <v>0</v>
      </c>
      <c r="Z65" s="361">
        <v>0</v>
      </c>
      <c r="AA65" s="361">
        <v>0</v>
      </c>
      <c r="AB65" s="361">
        <v>0</v>
      </c>
      <c r="AC65" s="361">
        <v>0</v>
      </c>
      <c r="AD65" s="361">
        <v>0</v>
      </c>
      <c r="AE65" s="361">
        <v>0</v>
      </c>
      <c r="AF65" s="361">
        <v>0</v>
      </c>
      <c r="AG65" s="361">
        <v>0</v>
      </c>
      <c r="AH65" s="361">
        <v>0</v>
      </c>
      <c r="AI65" s="361">
        <v>0</v>
      </c>
      <c r="AJ65" s="361">
        <v>0</v>
      </c>
      <c r="AK65" s="361">
        <v>0</v>
      </c>
      <c r="AL65" s="361">
        <v>0</v>
      </c>
      <c r="AM65" s="361">
        <v>0</v>
      </c>
      <c r="AN65" s="361">
        <v>0</v>
      </c>
      <c r="AO65" s="361">
        <v>0</v>
      </c>
      <c r="AP65" s="361">
        <v>0</v>
      </c>
      <c r="AQ65" s="361">
        <v>0</v>
      </c>
      <c r="AR65" s="361">
        <v>0</v>
      </c>
      <c r="AS65" s="361">
        <v>0</v>
      </c>
      <c r="AT65" s="361">
        <v>0</v>
      </c>
      <c r="AU65" s="361">
        <v>0</v>
      </c>
      <c r="AV65" s="361">
        <v>0</v>
      </c>
      <c r="AW65" s="361">
        <v>3179.4227420053639</v>
      </c>
      <c r="AX65" s="361">
        <v>3363.8106335607345</v>
      </c>
      <c r="AY65" s="361">
        <v>3438.6933449540907</v>
      </c>
      <c r="AZ65" s="361">
        <v>3506.7817119151969</v>
      </c>
      <c r="BA65" s="361">
        <v>3610.4775627124905</v>
      </c>
      <c r="BB65" s="361">
        <v>3650.4037866701315</v>
      </c>
      <c r="BC65" s="361">
        <v>3723.2228257901734</v>
      </c>
      <c r="BD65" s="361">
        <v>3733.4066929630199</v>
      </c>
      <c r="BE65" s="361">
        <v>3856.2003248097785</v>
      </c>
      <c r="BF65" s="361">
        <v>3970.3851671281136</v>
      </c>
      <c r="BG65" s="361">
        <v>4427.9311898107026</v>
      </c>
      <c r="BH65" s="361">
        <v>4753.9654934647706</v>
      </c>
      <c r="BI65" s="361">
        <v>4915.2746372847851</v>
      </c>
      <c r="BJ65" s="361">
        <v>4984.5470489563813</v>
      </c>
      <c r="BK65" s="361">
        <v>4969.7580192506384</v>
      </c>
      <c r="BL65" s="361">
        <v>5088.042126407111</v>
      </c>
      <c r="BM65" s="361">
        <v>5565.8304559072631</v>
      </c>
      <c r="BN65" s="361">
        <v>5728.301528360088</v>
      </c>
      <c r="BO65" s="361">
        <v>5646.6272398440215</v>
      </c>
      <c r="BP65" s="361">
        <v>5527.9541521174342</v>
      </c>
      <c r="BQ65" s="361">
        <v>0</v>
      </c>
      <c r="BR65" s="361">
        <v>0</v>
      </c>
      <c r="BS65" s="361">
        <v>0</v>
      </c>
      <c r="BT65" s="361">
        <v>0</v>
      </c>
      <c r="BU65" s="361">
        <v>0</v>
      </c>
      <c r="BV65" s="361">
        <v>0</v>
      </c>
      <c r="BW65" s="361">
        <v>0</v>
      </c>
      <c r="BX65" s="362">
        <v>0</v>
      </c>
      <c r="BY65" s="362">
        <v>0</v>
      </c>
      <c r="BZ65" s="362">
        <v>0</v>
      </c>
      <c r="CA65" s="363">
        <v>0</v>
      </c>
    </row>
    <row r="66" spans="1:79" x14ac:dyDescent="0.4">
      <c r="A66" s="394"/>
      <c r="B66" s="261" t="s">
        <v>428</v>
      </c>
      <c r="C66" s="393"/>
      <c r="D66" s="361">
        <v>0</v>
      </c>
      <c r="E66" s="361">
        <v>0</v>
      </c>
      <c r="F66" s="361">
        <v>0</v>
      </c>
      <c r="G66" s="361">
        <v>0</v>
      </c>
      <c r="H66" s="361">
        <v>0</v>
      </c>
      <c r="I66" s="361">
        <v>0</v>
      </c>
      <c r="J66" s="361">
        <v>0</v>
      </c>
      <c r="K66" s="361">
        <v>0</v>
      </c>
      <c r="L66" s="361">
        <v>0</v>
      </c>
      <c r="M66" s="361">
        <v>0</v>
      </c>
      <c r="N66" s="361">
        <v>0</v>
      </c>
      <c r="O66" s="361">
        <v>0</v>
      </c>
      <c r="P66" s="361">
        <v>0</v>
      </c>
      <c r="Q66" s="361">
        <v>0</v>
      </c>
      <c r="R66" s="361">
        <v>0</v>
      </c>
      <c r="S66" s="361">
        <v>0</v>
      </c>
      <c r="T66" s="361">
        <v>0</v>
      </c>
      <c r="U66" s="361">
        <v>0</v>
      </c>
      <c r="V66" s="361">
        <v>0</v>
      </c>
      <c r="W66" s="361">
        <v>0</v>
      </c>
      <c r="X66" s="361">
        <v>0</v>
      </c>
      <c r="Y66" s="361">
        <v>0</v>
      </c>
      <c r="Z66" s="361">
        <v>0</v>
      </c>
      <c r="AA66" s="361">
        <v>0</v>
      </c>
      <c r="AB66" s="361">
        <v>0</v>
      </c>
      <c r="AC66" s="361">
        <v>0</v>
      </c>
      <c r="AD66" s="361">
        <v>0</v>
      </c>
      <c r="AE66" s="361">
        <v>0</v>
      </c>
      <c r="AF66" s="361">
        <v>0</v>
      </c>
      <c r="AG66" s="361">
        <v>0</v>
      </c>
      <c r="AH66" s="361">
        <v>0</v>
      </c>
      <c r="AI66" s="361">
        <v>0</v>
      </c>
      <c r="AJ66" s="361">
        <v>0</v>
      </c>
      <c r="AK66" s="361">
        <v>0</v>
      </c>
      <c r="AL66" s="361">
        <v>0</v>
      </c>
      <c r="AM66" s="361">
        <v>0</v>
      </c>
      <c r="AN66" s="361">
        <v>0</v>
      </c>
      <c r="AO66" s="361">
        <v>0</v>
      </c>
      <c r="AP66" s="361">
        <v>0</v>
      </c>
      <c r="AQ66" s="361">
        <v>0</v>
      </c>
      <c r="AR66" s="361">
        <v>0</v>
      </c>
      <c r="AS66" s="361">
        <v>0</v>
      </c>
      <c r="AT66" s="361">
        <v>0</v>
      </c>
      <c r="AU66" s="361">
        <v>0</v>
      </c>
      <c r="AV66" s="361">
        <v>0</v>
      </c>
      <c r="AW66" s="361">
        <v>2781.9136501737221</v>
      </c>
      <c r="AX66" s="361">
        <v>2928.9449972074617</v>
      </c>
      <c r="AY66" s="361">
        <v>2988.6379700115549</v>
      </c>
      <c r="AZ66" s="361">
        <v>3000.8931136968949</v>
      </c>
      <c r="BA66" s="361">
        <v>3036.0026467557118</v>
      </c>
      <c r="BB66" s="361">
        <v>3046.0330715492455</v>
      </c>
      <c r="BC66" s="361">
        <v>3108.203526552687</v>
      </c>
      <c r="BD66" s="361">
        <v>3111.4972881949875</v>
      </c>
      <c r="BE66" s="361">
        <v>3225.1120820332412</v>
      </c>
      <c r="BF66" s="361">
        <v>3336.3100213181142</v>
      </c>
      <c r="BG66" s="361">
        <v>3765.9044161369779</v>
      </c>
      <c r="BH66" s="361">
        <v>4061.6634709754712</v>
      </c>
      <c r="BI66" s="361">
        <v>4206.458638753219</v>
      </c>
      <c r="BJ66" s="361">
        <v>4280.8592009103559</v>
      </c>
      <c r="BK66" s="361">
        <v>4284.3019146487259</v>
      </c>
      <c r="BL66" s="361">
        <v>4411.8490920622889</v>
      </c>
      <c r="BM66" s="361">
        <v>4851.7119305154283</v>
      </c>
      <c r="BN66" s="361">
        <v>5000.9808909430667</v>
      </c>
      <c r="BO66" s="361">
        <v>4923.8484822701394</v>
      </c>
      <c r="BP66" s="361">
        <v>4818.1812415577069</v>
      </c>
      <c r="BQ66" s="361">
        <v>0</v>
      </c>
      <c r="BR66" s="361">
        <v>0</v>
      </c>
      <c r="BS66" s="361">
        <v>0</v>
      </c>
      <c r="BT66" s="361">
        <v>0</v>
      </c>
      <c r="BU66" s="361">
        <v>0</v>
      </c>
      <c r="BV66" s="361">
        <v>0</v>
      </c>
      <c r="BW66" s="361">
        <v>0</v>
      </c>
      <c r="BX66" s="362">
        <v>0</v>
      </c>
      <c r="BY66" s="362">
        <v>0</v>
      </c>
      <c r="BZ66" s="362">
        <v>0</v>
      </c>
      <c r="CA66" s="363">
        <v>0</v>
      </c>
    </row>
    <row r="67" spans="1:79" x14ac:dyDescent="0.4">
      <c r="A67" s="394"/>
      <c r="B67" s="261" t="s">
        <v>429</v>
      </c>
      <c r="C67" s="393"/>
      <c r="D67" s="361">
        <v>0</v>
      </c>
      <c r="E67" s="361">
        <v>0</v>
      </c>
      <c r="F67" s="361">
        <v>0</v>
      </c>
      <c r="G67" s="361">
        <v>0</v>
      </c>
      <c r="H67" s="361">
        <v>0</v>
      </c>
      <c r="I67" s="361">
        <v>0</v>
      </c>
      <c r="J67" s="361">
        <v>0</v>
      </c>
      <c r="K67" s="361">
        <v>0</v>
      </c>
      <c r="L67" s="361">
        <v>0</v>
      </c>
      <c r="M67" s="361">
        <v>0</v>
      </c>
      <c r="N67" s="361">
        <v>0</v>
      </c>
      <c r="O67" s="361">
        <v>0</v>
      </c>
      <c r="P67" s="361">
        <v>0</v>
      </c>
      <c r="Q67" s="361">
        <v>0</v>
      </c>
      <c r="R67" s="361">
        <v>0</v>
      </c>
      <c r="S67" s="361">
        <v>0</v>
      </c>
      <c r="T67" s="361">
        <v>0</v>
      </c>
      <c r="U67" s="361">
        <v>0</v>
      </c>
      <c r="V67" s="361">
        <v>0</v>
      </c>
      <c r="W67" s="361">
        <v>0</v>
      </c>
      <c r="X67" s="361">
        <v>0</v>
      </c>
      <c r="Y67" s="361">
        <v>0</v>
      </c>
      <c r="Z67" s="361">
        <v>0</v>
      </c>
      <c r="AA67" s="361">
        <v>0</v>
      </c>
      <c r="AB67" s="361">
        <v>0</v>
      </c>
      <c r="AC67" s="361">
        <v>0</v>
      </c>
      <c r="AD67" s="361">
        <v>0</v>
      </c>
      <c r="AE67" s="361">
        <v>0</v>
      </c>
      <c r="AF67" s="361">
        <v>0</v>
      </c>
      <c r="AG67" s="361">
        <v>0</v>
      </c>
      <c r="AH67" s="361">
        <v>0</v>
      </c>
      <c r="AI67" s="361">
        <v>0</v>
      </c>
      <c r="AJ67" s="361">
        <v>0</v>
      </c>
      <c r="AK67" s="361">
        <v>0</v>
      </c>
      <c r="AL67" s="361">
        <v>0</v>
      </c>
      <c r="AM67" s="361">
        <v>0</v>
      </c>
      <c r="AN67" s="361">
        <v>0</v>
      </c>
      <c r="AO67" s="361">
        <v>0</v>
      </c>
      <c r="AP67" s="361">
        <v>0</v>
      </c>
      <c r="AQ67" s="361">
        <v>0</v>
      </c>
      <c r="AR67" s="361">
        <v>0</v>
      </c>
      <c r="AS67" s="361">
        <v>0</v>
      </c>
      <c r="AT67" s="361">
        <v>0</v>
      </c>
      <c r="AU67" s="361">
        <v>0</v>
      </c>
      <c r="AV67" s="361">
        <v>0</v>
      </c>
      <c r="AW67" s="361">
        <v>94.351980382223104</v>
      </c>
      <c r="AX67" s="361">
        <v>104.37494455556929</v>
      </c>
      <c r="AY67" s="361">
        <v>114.699165757381</v>
      </c>
      <c r="AZ67" s="361">
        <v>132.58003107114484</v>
      </c>
      <c r="BA67" s="361">
        <v>141.81312769815139</v>
      </c>
      <c r="BB67" s="361">
        <v>153.78243848613198</v>
      </c>
      <c r="BC67" s="361">
        <v>160.3976508155456</v>
      </c>
      <c r="BD67" s="361">
        <v>172.4559463203945</v>
      </c>
      <c r="BE67" s="361">
        <v>177.63909300110038</v>
      </c>
      <c r="BF67" s="361">
        <v>183.52665787799683</v>
      </c>
      <c r="BG67" s="361">
        <v>199.18121481424939</v>
      </c>
      <c r="BH67" s="361">
        <v>214.45380026156295</v>
      </c>
      <c r="BI67" s="361">
        <v>229.83311260583761</v>
      </c>
      <c r="BJ67" s="361">
        <v>232.41977574081562</v>
      </c>
      <c r="BK67" s="361">
        <v>233.14722879063856</v>
      </c>
      <c r="BL67" s="361">
        <v>239.8372239153463</v>
      </c>
      <c r="BM67" s="361">
        <v>264.27141777515675</v>
      </c>
      <c r="BN67" s="361">
        <v>276.66755548313108</v>
      </c>
      <c r="BO67" s="361">
        <v>282.49460244523425</v>
      </c>
      <c r="BP67" s="361">
        <v>282.72142368064118</v>
      </c>
      <c r="BQ67" s="361">
        <v>0</v>
      </c>
      <c r="BR67" s="361">
        <v>0</v>
      </c>
      <c r="BS67" s="361">
        <v>0</v>
      </c>
      <c r="BT67" s="361">
        <v>0</v>
      </c>
      <c r="BU67" s="361">
        <v>0</v>
      </c>
      <c r="BV67" s="361">
        <v>0</v>
      </c>
      <c r="BW67" s="361">
        <v>0</v>
      </c>
      <c r="BX67" s="362">
        <v>0</v>
      </c>
      <c r="BY67" s="362">
        <v>0</v>
      </c>
      <c r="BZ67" s="362">
        <v>0</v>
      </c>
      <c r="CA67" s="363">
        <v>0</v>
      </c>
    </row>
    <row r="68" spans="1:79" x14ac:dyDescent="0.4">
      <c r="A68" s="394"/>
      <c r="B68" s="261" t="s">
        <v>430</v>
      </c>
      <c r="C68" s="393"/>
      <c r="D68" s="361">
        <v>0</v>
      </c>
      <c r="E68" s="361">
        <v>0</v>
      </c>
      <c r="F68" s="361">
        <v>0</v>
      </c>
      <c r="G68" s="361">
        <v>0</v>
      </c>
      <c r="H68" s="361">
        <v>0</v>
      </c>
      <c r="I68" s="361">
        <v>0</v>
      </c>
      <c r="J68" s="361">
        <v>0</v>
      </c>
      <c r="K68" s="361">
        <v>0</v>
      </c>
      <c r="L68" s="361">
        <v>0</v>
      </c>
      <c r="M68" s="361">
        <v>0</v>
      </c>
      <c r="N68" s="361">
        <v>0</v>
      </c>
      <c r="O68" s="361">
        <v>0</v>
      </c>
      <c r="P68" s="361">
        <v>0</v>
      </c>
      <c r="Q68" s="361">
        <v>0</v>
      </c>
      <c r="R68" s="361">
        <v>0</v>
      </c>
      <c r="S68" s="361">
        <v>0</v>
      </c>
      <c r="T68" s="361">
        <v>0</v>
      </c>
      <c r="U68" s="361">
        <v>0</v>
      </c>
      <c r="V68" s="361">
        <v>0</v>
      </c>
      <c r="W68" s="361">
        <v>0</v>
      </c>
      <c r="X68" s="361">
        <v>0</v>
      </c>
      <c r="Y68" s="361">
        <v>0</v>
      </c>
      <c r="Z68" s="361">
        <v>0</v>
      </c>
      <c r="AA68" s="361">
        <v>0</v>
      </c>
      <c r="AB68" s="361">
        <v>0</v>
      </c>
      <c r="AC68" s="361">
        <v>0</v>
      </c>
      <c r="AD68" s="361">
        <v>0</v>
      </c>
      <c r="AE68" s="361">
        <v>0</v>
      </c>
      <c r="AF68" s="361">
        <v>0</v>
      </c>
      <c r="AG68" s="361">
        <v>0</v>
      </c>
      <c r="AH68" s="361">
        <v>0</v>
      </c>
      <c r="AI68" s="361">
        <v>0</v>
      </c>
      <c r="AJ68" s="361">
        <v>0</v>
      </c>
      <c r="AK68" s="361">
        <v>0</v>
      </c>
      <c r="AL68" s="361">
        <v>0</v>
      </c>
      <c r="AM68" s="361">
        <v>0</v>
      </c>
      <c r="AN68" s="361">
        <v>0</v>
      </c>
      <c r="AO68" s="361">
        <v>0</v>
      </c>
      <c r="AP68" s="361">
        <v>0</v>
      </c>
      <c r="AQ68" s="361">
        <v>0</v>
      </c>
      <c r="AR68" s="361">
        <v>0</v>
      </c>
      <c r="AS68" s="361">
        <v>0</v>
      </c>
      <c r="AT68" s="361">
        <v>0</v>
      </c>
      <c r="AU68" s="361">
        <v>0</v>
      </c>
      <c r="AV68" s="361">
        <v>0</v>
      </c>
      <c r="AW68" s="361">
        <v>303.15711144941866</v>
      </c>
      <c r="AX68" s="361">
        <v>330.49069179770385</v>
      </c>
      <c r="AY68" s="361">
        <v>335.35620918515542</v>
      </c>
      <c r="AZ68" s="361">
        <v>373.30856714715725</v>
      </c>
      <c r="BA68" s="361">
        <v>432.66178825862744</v>
      </c>
      <c r="BB68" s="361">
        <v>450.58827663475364</v>
      </c>
      <c r="BC68" s="361">
        <v>454.62164842194079</v>
      </c>
      <c r="BD68" s="361">
        <v>449.45345844763784</v>
      </c>
      <c r="BE68" s="361">
        <v>453.44914977543715</v>
      </c>
      <c r="BF68" s="361">
        <v>450.54848793200239</v>
      </c>
      <c r="BG68" s="361">
        <v>462.84555885947481</v>
      </c>
      <c r="BH68" s="361">
        <v>477.84822222773602</v>
      </c>
      <c r="BI68" s="361">
        <v>478.98288592572919</v>
      </c>
      <c r="BJ68" s="361">
        <v>471.26807230520961</v>
      </c>
      <c r="BK68" s="361">
        <v>452.30887581127479</v>
      </c>
      <c r="BL68" s="361">
        <v>436.35581042947643</v>
      </c>
      <c r="BM68" s="361">
        <v>449.84710761667822</v>
      </c>
      <c r="BN68" s="361">
        <v>450.65308193389114</v>
      </c>
      <c r="BO68" s="361">
        <v>440.28415512864797</v>
      </c>
      <c r="BP68" s="361">
        <v>427.05148687908678</v>
      </c>
      <c r="BQ68" s="361">
        <v>0</v>
      </c>
      <c r="BR68" s="361">
        <v>0</v>
      </c>
      <c r="BS68" s="361">
        <v>0</v>
      </c>
      <c r="BT68" s="361">
        <v>0</v>
      </c>
      <c r="BU68" s="361">
        <v>0</v>
      </c>
      <c r="BV68" s="361">
        <v>0</v>
      </c>
      <c r="BW68" s="361">
        <v>0</v>
      </c>
      <c r="BX68" s="362">
        <v>0</v>
      </c>
      <c r="BY68" s="362">
        <v>0</v>
      </c>
      <c r="BZ68" s="362">
        <v>0</v>
      </c>
      <c r="CA68" s="363">
        <v>0</v>
      </c>
    </row>
    <row r="69" spans="1:79" ht="26.25" customHeight="1" x14ac:dyDescent="0.4">
      <c r="A69" s="394"/>
      <c r="B69" s="123" t="s">
        <v>437</v>
      </c>
      <c r="C69" s="393"/>
      <c r="D69" s="361">
        <v>0</v>
      </c>
      <c r="E69" s="361">
        <v>0</v>
      </c>
      <c r="F69" s="361">
        <v>0</v>
      </c>
      <c r="G69" s="361">
        <v>0</v>
      </c>
      <c r="H69" s="361">
        <v>0</v>
      </c>
      <c r="I69" s="361">
        <v>0</v>
      </c>
      <c r="J69" s="361">
        <v>0</v>
      </c>
      <c r="K69" s="361">
        <v>0</v>
      </c>
      <c r="L69" s="361">
        <v>0</v>
      </c>
      <c r="M69" s="361">
        <v>0</v>
      </c>
      <c r="N69" s="361">
        <v>0</v>
      </c>
      <c r="O69" s="361">
        <v>0</v>
      </c>
      <c r="P69" s="361">
        <v>0</v>
      </c>
      <c r="Q69" s="361">
        <v>0</v>
      </c>
      <c r="R69" s="361">
        <v>0</v>
      </c>
      <c r="S69" s="361">
        <v>0</v>
      </c>
      <c r="T69" s="361">
        <v>0</v>
      </c>
      <c r="U69" s="361">
        <v>0</v>
      </c>
      <c r="V69" s="361">
        <v>0</v>
      </c>
      <c r="W69" s="361">
        <v>0</v>
      </c>
      <c r="X69" s="361">
        <v>0</v>
      </c>
      <c r="Y69" s="361">
        <v>0</v>
      </c>
      <c r="Z69" s="361">
        <v>0</v>
      </c>
      <c r="AA69" s="361">
        <v>0</v>
      </c>
      <c r="AB69" s="361">
        <v>0</v>
      </c>
      <c r="AC69" s="361">
        <v>0</v>
      </c>
      <c r="AD69" s="361">
        <v>0</v>
      </c>
      <c r="AE69" s="361">
        <v>0</v>
      </c>
      <c r="AF69" s="361">
        <v>0</v>
      </c>
      <c r="AG69" s="361">
        <v>0</v>
      </c>
      <c r="AH69" s="361">
        <v>0</v>
      </c>
      <c r="AI69" s="361">
        <v>0</v>
      </c>
      <c r="AJ69" s="361">
        <v>0</v>
      </c>
      <c r="AK69" s="361">
        <v>0</v>
      </c>
      <c r="AL69" s="361">
        <v>0</v>
      </c>
      <c r="AM69" s="361">
        <v>0</v>
      </c>
      <c r="AN69" s="361">
        <v>0</v>
      </c>
      <c r="AO69" s="361">
        <v>0</v>
      </c>
      <c r="AP69" s="361">
        <v>0</v>
      </c>
      <c r="AQ69" s="361">
        <v>0</v>
      </c>
      <c r="AR69" s="361">
        <v>0</v>
      </c>
      <c r="AS69" s="361">
        <v>405.68205930629705</v>
      </c>
      <c r="AT69" s="361">
        <v>3863.8731353839698</v>
      </c>
      <c r="AU69" s="361">
        <v>2416.9925008425225</v>
      </c>
      <c r="AV69" s="361">
        <v>2841.5330256117682</v>
      </c>
      <c r="AW69" s="361">
        <v>0</v>
      </c>
      <c r="AX69" s="361">
        <v>0</v>
      </c>
      <c r="AY69" s="361">
        <v>0</v>
      </c>
      <c r="AZ69" s="361">
        <v>0</v>
      </c>
      <c r="BA69" s="361">
        <v>0</v>
      </c>
      <c r="BB69" s="361">
        <v>0</v>
      </c>
      <c r="BC69" s="361">
        <v>0</v>
      </c>
      <c r="BD69" s="361">
        <v>0</v>
      </c>
      <c r="BE69" s="361">
        <v>0</v>
      </c>
      <c r="BF69" s="361">
        <v>0</v>
      </c>
      <c r="BG69" s="361">
        <v>0</v>
      </c>
      <c r="BH69" s="361">
        <v>0</v>
      </c>
      <c r="BI69" s="361">
        <v>0</v>
      </c>
      <c r="BJ69" s="361">
        <v>0</v>
      </c>
      <c r="BK69" s="361">
        <v>0</v>
      </c>
      <c r="BL69" s="361">
        <v>0</v>
      </c>
      <c r="BM69" s="361">
        <v>0</v>
      </c>
      <c r="BN69" s="361">
        <v>0</v>
      </c>
      <c r="BO69" s="361">
        <v>0</v>
      </c>
      <c r="BP69" s="361">
        <v>0</v>
      </c>
      <c r="BQ69" s="361">
        <v>0</v>
      </c>
      <c r="BR69" s="361">
        <v>0</v>
      </c>
      <c r="BS69" s="361">
        <v>0</v>
      </c>
      <c r="BT69" s="361">
        <v>0</v>
      </c>
      <c r="BU69" s="361">
        <v>0</v>
      </c>
      <c r="BV69" s="361">
        <v>0</v>
      </c>
      <c r="BW69" s="361">
        <v>0</v>
      </c>
      <c r="BX69" s="362">
        <v>0</v>
      </c>
      <c r="BY69" s="362">
        <v>0</v>
      </c>
      <c r="BZ69" s="362">
        <v>0</v>
      </c>
      <c r="CA69" s="363">
        <v>0</v>
      </c>
    </row>
    <row r="70" spans="1:79" x14ac:dyDescent="0.4">
      <c r="A70" s="394"/>
      <c r="B70" s="261" t="s">
        <v>428</v>
      </c>
      <c r="C70" s="393"/>
      <c r="D70" s="361">
        <v>0</v>
      </c>
      <c r="E70" s="361">
        <v>0</v>
      </c>
      <c r="F70" s="361">
        <v>0</v>
      </c>
      <c r="G70" s="361">
        <v>0</v>
      </c>
      <c r="H70" s="361">
        <v>0</v>
      </c>
      <c r="I70" s="361">
        <v>0</v>
      </c>
      <c r="J70" s="361">
        <v>0</v>
      </c>
      <c r="K70" s="361">
        <v>0</v>
      </c>
      <c r="L70" s="361">
        <v>0</v>
      </c>
      <c r="M70" s="361">
        <v>0</v>
      </c>
      <c r="N70" s="361">
        <v>0</v>
      </c>
      <c r="O70" s="361">
        <v>0</v>
      </c>
      <c r="P70" s="361">
        <v>0</v>
      </c>
      <c r="Q70" s="361">
        <v>0</v>
      </c>
      <c r="R70" s="361">
        <v>0</v>
      </c>
      <c r="S70" s="361">
        <v>0</v>
      </c>
      <c r="T70" s="361">
        <v>0</v>
      </c>
      <c r="U70" s="361">
        <v>0</v>
      </c>
      <c r="V70" s="361">
        <v>0</v>
      </c>
      <c r="W70" s="361">
        <v>0</v>
      </c>
      <c r="X70" s="361">
        <v>0</v>
      </c>
      <c r="Y70" s="361">
        <v>0</v>
      </c>
      <c r="Z70" s="361">
        <v>0</v>
      </c>
      <c r="AA70" s="361">
        <v>0</v>
      </c>
      <c r="AB70" s="361">
        <v>0</v>
      </c>
      <c r="AC70" s="361">
        <v>0</v>
      </c>
      <c r="AD70" s="361">
        <v>0</v>
      </c>
      <c r="AE70" s="361">
        <v>0</v>
      </c>
      <c r="AF70" s="361">
        <v>0</v>
      </c>
      <c r="AG70" s="361">
        <v>0</v>
      </c>
      <c r="AH70" s="361">
        <v>0</v>
      </c>
      <c r="AI70" s="361">
        <v>0</v>
      </c>
      <c r="AJ70" s="361">
        <v>0</v>
      </c>
      <c r="AK70" s="361">
        <v>0</v>
      </c>
      <c r="AL70" s="361">
        <v>0</v>
      </c>
      <c r="AM70" s="361">
        <v>0</v>
      </c>
      <c r="AN70" s="361">
        <v>0</v>
      </c>
      <c r="AO70" s="361">
        <v>0</v>
      </c>
      <c r="AP70" s="361">
        <v>0</v>
      </c>
      <c r="AQ70" s="361">
        <v>0</v>
      </c>
      <c r="AR70" s="361">
        <v>0</v>
      </c>
      <c r="AS70" s="361">
        <v>0</v>
      </c>
      <c r="AT70" s="361">
        <v>0</v>
      </c>
      <c r="AU70" s="361">
        <v>2141.9009142114119</v>
      </c>
      <c r="AV70" s="361">
        <v>2476.9013982119363</v>
      </c>
      <c r="AW70" s="361">
        <v>0</v>
      </c>
      <c r="AX70" s="361">
        <v>0</v>
      </c>
      <c r="AY70" s="361">
        <v>0</v>
      </c>
      <c r="AZ70" s="361">
        <v>0</v>
      </c>
      <c r="BA70" s="361">
        <v>0</v>
      </c>
      <c r="BB70" s="361">
        <v>0</v>
      </c>
      <c r="BC70" s="361">
        <v>0</v>
      </c>
      <c r="BD70" s="361">
        <v>0</v>
      </c>
      <c r="BE70" s="361">
        <v>0</v>
      </c>
      <c r="BF70" s="361">
        <v>0</v>
      </c>
      <c r="BG70" s="361">
        <v>0</v>
      </c>
      <c r="BH70" s="361">
        <v>0</v>
      </c>
      <c r="BI70" s="361">
        <v>0</v>
      </c>
      <c r="BJ70" s="361">
        <v>0</v>
      </c>
      <c r="BK70" s="361">
        <v>0</v>
      </c>
      <c r="BL70" s="361">
        <v>0</v>
      </c>
      <c r="BM70" s="361">
        <v>0</v>
      </c>
      <c r="BN70" s="361">
        <v>0</v>
      </c>
      <c r="BO70" s="361">
        <v>0</v>
      </c>
      <c r="BP70" s="361">
        <v>0</v>
      </c>
      <c r="BQ70" s="361">
        <v>0</v>
      </c>
      <c r="BR70" s="361">
        <v>0</v>
      </c>
      <c r="BS70" s="361">
        <v>0</v>
      </c>
      <c r="BT70" s="361">
        <v>0</v>
      </c>
      <c r="BU70" s="361">
        <v>0</v>
      </c>
      <c r="BV70" s="361">
        <v>0</v>
      </c>
      <c r="BW70" s="361">
        <v>0</v>
      </c>
      <c r="BX70" s="362">
        <v>0</v>
      </c>
      <c r="BY70" s="362">
        <v>0</v>
      </c>
      <c r="BZ70" s="362">
        <v>0</v>
      </c>
      <c r="CA70" s="363">
        <v>0</v>
      </c>
    </row>
    <row r="71" spans="1:79" x14ac:dyDescent="0.4">
      <c r="A71" s="394"/>
      <c r="B71" s="261" t="s">
        <v>429</v>
      </c>
      <c r="C71" s="393"/>
      <c r="D71" s="361">
        <v>0</v>
      </c>
      <c r="E71" s="361">
        <v>0</v>
      </c>
      <c r="F71" s="361">
        <v>0</v>
      </c>
      <c r="G71" s="361">
        <v>0</v>
      </c>
      <c r="H71" s="361">
        <v>0</v>
      </c>
      <c r="I71" s="361">
        <v>0</v>
      </c>
      <c r="J71" s="361">
        <v>0</v>
      </c>
      <c r="K71" s="361">
        <v>0</v>
      </c>
      <c r="L71" s="361">
        <v>0</v>
      </c>
      <c r="M71" s="361">
        <v>0</v>
      </c>
      <c r="N71" s="361">
        <v>0</v>
      </c>
      <c r="O71" s="361">
        <v>0</v>
      </c>
      <c r="P71" s="361">
        <v>0</v>
      </c>
      <c r="Q71" s="361">
        <v>0</v>
      </c>
      <c r="R71" s="361">
        <v>0</v>
      </c>
      <c r="S71" s="361">
        <v>0</v>
      </c>
      <c r="T71" s="361">
        <v>0</v>
      </c>
      <c r="U71" s="361">
        <v>0</v>
      </c>
      <c r="V71" s="361">
        <v>0</v>
      </c>
      <c r="W71" s="361">
        <v>0</v>
      </c>
      <c r="X71" s="361">
        <v>0</v>
      </c>
      <c r="Y71" s="361">
        <v>0</v>
      </c>
      <c r="Z71" s="361">
        <v>0</v>
      </c>
      <c r="AA71" s="361">
        <v>0</v>
      </c>
      <c r="AB71" s="361">
        <v>0</v>
      </c>
      <c r="AC71" s="361">
        <v>0</v>
      </c>
      <c r="AD71" s="361">
        <v>0</v>
      </c>
      <c r="AE71" s="361">
        <v>0</v>
      </c>
      <c r="AF71" s="361">
        <v>0</v>
      </c>
      <c r="AG71" s="361">
        <v>0</v>
      </c>
      <c r="AH71" s="361">
        <v>0</v>
      </c>
      <c r="AI71" s="361">
        <v>0</v>
      </c>
      <c r="AJ71" s="361">
        <v>0</v>
      </c>
      <c r="AK71" s="361">
        <v>0</v>
      </c>
      <c r="AL71" s="361">
        <v>0</v>
      </c>
      <c r="AM71" s="361">
        <v>0</v>
      </c>
      <c r="AN71" s="361">
        <v>0</v>
      </c>
      <c r="AO71" s="361">
        <v>0</v>
      </c>
      <c r="AP71" s="361">
        <v>0</v>
      </c>
      <c r="AQ71" s="361">
        <v>0</v>
      </c>
      <c r="AR71" s="361">
        <v>0</v>
      </c>
      <c r="AS71" s="361">
        <v>0</v>
      </c>
      <c r="AT71" s="361">
        <v>0</v>
      </c>
      <c r="AU71" s="361">
        <v>50.618338248459182</v>
      </c>
      <c r="AV71" s="361">
        <v>76.219422347691605</v>
      </c>
      <c r="AW71" s="361">
        <v>0</v>
      </c>
      <c r="AX71" s="361">
        <v>0</v>
      </c>
      <c r="AY71" s="361">
        <v>0</v>
      </c>
      <c r="AZ71" s="361">
        <v>0</v>
      </c>
      <c r="BA71" s="361">
        <v>0</v>
      </c>
      <c r="BB71" s="361">
        <v>0</v>
      </c>
      <c r="BC71" s="361">
        <v>0</v>
      </c>
      <c r="BD71" s="361">
        <v>0</v>
      </c>
      <c r="BE71" s="361">
        <v>0</v>
      </c>
      <c r="BF71" s="361">
        <v>0</v>
      </c>
      <c r="BG71" s="361">
        <v>0</v>
      </c>
      <c r="BH71" s="361">
        <v>0</v>
      </c>
      <c r="BI71" s="361">
        <v>0</v>
      </c>
      <c r="BJ71" s="361">
        <v>0</v>
      </c>
      <c r="BK71" s="361">
        <v>0</v>
      </c>
      <c r="BL71" s="361">
        <v>0</v>
      </c>
      <c r="BM71" s="361">
        <v>0</v>
      </c>
      <c r="BN71" s="361">
        <v>0</v>
      </c>
      <c r="BO71" s="361">
        <v>0</v>
      </c>
      <c r="BP71" s="361">
        <v>0</v>
      </c>
      <c r="BQ71" s="361">
        <v>0</v>
      </c>
      <c r="BR71" s="361">
        <v>0</v>
      </c>
      <c r="BS71" s="361">
        <v>0</v>
      </c>
      <c r="BT71" s="361">
        <v>0</v>
      </c>
      <c r="BU71" s="361">
        <v>0</v>
      </c>
      <c r="BV71" s="361">
        <v>0</v>
      </c>
      <c r="BW71" s="361">
        <v>0</v>
      </c>
      <c r="BX71" s="362">
        <v>0</v>
      </c>
      <c r="BY71" s="362">
        <v>0</v>
      </c>
      <c r="BZ71" s="362">
        <v>0</v>
      </c>
      <c r="CA71" s="363">
        <v>0</v>
      </c>
    </row>
    <row r="72" spans="1:79" x14ac:dyDescent="0.4">
      <c r="A72" s="394"/>
      <c r="B72" s="261" t="s">
        <v>430</v>
      </c>
      <c r="C72" s="393"/>
      <c r="D72" s="361">
        <v>0</v>
      </c>
      <c r="E72" s="361">
        <v>0</v>
      </c>
      <c r="F72" s="361">
        <v>0</v>
      </c>
      <c r="G72" s="361">
        <v>0</v>
      </c>
      <c r="H72" s="361">
        <v>0</v>
      </c>
      <c r="I72" s="361">
        <v>0</v>
      </c>
      <c r="J72" s="361">
        <v>0</v>
      </c>
      <c r="K72" s="361">
        <v>0</v>
      </c>
      <c r="L72" s="361">
        <v>0</v>
      </c>
      <c r="M72" s="361">
        <v>0</v>
      </c>
      <c r="N72" s="361">
        <v>0</v>
      </c>
      <c r="O72" s="361">
        <v>0</v>
      </c>
      <c r="P72" s="361">
        <v>0</v>
      </c>
      <c r="Q72" s="361">
        <v>0</v>
      </c>
      <c r="R72" s="361">
        <v>0</v>
      </c>
      <c r="S72" s="361">
        <v>0</v>
      </c>
      <c r="T72" s="361">
        <v>0</v>
      </c>
      <c r="U72" s="361">
        <v>0</v>
      </c>
      <c r="V72" s="361">
        <v>0</v>
      </c>
      <c r="W72" s="361">
        <v>0</v>
      </c>
      <c r="X72" s="361">
        <v>0</v>
      </c>
      <c r="Y72" s="361">
        <v>0</v>
      </c>
      <c r="Z72" s="361">
        <v>0</v>
      </c>
      <c r="AA72" s="361">
        <v>0</v>
      </c>
      <c r="AB72" s="361">
        <v>0</v>
      </c>
      <c r="AC72" s="361">
        <v>0</v>
      </c>
      <c r="AD72" s="361">
        <v>0</v>
      </c>
      <c r="AE72" s="361">
        <v>0</v>
      </c>
      <c r="AF72" s="361">
        <v>0</v>
      </c>
      <c r="AG72" s="361">
        <v>0</v>
      </c>
      <c r="AH72" s="361">
        <v>0</v>
      </c>
      <c r="AI72" s="361">
        <v>0</v>
      </c>
      <c r="AJ72" s="361">
        <v>0</v>
      </c>
      <c r="AK72" s="361">
        <v>0</v>
      </c>
      <c r="AL72" s="361">
        <v>0</v>
      </c>
      <c r="AM72" s="361">
        <v>0</v>
      </c>
      <c r="AN72" s="361">
        <v>0</v>
      </c>
      <c r="AO72" s="361">
        <v>0</v>
      </c>
      <c r="AP72" s="361">
        <v>0</v>
      </c>
      <c r="AQ72" s="361">
        <v>0</v>
      </c>
      <c r="AR72" s="361">
        <v>0</v>
      </c>
      <c r="AS72" s="361">
        <v>0</v>
      </c>
      <c r="AT72" s="361">
        <v>0</v>
      </c>
      <c r="AU72" s="361">
        <v>224.47324838265118</v>
      </c>
      <c r="AV72" s="361">
        <v>288.41220505213983</v>
      </c>
      <c r="AW72" s="361">
        <v>0</v>
      </c>
      <c r="AX72" s="361">
        <v>0</v>
      </c>
      <c r="AY72" s="361">
        <v>0</v>
      </c>
      <c r="AZ72" s="361">
        <v>0</v>
      </c>
      <c r="BA72" s="361">
        <v>0</v>
      </c>
      <c r="BB72" s="361">
        <v>0</v>
      </c>
      <c r="BC72" s="361">
        <v>0</v>
      </c>
      <c r="BD72" s="361">
        <v>0</v>
      </c>
      <c r="BE72" s="361">
        <v>0</v>
      </c>
      <c r="BF72" s="361">
        <v>0</v>
      </c>
      <c r="BG72" s="361">
        <v>0</v>
      </c>
      <c r="BH72" s="361">
        <v>0</v>
      </c>
      <c r="BI72" s="361">
        <v>0</v>
      </c>
      <c r="BJ72" s="361">
        <v>0</v>
      </c>
      <c r="BK72" s="361">
        <v>0</v>
      </c>
      <c r="BL72" s="361">
        <v>0</v>
      </c>
      <c r="BM72" s="361">
        <v>0</v>
      </c>
      <c r="BN72" s="361">
        <v>0</v>
      </c>
      <c r="BO72" s="361">
        <v>0</v>
      </c>
      <c r="BP72" s="361">
        <v>0</v>
      </c>
      <c r="BQ72" s="361">
        <v>0</v>
      </c>
      <c r="BR72" s="361">
        <v>0</v>
      </c>
      <c r="BS72" s="361">
        <v>0</v>
      </c>
      <c r="BT72" s="361">
        <v>0</v>
      </c>
      <c r="BU72" s="361">
        <v>0</v>
      </c>
      <c r="BV72" s="361">
        <v>0</v>
      </c>
      <c r="BW72" s="361">
        <v>0</v>
      </c>
      <c r="BX72" s="362">
        <v>0</v>
      </c>
      <c r="BY72" s="362">
        <v>0</v>
      </c>
      <c r="BZ72" s="362">
        <v>0</v>
      </c>
      <c r="CA72" s="363">
        <v>0</v>
      </c>
    </row>
    <row r="73" spans="1:79" ht="26.25" customHeight="1" x14ac:dyDescent="0.4">
      <c r="A73" s="394"/>
      <c r="B73" s="123" t="s">
        <v>432</v>
      </c>
      <c r="C73" s="393"/>
      <c r="D73" s="361">
        <v>0</v>
      </c>
      <c r="E73" s="361">
        <v>0</v>
      </c>
      <c r="F73" s="361">
        <v>0</v>
      </c>
      <c r="G73" s="361">
        <v>0</v>
      </c>
      <c r="H73" s="361">
        <v>0</v>
      </c>
      <c r="I73" s="361">
        <v>0</v>
      </c>
      <c r="J73" s="361">
        <v>0</v>
      </c>
      <c r="K73" s="361">
        <v>0</v>
      </c>
      <c r="L73" s="361">
        <v>0</v>
      </c>
      <c r="M73" s="361">
        <v>0</v>
      </c>
      <c r="N73" s="361">
        <v>0</v>
      </c>
      <c r="O73" s="361">
        <v>0</v>
      </c>
      <c r="P73" s="361">
        <v>0</v>
      </c>
      <c r="Q73" s="361">
        <v>0</v>
      </c>
      <c r="R73" s="361">
        <v>0</v>
      </c>
      <c r="S73" s="361">
        <v>0</v>
      </c>
      <c r="T73" s="361">
        <v>0</v>
      </c>
      <c r="U73" s="361">
        <v>0</v>
      </c>
      <c r="V73" s="361">
        <v>0</v>
      </c>
      <c r="W73" s="361">
        <v>0</v>
      </c>
      <c r="X73" s="361">
        <v>0</v>
      </c>
      <c r="Y73" s="361">
        <v>0</v>
      </c>
      <c r="Z73" s="361">
        <v>235.93875619147093</v>
      </c>
      <c r="AA73" s="361">
        <v>255.96720207915709</v>
      </c>
      <c r="AB73" s="361">
        <v>303.21241445295959</v>
      </c>
      <c r="AC73" s="361">
        <v>340.5323789039582</v>
      </c>
      <c r="AD73" s="361">
        <v>850.18301725726178</v>
      </c>
      <c r="AE73" s="361">
        <v>945.21377198272114</v>
      </c>
      <c r="AF73" s="361">
        <v>896.31515956143107</v>
      </c>
      <c r="AG73" s="361">
        <v>1964.3178616452578</v>
      </c>
      <c r="AH73" s="361">
        <v>1847.8904810078509</v>
      </c>
      <c r="AI73" s="361">
        <v>1822.6961645413521</v>
      </c>
      <c r="AJ73" s="361">
        <v>2058.8903437479062</v>
      </c>
      <c r="AK73" s="361">
        <v>2770.1487162898347</v>
      </c>
      <c r="AL73" s="361">
        <v>3139.8154687996303</v>
      </c>
      <c r="AM73" s="361">
        <v>3370.9597983164399</v>
      </c>
      <c r="AN73" s="361">
        <v>3547.3145854030608</v>
      </c>
      <c r="AO73" s="361">
        <v>3673.0734392338127</v>
      </c>
      <c r="AP73" s="361">
        <v>3899.1501140888536</v>
      </c>
      <c r="AQ73" s="361">
        <v>3841.7044772666659</v>
      </c>
      <c r="AR73" s="361">
        <v>2895.4992133208134</v>
      </c>
      <c r="AS73" s="361">
        <v>2941.5139614930213</v>
      </c>
      <c r="AT73" s="361">
        <v>0</v>
      </c>
      <c r="AU73" s="361">
        <v>0</v>
      </c>
      <c r="AV73" s="361">
        <v>0</v>
      </c>
      <c r="AW73" s="361">
        <v>0</v>
      </c>
      <c r="AX73" s="361">
        <v>0</v>
      </c>
      <c r="AY73" s="361">
        <v>0</v>
      </c>
      <c r="AZ73" s="361">
        <v>0</v>
      </c>
      <c r="BA73" s="361">
        <v>0</v>
      </c>
      <c r="BB73" s="361">
        <v>0</v>
      </c>
      <c r="BC73" s="361">
        <v>0</v>
      </c>
      <c r="BD73" s="361">
        <v>0</v>
      </c>
      <c r="BE73" s="361">
        <v>0</v>
      </c>
      <c r="BF73" s="361">
        <v>0</v>
      </c>
      <c r="BG73" s="361">
        <v>0</v>
      </c>
      <c r="BH73" s="361">
        <v>0</v>
      </c>
      <c r="BI73" s="361">
        <v>0</v>
      </c>
      <c r="BJ73" s="361">
        <v>0</v>
      </c>
      <c r="BK73" s="361">
        <v>0</v>
      </c>
      <c r="BL73" s="361">
        <v>0</v>
      </c>
      <c r="BM73" s="361">
        <v>0</v>
      </c>
      <c r="BN73" s="361">
        <v>0</v>
      </c>
      <c r="BO73" s="361">
        <v>0</v>
      </c>
      <c r="BP73" s="361">
        <v>0</v>
      </c>
      <c r="BQ73" s="361">
        <v>0</v>
      </c>
      <c r="BR73" s="361">
        <v>0</v>
      </c>
      <c r="BS73" s="361">
        <v>0</v>
      </c>
      <c r="BT73" s="361">
        <v>0</v>
      </c>
      <c r="BU73" s="361">
        <v>0</v>
      </c>
      <c r="BV73" s="361">
        <v>0</v>
      </c>
      <c r="BW73" s="361">
        <v>0</v>
      </c>
      <c r="BX73" s="362">
        <v>0</v>
      </c>
      <c r="BY73" s="362">
        <v>0</v>
      </c>
      <c r="BZ73" s="362">
        <v>0</v>
      </c>
      <c r="CA73" s="363">
        <v>0</v>
      </c>
    </row>
    <row r="74" spans="1:79" ht="26.25" customHeight="1" x14ac:dyDescent="0.4">
      <c r="A74" s="48"/>
      <c r="B74" s="48" t="s">
        <v>433</v>
      </c>
      <c r="C74" s="393"/>
      <c r="D74" s="361"/>
      <c r="E74" s="361"/>
      <c r="F74" s="361"/>
      <c r="G74" s="361"/>
      <c r="H74" s="361"/>
      <c r="I74" s="361"/>
      <c r="J74" s="361"/>
      <c r="K74" s="361"/>
      <c r="L74" s="361"/>
      <c r="M74" s="361"/>
      <c r="N74" s="361"/>
      <c r="O74" s="361"/>
      <c r="P74" s="361"/>
      <c r="Q74" s="361"/>
      <c r="R74" s="361"/>
      <c r="S74" s="361"/>
      <c r="T74" s="361"/>
      <c r="U74" s="361"/>
      <c r="V74" s="361"/>
      <c r="W74" s="361"/>
      <c r="X74" s="361"/>
      <c r="Y74" s="361"/>
      <c r="Z74" s="361"/>
      <c r="AA74" s="361"/>
      <c r="AB74" s="361"/>
      <c r="AC74" s="361"/>
      <c r="AD74" s="361"/>
      <c r="AE74" s="361"/>
      <c r="AF74" s="361"/>
      <c r="AG74" s="361"/>
      <c r="AH74" s="361"/>
      <c r="AI74" s="361"/>
      <c r="AJ74" s="361"/>
      <c r="AK74" s="361"/>
      <c r="AL74" s="361"/>
      <c r="AM74" s="361"/>
      <c r="AN74" s="361"/>
      <c r="AO74" s="361"/>
      <c r="AP74" s="361"/>
      <c r="AQ74" s="361"/>
      <c r="AR74" s="361"/>
      <c r="AS74" s="361"/>
      <c r="AT74" s="361"/>
      <c r="AU74" s="361"/>
      <c r="AV74" s="361"/>
      <c r="AW74" s="361"/>
      <c r="AX74" s="361"/>
      <c r="AY74" s="361"/>
      <c r="AZ74" s="361"/>
      <c r="BA74" s="361"/>
      <c r="BB74" s="361"/>
      <c r="BC74" s="361"/>
      <c r="BD74" s="361"/>
      <c r="BE74" s="361"/>
      <c r="BF74" s="361"/>
      <c r="BG74" s="361"/>
      <c r="BH74" s="361"/>
      <c r="BI74" s="361"/>
      <c r="BJ74" s="361"/>
      <c r="BK74" s="361"/>
      <c r="BL74" s="361"/>
      <c r="BM74" s="361"/>
      <c r="BN74" s="361"/>
      <c r="BO74" s="361"/>
      <c r="BP74" s="361"/>
      <c r="BQ74" s="361"/>
      <c r="BR74" s="361"/>
      <c r="BS74" s="361"/>
      <c r="BT74" s="361"/>
      <c r="BU74" s="361"/>
      <c r="BV74" s="361"/>
      <c r="BW74" s="361"/>
      <c r="BX74" s="362"/>
      <c r="BY74" s="362"/>
      <c r="BZ74" s="362"/>
      <c r="CA74" s="363"/>
    </row>
    <row r="75" spans="1:79" x14ac:dyDescent="0.4">
      <c r="A75" s="394"/>
      <c r="B75" s="123" t="s">
        <v>438</v>
      </c>
      <c r="C75" s="393"/>
      <c r="D75" s="361" t="s">
        <v>409</v>
      </c>
      <c r="E75" s="361" t="s">
        <v>409</v>
      </c>
      <c r="F75" s="361" t="s">
        <v>409</v>
      </c>
      <c r="G75" s="361" t="s">
        <v>409</v>
      </c>
      <c r="H75" s="361" t="s">
        <v>409</v>
      </c>
      <c r="I75" s="361" t="s">
        <v>409</v>
      </c>
      <c r="J75" s="361" t="s">
        <v>409</v>
      </c>
      <c r="K75" s="361" t="s">
        <v>409</v>
      </c>
      <c r="L75" s="361" t="s">
        <v>409</v>
      </c>
      <c r="M75" s="361" t="s">
        <v>409</v>
      </c>
      <c r="N75" s="361" t="s">
        <v>409</v>
      </c>
      <c r="O75" s="361" t="s">
        <v>409</v>
      </c>
      <c r="P75" s="361" t="s">
        <v>409</v>
      </c>
      <c r="Q75" s="361" t="s">
        <v>409</v>
      </c>
      <c r="R75" s="361" t="s">
        <v>409</v>
      </c>
      <c r="S75" s="361" t="s">
        <v>409</v>
      </c>
      <c r="T75" s="361" t="s">
        <v>409</v>
      </c>
      <c r="U75" s="361" t="s">
        <v>409</v>
      </c>
      <c r="V75" s="361" t="s">
        <v>409</v>
      </c>
      <c r="W75" s="361" t="s">
        <v>409</v>
      </c>
      <c r="X75" s="361" t="s">
        <v>409</v>
      </c>
      <c r="Y75" s="361" t="s">
        <v>409</v>
      </c>
      <c r="Z75" s="361" t="s">
        <v>409</v>
      </c>
      <c r="AA75" s="361" t="s">
        <v>409</v>
      </c>
      <c r="AB75" s="361" t="s">
        <v>409</v>
      </c>
      <c r="AC75" s="361" t="s">
        <v>409</v>
      </c>
      <c r="AD75" s="361" t="s">
        <v>409</v>
      </c>
      <c r="AE75" s="361" t="s">
        <v>409</v>
      </c>
      <c r="AF75" s="361" t="s">
        <v>409</v>
      </c>
      <c r="AG75" s="361" t="s">
        <v>409</v>
      </c>
      <c r="AH75" s="361" t="s">
        <v>409</v>
      </c>
      <c r="AI75" s="361" t="s">
        <v>409</v>
      </c>
      <c r="AJ75" s="361" t="s">
        <v>409</v>
      </c>
      <c r="AK75" s="361" t="s">
        <v>409</v>
      </c>
      <c r="AL75" s="361" t="s">
        <v>409</v>
      </c>
      <c r="AM75" s="361" t="s">
        <v>409</v>
      </c>
      <c r="AN75" s="361" t="s">
        <v>409</v>
      </c>
      <c r="AO75" s="361" t="s">
        <v>409</v>
      </c>
      <c r="AP75" s="361" t="s">
        <v>409</v>
      </c>
      <c r="AQ75" s="361" t="s">
        <v>409</v>
      </c>
      <c r="AR75" s="361" t="s">
        <v>409</v>
      </c>
      <c r="AS75" s="361" t="s">
        <v>409</v>
      </c>
      <c r="AT75" s="361" t="s">
        <v>409</v>
      </c>
      <c r="AU75" s="361">
        <v>1848.6760804839234</v>
      </c>
      <c r="AV75" s="361">
        <v>2462.8311807401637</v>
      </c>
      <c r="AW75" s="361">
        <v>2886.7925997845846</v>
      </c>
      <c r="AX75" s="361">
        <v>3068.8971852539621</v>
      </c>
      <c r="AY75" s="361">
        <v>3143.3681795314883</v>
      </c>
      <c r="AZ75" s="361">
        <v>3216.9026042840705</v>
      </c>
      <c r="BA75" s="361">
        <v>3312.2081353055778</v>
      </c>
      <c r="BB75" s="361">
        <v>3336.8697382067749</v>
      </c>
      <c r="BC75" s="361">
        <v>3359.7512435338658</v>
      </c>
      <c r="BD75" s="361">
        <v>3331.9714718136347</v>
      </c>
      <c r="BE75" s="361">
        <v>3413.9998416546832</v>
      </c>
      <c r="BF75" s="361">
        <v>3639.8581192244487</v>
      </c>
      <c r="BG75" s="361">
        <v>4056.6261477243488</v>
      </c>
      <c r="BH75" s="361">
        <v>4609.5345609894921</v>
      </c>
      <c r="BI75" s="361">
        <v>4743.0132662698743</v>
      </c>
      <c r="BJ75" s="361">
        <v>4820.7588416934477</v>
      </c>
      <c r="BK75" s="361">
        <v>4827.4761185740817</v>
      </c>
      <c r="BL75" s="361">
        <v>4960.7109122602942</v>
      </c>
      <c r="BM75" s="361">
        <v>5429.2223332951171</v>
      </c>
      <c r="BN75" s="361">
        <v>5581.5006247782449</v>
      </c>
      <c r="BO75" s="361">
        <v>5538.1172696040512</v>
      </c>
      <c r="BP75" s="361">
        <v>5420.0112840800875</v>
      </c>
      <c r="BQ75" s="361">
        <v>0</v>
      </c>
      <c r="BR75" s="361">
        <v>0</v>
      </c>
      <c r="BS75" s="361">
        <v>0</v>
      </c>
      <c r="BT75" s="361">
        <v>0</v>
      </c>
      <c r="BU75" s="361">
        <v>0</v>
      </c>
      <c r="BV75" s="361">
        <v>0</v>
      </c>
      <c r="BW75" s="361">
        <v>0</v>
      </c>
      <c r="BX75" s="362">
        <v>0</v>
      </c>
      <c r="BY75" s="362">
        <v>0</v>
      </c>
      <c r="BZ75" s="362">
        <v>0</v>
      </c>
      <c r="CA75" s="363">
        <v>0</v>
      </c>
    </row>
    <row r="76" spans="1:79" x14ac:dyDescent="0.4">
      <c r="A76" s="394"/>
      <c r="B76" s="261" t="s">
        <v>428</v>
      </c>
      <c r="C76" s="393"/>
      <c r="D76" s="361">
        <v>0</v>
      </c>
      <c r="E76" s="361">
        <v>0</v>
      </c>
      <c r="F76" s="361">
        <v>0</v>
      </c>
      <c r="G76" s="361">
        <v>0</v>
      </c>
      <c r="H76" s="361">
        <v>0</v>
      </c>
      <c r="I76" s="361">
        <v>0</v>
      </c>
      <c r="J76" s="361">
        <v>0</v>
      </c>
      <c r="K76" s="361">
        <v>0</v>
      </c>
      <c r="L76" s="361">
        <v>0</v>
      </c>
      <c r="M76" s="361">
        <v>0</v>
      </c>
      <c r="N76" s="361">
        <v>0</v>
      </c>
      <c r="O76" s="361">
        <v>0</v>
      </c>
      <c r="P76" s="361">
        <v>0</v>
      </c>
      <c r="Q76" s="361">
        <v>0</v>
      </c>
      <c r="R76" s="361">
        <v>0</v>
      </c>
      <c r="S76" s="361">
        <v>0</v>
      </c>
      <c r="T76" s="361">
        <v>0</v>
      </c>
      <c r="U76" s="361">
        <v>0</v>
      </c>
      <c r="V76" s="361">
        <v>0</v>
      </c>
      <c r="W76" s="361">
        <v>0</v>
      </c>
      <c r="X76" s="361">
        <v>0</v>
      </c>
      <c r="Y76" s="361">
        <v>0</v>
      </c>
      <c r="Z76" s="361">
        <v>0</v>
      </c>
      <c r="AA76" s="361">
        <v>0</v>
      </c>
      <c r="AB76" s="361">
        <v>0</v>
      </c>
      <c r="AC76" s="361">
        <v>0</v>
      </c>
      <c r="AD76" s="361">
        <v>0</v>
      </c>
      <c r="AE76" s="361">
        <v>0</v>
      </c>
      <c r="AF76" s="361">
        <v>0</v>
      </c>
      <c r="AG76" s="361">
        <v>0</v>
      </c>
      <c r="AH76" s="361">
        <v>0</v>
      </c>
      <c r="AI76" s="361">
        <v>0</v>
      </c>
      <c r="AJ76" s="361">
        <v>0</v>
      </c>
      <c r="AK76" s="361">
        <v>0</v>
      </c>
      <c r="AL76" s="361">
        <v>0</v>
      </c>
      <c r="AM76" s="361">
        <v>0</v>
      </c>
      <c r="AN76" s="361">
        <v>0</v>
      </c>
      <c r="AO76" s="361">
        <v>0</v>
      </c>
      <c r="AP76" s="361">
        <v>0</v>
      </c>
      <c r="AQ76" s="361">
        <v>0</v>
      </c>
      <c r="AR76" s="361">
        <v>0</v>
      </c>
      <c r="AS76" s="361">
        <v>0</v>
      </c>
      <c r="AT76" s="361">
        <v>0</v>
      </c>
      <c r="AU76" s="361">
        <v>0</v>
      </c>
      <c r="AV76" s="361">
        <v>0</v>
      </c>
      <c r="AW76" s="361">
        <v>0</v>
      </c>
      <c r="AX76" s="361">
        <v>2669.8004712289107</v>
      </c>
      <c r="AY76" s="361">
        <v>2729.6498152125241</v>
      </c>
      <c r="AZ76" s="361">
        <v>2751.9423744677783</v>
      </c>
      <c r="BA76" s="361">
        <v>2784.8377157989967</v>
      </c>
      <c r="BB76" s="361">
        <v>2789.3585573645005</v>
      </c>
      <c r="BC76" s="361">
        <v>2799.7575199978328</v>
      </c>
      <c r="BD76" s="361">
        <v>2768.3634019321544</v>
      </c>
      <c r="BE76" s="361">
        <v>2840.2513409928511</v>
      </c>
      <c r="BF76" s="361">
        <v>3060.3813295880987</v>
      </c>
      <c r="BG76" s="361">
        <v>3456.5328898340003</v>
      </c>
      <c r="BH76" s="361">
        <v>3940.540757823047</v>
      </c>
      <c r="BI76" s="361">
        <v>4060.547287695189</v>
      </c>
      <c r="BJ76" s="361">
        <v>4142.3067925934201</v>
      </c>
      <c r="BK76" s="361">
        <v>4165.3513688746452</v>
      </c>
      <c r="BL76" s="361">
        <v>4305.9480676578287</v>
      </c>
      <c r="BM76" s="361">
        <v>4734.6512964669319</v>
      </c>
      <c r="BN76" s="361">
        <v>4873.4334634883362</v>
      </c>
      <c r="BO76" s="361">
        <v>4829.3865827510126</v>
      </c>
      <c r="BP76" s="361">
        <v>4724.308609417124</v>
      </c>
      <c r="BQ76" s="361">
        <v>0</v>
      </c>
      <c r="BR76" s="361">
        <v>0</v>
      </c>
      <c r="BS76" s="361">
        <v>0</v>
      </c>
      <c r="BT76" s="361">
        <v>0</v>
      </c>
      <c r="BU76" s="361">
        <v>0</v>
      </c>
      <c r="BV76" s="361">
        <v>0</v>
      </c>
      <c r="BW76" s="361">
        <v>0</v>
      </c>
      <c r="BX76" s="362">
        <v>0</v>
      </c>
      <c r="BY76" s="362">
        <v>0</v>
      </c>
      <c r="BZ76" s="362">
        <v>0</v>
      </c>
      <c r="CA76" s="363">
        <v>0</v>
      </c>
    </row>
    <row r="77" spans="1:79" x14ac:dyDescent="0.4">
      <c r="A77" s="394"/>
      <c r="B77" s="261" t="s">
        <v>429</v>
      </c>
      <c r="C77" s="393"/>
      <c r="D77" s="361">
        <v>0</v>
      </c>
      <c r="E77" s="361">
        <v>0</v>
      </c>
      <c r="F77" s="361">
        <v>0</v>
      </c>
      <c r="G77" s="361">
        <v>0</v>
      </c>
      <c r="H77" s="361">
        <v>0</v>
      </c>
      <c r="I77" s="361">
        <v>0</v>
      </c>
      <c r="J77" s="361">
        <v>0</v>
      </c>
      <c r="K77" s="361">
        <v>0</v>
      </c>
      <c r="L77" s="361">
        <v>0</v>
      </c>
      <c r="M77" s="361">
        <v>0</v>
      </c>
      <c r="N77" s="361">
        <v>0</v>
      </c>
      <c r="O77" s="361">
        <v>0</v>
      </c>
      <c r="P77" s="361">
        <v>0</v>
      </c>
      <c r="Q77" s="361">
        <v>0</v>
      </c>
      <c r="R77" s="361">
        <v>0</v>
      </c>
      <c r="S77" s="361">
        <v>0</v>
      </c>
      <c r="T77" s="361">
        <v>0</v>
      </c>
      <c r="U77" s="361">
        <v>0</v>
      </c>
      <c r="V77" s="361">
        <v>0</v>
      </c>
      <c r="W77" s="361">
        <v>0</v>
      </c>
      <c r="X77" s="361">
        <v>0</v>
      </c>
      <c r="Y77" s="361">
        <v>0</v>
      </c>
      <c r="Z77" s="361">
        <v>0</v>
      </c>
      <c r="AA77" s="361">
        <v>0</v>
      </c>
      <c r="AB77" s="361">
        <v>0</v>
      </c>
      <c r="AC77" s="361">
        <v>0</v>
      </c>
      <c r="AD77" s="361">
        <v>0</v>
      </c>
      <c r="AE77" s="361">
        <v>0</v>
      </c>
      <c r="AF77" s="361">
        <v>0</v>
      </c>
      <c r="AG77" s="361">
        <v>0</v>
      </c>
      <c r="AH77" s="361">
        <v>0</v>
      </c>
      <c r="AI77" s="361">
        <v>0</v>
      </c>
      <c r="AJ77" s="361">
        <v>0</v>
      </c>
      <c r="AK77" s="361">
        <v>0</v>
      </c>
      <c r="AL77" s="361">
        <v>0</v>
      </c>
      <c r="AM77" s="361">
        <v>0</v>
      </c>
      <c r="AN77" s="361">
        <v>0</v>
      </c>
      <c r="AO77" s="361">
        <v>0</v>
      </c>
      <c r="AP77" s="361">
        <v>0</v>
      </c>
      <c r="AQ77" s="361">
        <v>0</v>
      </c>
      <c r="AR77" s="361">
        <v>0</v>
      </c>
      <c r="AS77" s="361">
        <v>0</v>
      </c>
      <c r="AT77" s="361">
        <v>0</v>
      </c>
      <c r="AU77" s="361">
        <v>0</v>
      </c>
      <c r="AV77" s="361">
        <v>0</v>
      </c>
      <c r="AW77" s="361">
        <v>0</v>
      </c>
      <c r="AX77" s="361">
        <v>95.404009798406236</v>
      </c>
      <c r="AY77" s="361">
        <v>105.3008792989181</v>
      </c>
      <c r="AZ77" s="361">
        <v>121.47705468102461</v>
      </c>
      <c r="BA77" s="361">
        <v>128.1456591325007</v>
      </c>
      <c r="BB77" s="361">
        <v>139.00625968877205</v>
      </c>
      <c r="BC77" s="361">
        <v>146.76499473056725</v>
      </c>
      <c r="BD77" s="361">
        <v>157.493629899604</v>
      </c>
      <c r="BE77" s="361">
        <v>162.64967397133356</v>
      </c>
      <c r="BF77" s="361">
        <v>168.15782931453694</v>
      </c>
      <c r="BG77" s="361">
        <v>178.31967607610909</v>
      </c>
      <c r="BH77" s="361">
        <v>207.86329270058164</v>
      </c>
      <c r="BI77" s="361">
        <v>221.65338327980029</v>
      </c>
      <c r="BJ77" s="361">
        <v>224.85804270950734</v>
      </c>
      <c r="BK77" s="361">
        <v>226.46893679432992</v>
      </c>
      <c r="BL77" s="361">
        <v>234.30215467719023</v>
      </c>
      <c r="BM77" s="361">
        <v>258.30975934063832</v>
      </c>
      <c r="BN77" s="361">
        <v>270.6477558570341</v>
      </c>
      <c r="BO77" s="361">
        <v>277.79843772827667</v>
      </c>
      <c r="BP77" s="361">
        <v>277.91626740230504</v>
      </c>
      <c r="BQ77" s="361">
        <v>0</v>
      </c>
      <c r="BR77" s="361">
        <v>0</v>
      </c>
      <c r="BS77" s="361">
        <v>0</v>
      </c>
      <c r="BT77" s="361">
        <v>0</v>
      </c>
      <c r="BU77" s="361">
        <v>0</v>
      </c>
      <c r="BV77" s="361">
        <v>0</v>
      </c>
      <c r="BW77" s="361">
        <v>0</v>
      </c>
      <c r="BX77" s="362">
        <v>0</v>
      </c>
      <c r="BY77" s="362">
        <v>0</v>
      </c>
      <c r="BZ77" s="362">
        <v>0</v>
      </c>
      <c r="CA77" s="363">
        <v>0</v>
      </c>
    </row>
    <row r="78" spans="1:79" x14ac:dyDescent="0.4">
      <c r="A78" s="394"/>
      <c r="B78" s="261" t="s">
        <v>430</v>
      </c>
      <c r="C78" s="393"/>
      <c r="D78" s="361">
        <v>0</v>
      </c>
      <c r="E78" s="361">
        <v>0</v>
      </c>
      <c r="F78" s="361">
        <v>0</v>
      </c>
      <c r="G78" s="361">
        <v>0</v>
      </c>
      <c r="H78" s="361">
        <v>0</v>
      </c>
      <c r="I78" s="361">
        <v>0</v>
      </c>
      <c r="J78" s="361">
        <v>0</v>
      </c>
      <c r="K78" s="361">
        <v>0</v>
      </c>
      <c r="L78" s="361">
        <v>0</v>
      </c>
      <c r="M78" s="361">
        <v>0</v>
      </c>
      <c r="N78" s="361">
        <v>0</v>
      </c>
      <c r="O78" s="361">
        <v>0</v>
      </c>
      <c r="P78" s="361">
        <v>0</v>
      </c>
      <c r="Q78" s="361">
        <v>0</v>
      </c>
      <c r="R78" s="361">
        <v>0</v>
      </c>
      <c r="S78" s="361">
        <v>0</v>
      </c>
      <c r="T78" s="361">
        <v>0</v>
      </c>
      <c r="U78" s="361">
        <v>0</v>
      </c>
      <c r="V78" s="361">
        <v>0</v>
      </c>
      <c r="W78" s="361">
        <v>0</v>
      </c>
      <c r="X78" s="361">
        <v>0</v>
      </c>
      <c r="Y78" s="361">
        <v>0</v>
      </c>
      <c r="Z78" s="361">
        <v>0</v>
      </c>
      <c r="AA78" s="361">
        <v>0</v>
      </c>
      <c r="AB78" s="361">
        <v>0</v>
      </c>
      <c r="AC78" s="361">
        <v>0</v>
      </c>
      <c r="AD78" s="361">
        <v>0</v>
      </c>
      <c r="AE78" s="361">
        <v>0</v>
      </c>
      <c r="AF78" s="361">
        <v>0</v>
      </c>
      <c r="AG78" s="361">
        <v>0</v>
      </c>
      <c r="AH78" s="361">
        <v>0</v>
      </c>
      <c r="AI78" s="361">
        <v>0</v>
      </c>
      <c r="AJ78" s="361">
        <v>0</v>
      </c>
      <c r="AK78" s="361">
        <v>0</v>
      </c>
      <c r="AL78" s="361">
        <v>0</v>
      </c>
      <c r="AM78" s="361">
        <v>0</v>
      </c>
      <c r="AN78" s="361">
        <v>0</v>
      </c>
      <c r="AO78" s="361">
        <v>0</v>
      </c>
      <c r="AP78" s="361">
        <v>0</v>
      </c>
      <c r="AQ78" s="361">
        <v>0</v>
      </c>
      <c r="AR78" s="361">
        <v>0</v>
      </c>
      <c r="AS78" s="361">
        <v>0</v>
      </c>
      <c r="AT78" s="361">
        <v>0</v>
      </c>
      <c r="AU78" s="361">
        <v>0</v>
      </c>
      <c r="AV78" s="361">
        <v>0</v>
      </c>
      <c r="AW78" s="361">
        <v>0</v>
      </c>
      <c r="AX78" s="361">
        <v>303.69270422664488</v>
      </c>
      <c r="AY78" s="361">
        <v>308.41748502004617</v>
      </c>
      <c r="AZ78" s="361">
        <v>343.48255288426543</v>
      </c>
      <c r="BA78" s="361">
        <v>399.22445174612915</v>
      </c>
      <c r="BB78" s="361">
        <v>409.05296951442591</v>
      </c>
      <c r="BC78" s="361">
        <v>412.46999358229158</v>
      </c>
      <c r="BD78" s="361">
        <v>406.11443998187747</v>
      </c>
      <c r="BE78" s="361">
        <v>411.09882669049847</v>
      </c>
      <c r="BF78" s="361">
        <v>411.31896032181317</v>
      </c>
      <c r="BG78" s="361">
        <v>421.7735818142375</v>
      </c>
      <c r="BH78" s="361">
        <v>461.13051046586321</v>
      </c>
      <c r="BI78" s="361">
        <v>460.81259529488455</v>
      </c>
      <c r="BJ78" s="361">
        <v>453.59400639051989</v>
      </c>
      <c r="BK78" s="361">
        <v>435.65581290510642</v>
      </c>
      <c r="BL78" s="361">
        <v>420.46068992527455</v>
      </c>
      <c r="BM78" s="361">
        <v>436.26127748754584</v>
      </c>
      <c r="BN78" s="361">
        <v>437.41940543287609</v>
      </c>
      <c r="BO78" s="361">
        <v>430.9322491247612</v>
      </c>
      <c r="BP78" s="361">
        <v>417.78640726065828</v>
      </c>
      <c r="BQ78" s="361">
        <v>0</v>
      </c>
      <c r="BR78" s="361">
        <v>0</v>
      </c>
      <c r="BS78" s="361">
        <v>0</v>
      </c>
      <c r="BT78" s="361">
        <v>0</v>
      </c>
      <c r="BU78" s="361">
        <v>0</v>
      </c>
      <c r="BV78" s="361">
        <v>0</v>
      </c>
      <c r="BW78" s="361">
        <v>0</v>
      </c>
      <c r="BX78" s="362">
        <v>0</v>
      </c>
      <c r="BY78" s="362">
        <v>0</v>
      </c>
      <c r="BZ78" s="362">
        <v>0</v>
      </c>
      <c r="CA78" s="363">
        <v>0</v>
      </c>
    </row>
    <row r="79" spans="1:79" s="334" customFormat="1" ht="26.25" customHeight="1" thickBot="1" x14ac:dyDescent="0.4">
      <c r="A79" s="396"/>
      <c r="B79" s="397" t="s">
        <v>435</v>
      </c>
      <c r="C79" s="398"/>
      <c r="D79" s="366" t="s">
        <v>409</v>
      </c>
      <c r="E79" s="366" t="s">
        <v>409</v>
      </c>
      <c r="F79" s="366" t="s">
        <v>409</v>
      </c>
      <c r="G79" s="366" t="s">
        <v>409</v>
      </c>
      <c r="H79" s="366" t="s">
        <v>409</v>
      </c>
      <c r="I79" s="366" t="s">
        <v>409</v>
      </c>
      <c r="J79" s="366" t="s">
        <v>409</v>
      </c>
      <c r="K79" s="366" t="s">
        <v>409</v>
      </c>
      <c r="L79" s="366" t="s">
        <v>409</v>
      </c>
      <c r="M79" s="366" t="s">
        <v>409</v>
      </c>
      <c r="N79" s="366" t="s">
        <v>409</v>
      </c>
      <c r="O79" s="366" t="s">
        <v>409</v>
      </c>
      <c r="P79" s="366" t="s">
        <v>409</v>
      </c>
      <c r="Q79" s="366" t="s">
        <v>409</v>
      </c>
      <c r="R79" s="366" t="s">
        <v>409</v>
      </c>
      <c r="S79" s="366" t="s">
        <v>409</v>
      </c>
      <c r="T79" s="366" t="s">
        <v>409</v>
      </c>
      <c r="U79" s="366" t="s">
        <v>409</v>
      </c>
      <c r="V79" s="366" t="s">
        <v>409</v>
      </c>
      <c r="W79" s="366" t="s">
        <v>409</v>
      </c>
      <c r="X79" s="366" t="s">
        <v>409</v>
      </c>
      <c r="Y79" s="366" t="s">
        <v>409</v>
      </c>
      <c r="Z79" s="366" t="s">
        <v>409</v>
      </c>
      <c r="AA79" s="366" t="s">
        <v>409</v>
      </c>
      <c r="AB79" s="366" t="s">
        <v>409</v>
      </c>
      <c r="AC79" s="366" t="s">
        <v>409</v>
      </c>
      <c r="AD79" s="366" t="s">
        <v>409</v>
      </c>
      <c r="AE79" s="366" t="s">
        <v>409</v>
      </c>
      <c r="AF79" s="366" t="s">
        <v>409</v>
      </c>
      <c r="AG79" s="366" t="s">
        <v>409</v>
      </c>
      <c r="AH79" s="366" t="s">
        <v>409</v>
      </c>
      <c r="AI79" s="366" t="s">
        <v>409</v>
      </c>
      <c r="AJ79" s="366" t="s">
        <v>409</v>
      </c>
      <c r="AK79" s="366" t="s">
        <v>409</v>
      </c>
      <c r="AL79" s="366" t="s">
        <v>409</v>
      </c>
      <c r="AM79" s="366" t="s">
        <v>409</v>
      </c>
      <c r="AN79" s="366" t="s">
        <v>409</v>
      </c>
      <c r="AO79" s="366" t="s">
        <v>409</v>
      </c>
      <c r="AP79" s="366" t="s">
        <v>409</v>
      </c>
      <c r="AQ79" s="366" t="s">
        <v>409</v>
      </c>
      <c r="AR79" s="366" t="s">
        <v>409</v>
      </c>
      <c r="AS79" s="366" t="s">
        <v>409</v>
      </c>
      <c r="AT79" s="366" t="s">
        <v>409</v>
      </c>
      <c r="AU79" s="366">
        <v>568.31642035859909</v>
      </c>
      <c r="AV79" s="366">
        <v>378.70184487160412</v>
      </c>
      <c r="AW79" s="366">
        <v>292.63014222077931</v>
      </c>
      <c r="AX79" s="366">
        <v>294.91344830677241</v>
      </c>
      <c r="AY79" s="366">
        <v>295.32516542260186</v>
      </c>
      <c r="AZ79" s="366">
        <v>289.87910763112677</v>
      </c>
      <c r="BA79" s="366">
        <v>298.26942740691396</v>
      </c>
      <c r="BB79" s="366">
        <v>313.53404846335491</v>
      </c>
      <c r="BC79" s="366">
        <v>363.47158225630693</v>
      </c>
      <c r="BD79" s="366">
        <v>401.43522114938429</v>
      </c>
      <c r="BE79" s="366">
        <v>442.20048315509558</v>
      </c>
      <c r="BF79" s="366">
        <v>330.52704790366403</v>
      </c>
      <c r="BG79" s="366">
        <v>371.30504208635335</v>
      </c>
      <c r="BH79" s="366">
        <v>144.43093247527821</v>
      </c>
      <c r="BI79" s="366">
        <v>172.26137101491048</v>
      </c>
      <c r="BJ79" s="366">
        <v>163.78820726293361</v>
      </c>
      <c r="BK79" s="366">
        <v>142.28190067655765</v>
      </c>
      <c r="BL79" s="366">
        <v>127.33121414681723</v>
      </c>
      <c r="BM79" s="366">
        <v>136.60812261214662</v>
      </c>
      <c r="BN79" s="366">
        <v>146.80090358184341</v>
      </c>
      <c r="BO79" s="366">
        <v>108.50997023997037</v>
      </c>
      <c r="BP79" s="366">
        <v>107.9428680373469</v>
      </c>
      <c r="BQ79" s="366">
        <v>0</v>
      </c>
      <c r="BR79" s="366">
        <v>0</v>
      </c>
      <c r="BS79" s="366">
        <v>0</v>
      </c>
      <c r="BT79" s="366">
        <v>0</v>
      </c>
      <c r="BU79" s="366">
        <v>0</v>
      </c>
      <c r="BV79" s="366">
        <v>0</v>
      </c>
      <c r="BW79" s="366">
        <v>0</v>
      </c>
      <c r="BX79" s="366">
        <v>0</v>
      </c>
      <c r="BY79" s="366">
        <v>0</v>
      </c>
      <c r="BZ79" s="366">
        <v>0</v>
      </c>
      <c r="CA79" s="367">
        <v>0</v>
      </c>
    </row>
    <row r="80" spans="1:79" ht="40.5" customHeight="1" x14ac:dyDescent="0.4">
      <c r="A80" s="384"/>
      <c r="B80" s="400" t="s">
        <v>439</v>
      </c>
      <c r="C80" s="371"/>
      <c r="D80" s="372" t="s">
        <v>671</v>
      </c>
      <c r="E80" s="372" t="s">
        <v>672</v>
      </c>
      <c r="F80" s="372" t="s">
        <v>673</v>
      </c>
      <c r="G80" s="372" t="s">
        <v>674</v>
      </c>
      <c r="H80" s="372" t="s">
        <v>675</v>
      </c>
      <c r="I80" s="372" t="s">
        <v>676</v>
      </c>
      <c r="J80" s="372" t="s">
        <v>677</v>
      </c>
      <c r="K80" s="372" t="s">
        <v>678</v>
      </c>
      <c r="L80" s="372" t="s">
        <v>679</v>
      </c>
      <c r="M80" s="372" t="s">
        <v>680</v>
      </c>
      <c r="N80" s="372" t="s">
        <v>681</v>
      </c>
      <c r="O80" s="372" t="s">
        <v>682</v>
      </c>
      <c r="P80" s="372" t="s">
        <v>683</v>
      </c>
      <c r="Q80" s="372" t="s">
        <v>684</v>
      </c>
      <c r="R80" s="372" t="s">
        <v>685</v>
      </c>
      <c r="S80" s="372" t="s">
        <v>686</v>
      </c>
      <c r="T80" s="372" t="s">
        <v>687</v>
      </c>
      <c r="U80" s="372" t="s">
        <v>688</v>
      </c>
      <c r="V80" s="372" t="s">
        <v>689</v>
      </c>
      <c r="W80" s="372" t="s">
        <v>690</v>
      </c>
      <c r="X80" s="372" t="s">
        <v>691</v>
      </c>
      <c r="Y80" s="372" t="s">
        <v>692</v>
      </c>
      <c r="Z80" s="372" t="s">
        <v>693</v>
      </c>
      <c r="AA80" s="372" t="s">
        <v>694</v>
      </c>
      <c r="AB80" s="372" t="s">
        <v>695</v>
      </c>
      <c r="AC80" s="372" t="s">
        <v>696</v>
      </c>
      <c r="AD80" s="372" t="s">
        <v>697</v>
      </c>
      <c r="AE80" s="372" t="s">
        <v>698</v>
      </c>
      <c r="AF80" s="372" t="s">
        <v>699</v>
      </c>
      <c r="AG80" s="372" t="s">
        <v>700</v>
      </c>
      <c r="AH80" s="372" t="s">
        <v>701</v>
      </c>
      <c r="AI80" s="372" t="s">
        <v>702</v>
      </c>
      <c r="AJ80" s="372" t="s">
        <v>703</v>
      </c>
      <c r="AK80" s="372" t="s">
        <v>704</v>
      </c>
      <c r="AL80" s="372" t="s">
        <v>705</v>
      </c>
      <c r="AM80" s="372" t="s">
        <v>706</v>
      </c>
      <c r="AN80" s="372" t="s">
        <v>707</v>
      </c>
      <c r="AO80" s="372" t="s">
        <v>708</v>
      </c>
      <c r="AP80" s="372" t="s">
        <v>709</v>
      </c>
      <c r="AQ80" s="372" t="s">
        <v>710</v>
      </c>
      <c r="AR80" s="372" t="s">
        <v>711</v>
      </c>
      <c r="AS80" s="372" t="s">
        <v>712</v>
      </c>
      <c r="AT80" s="372" t="s">
        <v>713</v>
      </c>
      <c r="AU80" s="372" t="s">
        <v>714</v>
      </c>
      <c r="AV80" s="372" t="s">
        <v>715</v>
      </c>
      <c r="AW80" s="372" t="s">
        <v>716</v>
      </c>
      <c r="AX80" s="372" t="s">
        <v>717</v>
      </c>
      <c r="AY80" s="372" t="s">
        <v>718</v>
      </c>
      <c r="AZ80" s="372" t="s">
        <v>719</v>
      </c>
      <c r="BA80" s="372" t="s">
        <v>720</v>
      </c>
      <c r="BB80" s="372" t="s">
        <v>721</v>
      </c>
      <c r="BC80" s="372" t="s">
        <v>722</v>
      </c>
      <c r="BD80" s="372" t="s">
        <v>723</v>
      </c>
      <c r="BE80" s="372" t="s">
        <v>724</v>
      </c>
      <c r="BF80" s="372" t="s">
        <v>725</v>
      </c>
      <c r="BG80" s="372" t="s">
        <v>726</v>
      </c>
      <c r="BH80" s="372" t="s">
        <v>727</v>
      </c>
      <c r="BI80" s="372" t="s">
        <v>728</v>
      </c>
      <c r="BJ80" s="372" t="s">
        <v>729</v>
      </c>
      <c r="BK80" s="372" t="s">
        <v>730</v>
      </c>
      <c r="BL80" s="372" t="s">
        <v>731</v>
      </c>
      <c r="BM80" s="372" t="s">
        <v>732</v>
      </c>
      <c r="BN80" s="372" t="s">
        <v>733</v>
      </c>
      <c r="BO80" s="372" t="s">
        <v>734</v>
      </c>
      <c r="BP80" s="372" t="s">
        <v>735</v>
      </c>
      <c r="BQ80" s="372" t="s">
        <v>736</v>
      </c>
      <c r="BR80" s="372" t="s">
        <v>737</v>
      </c>
      <c r="BS80" s="372" t="s">
        <v>738</v>
      </c>
      <c r="BT80" s="372" t="s">
        <v>739</v>
      </c>
      <c r="BU80" s="372" t="s">
        <v>740</v>
      </c>
      <c r="BV80" s="372" t="s">
        <v>741</v>
      </c>
      <c r="BW80" s="372" t="s">
        <v>742</v>
      </c>
      <c r="BX80" s="372" t="s">
        <v>743</v>
      </c>
      <c r="BY80" s="372" t="s">
        <v>744</v>
      </c>
      <c r="BZ80" s="372" t="s">
        <v>745</v>
      </c>
      <c r="CA80" s="373" t="s">
        <v>746</v>
      </c>
    </row>
    <row r="81" spans="1:79" s="230" customFormat="1" ht="26.25" customHeight="1" x14ac:dyDescent="0.4">
      <c r="A81" s="399"/>
      <c r="B81" s="224" t="s">
        <v>100</v>
      </c>
      <c r="C81" s="354"/>
      <c r="D81" s="357">
        <v>0</v>
      </c>
      <c r="E81" s="357">
        <v>0</v>
      </c>
      <c r="F81" s="357">
        <v>0</v>
      </c>
      <c r="G81" s="357">
        <v>0</v>
      </c>
      <c r="H81" s="357">
        <v>0</v>
      </c>
      <c r="I81" s="357">
        <v>0</v>
      </c>
      <c r="J81" s="357">
        <v>0</v>
      </c>
      <c r="K81" s="357">
        <v>0</v>
      </c>
      <c r="L81" s="357">
        <v>0</v>
      </c>
      <c r="M81" s="357">
        <v>0</v>
      </c>
      <c r="N81" s="357">
        <v>0</v>
      </c>
      <c r="O81" s="357">
        <v>0</v>
      </c>
      <c r="P81" s="357">
        <v>0</v>
      </c>
      <c r="Q81" s="357">
        <v>0</v>
      </c>
      <c r="R81" s="357">
        <v>0</v>
      </c>
      <c r="S81" s="357">
        <v>0</v>
      </c>
      <c r="T81" s="357">
        <v>0</v>
      </c>
      <c r="U81" s="357">
        <v>0</v>
      </c>
      <c r="V81" s="357">
        <v>0</v>
      </c>
      <c r="W81" s="357">
        <v>0</v>
      </c>
      <c r="X81" s="357">
        <v>0</v>
      </c>
      <c r="Y81" s="357">
        <v>0</v>
      </c>
      <c r="Z81" s="357">
        <v>0</v>
      </c>
      <c r="AA81" s="357">
        <v>0</v>
      </c>
      <c r="AB81" s="357">
        <v>0</v>
      </c>
      <c r="AC81" s="357">
        <v>0</v>
      </c>
      <c r="AD81" s="357">
        <v>0</v>
      </c>
      <c r="AE81" s="357">
        <v>0</v>
      </c>
      <c r="AF81" s="357">
        <v>0</v>
      </c>
      <c r="AG81" s="357">
        <v>0</v>
      </c>
      <c r="AH81" s="357">
        <v>5460</v>
      </c>
      <c r="AI81" s="357">
        <v>5396</v>
      </c>
      <c r="AJ81" s="357">
        <v>5800</v>
      </c>
      <c r="AK81" s="357">
        <v>6555</v>
      </c>
      <c r="AL81" s="357">
        <v>6950</v>
      </c>
      <c r="AM81" s="357">
        <v>7020</v>
      </c>
      <c r="AN81" s="357">
        <v>7230</v>
      </c>
      <c r="AO81" s="357">
        <v>7020</v>
      </c>
      <c r="AP81" s="357">
        <v>7050</v>
      </c>
      <c r="AQ81" s="357">
        <v>6875</v>
      </c>
      <c r="AR81" s="357">
        <v>5143</v>
      </c>
      <c r="AS81" s="357">
        <v>5201</v>
      </c>
      <c r="AT81" s="357">
        <v>6726</v>
      </c>
      <c r="AU81" s="357">
        <v>6367</v>
      </c>
      <c r="AV81" s="357">
        <v>6704</v>
      </c>
      <c r="AW81" s="357">
        <v>5466</v>
      </c>
      <c r="AX81" s="357">
        <v>5615</v>
      </c>
      <c r="AY81" s="357">
        <v>5690</v>
      </c>
      <c r="AZ81" s="357">
        <v>5618</v>
      </c>
      <c r="BA81" s="357">
        <v>5479</v>
      </c>
      <c r="BB81" s="357">
        <v>5306</v>
      </c>
      <c r="BC81" s="357">
        <v>5051</v>
      </c>
      <c r="BD81" s="357">
        <v>4761</v>
      </c>
      <c r="BE81" s="357">
        <v>4664</v>
      </c>
      <c r="BF81" s="357">
        <v>4625</v>
      </c>
      <c r="BG81" s="357">
        <v>4693</v>
      </c>
      <c r="BH81" s="357">
        <v>4915</v>
      </c>
      <c r="BI81" s="357">
        <v>5029</v>
      </c>
      <c r="BJ81" s="357">
        <v>5080</v>
      </c>
      <c r="BK81" s="357">
        <v>5068</v>
      </c>
      <c r="BL81" s="357">
        <v>5158</v>
      </c>
      <c r="BM81" s="357">
        <v>5571</v>
      </c>
      <c r="BN81" s="357">
        <v>5805</v>
      </c>
      <c r="BO81" s="357">
        <v>5874</v>
      </c>
      <c r="BP81" s="357">
        <v>5911</v>
      </c>
      <c r="BQ81" s="357">
        <v>0</v>
      </c>
      <c r="BR81" s="357">
        <v>0</v>
      </c>
      <c r="BS81" s="357">
        <v>0</v>
      </c>
      <c r="BT81" s="357">
        <v>0</v>
      </c>
      <c r="BU81" s="357">
        <v>0</v>
      </c>
      <c r="BV81" s="357">
        <v>0</v>
      </c>
      <c r="BW81" s="357">
        <v>0</v>
      </c>
      <c r="BX81" s="358">
        <v>0</v>
      </c>
      <c r="BY81" s="358">
        <v>0</v>
      </c>
      <c r="BZ81" s="358">
        <v>0</v>
      </c>
      <c r="CA81" s="359">
        <v>0</v>
      </c>
    </row>
    <row r="82" spans="1:79" ht="26.25" customHeight="1" x14ac:dyDescent="0.4">
      <c r="A82" s="143"/>
      <c r="B82" s="147" t="s">
        <v>414</v>
      </c>
      <c r="BX82" s="207"/>
      <c r="BY82" s="207"/>
      <c r="BZ82" s="207"/>
      <c r="CA82" s="208"/>
    </row>
    <row r="83" spans="1:79" x14ac:dyDescent="0.4">
      <c r="A83" s="394"/>
      <c r="B83" s="64" t="s">
        <v>415</v>
      </c>
      <c r="D83" s="361"/>
      <c r="E83" s="361"/>
      <c r="F83" s="361"/>
      <c r="G83" s="361"/>
      <c r="H83" s="361"/>
      <c r="I83" s="361"/>
      <c r="J83" s="361"/>
      <c r="K83" s="361"/>
      <c r="L83" s="361"/>
      <c r="M83" s="361"/>
      <c r="N83" s="361"/>
      <c r="O83" s="361"/>
      <c r="P83" s="361"/>
      <c r="Q83" s="361"/>
      <c r="R83" s="361"/>
      <c r="S83" s="361"/>
      <c r="T83" s="361"/>
      <c r="U83" s="361"/>
      <c r="V83" s="361"/>
      <c r="W83" s="361"/>
      <c r="X83" s="361"/>
      <c r="Y83" s="361"/>
      <c r="Z83" s="361"/>
      <c r="AA83" s="361"/>
      <c r="AB83" s="361"/>
      <c r="AC83" s="361"/>
      <c r="AD83" s="361"/>
      <c r="AE83" s="361"/>
      <c r="AF83" s="361"/>
      <c r="AG83" s="361"/>
      <c r="AH83" s="361"/>
      <c r="AI83" s="361"/>
      <c r="AJ83" s="361"/>
      <c r="AK83" s="361"/>
      <c r="AL83" s="361"/>
      <c r="AM83" s="361"/>
      <c r="AN83" s="361"/>
      <c r="AO83" s="361"/>
      <c r="AP83" s="361"/>
      <c r="AQ83" s="361"/>
      <c r="AR83" s="361"/>
      <c r="AS83" s="361"/>
      <c r="AT83" s="361"/>
      <c r="AU83" s="361"/>
      <c r="AV83" s="361"/>
      <c r="AW83" s="361"/>
      <c r="AX83" s="361"/>
      <c r="AY83" s="361"/>
      <c r="AZ83" s="361"/>
      <c r="BA83" s="361"/>
      <c r="BB83" s="361"/>
      <c r="BC83" s="361"/>
      <c r="BD83" s="361"/>
      <c r="BE83" s="361"/>
      <c r="BF83" s="361"/>
      <c r="BG83" s="361"/>
      <c r="BH83" s="361"/>
      <c r="BI83" s="361"/>
      <c r="BJ83" s="361"/>
      <c r="BK83" s="361"/>
      <c r="BL83" s="361">
        <v>368</v>
      </c>
      <c r="BM83" s="361">
        <v>597</v>
      </c>
      <c r="BN83" s="361">
        <v>647</v>
      </c>
      <c r="BO83" s="361">
        <v>691</v>
      </c>
      <c r="BP83" s="361">
        <v>733</v>
      </c>
      <c r="BQ83" s="361">
        <v>0</v>
      </c>
      <c r="BR83" s="361">
        <v>0</v>
      </c>
      <c r="BS83" s="361">
        <v>0</v>
      </c>
      <c r="BT83" s="361">
        <v>0</v>
      </c>
      <c r="BU83" s="361">
        <v>0</v>
      </c>
      <c r="BV83" s="361">
        <v>0</v>
      </c>
      <c r="BW83" s="361">
        <v>0</v>
      </c>
      <c r="BX83" s="362">
        <v>0</v>
      </c>
      <c r="BY83" s="362">
        <v>0</v>
      </c>
      <c r="BZ83" s="362">
        <v>0</v>
      </c>
      <c r="CA83" s="363">
        <v>0</v>
      </c>
    </row>
    <row r="84" spans="1:79" x14ac:dyDescent="0.4">
      <c r="A84" s="394"/>
      <c r="B84" s="64" t="s">
        <v>25</v>
      </c>
      <c r="D84" s="361"/>
      <c r="E84" s="361"/>
      <c r="F84" s="361"/>
      <c r="G84" s="361"/>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1"/>
      <c r="AF84" s="361"/>
      <c r="AG84" s="361"/>
      <c r="AH84" s="361"/>
      <c r="AI84" s="361"/>
      <c r="AJ84" s="361"/>
      <c r="AK84" s="361"/>
      <c r="AL84" s="361"/>
      <c r="AM84" s="361"/>
      <c r="AN84" s="361"/>
      <c r="AO84" s="361"/>
      <c r="AP84" s="361"/>
      <c r="AQ84" s="361"/>
      <c r="AR84" s="361"/>
      <c r="AS84" s="361"/>
      <c r="AT84" s="361"/>
      <c r="AU84" s="361"/>
      <c r="AV84" s="361"/>
      <c r="AW84" s="361"/>
      <c r="AX84" s="361"/>
      <c r="AY84" s="361"/>
      <c r="AZ84" s="361"/>
      <c r="BA84" s="361"/>
      <c r="BB84" s="361"/>
      <c r="BC84" s="361"/>
      <c r="BD84" s="361"/>
      <c r="BE84" s="361"/>
      <c r="BF84" s="361"/>
      <c r="BG84" s="361"/>
      <c r="BH84" s="361"/>
      <c r="BI84" s="361"/>
      <c r="BJ84" s="361"/>
      <c r="BK84" s="361"/>
      <c r="BL84" s="361">
        <v>1147</v>
      </c>
      <c r="BM84" s="361">
        <v>1215</v>
      </c>
      <c r="BN84" s="361">
        <v>1266</v>
      </c>
      <c r="BO84" s="361">
        <v>1286</v>
      </c>
      <c r="BP84" s="361">
        <v>1294</v>
      </c>
      <c r="BQ84" s="361">
        <v>0</v>
      </c>
      <c r="BR84" s="361">
        <v>0</v>
      </c>
      <c r="BS84" s="361">
        <v>0</v>
      </c>
      <c r="BT84" s="361">
        <v>0</v>
      </c>
      <c r="BU84" s="361">
        <v>0</v>
      </c>
      <c r="BV84" s="361">
        <v>0</v>
      </c>
      <c r="BW84" s="361">
        <v>0</v>
      </c>
      <c r="BX84" s="362">
        <v>0</v>
      </c>
      <c r="BY84" s="362">
        <v>0</v>
      </c>
      <c r="BZ84" s="362">
        <v>0</v>
      </c>
      <c r="CA84" s="363">
        <v>0</v>
      </c>
    </row>
    <row r="85" spans="1:79" x14ac:dyDescent="0.4">
      <c r="A85" s="394"/>
      <c r="B85" s="64" t="s">
        <v>416</v>
      </c>
      <c r="D85" s="361"/>
      <c r="E85" s="361"/>
      <c r="F85" s="361"/>
      <c r="G85" s="361"/>
      <c r="H85" s="361"/>
      <c r="I85" s="361"/>
      <c r="J85" s="361"/>
      <c r="K85" s="361"/>
      <c r="L85" s="361"/>
      <c r="M85" s="361"/>
      <c r="N85" s="361"/>
      <c r="O85" s="361"/>
      <c r="P85" s="361"/>
      <c r="Q85" s="361"/>
      <c r="R85" s="361"/>
      <c r="S85" s="361"/>
      <c r="T85" s="361"/>
      <c r="U85" s="361"/>
      <c r="V85" s="361"/>
      <c r="W85" s="361"/>
      <c r="X85" s="361"/>
      <c r="Y85" s="361"/>
      <c r="Z85" s="361"/>
      <c r="AA85" s="361"/>
      <c r="AB85" s="361"/>
      <c r="AC85" s="361"/>
      <c r="AD85" s="361"/>
      <c r="AE85" s="361"/>
      <c r="AF85" s="361"/>
      <c r="AG85" s="361"/>
      <c r="AH85" s="361"/>
      <c r="AI85" s="361"/>
      <c r="AJ85" s="361"/>
      <c r="AK85" s="361"/>
      <c r="AL85" s="361"/>
      <c r="AM85" s="361"/>
      <c r="AN85" s="361"/>
      <c r="AO85" s="361"/>
      <c r="AP85" s="361"/>
      <c r="AQ85" s="361"/>
      <c r="AR85" s="361"/>
      <c r="AS85" s="361"/>
      <c r="AT85" s="361"/>
      <c r="AU85" s="361"/>
      <c r="AV85" s="361"/>
      <c r="AW85" s="361"/>
      <c r="AX85" s="361"/>
      <c r="AY85" s="361"/>
      <c r="AZ85" s="361"/>
      <c r="BA85" s="361"/>
      <c r="BB85" s="361"/>
      <c r="BC85" s="361"/>
      <c r="BD85" s="361"/>
      <c r="BE85" s="361"/>
      <c r="BF85" s="361"/>
      <c r="BG85" s="361"/>
      <c r="BH85" s="361"/>
      <c r="BI85" s="361"/>
      <c r="BJ85" s="361"/>
      <c r="BK85" s="361"/>
      <c r="BL85" s="361">
        <v>647</v>
      </c>
      <c r="BM85" s="361">
        <v>625</v>
      </c>
      <c r="BN85" s="361">
        <v>581</v>
      </c>
      <c r="BO85" s="361">
        <v>517</v>
      </c>
      <c r="BP85" s="361">
        <v>468</v>
      </c>
      <c r="BQ85" s="361">
        <v>0</v>
      </c>
      <c r="BR85" s="361">
        <v>0</v>
      </c>
      <c r="BS85" s="361">
        <v>0</v>
      </c>
      <c r="BT85" s="361">
        <v>0</v>
      </c>
      <c r="BU85" s="361">
        <v>0</v>
      </c>
      <c r="BV85" s="361">
        <v>0</v>
      </c>
      <c r="BW85" s="361">
        <v>0</v>
      </c>
      <c r="BX85" s="362">
        <v>0</v>
      </c>
      <c r="BY85" s="362">
        <v>0</v>
      </c>
      <c r="BZ85" s="362">
        <v>0</v>
      </c>
      <c r="CA85" s="363">
        <v>0</v>
      </c>
    </row>
    <row r="86" spans="1:79" x14ac:dyDescent="0.4">
      <c r="A86" s="394"/>
      <c r="B86" s="64" t="s">
        <v>363</v>
      </c>
      <c r="D86" s="361"/>
      <c r="E86" s="361"/>
      <c r="F86" s="361"/>
      <c r="G86" s="361"/>
      <c r="H86" s="361"/>
      <c r="I86" s="361"/>
      <c r="J86" s="361"/>
      <c r="K86" s="361"/>
      <c r="L86" s="361"/>
      <c r="M86" s="361"/>
      <c r="N86" s="361"/>
      <c r="O86" s="361"/>
      <c r="P86" s="361"/>
      <c r="Q86" s="361"/>
      <c r="R86" s="361"/>
      <c r="S86" s="361"/>
      <c r="T86" s="361"/>
      <c r="U86" s="361"/>
      <c r="V86" s="361"/>
      <c r="W86" s="361"/>
      <c r="X86" s="361"/>
      <c r="Y86" s="361"/>
      <c r="Z86" s="361"/>
      <c r="AA86" s="361"/>
      <c r="AB86" s="361"/>
      <c r="AC86" s="361"/>
      <c r="AD86" s="361"/>
      <c r="AE86" s="361"/>
      <c r="AF86" s="361"/>
      <c r="AG86" s="361"/>
      <c r="AH86" s="361"/>
      <c r="AI86" s="361"/>
      <c r="AJ86" s="361"/>
      <c r="AK86" s="361"/>
      <c r="AL86" s="361"/>
      <c r="AM86" s="361"/>
      <c r="AN86" s="361"/>
      <c r="AO86" s="361"/>
      <c r="AP86" s="361"/>
      <c r="AQ86" s="361"/>
      <c r="AR86" s="361"/>
      <c r="AS86" s="361"/>
      <c r="AT86" s="361"/>
      <c r="AU86" s="361"/>
      <c r="AV86" s="361"/>
      <c r="AW86" s="361"/>
      <c r="AX86" s="361"/>
      <c r="AY86" s="361"/>
      <c r="AZ86" s="361"/>
      <c r="BA86" s="361"/>
      <c r="BB86" s="361"/>
      <c r="BC86" s="361"/>
      <c r="BD86" s="361"/>
      <c r="BE86" s="361"/>
      <c r="BF86" s="361"/>
      <c r="BG86" s="361"/>
      <c r="BH86" s="361"/>
      <c r="BI86" s="361"/>
      <c r="BJ86" s="361"/>
      <c r="BK86" s="361"/>
      <c r="BL86" s="361">
        <v>96</v>
      </c>
      <c r="BM86" s="361">
        <v>109</v>
      </c>
      <c r="BN86" s="361">
        <v>126</v>
      </c>
      <c r="BO86" s="361">
        <v>139</v>
      </c>
      <c r="BP86" s="361">
        <v>154</v>
      </c>
      <c r="BQ86" s="361">
        <v>0</v>
      </c>
      <c r="BR86" s="361">
        <v>0</v>
      </c>
      <c r="BS86" s="361">
        <v>0</v>
      </c>
      <c r="BT86" s="361">
        <v>0</v>
      </c>
      <c r="BU86" s="361">
        <v>0</v>
      </c>
      <c r="BV86" s="361">
        <v>0</v>
      </c>
      <c r="BW86" s="361">
        <v>0</v>
      </c>
      <c r="BX86" s="362">
        <v>0</v>
      </c>
      <c r="BY86" s="362">
        <v>0</v>
      </c>
      <c r="BZ86" s="362">
        <v>0</v>
      </c>
      <c r="CA86" s="363">
        <v>0</v>
      </c>
    </row>
    <row r="87" spans="1:79" x14ac:dyDescent="0.4">
      <c r="A87" s="394"/>
      <c r="B87" s="64" t="s">
        <v>417</v>
      </c>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c r="AM87" s="361"/>
      <c r="AN87" s="361"/>
      <c r="AO87" s="361"/>
      <c r="AP87" s="361"/>
      <c r="AQ87" s="361"/>
      <c r="AR87" s="361"/>
      <c r="AS87" s="361"/>
      <c r="AT87" s="361"/>
      <c r="AU87" s="361"/>
      <c r="AV87" s="361"/>
      <c r="AW87" s="361"/>
      <c r="AX87" s="361"/>
      <c r="AY87" s="361"/>
      <c r="AZ87" s="361"/>
      <c r="BA87" s="361"/>
      <c r="BB87" s="361"/>
      <c r="BC87" s="361"/>
      <c r="BD87" s="361"/>
      <c r="BE87" s="361"/>
      <c r="BF87" s="361"/>
      <c r="BG87" s="361"/>
      <c r="BH87" s="361"/>
      <c r="BI87" s="361"/>
      <c r="BJ87" s="361"/>
      <c r="BK87" s="361"/>
      <c r="BL87" s="361">
        <v>170</v>
      </c>
      <c r="BM87" s="361">
        <v>176</v>
      </c>
      <c r="BN87" s="361">
        <v>175</v>
      </c>
      <c r="BO87" s="361">
        <v>161</v>
      </c>
      <c r="BP87" s="361">
        <v>137</v>
      </c>
      <c r="BQ87" s="361">
        <v>0</v>
      </c>
      <c r="BR87" s="361">
        <v>0</v>
      </c>
      <c r="BS87" s="361">
        <v>0</v>
      </c>
      <c r="BT87" s="361">
        <v>0</v>
      </c>
      <c r="BU87" s="361">
        <v>0</v>
      </c>
      <c r="BV87" s="361">
        <v>0</v>
      </c>
      <c r="BW87" s="361">
        <v>0</v>
      </c>
      <c r="BX87" s="362">
        <v>0</v>
      </c>
      <c r="BY87" s="362">
        <v>0</v>
      </c>
      <c r="BZ87" s="362">
        <v>0</v>
      </c>
      <c r="CA87" s="363">
        <v>0</v>
      </c>
    </row>
    <row r="88" spans="1:79" ht="26.25" customHeight="1" x14ac:dyDescent="0.4">
      <c r="A88" s="394"/>
      <c r="B88" s="64" t="s">
        <v>418</v>
      </c>
      <c r="D88" s="361"/>
      <c r="E88" s="361"/>
      <c r="F88" s="361"/>
      <c r="G88" s="361"/>
      <c r="H88" s="361"/>
      <c r="I88" s="361"/>
      <c r="J88" s="361"/>
      <c r="K88" s="361"/>
      <c r="L88" s="361"/>
      <c r="M88" s="361"/>
      <c r="N88" s="361"/>
      <c r="O88" s="361"/>
      <c r="P88" s="361"/>
      <c r="Q88" s="361"/>
      <c r="R88" s="361"/>
      <c r="S88" s="361"/>
      <c r="T88" s="361"/>
      <c r="U88" s="361"/>
      <c r="V88" s="361"/>
      <c r="W88" s="361"/>
      <c r="X88" s="361"/>
      <c r="Y88" s="361"/>
      <c r="Z88" s="361"/>
      <c r="AA88" s="361"/>
      <c r="AB88" s="361"/>
      <c r="AC88" s="361"/>
      <c r="AD88" s="361"/>
      <c r="AE88" s="361"/>
      <c r="AF88" s="361"/>
      <c r="AG88" s="361"/>
      <c r="AH88" s="361"/>
      <c r="AI88" s="361"/>
      <c r="AJ88" s="361"/>
      <c r="AK88" s="361"/>
      <c r="AL88" s="361"/>
      <c r="AM88" s="361"/>
      <c r="AN88" s="361"/>
      <c r="AO88" s="361"/>
      <c r="AP88" s="361"/>
      <c r="AQ88" s="361"/>
      <c r="AR88" s="361"/>
      <c r="AS88" s="361"/>
      <c r="AT88" s="361"/>
      <c r="AU88" s="361"/>
      <c r="AV88" s="361"/>
      <c r="AW88" s="361"/>
      <c r="AX88" s="361"/>
      <c r="AY88" s="361"/>
      <c r="AZ88" s="361"/>
      <c r="BA88" s="361"/>
      <c r="BB88" s="361"/>
      <c r="BC88" s="361"/>
      <c r="BD88" s="361"/>
      <c r="BE88" s="361"/>
      <c r="BF88" s="361"/>
      <c r="BG88" s="361"/>
      <c r="BH88" s="361"/>
      <c r="BI88" s="361"/>
      <c r="BJ88" s="361"/>
      <c r="BK88" s="361"/>
      <c r="BL88" s="361">
        <v>1928</v>
      </c>
      <c r="BM88" s="361">
        <v>1939</v>
      </c>
      <c r="BN88" s="361">
        <v>1936</v>
      </c>
      <c r="BO88" s="361">
        <v>1900</v>
      </c>
      <c r="BP88" s="361">
        <v>1817</v>
      </c>
      <c r="BQ88" s="361">
        <v>0</v>
      </c>
      <c r="BR88" s="361">
        <v>0</v>
      </c>
      <c r="BS88" s="361">
        <v>0</v>
      </c>
      <c r="BT88" s="361">
        <v>0</v>
      </c>
      <c r="BU88" s="361">
        <v>0</v>
      </c>
      <c r="BV88" s="361">
        <v>0</v>
      </c>
      <c r="BW88" s="361">
        <v>0</v>
      </c>
      <c r="BX88" s="362">
        <v>0</v>
      </c>
      <c r="BY88" s="362">
        <v>0</v>
      </c>
      <c r="BZ88" s="362">
        <v>0</v>
      </c>
      <c r="CA88" s="363">
        <v>0</v>
      </c>
    </row>
    <row r="89" spans="1:79" x14ac:dyDescent="0.4">
      <c r="A89" s="394"/>
      <c r="B89" s="64" t="s">
        <v>364</v>
      </c>
      <c r="D89" s="361"/>
      <c r="E89" s="361"/>
      <c r="F89" s="361"/>
      <c r="G89" s="361"/>
      <c r="H89" s="361"/>
      <c r="I89" s="361"/>
      <c r="J89" s="361"/>
      <c r="K89" s="361"/>
      <c r="L89" s="361"/>
      <c r="M89" s="361"/>
      <c r="N89" s="361"/>
      <c r="O89" s="361"/>
      <c r="P89" s="361"/>
      <c r="Q89" s="361"/>
      <c r="R89" s="361"/>
      <c r="S89" s="361"/>
      <c r="T89" s="361"/>
      <c r="U89" s="361"/>
      <c r="V89" s="361"/>
      <c r="W89" s="361"/>
      <c r="X89" s="361"/>
      <c r="Y89" s="361"/>
      <c r="Z89" s="361"/>
      <c r="AA89" s="361"/>
      <c r="AB89" s="361"/>
      <c r="AC89" s="361"/>
      <c r="AD89" s="361"/>
      <c r="AE89" s="361"/>
      <c r="AF89" s="361"/>
      <c r="AG89" s="361"/>
      <c r="AH89" s="361"/>
      <c r="AI89" s="361"/>
      <c r="AJ89" s="361"/>
      <c r="AK89" s="361"/>
      <c r="AL89" s="361"/>
      <c r="AM89" s="361"/>
      <c r="AN89" s="361"/>
      <c r="AO89" s="361"/>
      <c r="AP89" s="361"/>
      <c r="AQ89" s="361"/>
      <c r="AR89" s="361"/>
      <c r="AS89" s="361"/>
      <c r="AT89" s="361"/>
      <c r="AU89" s="361"/>
      <c r="AV89" s="361"/>
      <c r="AW89" s="361"/>
      <c r="AX89" s="361"/>
      <c r="AY89" s="361"/>
      <c r="AZ89" s="361"/>
      <c r="BA89" s="361"/>
      <c r="BB89" s="361"/>
      <c r="BC89" s="361"/>
      <c r="BD89" s="361"/>
      <c r="BE89" s="361"/>
      <c r="BF89" s="361"/>
      <c r="BG89" s="361"/>
      <c r="BH89" s="361"/>
      <c r="BI89" s="361"/>
      <c r="BJ89" s="361"/>
      <c r="BK89" s="361"/>
      <c r="BL89" s="361">
        <v>29</v>
      </c>
      <c r="BM89" s="361">
        <v>33</v>
      </c>
      <c r="BN89" s="361">
        <v>40</v>
      </c>
      <c r="BO89" s="361">
        <v>44</v>
      </c>
      <c r="BP89" s="361">
        <v>52</v>
      </c>
      <c r="BQ89" s="361">
        <v>0</v>
      </c>
      <c r="BR89" s="361">
        <v>0</v>
      </c>
      <c r="BS89" s="361">
        <v>0</v>
      </c>
      <c r="BT89" s="361">
        <v>0</v>
      </c>
      <c r="BU89" s="361">
        <v>0</v>
      </c>
      <c r="BV89" s="361">
        <v>0</v>
      </c>
      <c r="BW89" s="361">
        <v>0</v>
      </c>
      <c r="BX89" s="362">
        <v>0</v>
      </c>
      <c r="BY89" s="362">
        <v>0</v>
      </c>
      <c r="BZ89" s="362">
        <v>0</v>
      </c>
      <c r="CA89" s="363">
        <v>0</v>
      </c>
    </row>
    <row r="90" spans="1:79" x14ac:dyDescent="0.4">
      <c r="A90" s="394"/>
      <c r="B90" s="64" t="s">
        <v>419</v>
      </c>
      <c r="D90" s="361"/>
      <c r="E90" s="361"/>
      <c r="F90" s="361"/>
      <c r="G90" s="361"/>
      <c r="H90" s="361"/>
      <c r="I90" s="361"/>
      <c r="J90" s="361"/>
      <c r="K90" s="361"/>
      <c r="L90" s="361"/>
      <c r="M90" s="361"/>
      <c r="N90" s="361"/>
      <c r="O90" s="361"/>
      <c r="P90" s="361"/>
      <c r="Q90" s="361"/>
      <c r="R90" s="361"/>
      <c r="S90" s="361"/>
      <c r="T90" s="361"/>
      <c r="U90" s="361"/>
      <c r="V90" s="361"/>
      <c r="W90" s="361"/>
      <c r="X90" s="361"/>
      <c r="Y90" s="361"/>
      <c r="Z90" s="361"/>
      <c r="AA90" s="361"/>
      <c r="AB90" s="361"/>
      <c r="AC90" s="361"/>
      <c r="AD90" s="361"/>
      <c r="AE90" s="361"/>
      <c r="AF90" s="361"/>
      <c r="AG90" s="361"/>
      <c r="AH90" s="361"/>
      <c r="AI90" s="361"/>
      <c r="AJ90" s="361"/>
      <c r="AK90" s="361"/>
      <c r="AL90" s="361"/>
      <c r="AM90" s="361"/>
      <c r="AN90" s="361"/>
      <c r="AO90" s="361"/>
      <c r="AP90" s="361"/>
      <c r="AQ90" s="361"/>
      <c r="AR90" s="361"/>
      <c r="AS90" s="361"/>
      <c r="AT90" s="361"/>
      <c r="AU90" s="361"/>
      <c r="AV90" s="361"/>
      <c r="AW90" s="361"/>
      <c r="AX90" s="361"/>
      <c r="AY90" s="361"/>
      <c r="AZ90" s="361"/>
      <c r="BA90" s="361"/>
      <c r="BB90" s="361"/>
      <c r="BC90" s="361"/>
      <c r="BD90" s="361"/>
      <c r="BE90" s="361"/>
      <c r="BF90" s="361"/>
      <c r="BG90" s="361"/>
      <c r="BH90" s="361"/>
      <c r="BI90" s="361"/>
      <c r="BJ90" s="361"/>
      <c r="BK90" s="361"/>
      <c r="BL90" s="361">
        <v>8</v>
      </c>
      <c r="BM90" s="361">
        <v>9</v>
      </c>
      <c r="BN90" s="361">
        <v>9</v>
      </c>
      <c r="BO90" s="361">
        <v>9</v>
      </c>
      <c r="BP90" s="361">
        <v>9</v>
      </c>
      <c r="BQ90" s="361">
        <v>0</v>
      </c>
      <c r="BR90" s="361">
        <v>0</v>
      </c>
      <c r="BS90" s="361">
        <v>0</v>
      </c>
      <c r="BT90" s="361">
        <v>0</v>
      </c>
      <c r="BU90" s="361">
        <v>0</v>
      </c>
      <c r="BV90" s="361">
        <v>0</v>
      </c>
      <c r="BW90" s="361">
        <v>0</v>
      </c>
      <c r="BX90" s="362">
        <v>0</v>
      </c>
      <c r="BY90" s="362">
        <v>0</v>
      </c>
      <c r="BZ90" s="362">
        <v>0</v>
      </c>
      <c r="CA90" s="363">
        <v>0</v>
      </c>
    </row>
    <row r="91" spans="1:79" x14ac:dyDescent="0.4">
      <c r="A91" s="394"/>
      <c r="B91" s="64" t="s">
        <v>32</v>
      </c>
      <c r="D91" s="361"/>
      <c r="E91" s="361"/>
      <c r="F91" s="361"/>
      <c r="G91" s="361"/>
      <c r="H91" s="361"/>
      <c r="I91" s="361"/>
      <c r="J91" s="361"/>
      <c r="K91" s="361"/>
      <c r="L91" s="361"/>
      <c r="M91" s="361"/>
      <c r="N91" s="361"/>
      <c r="O91" s="361"/>
      <c r="P91" s="361"/>
      <c r="Q91" s="361"/>
      <c r="R91" s="361"/>
      <c r="S91" s="361"/>
      <c r="T91" s="361"/>
      <c r="U91" s="361"/>
      <c r="V91" s="361"/>
      <c r="W91" s="361"/>
      <c r="X91" s="361"/>
      <c r="Y91" s="361"/>
      <c r="Z91" s="361"/>
      <c r="AA91" s="361"/>
      <c r="AB91" s="361"/>
      <c r="AC91" s="361"/>
      <c r="AD91" s="361"/>
      <c r="AE91" s="361"/>
      <c r="AF91" s="361"/>
      <c r="AG91" s="361"/>
      <c r="AH91" s="361"/>
      <c r="AI91" s="361"/>
      <c r="AJ91" s="361"/>
      <c r="AK91" s="361"/>
      <c r="AL91" s="361"/>
      <c r="AM91" s="361"/>
      <c r="AN91" s="361"/>
      <c r="AO91" s="361"/>
      <c r="AP91" s="361"/>
      <c r="AQ91" s="361"/>
      <c r="AR91" s="361"/>
      <c r="AS91" s="361"/>
      <c r="AT91" s="361"/>
      <c r="AU91" s="361"/>
      <c r="AV91" s="361"/>
      <c r="AW91" s="361"/>
      <c r="AX91" s="361"/>
      <c r="AY91" s="361"/>
      <c r="AZ91" s="361"/>
      <c r="BA91" s="361"/>
      <c r="BB91" s="361"/>
      <c r="BC91" s="361"/>
      <c r="BD91" s="361"/>
      <c r="BE91" s="361"/>
      <c r="BF91" s="361"/>
      <c r="BG91" s="361"/>
      <c r="BH91" s="361"/>
      <c r="BI91" s="361"/>
      <c r="BJ91" s="361"/>
      <c r="BK91" s="361"/>
      <c r="BL91" s="361">
        <v>433</v>
      </c>
      <c r="BM91" s="361">
        <v>444</v>
      </c>
      <c r="BN91" s="361">
        <v>453</v>
      </c>
      <c r="BO91" s="361">
        <v>460</v>
      </c>
      <c r="BP91" s="361">
        <v>496</v>
      </c>
      <c r="BQ91" s="361">
        <v>0</v>
      </c>
      <c r="BR91" s="361">
        <v>0</v>
      </c>
      <c r="BS91" s="361">
        <v>0</v>
      </c>
      <c r="BT91" s="361">
        <v>0</v>
      </c>
      <c r="BU91" s="361">
        <v>0</v>
      </c>
      <c r="BV91" s="361">
        <v>0</v>
      </c>
      <c r="BW91" s="361">
        <v>0</v>
      </c>
      <c r="BX91" s="362">
        <v>0</v>
      </c>
      <c r="BY91" s="362">
        <v>0</v>
      </c>
      <c r="BZ91" s="362">
        <v>0</v>
      </c>
      <c r="CA91" s="363">
        <v>0</v>
      </c>
    </row>
    <row r="92" spans="1:79" x14ac:dyDescent="0.4">
      <c r="A92" s="394"/>
      <c r="B92" s="64" t="s">
        <v>420</v>
      </c>
      <c r="D92" s="361"/>
      <c r="E92" s="361"/>
      <c r="F92" s="361"/>
      <c r="G92" s="361"/>
      <c r="H92" s="361"/>
      <c r="I92" s="361"/>
      <c r="J92" s="361"/>
      <c r="K92" s="361"/>
      <c r="L92" s="361"/>
      <c r="M92" s="361"/>
      <c r="N92" s="361"/>
      <c r="O92" s="361"/>
      <c r="P92" s="361"/>
      <c r="Q92" s="361"/>
      <c r="R92" s="361"/>
      <c r="S92" s="361"/>
      <c r="T92" s="361"/>
      <c r="U92" s="361"/>
      <c r="V92" s="361"/>
      <c r="W92" s="361"/>
      <c r="X92" s="361"/>
      <c r="Y92" s="361"/>
      <c r="Z92" s="361"/>
      <c r="AA92" s="361"/>
      <c r="AB92" s="361"/>
      <c r="AC92" s="361"/>
      <c r="AD92" s="361"/>
      <c r="AE92" s="361"/>
      <c r="AF92" s="361"/>
      <c r="AG92" s="361"/>
      <c r="AH92" s="361"/>
      <c r="AI92" s="361"/>
      <c r="AJ92" s="361"/>
      <c r="AK92" s="361"/>
      <c r="AL92" s="361"/>
      <c r="AM92" s="361"/>
      <c r="AN92" s="361"/>
      <c r="AO92" s="361"/>
      <c r="AP92" s="361"/>
      <c r="AQ92" s="361"/>
      <c r="AR92" s="361"/>
      <c r="AS92" s="361"/>
      <c r="AT92" s="361"/>
      <c r="AU92" s="361"/>
      <c r="AV92" s="361"/>
      <c r="AW92" s="361"/>
      <c r="AX92" s="361"/>
      <c r="AY92" s="361"/>
      <c r="AZ92" s="361"/>
      <c r="BA92" s="361"/>
      <c r="BB92" s="361"/>
      <c r="BC92" s="361"/>
      <c r="BD92" s="361"/>
      <c r="BE92" s="361"/>
      <c r="BF92" s="361"/>
      <c r="BG92" s="361"/>
      <c r="BH92" s="361"/>
      <c r="BI92" s="361"/>
      <c r="BJ92" s="361"/>
      <c r="BK92" s="361"/>
      <c r="BL92" s="361">
        <v>332</v>
      </c>
      <c r="BM92" s="361">
        <v>424</v>
      </c>
      <c r="BN92" s="361">
        <v>571</v>
      </c>
      <c r="BO92" s="361">
        <v>667</v>
      </c>
      <c r="BP92" s="361">
        <v>751</v>
      </c>
      <c r="BQ92" s="361">
        <v>0</v>
      </c>
      <c r="BR92" s="361">
        <v>0</v>
      </c>
      <c r="BS92" s="361">
        <v>0</v>
      </c>
      <c r="BT92" s="361">
        <v>0</v>
      </c>
      <c r="BU92" s="361">
        <v>0</v>
      </c>
      <c r="BV92" s="361">
        <v>0</v>
      </c>
      <c r="BW92" s="361">
        <v>0</v>
      </c>
      <c r="BX92" s="362">
        <v>0</v>
      </c>
      <c r="BY92" s="362">
        <v>0</v>
      </c>
      <c r="BZ92" s="362">
        <v>0</v>
      </c>
      <c r="CA92" s="363">
        <v>0</v>
      </c>
    </row>
    <row r="93" spans="1:79" ht="26.25" customHeight="1" x14ac:dyDescent="0.4">
      <c r="A93" s="394"/>
      <c r="B93" s="164" t="s">
        <v>421</v>
      </c>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c r="AM93" s="361"/>
      <c r="AN93" s="361"/>
      <c r="AO93" s="361"/>
      <c r="AP93" s="361"/>
      <c r="AQ93" s="361"/>
      <c r="AR93" s="361">
        <v>3013</v>
      </c>
      <c r="AS93" s="361">
        <v>2979</v>
      </c>
      <c r="AT93" s="361">
        <v>3735</v>
      </c>
      <c r="AU93" s="361">
        <v>3159</v>
      </c>
      <c r="AV93" s="361">
        <v>2996</v>
      </c>
      <c r="AW93" s="361">
        <v>2838</v>
      </c>
      <c r="AX93" s="361">
        <v>2801</v>
      </c>
      <c r="AY93" s="361">
        <v>2769</v>
      </c>
      <c r="AZ93" s="361">
        <v>2692</v>
      </c>
      <c r="BA93" s="361">
        <v>2623</v>
      </c>
      <c r="BB93" s="361">
        <v>2567</v>
      </c>
      <c r="BC93" s="361">
        <v>2471</v>
      </c>
      <c r="BD93" s="361">
        <v>2387</v>
      </c>
      <c r="BE93" s="361">
        <v>2371</v>
      </c>
      <c r="BF93" s="361">
        <v>2357</v>
      </c>
      <c r="BG93" s="361">
        <v>2335</v>
      </c>
      <c r="BH93" s="361">
        <v>2442</v>
      </c>
      <c r="BI93" s="361">
        <v>2426</v>
      </c>
      <c r="BJ93" s="361">
        <v>2510</v>
      </c>
      <c r="BK93" s="361">
        <v>2535</v>
      </c>
      <c r="BL93" s="361">
        <v>2592</v>
      </c>
      <c r="BM93" s="361">
        <v>2631</v>
      </c>
      <c r="BN93" s="361">
        <v>2633</v>
      </c>
      <c r="BO93" s="361">
        <v>2620</v>
      </c>
      <c r="BP93" s="361">
        <v>2544</v>
      </c>
      <c r="BQ93" s="361">
        <v>0</v>
      </c>
      <c r="BR93" s="361">
        <v>0</v>
      </c>
      <c r="BS93" s="361">
        <v>0</v>
      </c>
      <c r="BT93" s="361">
        <v>0</v>
      </c>
      <c r="BU93" s="361">
        <v>0</v>
      </c>
      <c r="BV93" s="361">
        <v>0</v>
      </c>
      <c r="BW93" s="361">
        <v>0</v>
      </c>
      <c r="BX93" s="362">
        <v>0</v>
      </c>
      <c r="BY93" s="362">
        <v>0</v>
      </c>
      <c r="BZ93" s="362">
        <v>0</v>
      </c>
      <c r="CA93" s="363">
        <v>0</v>
      </c>
    </row>
    <row r="94" spans="1:79" x14ac:dyDescent="0.4">
      <c r="A94" s="394"/>
      <c r="B94" s="164" t="s">
        <v>422</v>
      </c>
      <c r="D94" s="361"/>
      <c r="E94" s="361"/>
      <c r="F94" s="361"/>
      <c r="G94" s="361"/>
      <c r="H94" s="361"/>
      <c r="I94" s="361"/>
      <c r="J94" s="361"/>
      <c r="K94" s="361"/>
      <c r="L94" s="361"/>
      <c r="M94" s="361"/>
      <c r="N94" s="361"/>
      <c r="O94" s="361"/>
      <c r="P94" s="361"/>
      <c r="Q94" s="361"/>
      <c r="R94" s="361"/>
      <c r="S94" s="361"/>
      <c r="T94" s="361"/>
      <c r="U94" s="361"/>
      <c r="V94" s="361"/>
      <c r="W94" s="361"/>
      <c r="X94" s="361"/>
      <c r="Y94" s="361"/>
      <c r="Z94" s="361"/>
      <c r="AA94" s="361"/>
      <c r="AB94" s="361"/>
      <c r="AC94" s="361"/>
      <c r="AD94" s="361"/>
      <c r="AE94" s="361"/>
      <c r="AF94" s="361"/>
      <c r="AG94" s="361"/>
      <c r="AH94" s="361"/>
      <c r="AI94" s="361"/>
      <c r="AJ94" s="361"/>
      <c r="AK94" s="361"/>
      <c r="AL94" s="361"/>
      <c r="AM94" s="361"/>
      <c r="AN94" s="361"/>
      <c r="AO94" s="361"/>
      <c r="AP94" s="361"/>
      <c r="AQ94" s="361"/>
      <c r="AR94" s="361">
        <v>2131</v>
      </c>
      <c r="AS94" s="361">
        <v>2221</v>
      </c>
      <c r="AT94" s="361">
        <v>2991</v>
      </c>
      <c r="AU94" s="361">
        <v>3209</v>
      </c>
      <c r="AV94" s="361">
        <v>3708</v>
      </c>
      <c r="AW94" s="361">
        <v>2628</v>
      </c>
      <c r="AX94" s="361">
        <v>2814</v>
      </c>
      <c r="AY94" s="361">
        <v>2921</v>
      </c>
      <c r="AZ94" s="361">
        <v>2927</v>
      </c>
      <c r="BA94" s="361">
        <v>2856</v>
      </c>
      <c r="BB94" s="361">
        <v>2740</v>
      </c>
      <c r="BC94" s="361">
        <v>2580</v>
      </c>
      <c r="BD94" s="361">
        <v>2374</v>
      </c>
      <c r="BE94" s="361">
        <v>2293</v>
      </c>
      <c r="BF94" s="361">
        <v>2268</v>
      </c>
      <c r="BG94" s="361">
        <v>2358</v>
      </c>
      <c r="BH94" s="361">
        <v>2473</v>
      </c>
      <c r="BI94" s="361">
        <v>2603</v>
      </c>
      <c r="BJ94" s="361">
        <v>2570</v>
      </c>
      <c r="BK94" s="361">
        <v>2533</v>
      </c>
      <c r="BL94" s="361">
        <v>2566</v>
      </c>
      <c r="BM94" s="361">
        <v>2940</v>
      </c>
      <c r="BN94" s="361">
        <v>3172</v>
      </c>
      <c r="BO94" s="361">
        <v>3254</v>
      </c>
      <c r="BP94" s="361">
        <v>3368</v>
      </c>
      <c r="BQ94" s="361">
        <v>0</v>
      </c>
      <c r="BR94" s="361">
        <v>0</v>
      </c>
      <c r="BS94" s="361">
        <v>0</v>
      </c>
      <c r="BT94" s="361">
        <v>0</v>
      </c>
      <c r="BU94" s="361">
        <v>0</v>
      </c>
      <c r="BV94" s="361">
        <v>0</v>
      </c>
      <c r="BW94" s="361">
        <v>0</v>
      </c>
      <c r="BX94" s="362">
        <v>0</v>
      </c>
      <c r="BY94" s="362">
        <v>0</v>
      </c>
      <c r="BZ94" s="362">
        <v>0</v>
      </c>
      <c r="CA94" s="363">
        <v>0</v>
      </c>
    </row>
    <row r="95" spans="1:79" ht="26.25" customHeight="1" x14ac:dyDescent="0.4">
      <c r="A95" s="234"/>
      <c r="B95" s="164" t="s">
        <v>423</v>
      </c>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1"/>
      <c r="AL95" s="361"/>
      <c r="AM95" s="361"/>
      <c r="AN95" s="361"/>
      <c r="AO95" s="361"/>
      <c r="AP95" s="361"/>
      <c r="AQ95" s="361"/>
      <c r="AR95" s="361"/>
      <c r="AS95" s="361"/>
      <c r="AT95" s="361"/>
      <c r="AU95" s="361"/>
      <c r="AV95" s="361"/>
      <c r="AW95" s="361"/>
      <c r="AX95" s="361"/>
      <c r="AY95" s="361"/>
      <c r="AZ95" s="361"/>
      <c r="BA95" s="361"/>
      <c r="BB95" s="361"/>
      <c r="BC95" s="361"/>
      <c r="BD95" s="361"/>
      <c r="BE95" s="361"/>
      <c r="BF95" s="361"/>
      <c r="BG95" s="361"/>
      <c r="BH95" s="361"/>
      <c r="BI95" s="361"/>
      <c r="BJ95" s="361"/>
      <c r="BK95" s="361"/>
      <c r="BL95" s="361"/>
      <c r="BM95" s="361"/>
      <c r="BN95" s="361"/>
      <c r="BO95" s="361"/>
      <c r="BP95" s="361"/>
      <c r="BQ95" s="361"/>
      <c r="BR95" s="361"/>
      <c r="BS95" s="361"/>
      <c r="BT95" s="361"/>
      <c r="BU95" s="361"/>
      <c r="BV95" s="361"/>
      <c r="BW95" s="361"/>
      <c r="BX95" s="362"/>
      <c r="BY95" s="362"/>
      <c r="BZ95" s="362"/>
      <c r="CA95" s="363"/>
    </row>
    <row r="96" spans="1:79" x14ac:dyDescent="0.4">
      <c r="A96" s="394"/>
      <c r="B96" s="123" t="s">
        <v>424</v>
      </c>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361"/>
      <c r="AF96" s="361"/>
      <c r="AG96" s="361"/>
      <c r="AH96" s="361"/>
      <c r="AI96" s="361"/>
      <c r="AJ96" s="361"/>
      <c r="AK96" s="361"/>
      <c r="AL96" s="361"/>
      <c r="AM96" s="361"/>
      <c r="AN96" s="361"/>
      <c r="AO96" s="361"/>
      <c r="AP96" s="361"/>
      <c r="AQ96" s="361"/>
      <c r="AR96" s="361">
        <v>3013</v>
      </c>
      <c r="AS96" s="361">
        <v>2979</v>
      </c>
      <c r="AT96" s="361">
        <v>3735</v>
      </c>
      <c r="AU96" s="361">
        <v>3159</v>
      </c>
      <c r="AV96" s="361">
        <v>2996</v>
      </c>
      <c r="AW96" s="361">
        <v>2838</v>
      </c>
      <c r="AX96" s="361">
        <v>2801</v>
      </c>
      <c r="AY96" s="361">
        <v>2769</v>
      </c>
      <c r="AZ96" s="361">
        <v>2692</v>
      </c>
      <c r="BA96" s="361">
        <v>2623</v>
      </c>
      <c r="BB96" s="361">
        <v>2567</v>
      </c>
      <c r="BC96" s="361">
        <v>2471</v>
      </c>
      <c r="BD96" s="361">
        <v>2387</v>
      </c>
      <c r="BE96" s="361">
        <v>2371</v>
      </c>
      <c r="BF96" s="361">
        <v>2357</v>
      </c>
      <c r="BG96" s="361">
        <v>2335</v>
      </c>
      <c r="BH96" s="361">
        <v>2442</v>
      </c>
      <c r="BI96" s="361">
        <v>2426</v>
      </c>
      <c r="BJ96" s="361">
        <v>2510</v>
      </c>
      <c r="BK96" s="361">
        <v>2535</v>
      </c>
      <c r="BL96" s="361">
        <v>2592</v>
      </c>
      <c r="BM96" s="361">
        <v>2631</v>
      </c>
      <c r="BN96" s="361">
        <v>2633</v>
      </c>
      <c r="BO96" s="361">
        <v>2620</v>
      </c>
      <c r="BP96" s="361">
        <v>2544</v>
      </c>
      <c r="BQ96" s="361">
        <v>0</v>
      </c>
      <c r="BR96" s="361">
        <v>0</v>
      </c>
      <c r="BS96" s="361">
        <v>0</v>
      </c>
      <c r="BT96" s="361">
        <v>0</v>
      </c>
      <c r="BU96" s="361">
        <v>0</v>
      </c>
      <c r="BV96" s="361">
        <v>0</v>
      </c>
      <c r="BW96" s="361">
        <v>0</v>
      </c>
      <c r="BX96" s="362">
        <v>0</v>
      </c>
      <c r="BY96" s="362">
        <v>0</v>
      </c>
      <c r="BZ96" s="362">
        <v>0</v>
      </c>
      <c r="CA96" s="363">
        <v>0</v>
      </c>
    </row>
    <row r="97" spans="1:79" x14ac:dyDescent="0.4">
      <c r="A97" s="394"/>
      <c r="B97" s="123" t="s">
        <v>367</v>
      </c>
      <c r="D97" s="361"/>
      <c r="E97" s="361"/>
      <c r="F97" s="361"/>
      <c r="G97" s="361"/>
      <c r="H97" s="361"/>
      <c r="I97" s="361"/>
      <c r="J97" s="361"/>
      <c r="K97" s="361"/>
      <c r="L97" s="361"/>
      <c r="M97" s="361"/>
      <c r="N97" s="361"/>
      <c r="O97" s="361"/>
      <c r="P97" s="361"/>
      <c r="Q97" s="361"/>
      <c r="R97" s="361"/>
      <c r="S97" s="361"/>
      <c r="T97" s="361"/>
      <c r="U97" s="361"/>
      <c r="V97" s="361"/>
      <c r="W97" s="361"/>
      <c r="X97" s="361"/>
      <c r="Y97" s="361"/>
      <c r="Z97" s="361"/>
      <c r="AA97" s="361"/>
      <c r="AB97" s="361"/>
      <c r="AC97" s="361"/>
      <c r="AD97" s="361"/>
      <c r="AE97" s="361"/>
      <c r="AF97" s="361"/>
      <c r="AG97" s="361"/>
      <c r="AH97" s="361"/>
      <c r="AI97" s="361"/>
      <c r="AJ97" s="361"/>
      <c r="AK97" s="361"/>
      <c r="AL97" s="361"/>
      <c r="AM97" s="361"/>
      <c r="AN97" s="361"/>
      <c r="AO97" s="361"/>
      <c r="AP97" s="361"/>
      <c r="AQ97" s="361"/>
      <c r="AR97" s="361">
        <v>301</v>
      </c>
      <c r="AS97" s="361">
        <v>324</v>
      </c>
      <c r="AT97" s="361">
        <v>477</v>
      </c>
      <c r="AU97" s="361">
        <v>486</v>
      </c>
      <c r="AV97" s="361">
        <v>546</v>
      </c>
      <c r="AW97" s="361">
        <v>517</v>
      </c>
      <c r="AX97" s="361">
        <v>618</v>
      </c>
      <c r="AY97" s="361">
        <v>682</v>
      </c>
      <c r="AZ97" s="361">
        <v>718</v>
      </c>
      <c r="BA97" s="361">
        <v>766</v>
      </c>
      <c r="BB97" s="361">
        <v>810</v>
      </c>
      <c r="BC97" s="361">
        <v>828</v>
      </c>
      <c r="BD97" s="361">
        <v>843</v>
      </c>
      <c r="BE97" s="361">
        <v>870</v>
      </c>
      <c r="BF97" s="361">
        <v>898</v>
      </c>
      <c r="BG97" s="361">
        <v>952</v>
      </c>
      <c r="BH97" s="361">
        <v>1023</v>
      </c>
      <c r="BI97" s="361">
        <v>1085</v>
      </c>
      <c r="BJ97" s="361">
        <v>1065</v>
      </c>
      <c r="BK97" s="361">
        <v>1039</v>
      </c>
      <c r="BL97" s="361">
        <v>1056</v>
      </c>
      <c r="BM97" s="361">
        <v>1122</v>
      </c>
      <c r="BN97" s="361">
        <v>1168</v>
      </c>
      <c r="BO97" s="361">
        <v>1190</v>
      </c>
      <c r="BP97" s="361">
        <v>1194</v>
      </c>
      <c r="BQ97" s="361">
        <v>0</v>
      </c>
      <c r="BR97" s="361">
        <v>0</v>
      </c>
      <c r="BS97" s="361">
        <v>0</v>
      </c>
      <c r="BT97" s="361">
        <v>0</v>
      </c>
      <c r="BU97" s="361">
        <v>0</v>
      </c>
      <c r="BV97" s="361">
        <v>0</v>
      </c>
      <c r="BW97" s="361">
        <v>0</v>
      </c>
      <c r="BX97" s="362">
        <v>0</v>
      </c>
      <c r="BY97" s="362">
        <v>0</v>
      </c>
      <c r="BZ97" s="362">
        <v>0</v>
      </c>
      <c r="CA97" s="363">
        <v>0</v>
      </c>
    </row>
    <row r="98" spans="1:79" x14ac:dyDescent="0.4">
      <c r="A98" s="394"/>
      <c r="B98" s="123" t="s">
        <v>425</v>
      </c>
      <c r="D98" s="361"/>
      <c r="E98" s="361"/>
      <c r="F98" s="361"/>
      <c r="G98" s="361"/>
      <c r="H98" s="361"/>
      <c r="I98" s="361"/>
      <c r="J98" s="361"/>
      <c r="K98" s="361"/>
      <c r="L98" s="361"/>
      <c r="M98" s="361"/>
      <c r="N98" s="361"/>
      <c r="O98" s="361"/>
      <c r="P98" s="361"/>
      <c r="Q98" s="361"/>
      <c r="R98" s="361"/>
      <c r="S98" s="361"/>
      <c r="T98" s="361"/>
      <c r="U98" s="361"/>
      <c r="V98" s="361"/>
      <c r="W98" s="361"/>
      <c r="X98" s="361"/>
      <c r="Y98" s="361"/>
      <c r="Z98" s="361"/>
      <c r="AA98" s="361"/>
      <c r="AB98" s="361"/>
      <c r="AC98" s="361"/>
      <c r="AD98" s="361"/>
      <c r="AE98" s="361"/>
      <c r="AF98" s="361"/>
      <c r="AG98" s="361"/>
      <c r="AH98" s="361"/>
      <c r="AI98" s="361"/>
      <c r="AJ98" s="361"/>
      <c r="AK98" s="361"/>
      <c r="AL98" s="361"/>
      <c r="AM98" s="361"/>
      <c r="AN98" s="361"/>
      <c r="AO98" s="361"/>
      <c r="AP98" s="361"/>
      <c r="AQ98" s="361"/>
      <c r="AR98" s="361">
        <v>653</v>
      </c>
      <c r="AS98" s="361">
        <v>651</v>
      </c>
      <c r="AT98" s="361">
        <v>753</v>
      </c>
      <c r="AU98" s="361">
        <v>828</v>
      </c>
      <c r="AV98" s="361">
        <v>911</v>
      </c>
      <c r="AW98" s="361">
        <v>820</v>
      </c>
      <c r="AX98" s="361">
        <v>894</v>
      </c>
      <c r="AY98" s="361">
        <v>950</v>
      </c>
      <c r="AZ98" s="361">
        <v>942</v>
      </c>
      <c r="BA98" s="361">
        <v>928</v>
      </c>
      <c r="BB98" s="361">
        <v>915</v>
      </c>
      <c r="BC98" s="361">
        <v>877</v>
      </c>
      <c r="BD98" s="361">
        <v>797</v>
      </c>
      <c r="BE98" s="361">
        <v>766</v>
      </c>
      <c r="BF98" s="361">
        <v>742</v>
      </c>
      <c r="BG98" s="361">
        <v>769</v>
      </c>
      <c r="BH98" s="361">
        <v>811</v>
      </c>
      <c r="BI98" s="361">
        <v>848</v>
      </c>
      <c r="BJ98" s="361">
        <v>835</v>
      </c>
      <c r="BK98" s="361">
        <v>811</v>
      </c>
      <c r="BL98" s="361">
        <v>798</v>
      </c>
      <c r="BM98" s="361">
        <v>836</v>
      </c>
      <c r="BN98" s="361">
        <v>931</v>
      </c>
      <c r="BO98" s="361">
        <v>952</v>
      </c>
      <c r="BP98" s="361">
        <v>973</v>
      </c>
      <c r="BQ98" s="361">
        <v>0</v>
      </c>
      <c r="BR98" s="361">
        <v>0</v>
      </c>
      <c r="BS98" s="361">
        <v>0</v>
      </c>
      <c r="BT98" s="361">
        <v>0</v>
      </c>
      <c r="BU98" s="361">
        <v>0</v>
      </c>
      <c r="BV98" s="361">
        <v>0</v>
      </c>
      <c r="BW98" s="361">
        <v>0</v>
      </c>
      <c r="BX98" s="362">
        <v>0</v>
      </c>
      <c r="BY98" s="362">
        <v>0</v>
      </c>
      <c r="BZ98" s="362">
        <v>0</v>
      </c>
      <c r="CA98" s="363">
        <v>0</v>
      </c>
    </row>
    <row r="99" spans="1:79" x14ac:dyDescent="0.4">
      <c r="A99" s="164"/>
      <c r="B99" s="123" t="s">
        <v>322</v>
      </c>
      <c r="D99" s="361"/>
      <c r="E99" s="361"/>
      <c r="F99" s="361"/>
      <c r="G99" s="361"/>
      <c r="H99" s="361"/>
      <c r="I99" s="361"/>
      <c r="J99" s="361"/>
      <c r="K99" s="361"/>
      <c r="L99" s="361"/>
      <c r="M99" s="361"/>
      <c r="N99" s="361"/>
      <c r="O99" s="361"/>
      <c r="P99" s="361"/>
      <c r="Q99" s="361"/>
      <c r="R99" s="361"/>
      <c r="S99" s="361"/>
      <c r="T99" s="361"/>
      <c r="U99" s="361"/>
      <c r="V99" s="361"/>
      <c r="W99" s="361"/>
      <c r="X99" s="361"/>
      <c r="Y99" s="361"/>
      <c r="Z99" s="361"/>
      <c r="AA99" s="361"/>
      <c r="AB99" s="361"/>
      <c r="AC99" s="361"/>
      <c r="AD99" s="361"/>
      <c r="AE99" s="361"/>
      <c r="AF99" s="361"/>
      <c r="AG99" s="361"/>
      <c r="AH99" s="361"/>
      <c r="AI99" s="361"/>
      <c r="AJ99" s="361"/>
      <c r="AK99" s="361"/>
      <c r="AL99" s="361"/>
      <c r="AM99" s="361"/>
      <c r="AN99" s="361"/>
      <c r="AO99" s="361"/>
      <c r="AP99" s="361"/>
      <c r="AQ99" s="361"/>
      <c r="AR99" s="361">
        <v>797</v>
      </c>
      <c r="AS99" s="361">
        <v>822</v>
      </c>
      <c r="AT99" s="361">
        <v>1005</v>
      </c>
      <c r="AU99" s="361">
        <v>1344</v>
      </c>
      <c r="AV99" s="361">
        <v>1720</v>
      </c>
      <c r="AW99" s="361">
        <v>885</v>
      </c>
      <c r="AX99" s="361">
        <v>874</v>
      </c>
      <c r="AY99" s="361">
        <v>815</v>
      </c>
      <c r="AZ99" s="361">
        <v>758</v>
      </c>
      <c r="BA99" s="361">
        <v>625</v>
      </c>
      <c r="BB99" s="361">
        <v>513</v>
      </c>
      <c r="BC99" s="361">
        <v>431</v>
      </c>
      <c r="BD99" s="361">
        <v>361</v>
      </c>
      <c r="BE99" s="361">
        <v>312</v>
      </c>
      <c r="BF99" s="361">
        <v>290</v>
      </c>
      <c r="BG99" s="361">
        <v>297</v>
      </c>
      <c r="BH99" s="361">
        <v>288</v>
      </c>
      <c r="BI99" s="361">
        <v>304</v>
      </c>
      <c r="BJ99" s="361">
        <v>306</v>
      </c>
      <c r="BK99" s="361">
        <v>299</v>
      </c>
      <c r="BL99" s="361">
        <v>342</v>
      </c>
      <c r="BM99" s="361">
        <v>534</v>
      </c>
      <c r="BN99" s="361">
        <v>532</v>
      </c>
      <c r="BO99" s="361">
        <v>535</v>
      </c>
      <c r="BP99" s="361">
        <v>551</v>
      </c>
      <c r="BQ99" s="361">
        <v>0</v>
      </c>
      <c r="BR99" s="361">
        <v>0</v>
      </c>
      <c r="BS99" s="361">
        <v>0</v>
      </c>
      <c r="BT99" s="361">
        <v>0</v>
      </c>
      <c r="BU99" s="361">
        <v>0</v>
      </c>
      <c r="BV99" s="361">
        <v>0</v>
      </c>
      <c r="BW99" s="361">
        <v>0</v>
      </c>
      <c r="BX99" s="362">
        <v>0</v>
      </c>
      <c r="BY99" s="362">
        <v>0</v>
      </c>
      <c r="BZ99" s="362">
        <v>0</v>
      </c>
      <c r="CA99" s="363">
        <v>0</v>
      </c>
    </row>
    <row r="100" spans="1:79" x14ac:dyDescent="0.4">
      <c r="A100" s="394"/>
      <c r="B100" s="123" t="s">
        <v>426</v>
      </c>
      <c r="D100" s="361"/>
      <c r="E100" s="361"/>
      <c r="F100" s="361"/>
      <c r="G100" s="361"/>
      <c r="H100" s="361"/>
      <c r="I100" s="361"/>
      <c r="J100" s="361"/>
      <c r="K100" s="361"/>
      <c r="L100" s="361"/>
      <c r="M100" s="361"/>
      <c r="N100" s="361"/>
      <c r="O100" s="361"/>
      <c r="P100" s="361"/>
      <c r="Q100" s="361"/>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v>380</v>
      </c>
      <c r="AS100" s="361">
        <v>424</v>
      </c>
      <c r="AT100" s="361">
        <v>755</v>
      </c>
      <c r="AU100" s="361">
        <v>550</v>
      </c>
      <c r="AV100" s="361">
        <v>530</v>
      </c>
      <c r="AW100" s="361">
        <v>407</v>
      </c>
      <c r="AX100" s="361">
        <v>427</v>
      </c>
      <c r="AY100" s="361">
        <v>474</v>
      </c>
      <c r="AZ100" s="361">
        <v>508</v>
      </c>
      <c r="BA100" s="361">
        <v>537</v>
      </c>
      <c r="BB100" s="361">
        <v>502</v>
      </c>
      <c r="BC100" s="361">
        <v>444</v>
      </c>
      <c r="BD100" s="361">
        <v>373</v>
      </c>
      <c r="BE100" s="361">
        <v>345</v>
      </c>
      <c r="BF100" s="361">
        <v>338</v>
      </c>
      <c r="BG100" s="361">
        <v>340</v>
      </c>
      <c r="BH100" s="361">
        <v>351</v>
      </c>
      <c r="BI100" s="361">
        <v>366</v>
      </c>
      <c r="BJ100" s="361">
        <v>364</v>
      </c>
      <c r="BK100" s="361">
        <v>385</v>
      </c>
      <c r="BL100" s="361">
        <v>371</v>
      </c>
      <c r="BM100" s="361">
        <v>447</v>
      </c>
      <c r="BN100" s="361">
        <v>542</v>
      </c>
      <c r="BO100" s="361">
        <v>577</v>
      </c>
      <c r="BP100" s="361">
        <v>650</v>
      </c>
      <c r="BQ100" s="361">
        <v>0</v>
      </c>
      <c r="BR100" s="361">
        <v>0</v>
      </c>
      <c r="BS100" s="361">
        <v>0</v>
      </c>
      <c r="BT100" s="361">
        <v>0</v>
      </c>
      <c r="BU100" s="361">
        <v>0</v>
      </c>
      <c r="BV100" s="361">
        <v>0</v>
      </c>
      <c r="BW100" s="361">
        <v>0</v>
      </c>
      <c r="BX100" s="362">
        <v>0</v>
      </c>
      <c r="BY100" s="362">
        <v>0</v>
      </c>
      <c r="BZ100" s="362">
        <v>0</v>
      </c>
      <c r="CA100" s="363">
        <v>0</v>
      </c>
    </row>
    <row r="101" spans="1:79" ht="26.25" customHeight="1" x14ac:dyDescent="0.4">
      <c r="A101" s="394"/>
      <c r="B101" s="123" t="s">
        <v>422</v>
      </c>
      <c r="D101" s="361"/>
      <c r="E101" s="361"/>
      <c r="F101" s="361"/>
      <c r="G101" s="361"/>
      <c r="H101" s="361"/>
      <c r="I101" s="361"/>
      <c r="J101" s="361"/>
      <c r="K101" s="361"/>
      <c r="L101" s="361"/>
      <c r="M101" s="361"/>
      <c r="N101" s="361"/>
      <c r="O101" s="361"/>
      <c r="P101" s="361"/>
      <c r="Q101" s="361"/>
      <c r="R101" s="361"/>
      <c r="S101" s="361"/>
      <c r="T101" s="361"/>
      <c r="U101" s="361"/>
      <c r="V101" s="361"/>
      <c r="W101" s="361"/>
      <c r="X101" s="361"/>
      <c r="Y101" s="361"/>
      <c r="Z101" s="361"/>
      <c r="AA101" s="361"/>
      <c r="AB101" s="361"/>
      <c r="AC101" s="361"/>
      <c r="AD101" s="361"/>
      <c r="AE101" s="361"/>
      <c r="AF101" s="361"/>
      <c r="AG101" s="361"/>
      <c r="AH101" s="361"/>
      <c r="AI101" s="361"/>
      <c r="AJ101" s="361"/>
      <c r="AK101" s="361"/>
      <c r="AL101" s="361"/>
      <c r="AM101" s="361"/>
      <c r="AN101" s="361"/>
      <c r="AO101" s="361"/>
      <c r="AP101" s="361"/>
      <c r="AQ101" s="361"/>
      <c r="AR101" s="361">
        <v>2131</v>
      </c>
      <c r="AS101" s="361">
        <v>2221</v>
      </c>
      <c r="AT101" s="361">
        <v>2991</v>
      </c>
      <c r="AU101" s="361">
        <v>3209</v>
      </c>
      <c r="AV101" s="361">
        <v>3708</v>
      </c>
      <c r="AW101" s="361">
        <v>2628</v>
      </c>
      <c r="AX101" s="361">
        <v>2814</v>
      </c>
      <c r="AY101" s="361">
        <v>2921</v>
      </c>
      <c r="AZ101" s="361">
        <v>2927</v>
      </c>
      <c r="BA101" s="361">
        <v>2856</v>
      </c>
      <c r="BB101" s="361">
        <v>2740</v>
      </c>
      <c r="BC101" s="361">
        <v>2580</v>
      </c>
      <c r="BD101" s="361">
        <v>2374</v>
      </c>
      <c r="BE101" s="361">
        <v>2293</v>
      </c>
      <c r="BF101" s="361">
        <v>2268</v>
      </c>
      <c r="BG101" s="361">
        <v>2358</v>
      </c>
      <c r="BH101" s="361">
        <v>2473</v>
      </c>
      <c r="BI101" s="361">
        <v>2603</v>
      </c>
      <c r="BJ101" s="361">
        <v>2570</v>
      </c>
      <c r="BK101" s="361">
        <v>2533</v>
      </c>
      <c r="BL101" s="361">
        <v>2566</v>
      </c>
      <c r="BM101" s="361">
        <v>2940</v>
      </c>
      <c r="BN101" s="361">
        <v>3172</v>
      </c>
      <c r="BO101" s="361">
        <v>3254</v>
      </c>
      <c r="BP101" s="361">
        <v>3368</v>
      </c>
      <c r="BQ101" s="361">
        <v>0</v>
      </c>
      <c r="BR101" s="361">
        <v>0</v>
      </c>
      <c r="BS101" s="361">
        <v>0</v>
      </c>
      <c r="BT101" s="361">
        <v>0</v>
      </c>
      <c r="BU101" s="361">
        <v>0</v>
      </c>
      <c r="BV101" s="361">
        <v>0</v>
      </c>
      <c r="BW101" s="361">
        <v>0</v>
      </c>
      <c r="BX101" s="362">
        <v>0</v>
      </c>
      <c r="BY101" s="362">
        <v>0</v>
      </c>
      <c r="BZ101" s="362">
        <v>0</v>
      </c>
      <c r="CA101" s="363">
        <v>0</v>
      </c>
    </row>
    <row r="102" spans="1:79" ht="26.25" customHeight="1" x14ac:dyDescent="0.4">
      <c r="A102" s="234"/>
      <c r="B102" s="234" t="s">
        <v>427</v>
      </c>
      <c r="D102" s="361"/>
      <c r="E102" s="361"/>
      <c r="F102" s="361"/>
      <c r="G102" s="361"/>
      <c r="H102" s="361"/>
      <c r="I102" s="361"/>
      <c r="J102" s="361"/>
      <c r="K102" s="361"/>
      <c r="L102" s="361"/>
      <c r="M102" s="361"/>
      <c r="N102" s="361"/>
      <c r="O102" s="361"/>
      <c r="P102" s="361"/>
      <c r="Q102" s="361"/>
      <c r="R102" s="361"/>
      <c r="S102" s="361"/>
      <c r="T102" s="361"/>
      <c r="U102" s="361"/>
      <c r="V102" s="361"/>
      <c r="W102" s="361"/>
      <c r="X102" s="361"/>
      <c r="Y102" s="361"/>
      <c r="Z102" s="361"/>
      <c r="AA102" s="361"/>
      <c r="AB102" s="361"/>
      <c r="AC102" s="361"/>
      <c r="AD102" s="361"/>
      <c r="AE102" s="361"/>
      <c r="AF102" s="361"/>
      <c r="AG102" s="361"/>
      <c r="AH102" s="361"/>
      <c r="AI102" s="361"/>
      <c r="AJ102" s="361"/>
      <c r="AK102" s="361"/>
      <c r="AL102" s="361"/>
      <c r="AM102" s="361"/>
      <c r="AN102" s="361"/>
      <c r="AO102" s="361"/>
      <c r="AP102" s="361"/>
      <c r="AQ102" s="361"/>
      <c r="AR102" s="361"/>
      <c r="AS102" s="361"/>
      <c r="AT102" s="361"/>
      <c r="AU102" s="361"/>
      <c r="AV102" s="361"/>
      <c r="AW102" s="361"/>
      <c r="AX102" s="361"/>
      <c r="AY102" s="361"/>
      <c r="AZ102" s="361"/>
      <c r="BA102" s="361"/>
      <c r="BB102" s="361"/>
      <c r="BC102" s="361"/>
      <c r="BD102" s="361"/>
      <c r="BE102" s="361"/>
      <c r="BF102" s="361"/>
      <c r="BG102" s="361"/>
      <c r="BH102" s="361"/>
      <c r="BI102" s="361"/>
      <c r="BJ102" s="361"/>
      <c r="BK102" s="361"/>
      <c r="BL102" s="361"/>
      <c r="BM102" s="361"/>
      <c r="BN102" s="361"/>
      <c r="BO102" s="361"/>
      <c r="BP102" s="361"/>
      <c r="BQ102" s="361"/>
      <c r="BR102" s="361"/>
      <c r="BS102" s="361"/>
      <c r="BT102" s="361"/>
      <c r="BU102" s="361"/>
      <c r="BV102" s="361"/>
      <c r="BW102" s="361"/>
      <c r="BX102" s="362"/>
      <c r="BY102" s="362"/>
      <c r="BZ102" s="362"/>
      <c r="CA102" s="363"/>
    </row>
    <row r="103" spans="1:79" x14ac:dyDescent="0.4">
      <c r="A103" s="394"/>
      <c r="B103" s="123" t="s">
        <v>440</v>
      </c>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61"/>
      <c r="AN103" s="361"/>
      <c r="AO103" s="361"/>
      <c r="AP103" s="361"/>
      <c r="AQ103" s="361"/>
      <c r="AR103" s="361">
        <v>4244</v>
      </c>
      <c r="AS103" s="361">
        <v>4071</v>
      </c>
      <c r="AT103" s="361">
        <v>5652</v>
      </c>
      <c r="AU103" s="361">
        <v>5400</v>
      </c>
      <c r="AV103" s="361">
        <v>5682</v>
      </c>
      <c r="AW103" s="361">
        <v>4611</v>
      </c>
      <c r="AX103" s="361">
        <v>4747</v>
      </c>
      <c r="AY103" s="361">
        <v>4812</v>
      </c>
      <c r="AZ103" s="361">
        <v>4740</v>
      </c>
      <c r="BA103" s="361">
        <v>4594</v>
      </c>
      <c r="BB103" s="361">
        <v>4426</v>
      </c>
      <c r="BC103" s="361">
        <v>4194</v>
      </c>
      <c r="BD103" s="361">
        <v>3942</v>
      </c>
      <c r="BE103" s="361">
        <v>3860</v>
      </c>
      <c r="BF103" s="361">
        <v>3836</v>
      </c>
      <c r="BG103" s="361">
        <v>3907</v>
      </c>
      <c r="BH103" s="361">
        <v>4096</v>
      </c>
      <c r="BI103" s="361">
        <v>4207</v>
      </c>
      <c r="BJ103" s="361">
        <v>4258</v>
      </c>
      <c r="BK103" s="361">
        <v>4253</v>
      </c>
      <c r="BL103" s="361">
        <v>4355</v>
      </c>
      <c r="BM103" s="361">
        <v>4717</v>
      </c>
      <c r="BN103" s="361">
        <v>4923</v>
      </c>
      <c r="BO103" s="361">
        <v>4985</v>
      </c>
      <c r="BP103" s="361">
        <v>5019</v>
      </c>
      <c r="BQ103" s="361">
        <v>0</v>
      </c>
      <c r="BR103" s="361">
        <v>0</v>
      </c>
      <c r="BS103" s="361">
        <v>0</v>
      </c>
      <c r="BT103" s="361">
        <v>0</v>
      </c>
      <c r="BU103" s="361">
        <v>0</v>
      </c>
      <c r="BV103" s="361">
        <v>0</v>
      </c>
      <c r="BW103" s="361">
        <v>0</v>
      </c>
      <c r="BX103" s="362">
        <v>0</v>
      </c>
      <c r="BY103" s="362">
        <v>0</v>
      </c>
      <c r="BZ103" s="362">
        <v>0</v>
      </c>
      <c r="CA103" s="363">
        <v>0</v>
      </c>
    </row>
    <row r="104" spans="1:79" x14ac:dyDescent="0.4">
      <c r="A104" s="394"/>
      <c r="B104" s="123" t="s">
        <v>441</v>
      </c>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1"/>
      <c r="AD104" s="361"/>
      <c r="AE104" s="361"/>
      <c r="AF104" s="361"/>
      <c r="AG104" s="361"/>
      <c r="AH104" s="361"/>
      <c r="AI104" s="361"/>
      <c r="AJ104" s="361"/>
      <c r="AK104" s="361"/>
      <c r="AL104" s="361"/>
      <c r="AM104" s="361"/>
      <c r="AN104" s="361"/>
      <c r="AO104" s="361"/>
      <c r="AP104" s="361"/>
      <c r="AQ104" s="361"/>
      <c r="AR104" s="361">
        <v>255</v>
      </c>
      <c r="AS104" s="361">
        <v>248</v>
      </c>
      <c r="AT104" s="361">
        <v>383</v>
      </c>
      <c r="AU104" s="361">
        <v>326</v>
      </c>
      <c r="AV104" s="361">
        <v>354</v>
      </c>
      <c r="AW104" s="361">
        <v>278</v>
      </c>
      <c r="AX104" s="361">
        <v>288</v>
      </c>
      <c r="AY104" s="361">
        <v>293</v>
      </c>
      <c r="AZ104" s="361">
        <v>293</v>
      </c>
      <c r="BA104" s="361">
        <v>287</v>
      </c>
      <c r="BB104" s="361">
        <v>283</v>
      </c>
      <c r="BC104" s="361">
        <v>277</v>
      </c>
      <c r="BD104" s="361">
        <v>267</v>
      </c>
      <c r="BE104" s="361">
        <v>265</v>
      </c>
      <c r="BF104" s="361">
        <v>257</v>
      </c>
      <c r="BG104" s="361">
        <v>261</v>
      </c>
      <c r="BH104" s="361">
        <v>271</v>
      </c>
      <c r="BI104" s="361">
        <v>279</v>
      </c>
      <c r="BJ104" s="361">
        <v>280</v>
      </c>
      <c r="BK104" s="361">
        <v>283</v>
      </c>
      <c r="BL104" s="361">
        <v>290</v>
      </c>
      <c r="BM104" s="361">
        <v>311</v>
      </c>
      <c r="BN104" s="361">
        <v>322</v>
      </c>
      <c r="BO104" s="361">
        <v>327</v>
      </c>
      <c r="BP104" s="361">
        <v>330</v>
      </c>
      <c r="BQ104" s="361">
        <v>0</v>
      </c>
      <c r="BR104" s="361">
        <v>0</v>
      </c>
      <c r="BS104" s="361">
        <v>0</v>
      </c>
      <c r="BT104" s="361">
        <v>0</v>
      </c>
      <c r="BU104" s="361">
        <v>0</v>
      </c>
      <c r="BV104" s="361">
        <v>0</v>
      </c>
      <c r="BW104" s="361">
        <v>0</v>
      </c>
      <c r="BX104" s="362">
        <v>0</v>
      </c>
      <c r="BY104" s="362">
        <v>0</v>
      </c>
      <c r="BZ104" s="362">
        <v>0</v>
      </c>
      <c r="CA104" s="363">
        <v>0</v>
      </c>
    </row>
    <row r="105" spans="1:79" x14ac:dyDescent="0.4">
      <c r="A105" s="394"/>
      <c r="B105" s="123" t="s">
        <v>442</v>
      </c>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1"/>
      <c r="Z105" s="361"/>
      <c r="AA105" s="361"/>
      <c r="AB105" s="361"/>
      <c r="AC105" s="361"/>
      <c r="AD105" s="361"/>
      <c r="AE105" s="361"/>
      <c r="AF105" s="361"/>
      <c r="AG105" s="361"/>
      <c r="AH105" s="361"/>
      <c r="AI105" s="361"/>
      <c r="AJ105" s="361"/>
      <c r="AK105" s="361"/>
      <c r="AL105" s="361"/>
      <c r="AM105" s="361"/>
      <c r="AN105" s="361"/>
      <c r="AO105" s="361"/>
      <c r="AP105" s="361"/>
      <c r="AQ105" s="361"/>
      <c r="AR105" s="361">
        <v>645</v>
      </c>
      <c r="AS105" s="361">
        <v>881</v>
      </c>
      <c r="AT105" s="361">
        <v>691</v>
      </c>
      <c r="AU105" s="361">
        <v>642</v>
      </c>
      <c r="AV105" s="361">
        <v>668</v>
      </c>
      <c r="AW105" s="361">
        <v>577</v>
      </c>
      <c r="AX105" s="361">
        <v>580</v>
      </c>
      <c r="AY105" s="361">
        <v>585</v>
      </c>
      <c r="AZ105" s="361">
        <v>586</v>
      </c>
      <c r="BA105" s="361">
        <v>598</v>
      </c>
      <c r="BB105" s="361">
        <v>597</v>
      </c>
      <c r="BC105" s="361">
        <v>580</v>
      </c>
      <c r="BD105" s="361">
        <v>552</v>
      </c>
      <c r="BE105" s="361">
        <v>539</v>
      </c>
      <c r="BF105" s="361">
        <v>532</v>
      </c>
      <c r="BG105" s="361">
        <v>525</v>
      </c>
      <c r="BH105" s="361">
        <v>548</v>
      </c>
      <c r="BI105" s="361">
        <v>543</v>
      </c>
      <c r="BJ105" s="361">
        <v>542</v>
      </c>
      <c r="BK105" s="361">
        <v>533</v>
      </c>
      <c r="BL105" s="361">
        <v>513</v>
      </c>
      <c r="BM105" s="361">
        <v>544</v>
      </c>
      <c r="BN105" s="361">
        <v>561</v>
      </c>
      <c r="BO105" s="361">
        <v>562</v>
      </c>
      <c r="BP105" s="361">
        <v>563</v>
      </c>
      <c r="BQ105" s="361">
        <v>0</v>
      </c>
      <c r="BR105" s="361">
        <v>0</v>
      </c>
      <c r="BS105" s="361">
        <v>0</v>
      </c>
      <c r="BT105" s="361">
        <v>0</v>
      </c>
      <c r="BU105" s="361">
        <v>0</v>
      </c>
      <c r="BV105" s="361">
        <v>0</v>
      </c>
      <c r="BW105" s="361">
        <v>0</v>
      </c>
      <c r="BX105" s="362">
        <v>0</v>
      </c>
      <c r="BY105" s="362">
        <v>0</v>
      </c>
      <c r="BZ105" s="362">
        <v>0</v>
      </c>
      <c r="CA105" s="363">
        <v>0</v>
      </c>
    </row>
    <row r="106" spans="1:79" ht="15.4" thickBot="1" x14ac:dyDescent="0.45">
      <c r="A106" s="401"/>
      <c r="B106" s="350"/>
      <c r="C106" s="349"/>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c r="Z106" s="390"/>
      <c r="AA106" s="390"/>
      <c r="AB106" s="390"/>
      <c r="AC106" s="390"/>
      <c r="AD106" s="390"/>
      <c r="AE106" s="390"/>
      <c r="AF106" s="390"/>
      <c r="AG106" s="390"/>
      <c r="AH106" s="390"/>
      <c r="AI106" s="390"/>
      <c r="AJ106" s="390"/>
      <c r="AK106" s="390"/>
      <c r="AL106" s="390"/>
      <c r="AM106" s="390"/>
      <c r="AN106" s="390"/>
      <c r="AO106" s="390"/>
      <c r="AP106" s="390"/>
      <c r="AQ106" s="390"/>
      <c r="AR106" s="390"/>
      <c r="AS106" s="390"/>
      <c r="AT106" s="390"/>
      <c r="AU106" s="390"/>
      <c r="AV106" s="390"/>
      <c r="AW106" s="390"/>
      <c r="AX106" s="390"/>
      <c r="AY106" s="390"/>
      <c r="AZ106" s="390"/>
      <c r="BA106" s="390"/>
      <c r="BB106" s="390"/>
      <c r="BC106" s="390"/>
      <c r="BD106" s="390"/>
      <c r="BE106" s="390"/>
      <c r="BF106" s="390"/>
      <c r="BG106" s="390"/>
      <c r="BH106" s="390"/>
      <c r="BI106" s="390"/>
      <c r="BJ106" s="390"/>
      <c r="BK106" s="390"/>
      <c r="BL106" s="390"/>
      <c r="BM106" s="390"/>
      <c r="BN106" s="390"/>
      <c r="BO106" s="390"/>
      <c r="BP106" s="390"/>
      <c r="BQ106" s="390"/>
      <c r="BR106" s="390"/>
      <c r="BS106" s="390"/>
      <c r="BT106" s="390"/>
      <c r="BU106" s="390"/>
      <c r="BV106" s="390"/>
      <c r="BW106" s="390"/>
      <c r="BX106" s="390"/>
      <c r="BY106" s="390"/>
      <c r="BZ106" s="390"/>
      <c r="CA106" s="39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C42"/>
  <sheetViews>
    <sheetView zoomScale="75" zoomScaleNormal="75" workbookViewId="0"/>
  </sheetViews>
  <sheetFormatPr defaultColWidth="9.1328125" defaultRowHeight="15" x14ac:dyDescent="0.35"/>
  <cols>
    <col min="1" max="1" width="23.1328125" style="27" bestFit="1" customWidth="1"/>
    <col min="2" max="2" width="175.1328125" style="27" customWidth="1"/>
    <col min="3" max="3" width="23.86328125" style="27" customWidth="1"/>
    <col min="4" max="16384" width="9.1328125" style="27"/>
  </cols>
  <sheetData>
    <row r="1" spans="1:3" s="15" customFormat="1" ht="15.4" thickBot="1" x14ac:dyDescent="0.4">
      <c r="A1" s="13" t="s">
        <v>42</v>
      </c>
      <c r="B1" s="14"/>
    </row>
    <row r="2" spans="1:3" s="15" customFormat="1" x14ac:dyDescent="0.4">
      <c r="A2" s="16" t="s">
        <v>592</v>
      </c>
      <c r="B2" s="17" t="s">
        <v>4</v>
      </c>
      <c r="C2" s="18"/>
    </row>
    <row r="3" spans="1:3" s="15" customFormat="1" x14ac:dyDescent="0.35">
      <c r="A3" s="19">
        <v>2019</v>
      </c>
      <c r="B3" s="20"/>
      <c r="C3" s="21"/>
    </row>
    <row r="4" spans="1:3" s="15" customFormat="1" x14ac:dyDescent="0.35">
      <c r="A4" s="19"/>
      <c r="B4" s="22" t="s">
        <v>43</v>
      </c>
      <c r="C4" s="21"/>
    </row>
    <row r="5" spans="1:3" s="15" customFormat="1" ht="154.5" customHeight="1" x14ac:dyDescent="0.35">
      <c r="A5" s="23"/>
      <c r="B5" s="24" t="s">
        <v>44</v>
      </c>
      <c r="C5" s="21"/>
    </row>
    <row r="6" spans="1:3" s="15" customFormat="1" x14ac:dyDescent="0.35">
      <c r="A6" s="23"/>
      <c r="B6" s="25" t="s">
        <v>45</v>
      </c>
      <c r="C6" s="21"/>
    </row>
    <row r="7" spans="1:3" ht="163.5" customHeight="1" x14ac:dyDescent="0.35">
      <c r="A7" s="23"/>
      <c r="B7" s="26" t="s">
        <v>46</v>
      </c>
      <c r="C7" s="21"/>
    </row>
    <row r="8" spans="1:3" s="15" customFormat="1" ht="225" x14ac:dyDescent="0.35">
      <c r="A8" s="23"/>
      <c r="B8" s="26" t="s">
        <v>47</v>
      </c>
      <c r="C8" s="21"/>
    </row>
    <row r="9" spans="1:3" s="15" customFormat="1" ht="225" x14ac:dyDescent="0.35">
      <c r="A9" s="23"/>
      <c r="B9" s="28" t="s">
        <v>48</v>
      </c>
      <c r="C9" s="21"/>
    </row>
    <row r="10" spans="1:3" s="15" customFormat="1" ht="75" x14ac:dyDescent="0.35">
      <c r="A10" s="23"/>
      <c r="B10" s="24" t="s">
        <v>49</v>
      </c>
      <c r="C10" s="21"/>
    </row>
    <row r="11" spans="1:3" s="15" customFormat="1" ht="90" x14ac:dyDescent="0.35">
      <c r="A11" s="23"/>
      <c r="B11" s="24" t="s">
        <v>50</v>
      </c>
      <c r="C11" s="21"/>
    </row>
    <row r="12" spans="1:3" s="15" customFormat="1" ht="60" x14ac:dyDescent="0.35">
      <c r="A12" s="23"/>
      <c r="B12" s="24" t="s">
        <v>51</v>
      </c>
      <c r="C12" s="21"/>
    </row>
    <row r="13" spans="1:3" s="15" customFormat="1" ht="60" x14ac:dyDescent="0.35">
      <c r="A13" s="23"/>
      <c r="B13" s="24" t="s">
        <v>52</v>
      </c>
      <c r="C13" s="21"/>
    </row>
    <row r="14" spans="1:3" s="15" customFormat="1" ht="60" x14ac:dyDescent="0.35">
      <c r="A14" s="23"/>
      <c r="B14" s="543" t="s">
        <v>53</v>
      </c>
      <c r="C14" s="21"/>
    </row>
    <row r="15" spans="1:3" s="15" customFormat="1" ht="60" x14ac:dyDescent="0.35">
      <c r="A15" s="23"/>
      <c r="B15" s="24" t="s">
        <v>54</v>
      </c>
      <c r="C15" s="21"/>
    </row>
    <row r="16" spans="1:3" s="15" customFormat="1" ht="70.5" customHeight="1" x14ac:dyDescent="0.35">
      <c r="A16" s="23"/>
      <c r="B16" s="24" t="s">
        <v>55</v>
      </c>
      <c r="C16" s="21"/>
    </row>
    <row r="17" spans="1:3" s="15" customFormat="1" x14ac:dyDescent="0.35">
      <c r="A17" s="23"/>
      <c r="B17" s="30" t="s">
        <v>56</v>
      </c>
      <c r="C17" s="21"/>
    </row>
    <row r="18" spans="1:3" s="15" customFormat="1" ht="165" x14ac:dyDescent="0.35">
      <c r="A18" s="23"/>
      <c r="B18" s="24" t="s">
        <v>57</v>
      </c>
      <c r="C18" s="21"/>
    </row>
    <row r="19" spans="1:3" s="15" customFormat="1" ht="165" x14ac:dyDescent="0.35">
      <c r="A19" s="23"/>
      <c r="B19" s="24" t="s">
        <v>58</v>
      </c>
      <c r="C19" s="21"/>
    </row>
    <row r="20" spans="1:3" s="15" customFormat="1" ht="51" customHeight="1" x14ac:dyDescent="0.35">
      <c r="A20" s="23"/>
      <c r="B20" s="28" t="s">
        <v>59</v>
      </c>
      <c r="C20" s="21"/>
    </row>
    <row r="21" spans="1:3" s="15" customFormat="1" ht="84.75" customHeight="1" x14ac:dyDescent="0.35">
      <c r="A21" s="23"/>
      <c r="B21" s="24" t="s">
        <v>60</v>
      </c>
      <c r="C21" s="21"/>
    </row>
    <row r="22" spans="1:3" s="15" customFormat="1" ht="238.5" customHeight="1" x14ac:dyDescent="0.35">
      <c r="A22" s="23"/>
      <c r="B22" s="24" t="s">
        <v>61</v>
      </c>
      <c r="C22" s="21"/>
    </row>
    <row r="23" spans="1:3" s="15" customFormat="1" ht="139.5" customHeight="1" x14ac:dyDescent="0.35">
      <c r="A23" s="23"/>
      <c r="B23" s="24" t="s">
        <v>62</v>
      </c>
      <c r="C23" s="21"/>
    </row>
    <row r="24" spans="1:3" s="15" customFormat="1" ht="109.15" customHeight="1" x14ac:dyDescent="0.35">
      <c r="A24" s="23"/>
      <c r="B24" s="24" t="s">
        <v>63</v>
      </c>
      <c r="C24" s="21"/>
    </row>
    <row r="25" spans="1:3" s="15" customFormat="1" ht="99.95" customHeight="1" x14ac:dyDescent="0.35">
      <c r="A25" s="23"/>
      <c r="B25" s="24" t="s">
        <v>64</v>
      </c>
      <c r="C25" s="21"/>
    </row>
    <row r="26" spans="1:3" s="15" customFormat="1" ht="78" customHeight="1" x14ac:dyDescent="0.35">
      <c r="A26" s="23"/>
      <c r="B26" s="31" t="s">
        <v>65</v>
      </c>
      <c r="C26" s="21"/>
    </row>
    <row r="27" spans="1:3" x14ac:dyDescent="0.35">
      <c r="A27" s="23"/>
      <c r="B27" s="32" t="s">
        <v>66</v>
      </c>
      <c r="C27" s="33"/>
    </row>
    <row r="28" spans="1:3" s="15" customFormat="1" ht="135" x14ac:dyDescent="0.35">
      <c r="A28" s="23"/>
      <c r="B28" s="34" t="s">
        <v>67</v>
      </c>
      <c r="C28" s="21"/>
    </row>
    <row r="29" spans="1:3" s="15" customFormat="1" ht="75" x14ac:dyDescent="0.35">
      <c r="A29" s="23"/>
      <c r="B29" s="24" t="s">
        <v>68</v>
      </c>
      <c r="C29" s="21"/>
    </row>
    <row r="30" spans="1:3" s="15" customFormat="1" ht="60" x14ac:dyDescent="0.35">
      <c r="A30" s="23"/>
      <c r="B30" s="35" t="s">
        <v>69</v>
      </c>
      <c r="C30" s="21"/>
    </row>
    <row r="31" spans="1:3" s="15" customFormat="1" ht="45" x14ac:dyDescent="0.35">
      <c r="A31" s="23"/>
      <c r="B31" s="35" t="s">
        <v>70</v>
      </c>
      <c r="C31" s="21"/>
    </row>
    <row r="32" spans="1:3" s="15" customFormat="1" ht="30" x14ac:dyDescent="0.35">
      <c r="A32" s="23"/>
      <c r="B32" s="35" t="s">
        <v>71</v>
      </c>
      <c r="C32" s="21"/>
    </row>
    <row r="33" spans="1:3" s="15" customFormat="1" ht="60" x14ac:dyDescent="0.35">
      <c r="A33" s="23"/>
      <c r="B33" s="35" t="s">
        <v>72</v>
      </c>
      <c r="C33" s="21"/>
    </row>
    <row r="34" spans="1:3" s="15" customFormat="1" ht="30" x14ac:dyDescent="0.35">
      <c r="A34" s="23"/>
      <c r="B34" s="35" t="s">
        <v>73</v>
      </c>
      <c r="C34" s="21"/>
    </row>
    <row r="35" spans="1:3" s="15" customFormat="1" ht="45" x14ac:dyDescent="0.35">
      <c r="A35" s="23"/>
      <c r="B35" s="35" t="s">
        <v>74</v>
      </c>
      <c r="C35" s="21"/>
    </row>
    <row r="36" spans="1:3" s="15" customFormat="1" ht="45" x14ac:dyDescent="0.35">
      <c r="A36" s="23"/>
      <c r="B36" s="35" t="s">
        <v>75</v>
      </c>
      <c r="C36" s="21"/>
    </row>
    <row r="37" spans="1:3" s="15" customFormat="1" ht="60" x14ac:dyDescent="0.35">
      <c r="A37" s="23"/>
      <c r="B37" s="35" t="s">
        <v>76</v>
      </c>
      <c r="C37" s="36"/>
    </row>
    <row r="38" spans="1:3" s="15" customFormat="1" ht="75" x14ac:dyDescent="0.35">
      <c r="A38" s="23"/>
      <c r="B38" s="35" t="s">
        <v>77</v>
      </c>
      <c r="C38" s="21"/>
    </row>
    <row r="39" spans="1:3" s="15" customFormat="1" ht="30" x14ac:dyDescent="0.35">
      <c r="A39" s="23"/>
      <c r="B39" s="35" t="s">
        <v>78</v>
      </c>
      <c r="C39" s="21"/>
    </row>
    <row r="40" spans="1:3" s="15" customFormat="1" ht="48.75" customHeight="1" x14ac:dyDescent="0.35">
      <c r="A40" s="23"/>
      <c r="B40" s="35" t="s">
        <v>79</v>
      </c>
      <c r="C40" s="21"/>
    </row>
    <row r="41" spans="1:3" s="15" customFormat="1" ht="105" x14ac:dyDescent="0.35">
      <c r="A41" s="23"/>
      <c r="B41" s="35" t="s">
        <v>80</v>
      </c>
      <c r="C41" s="21"/>
    </row>
    <row r="42" spans="1:3" s="15" customFormat="1" ht="60.4" thickBot="1" x14ac:dyDescent="0.4">
      <c r="A42" s="37"/>
      <c r="B42" s="38" t="s">
        <v>81</v>
      </c>
      <c r="C42" s="39"/>
    </row>
  </sheetData>
  <hyperlinks>
    <hyperlink ref="A1" location="Contents!A1" display="Contents page"/>
  </hyperlink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tint="0.39997558519241921"/>
  </sheetPr>
  <dimension ref="A1:CA80"/>
  <sheetViews>
    <sheetView zoomScale="70" zoomScaleNormal="70" workbookViewId="0">
      <pane xSplit="3" topLeftCell="BS1" activePane="topRight" state="frozen"/>
      <selection activeCell="A4" sqref="A4"/>
      <selection pane="topRight" activeCell="B1" sqref="B1"/>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433" customWidth="1"/>
    <col min="76" max="79" width="12.73046875" style="312" customWidth="1"/>
    <col min="80" max="16384" width="9.1328125" style="312"/>
  </cols>
  <sheetData>
    <row r="1" spans="1:79" s="310" customFormat="1" ht="25.5" customHeight="1" thickBot="1" x14ac:dyDescent="0.4">
      <c r="A1" s="40" t="s">
        <v>42</v>
      </c>
      <c r="B1" s="41" t="s">
        <v>82</v>
      </c>
      <c r="C1" s="92"/>
      <c r="D1" s="402"/>
      <c r="E1" s="402"/>
      <c r="F1" s="402"/>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s="402"/>
      <c r="AG1" s="402"/>
      <c r="AH1" s="402"/>
      <c r="AI1" s="402"/>
      <c r="AJ1" s="402"/>
      <c r="AK1" s="402"/>
      <c r="AL1" s="402"/>
      <c r="AM1" s="402"/>
      <c r="AN1" s="402"/>
      <c r="AO1" s="402"/>
      <c r="AP1" s="402"/>
      <c r="AQ1" s="402"/>
      <c r="AR1" s="402"/>
      <c r="AS1" s="402"/>
      <c r="AT1" s="402"/>
      <c r="AU1" s="402"/>
      <c r="AV1" s="402"/>
      <c r="AW1" s="402"/>
      <c r="AX1" s="402"/>
      <c r="AY1" s="402"/>
      <c r="AZ1" s="402"/>
      <c r="BA1" s="402"/>
      <c r="BB1" s="402"/>
      <c r="BC1" s="402"/>
      <c r="BD1" s="402"/>
      <c r="BE1" s="402"/>
      <c r="BF1" s="402"/>
      <c r="BG1" s="402"/>
      <c r="BH1" s="402"/>
      <c r="BI1" s="402"/>
      <c r="BJ1" s="402"/>
      <c r="BK1" s="402"/>
      <c r="BL1" s="402"/>
      <c r="BM1" s="402"/>
      <c r="BN1" s="402"/>
      <c r="BO1" s="402"/>
      <c r="BP1" s="402"/>
      <c r="BQ1" s="402"/>
      <c r="BR1" s="402"/>
      <c r="BS1" s="402"/>
      <c r="BT1" s="402"/>
      <c r="BU1" s="402"/>
      <c r="BV1" s="403"/>
      <c r="BW1" s="403"/>
      <c r="BX1" s="403"/>
    </row>
    <row r="2" spans="1:79" ht="15.75" customHeight="1" x14ac:dyDescent="0.4">
      <c r="A2" s="44" t="s">
        <v>592</v>
      </c>
      <c r="B2" s="17" t="s">
        <v>443</v>
      </c>
      <c r="C2" s="404"/>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69"/>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30" customFormat="1" ht="24" customHeight="1" x14ac:dyDescent="0.4">
      <c r="A4" s="356"/>
      <c r="B4" s="323" t="s">
        <v>100</v>
      </c>
      <c r="C4" s="405"/>
      <c r="D4" s="406">
        <f>SUM(D5,D10,D14,D15,D20)</f>
        <v>0</v>
      </c>
      <c r="E4" s="406">
        <f t="shared" ref="E4:BP4" si="0">SUM(E5,E10,E14,E15,E20)</f>
        <v>0</v>
      </c>
      <c r="F4" s="406">
        <f t="shared" si="0"/>
        <v>0</v>
      </c>
      <c r="G4" s="406">
        <f t="shared" si="0"/>
        <v>0</v>
      </c>
      <c r="H4" s="406">
        <f t="shared" si="0"/>
        <v>0</v>
      </c>
      <c r="I4" s="406">
        <f t="shared" si="0"/>
        <v>0</v>
      </c>
      <c r="J4" s="406">
        <f t="shared" si="0"/>
        <v>0</v>
      </c>
      <c r="K4" s="406">
        <f t="shared" si="0"/>
        <v>0</v>
      </c>
      <c r="L4" s="406">
        <f t="shared" si="0"/>
        <v>0</v>
      </c>
      <c r="M4" s="406">
        <f t="shared" si="0"/>
        <v>0</v>
      </c>
      <c r="N4" s="406">
        <f t="shared" si="0"/>
        <v>0</v>
      </c>
      <c r="O4" s="406">
        <f t="shared" si="0"/>
        <v>0</v>
      </c>
      <c r="P4" s="406">
        <f t="shared" si="0"/>
        <v>0</v>
      </c>
      <c r="Q4" s="406">
        <f t="shared" si="0"/>
        <v>0</v>
      </c>
      <c r="R4" s="406">
        <f t="shared" si="0"/>
        <v>0</v>
      </c>
      <c r="S4" s="406">
        <f t="shared" si="0"/>
        <v>0</v>
      </c>
      <c r="T4" s="406">
        <f t="shared" si="0"/>
        <v>0</v>
      </c>
      <c r="U4" s="406">
        <f t="shared" si="0"/>
        <v>0</v>
      </c>
      <c r="V4" s="406">
        <f t="shared" si="0"/>
        <v>0</v>
      </c>
      <c r="W4" s="406">
        <f t="shared" si="0"/>
        <v>0</v>
      </c>
      <c r="X4" s="406">
        <f t="shared" si="0"/>
        <v>0</v>
      </c>
      <c r="Y4" s="406">
        <f t="shared" si="0"/>
        <v>0</v>
      </c>
      <c r="Z4" s="406">
        <f t="shared" si="0"/>
        <v>0</v>
      </c>
      <c r="AA4" s="406">
        <f t="shared" si="0"/>
        <v>6</v>
      </c>
      <c r="AB4" s="406">
        <f t="shared" si="0"/>
        <v>23.2</v>
      </c>
      <c r="AC4" s="406">
        <f t="shared" si="0"/>
        <v>35.799999999999997</v>
      </c>
      <c r="AD4" s="406">
        <f t="shared" si="0"/>
        <v>62.4</v>
      </c>
      <c r="AE4" s="406">
        <f t="shared" si="0"/>
        <v>96.100000000000009</v>
      </c>
      <c r="AF4" s="406">
        <f t="shared" si="0"/>
        <v>135.5</v>
      </c>
      <c r="AG4" s="406">
        <f t="shared" si="0"/>
        <v>186.5</v>
      </c>
      <c r="AH4" s="406">
        <f t="shared" si="0"/>
        <v>215</v>
      </c>
      <c r="AI4" s="406">
        <f t="shared" si="0"/>
        <v>280</v>
      </c>
      <c r="AJ4" s="406">
        <f t="shared" si="0"/>
        <v>385</v>
      </c>
      <c r="AK4" s="406">
        <f t="shared" si="0"/>
        <v>503</v>
      </c>
      <c r="AL4" s="406">
        <f t="shared" si="0"/>
        <v>639</v>
      </c>
      <c r="AM4" s="406">
        <f t="shared" si="0"/>
        <v>799</v>
      </c>
      <c r="AN4" s="406">
        <f t="shared" si="0"/>
        <v>932</v>
      </c>
      <c r="AO4" s="406">
        <f t="shared" si="0"/>
        <v>1108</v>
      </c>
      <c r="AP4" s="406">
        <f t="shared" si="0"/>
        <v>1293</v>
      </c>
      <c r="AQ4" s="406">
        <f t="shared" si="0"/>
        <v>1493.607</v>
      </c>
      <c r="AR4" s="406">
        <f t="shared" si="0"/>
        <v>1678.8070000000002</v>
      </c>
      <c r="AS4" s="406">
        <f t="shared" si="0"/>
        <v>1928.0260000000001</v>
      </c>
      <c r="AT4" s="406">
        <f t="shared" si="0"/>
        <v>2265.2670000000003</v>
      </c>
      <c r="AU4" s="406">
        <f t="shared" si="0"/>
        <v>2768.0990000000002</v>
      </c>
      <c r="AV4" s="406">
        <f t="shared" si="0"/>
        <v>3594.9789999999998</v>
      </c>
      <c r="AW4" s="406">
        <f t="shared" si="0"/>
        <v>4567.7079999999996</v>
      </c>
      <c r="AX4" s="406">
        <f t="shared" si="0"/>
        <v>5087.24</v>
      </c>
      <c r="AY4" s="406">
        <f t="shared" si="0"/>
        <v>5995.95</v>
      </c>
      <c r="AZ4" s="406">
        <f t="shared" si="0"/>
        <v>6890.7119999999995</v>
      </c>
      <c r="BA4" s="406">
        <f t="shared" si="0"/>
        <v>7474.6569999999992</v>
      </c>
      <c r="BB4" s="406">
        <f t="shared" si="0"/>
        <v>7996.1079999999984</v>
      </c>
      <c r="BC4" s="406">
        <f t="shared" si="0"/>
        <v>8482.7970000000005</v>
      </c>
      <c r="BD4" s="406">
        <f t="shared" si="0"/>
        <v>8998.760000000002</v>
      </c>
      <c r="BE4" s="406">
        <f t="shared" si="0"/>
        <v>9704.5185240909632</v>
      </c>
      <c r="BF4" s="406">
        <f t="shared" si="0"/>
        <v>10302.647677202764</v>
      </c>
      <c r="BG4" s="406">
        <f t="shared" si="0"/>
        <v>11039.131507160631</v>
      </c>
      <c r="BH4" s="406">
        <f t="shared" si="0"/>
        <v>11752.749</v>
      </c>
      <c r="BI4" s="406">
        <f t="shared" si="0"/>
        <v>12542.44267353</v>
      </c>
      <c r="BJ4" s="406">
        <f t="shared" si="0"/>
        <v>13304.85224679</v>
      </c>
      <c r="BK4" s="406">
        <f t="shared" si="0"/>
        <v>14311.464927031753</v>
      </c>
      <c r="BL4" s="406">
        <f t="shared" si="0"/>
        <v>15260.007289010002</v>
      </c>
      <c r="BM4" s="406">
        <f t="shared" si="0"/>
        <v>16564.846266159999</v>
      </c>
      <c r="BN4" s="406">
        <f t="shared" si="0"/>
        <v>17104.362356233181</v>
      </c>
      <c r="BO4" s="406">
        <f t="shared" si="0"/>
        <v>17905.161131910005</v>
      </c>
      <c r="BP4" s="406">
        <f t="shared" si="0"/>
        <v>18905.77449598</v>
      </c>
      <c r="BQ4" s="406">
        <f t="shared" ref="BQ4:CA4" si="1">SUM(BQ5,BQ10,BQ14,BQ15,BQ20)</f>
        <v>19287.893994300885</v>
      </c>
      <c r="BR4" s="406">
        <f t="shared" si="1"/>
        <v>20790.665465899998</v>
      </c>
      <c r="BS4" s="406">
        <f t="shared" si="1"/>
        <v>21734.188377339993</v>
      </c>
      <c r="BT4" s="406">
        <f t="shared" si="1"/>
        <v>22164.107729721116</v>
      </c>
      <c r="BU4" s="406">
        <f t="shared" si="1"/>
        <v>23566.915482981625</v>
      </c>
      <c r="BV4" s="406">
        <f t="shared" si="1"/>
        <v>24392.129824909076</v>
      </c>
      <c r="BW4" s="406">
        <f t="shared" si="1"/>
        <v>26318.37707205506</v>
      </c>
      <c r="BX4" s="407">
        <f t="shared" si="1"/>
        <v>27456.581764245595</v>
      </c>
      <c r="BY4" s="407">
        <f t="shared" si="1"/>
        <v>28865.092713113907</v>
      </c>
      <c r="BZ4" s="407">
        <f t="shared" si="1"/>
        <v>30421.148284046634</v>
      </c>
      <c r="CA4" s="408">
        <f t="shared" si="1"/>
        <v>32038.855455111898</v>
      </c>
    </row>
    <row r="5" spans="1:79" s="230" customFormat="1" ht="26.25" customHeight="1" x14ac:dyDescent="0.4">
      <c r="A5" s="354"/>
      <c r="B5" s="409" t="s">
        <v>146</v>
      </c>
      <c r="C5" s="91"/>
      <c r="D5" s="406">
        <f>SUM(D6:D8)</f>
        <v>0</v>
      </c>
      <c r="E5" s="406">
        <f t="shared" ref="E5:BP5" si="2">SUM(E6:E8)</f>
        <v>0</v>
      </c>
      <c r="F5" s="406">
        <f t="shared" si="2"/>
        <v>0</v>
      </c>
      <c r="G5" s="406">
        <f t="shared" si="2"/>
        <v>0</v>
      </c>
      <c r="H5" s="406">
        <f t="shared" si="2"/>
        <v>0</v>
      </c>
      <c r="I5" s="406">
        <f t="shared" si="2"/>
        <v>0</v>
      </c>
      <c r="J5" s="406">
        <f t="shared" si="2"/>
        <v>0</v>
      </c>
      <c r="K5" s="406">
        <f t="shared" si="2"/>
        <v>0</v>
      </c>
      <c r="L5" s="406">
        <f t="shared" si="2"/>
        <v>0</v>
      </c>
      <c r="M5" s="406">
        <f t="shared" si="2"/>
        <v>0</v>
      </c>
      <c r="N5" s="406">
        <f t="shared" si="2"/>
        <v>0</v>
      </c>
      <c r="O5" s="406">
        <f t="shared" si="2"/>
        <v>0</v>
      </c>
      <c r="P5" s="406">
        <f t="shared" si="2"/>
        <v>0</v>
      </c>
      <c r="Q5" s="406">
        <f t="shared" si="2"/>
        <v>0</v>
      </c>
      <c r="R5" s="406">
        <f t="shared" si="2"/>
        <v>0</v>
      </c>
      <c r="S5" s="406">
        <f t="shared" si="2"/>
        <v>0</v>
      </c>
      <c r="T5" s="406">
        <f t="shared" si="2"/>
        <v>0</v>
      </c>
      <c r="U5" s="406">
        <f t="shared" si="2"/>
        <v>0</v>
      </c>
      <c r="V5" s="406">
        <f t="shared" si="2"/>
        <v>0</v>
      </c>
      <c r="W5" s="406">
        <f t="shared" si="2"/>
        <v>0</v>
      </c>
      <c r="X5" s="406">
        <f t="shared" si="2"/>
        <v>0</v>
      </c>
      <c r="Y5" s="406">
        <f t="shared" si="2"/>
        <v>0</v>
      </c>
      <c r="Z5" s="406">
        <f t="shared" si="2"/>
        <v>0</v>
      </c>
      <c r="AA5" s="406">
        <f t="shared" si="2"/>
        <v>0</v>
      </c>
      <c r="AB5" s="406">
        <f t="shared" si="2"/>
        <v>0</v>
      </c>
      <c r="AC5" s="406">
        <f t="shared" si="2"/>
        <v>0</v>
      </c>
      <c r="AD5" s="406">
        <f t="shared" si="2"/>
        <v>0</v>
      </c>
      <c r="AE5" s="406">
        <f t="shared" si="2"/>
        <v>0</v>
      </c>
      <c r="AF5" s="406">
        <f t="shared" si="2"/>
        <v>0</v>
      </c>
      <c r="AG5" s="406">
        <f t="shared" si="2"/>
        <v>0</v>
      </c>
      <c r="AH5" s="406">
        <f t="shared" si="2"/>
        <v>0</v>
      </c>
      <c r="AI5" s="406">
        <f t="shared" si="2"/>
        <v>0</v>
      </c>
      <c r="AJ5" s="406">
        <f t="shared" si="2"/>
        <v>0</v>
      </c>
      <c r="AK5" s="406">
        <f t="shared" si="2"/>
        <v>0</v>
      </c>
      <c r="AL5" s="406">
        <f t="shared" si="2"/>
        <v>0</v>
      </c>
      <c r="AM5" s="406">
        <f t="shared" si="2"/>
        <v>0</v>
      </c>
      <c r="AN5" s="406">
        <f t="shared" si="2"/>
        <v>0</v>
      </c>
      <c r="AO5" s="406">
        <f t="shared" si="2"/>
        <v>0</v>
      </c>
      <c r="AP5" s="406">
        <f t="shared" si="2"/>
        <v>0</v>
      </c>
      <c r="AQ5" s="406">
        <f t="shared" si="2"/>
        <v>0</v>
      </c>
      <c r="AR5" s="406">
        <f t="shared" si="2"/>
        <v>0</v>
      </c>
      <c r="AS5" s="406">
        <f t="shared" si="2"/>
        <v>0</v>
      </c>
      <c r="AT5" s="406">
        <f t="shared" si="2"/>
        <v>0</v>
      </c>
      <c r="AU5" s="406">
        <f t="shared" si="2"/>
        <v>0</v>
      </c>
      <c r="AV5" s="406">
        <f t="shared" si="2"/>
        <v>1973.203</v>
      </c>
      <c r="AW5" s="406">
        <f t="shared" si="2"/>
        <v>2772.2469999999998</v>
      </c>
      <c r="AX5" s="406">
        <f t="shared" si="2"/>
        <v>3124.558</v>
      </c>
      <c r="AY5" s="406">
        <f t="shared" si="2"/>
        <v>3801.788</v>
      </c>
      <c r="AZ5" s="406">
        <f t="shared" si="2"/>
        <v>4497.8189999999995</v>
      </c>
      <c r="BA5" s="406">
        <f t="shared" si="2"/>
        <v>4953.4069999999992</v>
      </c>
      <c r="BB5" s="406">
        <f t="shared" si="2"/>
        <v>5316.1329999999989</v>
      </c>
      <c r="BC5" s="406">
        <f t="shared" si="2"/>
        <v>5659.9930000000004</v>
      </c>
      <c r="BD5" s="406">
        <f t="shared" si="2"/>
        <v>6043.639000000001</v>
      </c>
      <c r="BE5" s="406">
        <f t="shared" si="2"/>
        <v>6580.0587643462241</v>
      </c>
      <c r="BF5" s="406">
        <f t="shared" si="2"/>
        <v>7051.9688886240428</v>
      </c>
      <c r="BG5" s="406">
        <f t="shared" si="2"/>
        <v>7582.0869577400717</v>
      </c>
      <c r="BH5" s="406">
        <f t="shared" si="2"/>
        <v>8079.1630000000005</v>
      </c>
      <c r="BI5" s="406">
        <f t="shared" si="2"/>
        <v>8618.3022954000007</v>
      </c>
      <c r="BJ5" s="406">
        <f t="shared" si="2"/>
        <v>9155.4464638600002</v>
      </c>
      <c r="BK5" s="406">
        <f t="shared" si="2"/>
        <v>9867.029829797455</v>
      </c>
      <c r="BL5" s="406">
        <f t="shared" si="2"/>
        <v>10525.20336705</v>
      </c>
      <c r="BM5" s="406">
        <f t="shared" si="2"/>
        <v>11458.592503259999</v>
      </c>
      <c r="BN5" s="406">
        <f t="shared" si="2"/>
        <v>11876.615118280002</v>
      </c>
      <c r="BO5" s="406">
        <f t="shared" si="2"/>
        <v>12565.735437840003</v>
      </c>
      <c r="BP5" s="406">
        <f t="shared" si="2"/>
        <v>13430.14958021</v>
      </c>
      <c r="BQ5" s="406">
        <f t="shared" ref="BQ5:CA5" si="3">SUM(BQ6:BQ8)</f>
        <v>13762.514588680802</v>
      </c>
      <c r="BR5" s="406">
        <f t="shared" si="3"/>
        <v>13798.261242919998</v>
      </c>
      <c r="BS5" s="406">
        <f t="shared" si="3"/>
        <v>13233.124968690001</v>
      </c>
      <c r="BT5" s="406">
        <f t="shared" si="3"/>
        <v>11513.612393931196</v>
      </c>
      <c r="BU5" s="406">
        <f t="shared" si="3"/>
        <v>9379.593293240021</v>
      </c>
      <c r="BV5" s="406">
        <f t="shared" si="3"/>
        <v>8099.0667916269031</v>
      </c>
      <c r="BW5" s="406">
        <f t="shared" si="3"/>
        <v>7345.7745378774962</v>
      </c>
      <c r="BX5" s="407">
        <f t="shared" si="3"/>
        <v>6299.572135827887</v>
      </c>
      <c r="BY5" s="407">
        <f t="shared" si="3"/>
        <v>6029.1770547775041</v>
      </c>
      <c r="BZ5" s="407">
        <f t="shared" si="3"/>
        <v>5795.0057058574093</v>
      </c>
      <c r="CA5" s="408">
        <f t="shared" si="3"/>
        <v>5581.8297780488174</v>
      </c>
    </row>
    <row r="6" spans="1:79" x14ac:dyDescent="0.4">
      <c r="B6" s="327" t="s">
        <v>444</v>
      </c>
      <c r="C6" s="327"/>
      <c r="D6" s="410">
        <v>0</v>
      </c>
      <c r="E6" s="410">
        <v>0</v>
      </c>
      <c r="F6" s="410">
        <v>0</v>
      </c>
      <c r="G6" s="410">
        <v>0</v>
      </c>
      <c r="H6" s="410">
        <v>0</v>
      </c>
      <c r="I6" s="410">
        <v>0</v>
      </c>
      <c r="J6" s="410">
        <v>0</v>
      </c>
      <c r="K6" s="410">
        <v>0</v>
      </c>
      <c r="L6" s="410">
        <v>0</v>
      </c>
      <c r="M6" s="410">
        <v>0</v>
      </c>
      <c r="N6" s="410">
        <v>0</v>
      </c>
      <c r="O6" s="410">
        <v>0</v>
      </c>
      <c r="P6" s="410">
        <v>0</v>
      </c>
      <c r="Q6" s="410">
        <v>0</v>
      </c>
      <c r="R6" s="410">
        <v>0</v>
      </c>
      <c r="S6" s="410">
        <v>0</v>
      </c>
      <c r="T6" s="410">
        <v>0</v>
      </c>
      <c r="U6" s="410">
        <v>0</v>
      </c>
      <c r="V6" s="410">
        <v>0</v>
      </c>
      <c r="W6" s="410">
        <v>0</v>
      </c>
      <c r="X6" s="410">
        <v>0</v>
      </c>
      <c r="Y6" s="410">
        <v>0</v>
      </c>
      <c r="Z6" s="410">
        <v>0</v>
      </c>
      <c r="AA6" s="410">
        <v>0</v>
      </c>
      <c r="AB6" s="410">
        <v>0</v>
      </c>
      <c r="AC6" s="410">
        <v>0</v>
      </c>
      <c r="AD6" s="410">
        <v>0</v>
      </c>
      <c r="AE6" s="410">
        <v>0</v>
      </c>
      <c r="AF6" s="410">
        <v>0</v>
      </c>
      <c r="AG6" s="410">
        <v>0</v>
      </c>
      <c r="AH6" s="410">
        <v>0</v>
      </c>
      <c r="AI6" s="410">
        <v>0</v>
      </c>
      <c r="AJ6" s="410">
        <v>0</v>
      </c>
      <c r="AK6" s="410">
        <v>0</v>
      </c>
      <c r="AL6" s="410">
        <v>0</v>
      </c>
      <c r="AM6" s="410">
        <v>0</v>
      </c>
      <c r="AN6" s="410">
        <v>0</v>
      </c>
      <c r="AO6" s="410">
        <v>0</v>
      </c>
      <c r="AP6" s="410">
        <v>0</v>
      </c>
      <c r="AQ6" s="410">
        <v>0</v>
      </c>
      <c r="AR6" s="410">
        <v>0</v>
      </c>
      <c r="AS6" s="410">
        <v>0</v>
      </c>
      <c r="AT6" s="410">
        <v>0</v>
      </c>
      <c r="AU6" s="410">
        <v>0</v>
      </c>
      <c r="AV6" s="410">
        <v>231.47411666314397</v>
      </c>
      <c r="AW6" s="410">
        <v>325.20902588180275</v>
      </c>
      <c r="AX6" s="410">
        <v>365.13545224968743</v>
      </c>
      <c r="AY6" s="410">
        <v>437.39160512525461</v>
      </c>
      <c r="AZ6" s="410">
        <v>443.26224191823394</v>
      </c>
      <c r="BA6" s="410">
        <v>488.61175918926864</v>
      </c>
      <c r="BB6" s="410">
        <v>528.58293270578872</v>
      </c>
      <c r="BC6" s="410">
        <v>566.36950568822147</v>
      </c>
      <c r="BD6" s="410">
        <v>607.03198548293733</v>
      </c>
      <c r="BE6" s="410">
        <v>673.62344552251193</v>
      </c>
      <c r="BF6" s="410">
        <v>762.23</v>
      </c>
      <c r="BG6" s="410">
        <v>793.54721823565706</v>
      </c>
      <c r="BH6" s="410">
        <v>842.13</v>
      </c>
      <c r="BI6" s="410">
        <v>923.7647969778385</v>
      </c>
      <c r="BJ6" s="410">
        <v>972.69087379439623</v>
      </c>
      <c r="BK6" s="410">
        <v>1039.8247158707195</v>
      </c>
      <c r="BL6" s="410">
        <v>1105.9393085337213</v>
      </c>
      <c r="BM6" s="410">
        <v>1192.1009182195146</v>
      </c>
      <c r="BN6" s="410">
        <v>1220.2044423261623</v>
      </c>
      <c r="BO6" s="410">
        <v>1314.7165739259212</v>
      </c>
      <c r="BP6" s="410">
        <v>1390.6353122046253</v>
      </c>
      <c r="BQ6" s="410">
        <v>1463.3914453663692</v>
      </c>
      <c r="BR6" s="410">
        <v>1717.304349681425</v>
      </c>
      <c r="BS6" s="410">
        <v>1834.7090892979174</v>
      </c>
      <c r="BT6" s="410">
        <v>1896.9720008984343</v>
      </c>
      <c r="BU6" s="410">
        <v>1965.0820231168198</v>
      </c>
      <c r="BV6" s="410">
        <v>2101.2943577666051</v>
      </c>
      <c r="BW6" s="410">
        <v>2244.5097510724554</v>
      </c>
      <c r="BX6" s="411">
        <v>2378.6286132024106</v>
      </c>
      <c r="BY6" s="411">
        <v>2529.751434209827</v>
      </c>
      <c r="BZ6" s="411">
        <v>2697.6210751858175</v>
      </c>
      <c r="CA6" s="412">
        <v>2877.937582670234</v>
      </c>
    </row>
    <row r="7" spans="1:79" x14ac:dyDescent="0.4">
      <c r="B7" s="327" t="s">
        <v>326</v>
      </c>
      <c r="C7" s="327"/>
      <c r="D7" s="410">
        <v>0</v>
      </c>
      <c r="E7" s="410">
        <v>0</v>
      </c>
      <c r="F7" s="410">
        <v>0</v>
      </c>
      <c r="G7" s="410">
        <v>0</v>
      </c>
      <c r="H7" s="410">
        <v>0</v>
      </c>
      <c r="I7" s="410">
        <v>0</v>
      </c>
      <c r="J7" s="410">
        <v>0</v>
      </c>
      <c r="K7" s="410">
        <v>0</v>
      </c>
      <c r="L7" s="410">
        <v>0</v>
      </c>
      <c r="M7" s="410">
        <v>0</v>
      </c>
      <c r="N7" s="410">
        <v>0</v>
      </c>
      <c r="O7" s="410">
        <v>0</v>
      </c>
      <c r="P7" s="410">
        <v>0</v>
      </c>
      <c r="Q7" s="410">
        <v>0</v>
      </c>
      <c r="R7" s="410">
        <v>0</v>
      </c>
      <c r="S7" s="410">
        <v>0</v>
      </c>
      <c r="T7" s="410">
        <v>0</v>
      </c>
      <c r="U7" s="410">
        <v>0</v>
      </c>
      <c r="V7" s="410">
        <v>0</v>
      </c>
      <c r="W7" s="410">
        <v>0</v>
      </c>
      <c r="X7" s="410">
        <v>0</v>
      </c>
      <c r="Y7" s="410">
        <v>0</v>
      </c>
      <c r="Z7" s="410">
        <v>0</v>
      </c>
      <c r="AA7" s="410">
        <v>0</v>
      </c>
      <c r="AB7" s="410">
        <v>0</v>
      </c>
      <c r="AC7" s="410">
        <v>0</v>
      </c>
      <c r="AD7" s="410">
        <v>0</v>
      </c>
      <c r="AE7" s="410">
        <v>0</v>
      </c>
      <c r="AF7" s="410">
        <v>0</v>
      </c>
      <c r="AG7" s="410">
        <v>0</v>
      </c>
      <c r="AH7" s="410">
        <v>0</v>
      </c>
      <c r="AI7" s="410">
        <v>0</v>
      </c>
      <c r="AJ7" s="410">
        <v>0</v>
      </c>
      <c r="AK7" s="410">
        <v>0</v>
      </c>
      <c r="AL7" s="410">
        <v>0</v>
      </c>
      <c r="AM7" s="410">
        <v>0</v>
      </c>
      <c r="AN7" s="410">
        <v>0</v>
      </c>
      <c r="AO7" s="410">
        <v>0</v>
      </c>
      <c r="AP7" s="410">
        <v>0</v>
      </c>
      <c r="AQ7" s="410">
        <v>0</v>
      </c>
      <c r="AR7" s="410">
        <v>0</v>
      </c>
      <c r="AS7" s="410">
        <v>0</v>
      </c>
      <c r="AT7" s="410">
        <v>0</v>
      </c>
      <c r="AU7" s="410">
        <v>0</v>
      </c>
      <c r="AV7" s="410">
        <v>1236.2204590686167</v>
      </c>
      <c r="AW7" s="410">
        <v>1736.8250803346616</v>
      </c>
      <c r="AX7" s="410">
        <v>1938.6567415590337</v>
      </c>
      <c r="AY7" s="410">
        <v>2356.4150170875105</v>
      </c>
      <c r="AZ7" s="410">
        <v>2842.0259956222508</v>
      </c>
      <c r="BA7" s="410">
        <v>3091.4517961447359</v>
      </c>
      <c r="BB7" s="410">
        <v>3258.3114352948169</v>
      </c>
      <c r="BC7" s="410">
        <v>3408.5922572418208</v>
      </c>
      <c r="BD7" s="410">
        <v>3589.6378004004227</v>
      </c>
      <c r="BE7" s="410">
        <v>3861.7406212620726</v>
      </c>
      <c r="BF7" s="410">
        <v>4105.2438886240434</v>
      </c>
      <c r="BG7" s="410">
        <v>4388.6272675576192</v>
      </c>
      <c r="BH7" s="410">
        <v>4628.2520000000004</v>
      </c>
      <c r="BI7" s="410">
        <v>4869.6964021188787</v>
      </c>
      <c r="BJ7" s="410">
        <v>5122.9964421995737</v>
      </c>
      <c r="BK7" s="410">
        <v>5468.0760196496631</v>
      </c>
      <c r="BL7" s="410">
        <v>5799.6705914329377</v>
      </c>
      <c r="BM7" s="410">
        <v>6277.2924692415208</v>
      </c>
      <c r="BN7" s="410">
        <v>6456.118999717567</v>
      </c>
      <c r="BO7" s="410">
        <v>6899.7753096582774</v>
      </c>
      <c r="BP7" s="410">
        <v>7419.4275888724915</v>
      </c>
      <c r="BQ7" s="410">
        <v>7528.3277963936862</v>
      </c>
      <c r="BR7" s="410">
        <v>7070.966334335757</v>
      </c>
      <c r="BS7" s="410">
        <v>6632.0880013466494</v>
      </c>
      <c r="BT7" s="410">
        <v>5138.3005447814785</v>
      </c>
      <c r="BU7" s="410">
        <v>3571.9593185363819</v>
      </c>
      <c r="BV7" s="410">
        <v>2489.8040821949894</v>
      </c>
      <c r="BW7" s="410">
        <v>1820.9593256324322</v>
      </c>
      <c r="BX7" s="411">
        <v>961.89182408567399</v>
      </c>
      <c r="BY7" s="411">
        <v>749.99606143951041</v>
      </c>
      <c r="BZ7" s="411">
        <v>555.49627693342291</v>
      </c>
      <c r="CA7" s="412">
        <v>370.57378855182776</v>
      </c>
    </row>
    <row r="8" spans="1:79" x14ac:dyDescent="0.4">
      <c r="B8" s="327" t="s">
        <v>325</v>
      </c>
      <c r="C8" s="327"/>
      <c r="D8" s="410">
        <v>0</v>
      </c>
      <c r="E8" s="410">
        <v>0</v>
      </c>
      <c r="F8" s="410">
        <v>0</v>
      </c>
      <c r="G8" s="410">
        <v>0</v>
      </c>
      <c r="H8" s="410">
        <v>0</v>
      </c>
      <c r="I8" s="410">
        <v>0</v>
      </c>
      <c r="J8" s="410">
        <v>0</v>
      </c>
      <c r="K8" s="410">
        <v>0</v>
      </c>
      <c r="L8" s="410">
        <v>0</v>
      </c>
      <c r="M8" s="410">
        <v>0</v>
      </c>
      <c r="N8" s="410">
        <v>0</v>
      </c>
      <c r="O8" s="410">
        <v>0</v>
      </c>
      <c r="P8" s="410">
        <v>0</v>
      </c>
      <c r="Q8" s="410">
        <v>0</v>
      </c>
      <c r="R8" s="410">
        <v>0</v>
      </c>
      <c r="S8" s="410">
        <v>0</v>
      </c>
      <c r="T8" s="410">
        <v>0</v>
      </c>
      <c r="U8" s="410">
        <v>0</v>
      </c>
      <c r="V8" s="410">
        <v>0</v>
      </c>
      <c r="W8" s="410">
        <v>0</v>
      </c>
      <c r="X8" s="410">
        <v>0</v>
      </c>
      <c r="Y8" s="410">
        <v>0</v>
      </c>
      <c r="Z8" s="410">
        <v>0</v>
      </c>
      <c r="AA8" s="410">
        <v>0</v>
      </c>
      <c r="AB8" s="410">
        <v>0</v>
      </c>
      <c r="AC8" s="410">
        <v>0</v>
      </c>
      <c r="AD8" s="410">
        <v>0</v>
      </c>
      <c r="AE8" s="410">
        <v>0</v>
      </c>
      <c r="AF8" s="410">
        <v>0</v>
      </c>
      <c r="AG8" s="410">
        <v>0</v>
      </c>
      <c r="AH8" s="410">
        <v>0</v>
      </c>
      <c r="AI8" s="410">
        <v>0</v>
      </c>
      <c r="AJ8" s="410">
        <v>0</v>
      </c>
      <c r="AK8" s="410">
        <v>0</v>
      </c>
      <c r="AL8" s="410">
        <v>0</v>
      </c>
      <c r="AM8" s="410">
        <v>0</v>
      </c>
      <c r="AN8" s="410">
        <v>0</v>
      </c>
      <c r="AO8" s="410">
        <v>0</v>
      </c>
      <c r="AP8" s="410">
        <v>0</v>
      </c>
      <c r="AQ8" s="410">
        <v>0</v>
      </c>
      <c r="AR8" s="410">
        <v>0</v>
      </c>
      <c r="AS8" s="410">
        <v>0</v>
      </c>
      <c r="AT8" s="410">
        <v>0</v>
      </c>
      <c r="AU8" s="410">
        <v>0</v>
      </c>
      <c r="AV8" s="410">
        <v>505.50842426823931</v>
      </c>
      <c r="AW8" s="410">
        <v>710.21289378353549</v>
      </c>
      <c r="AX8" s="410">
        <v>820.7658061912789</v>
      </c>
      <c r="AY8" s="410">
        <v>1007.9813777872349</v>
      </c>
      <c r="AZ8" s="410">
        <v>1212.5307624595152</v>
      </c>
      <c r="BA8" s="410">
        <v>1373.3434446659953</v>
      </c>
      <c r="BB8" s="410">
        <v>1529.2386319993936</v>
      </c>
      <c r="BC8" s="410">
        <v>1685.0312370699578</v>
      </c>
      <c r="BD8" s="410">
        <v>1846.9692141166404</v>
      </c>
      <c r="BE8" s="410">
        <v>2044.6946975616393</v>
      </c>
      <c r="BF8" s="410">
        <v>2184.4949999999999</v>
      </c>
      <c r="BG8" s="410">
        <v>2399.912471946795</v>
      </c>
      <c r="BH8" s="410">
        <v>2608.7809999999999</v>
      </c>
      <c r="BI8" s="410">
        <v>2824.8410963032829</v>
      </c>
      <c r="BJ8" s="410">
        <v>3059.7591478660306</v>
      </c>
      <c r="BK8" s="410">
        <v>3359.1290942770729</v>
      </c>
      <c r="BL8" s="410">
        <v>3619.5934670833412</v>
      </c>
      <c r="BM8" s="410">
        <v>3989.1991157989637</v>
      </c>
      <c r="BN8" s="410">
        <v>4200.2916762362729</v>
      </c>
      <c r="BO8" s="410">
        <v>4351.2435542558051</v>
      </c>
      <c r="BP8" s="410">
        <v>4620.0866791328817</v>
      </c>
      <c r="BQ8" s="410">
        <v>4770.7953469207459</v>
      </c>
      <c r="BR8" s="410">
        <v>5009.9905589028167</v>
      </c>
      <c r="BS8" s="410">
        <v>4766.3278780454339</v>
      </c>
      <c r="BT8" s="410">
        <v>4478.3398482512839</v>
      </c>
      <c r="BU8" s="410">
        <v>3842.5519515868186</v>
      </c>
      <c r="BV8" s="410">
        <v>3507.968351665309</v>
      </c>
      <c r="BW8" s="410">
        <v>3280.3054611726079</v>
      </c>
      <c r="BX8" s="411">
        <v>2959.0516985398026</v>
      </c>
      <c r="BY8" s="411">
        <v>2749.4295591281666</v>
      </c>
      <c r="BZ8" s="411">
        <v>2541.8883537381694</v>
      </c>
      <c r="CA8" s="412">
        <v>2333.3184068267551</v>
      </c>
    </row>
    <row r="9" spans="1:79" ht="26.25" customHeight="1" x14ac:dyDescent="0.4">
      <c r="A9" s="312"/>
      <c r="B9" s="285" t="s">
        <v>445</v>
      </c>
      <c r="C9" s="413"/>
      <c r="D9" s="410">
        <v>0</v>
      </c>
      <c r="E9" s="410">
        <v>0</v>
      </c>
      <c r="F9" s="410">
        <v>0</v>
      </c>
      <c r="G9" s="410">
        <v>0</v>
      </c>
      <c r="H9" s="410">
        <v>0</v>
      </c>
      <c r="I9" s="410">
        <v>0</v>
      </c>
      <c r="J9" s="410">
        <v>0</v>
      </c>
      <c r="K9" s="410">
        <v>0</v>
      </c>
      <c r="L9" s="410">
        <v>0</v>
      </c>
      <c r="M9" s="410">
        <v>0</v>
      </c>
      <c r="N9" s="410">
        <v>0</v>
      </c>
      <c r="O9" s="410">
        <v>0</v>
      </c>
      <c r="P9" s="410">
        <v>0</v>
      </c>
      <c r="Q9" s="410">
        <v>0</v>
      </c>
      <c r="R9" s="410">
        <v>0</v>
      </c>
      <c r="S9" s="410">
        <v>0</v>
      </c>
      <c r="T9" s="410">
        <v>0</v>
      </c>
      <c r="U9" s="410">
        <v>0</v>
      </c>
      <c r="V9" s="410">
        <v>0</v>
      </c>
      <c r="W9" s="410">
        <v>0</v>
      </c>
      <c r="X9" s="410">
        <v>0</v>
      </c>
      <c r="Y9" s="410">
        <v>0</v>
      </c>
      <c r="Z9" s="410">
        <v>0</v>
      </c>
      <c r="AA9" s="410">
        <v>0</v>
      </c>
      <c r="AB9" s="410">
        <v>0</v>
      </c>
      <c r="AC9" s="410">
        <v>0</v>
      </c>
      <c r="AD9" s="410">
        <v>0</v>
      </c>
      <c r="AE9" s="410">
        <v>0</v>
      </c>
      <c r="AF9" s="410">
        <v>0</v>
      </c>
      <c r="AG9" s="410">
        <v>0</v>
      </c>
      <c r="AH9" s="410">
        <v>0</v>
      </c>
      <c r="AI9" s="410">
        <v>0</v>
      </c>
      <c r="AJ9" s="410">
        <v>0</v>
      </c>
      <c r="AK9" s="410">
        <v>0</v>
      </c>
      <c r="AL9" s="410">
        <v>0</v>
      </c>
      <c r="AM9" s="410">
        <v>0</v>
      </c>
      <c r="AN9" s="410">
        <v>0</v>
      </c>
      <c r="AO9" s="410">
        <v>0</v>
      </c>
      <c r="AP9" s="410">
        <v>0</v>
      </c>
      <c r="AQ9" s="410">
        <v>0</v>
      </c>
      <c r="AR9" s="410">
        <v>0</v>
      </c>
      <c r="AS9" s="410">
        <v>0</v>
      </c>
      <c r="AT9" s="410">
        <v>0</v>
      </c>
      <c r="AU9" s="410">
        <v>0</v>
      </c>
      <c r="AV9" s="410">
        <v>0</v>
      </c>
      <c r="AW9" s="410">
        <v>0</v>
      </c>
      <c r="AX9" s="410">
        <v>0</v>
      </c>
      <c r="AY9" s="410">
        <v>0</v>
      </c>
      <c r="AZ9" s="410">
        <v>0</v>
      </c>
      <c r="BA9" s="410">
        <v>0</v>
      </c>
      <c r="BB9" s="410">
        <v>0</v>
      </c>
      <c r="BC9" s="410">
        <v>0</v>
      </c>
      <c r="BD9" s="410">
        <v>0</v>
      </c>
      <c r="BE9" s="410">
        <v>0</v>
      </c>
      <c r="BF9" s="410">
        <v>6</v>
      </c>
      <c r="BG9" s="410">
        <v>6</v>
      </c>
      <c r="BH9" s="410">
        <v>7</v>
      </c>
      <c r="BI9" s="410">
        <v>7</v>
      </c>
      <c r="BJ9" s="410">
        <v>8</v>
      </c>
      <c r="BK9" s="410">
        <v>11</v>
      </c>
      <c r="BL9" s="410">
        <v>9</v>
      </c>
      <c r="BM9" s="410">
        <v>10</v>
      </c>
      <c r="BN9" s="410">
        <v>10.890517425084694</v>
      </c>
      <c r="BO9" s="410">
        <v>12.136140054957304</v>
      </c>
      <c r="BP9" s="410">
        <v>13.348137721212947</v>
      </c>
      <c r="BQ9" s="410">
        <v>13.702305472355061</v>
      </c>
      <c r="BR9" s="410">
        <v>13.70419709904372</v>
      </c>
      <c r="BS9" s="410">
        <v>13.607782300753563</v>
      </c>
      <c r="BT9" s="410">
        <v>13.191077208965412</v>
      </c>
      <c r="BU9" s="410">
        <v>10.746144223600885</v>
      </c>
      <c r="BV9" s="410">
        <v>9.2790526303656886</v>
      </c>
      <c r="BW9" s="410">
        <v>8.4160101776458429</v>
      </c>
      <c r="BX9" s="411">
        <v>7.2173823109551334</v>
      </c>
      <c r="BY9" s="411">
        <v>6.9075922755584136</v>
      </c>
      <c r="BZ9" s="411">
        <v>6.6393035545171575</v>
      </c>
      <c r="CA9" s="412">
        <v>6.3950691625119003</v>
      </c>
    </row>
    <row r="10" spans="1:79" ht="25.5" customHeight="1" x14ac:dyDescent="0.4">
      <c r="A10" s="312"/>
      <c r="B10" s="414" t="s">
        <v>176</v>
      </c>
      <c r="C10" s="413"/>
      <c r="D10" s="406">
        <f>SUM(D11:D12)</f>
        <v>0</v>
      </c>
      <c r="E10" s="406">
        <f t="shared" ref="E10:BP10" si="4">SUM(E11:E12)</f>
        <v>0</v>
      </c>
      <c r="F10" s="406">
        <f t="shared" si="4"/>
        <v>0</v>
      </c>
      <c r="G10" s="406">
        <f t="shared" si="4"/>
        <v>0</v>
      </c>
      <c r="H10" s="406">
        <f t="shared" si="4"/>
        <v>0</v>
      </c>
      <c r="I10" s="406">
        <f t="shared" si="4"/>
        <v>0</v>
      </c>
      <c r="J10" s="406">
        <f t="shared" si="4"/>
        <v>0</v>
      </c>
      <c r="K10" s="406">
        <f t="shared" si="4"/>
        <v>0</v>
      </c>
      <c r="L10" s="406">
        <f t="shared" si="4"/>
        <v>0</v>
      </c>
      <c r="M10" s="406">
        <f t="shared" si="4"/>
        <v>0</v>
      </c>
      <c r="N10" s="406">
        <f t="shared" si="4"/>
        <v>0</v>
      </c>
      <c r="O10" s="406">
        <f t="shared" si="4"/>
        <v>0</v>
      </c>
      <c r="P10" s="406">
        <f t="shared" si="4"/>
        <v>0</v>
      </c>
      <c r="Q10" s="406">
        <f t="shared" si="4"/>
        <v>0</v>
      </c>
      <c r="R10" s="406">
        <f t="shared" si="4"/>
        <v>0</v>
      </c>
      <c r="S10" s="406">
        <f t="shared" si="4"/>
        <v>0</v>
      </c>
      <c r="T10" s="406">
        <f t="shared" si="4"/>
        <v>0</v>
      </c>
      <c r="U10" s="406">
        <f t="shared" si="4"/>
        <v>0</v>
      </c>
      <c r="V10" s="406">
        <f t="shared" si="4"/>
        <v>0</v>
      </c>
      <c r="W10" s="406">
        <f t="shared" si="4"/>
        <v>0</v>
      </c>
      <c r="X10" s="406">
        <f t="shared" si="4"/>
        <v>0</v>
      </c>
      <c r="Y10" s="406">
        <f t="shared" si="4"/>
        <v>0</v>
      </c>
      <c r="Z10" s="406">
        <f t="shared" si="4"/>
        <v>0</v>
      </c>
      <c r="AA10" s="406">
        <f t="shared" si="4"/>
        <v>0</v>
      </c>
      <c r="AB10" s="406">
        <f t="shared" si="4"/>
        <v>0</v>
      </c>
      <c r="AC10" s="406">
        <f t="shared" si="4"/>
        <v>0</v>
      </c>
      <c r="AD10" s="406">
        <f t="shared" si="4"/>
        <v>0</v>
      </c>
      <c r="AE10" s="406">
        <f t="shared" si="4"/>
        <v>0</v>
      </c>
      <c r="AF10" s="406">
        <f t="shared" si="4"/>
        <v>0</v>
      </c>
      <c r="AG10" s="406">
        <f t="shared" si="4"/>
        <v>0</v>
      </c>
      <c r="AH10" s="406">
        <f t="shared" si="4"/>
        <v>0</v>
      </c>
      <c r="AI10" s="406">
        <f t="shared" si="4"/>
        <v>0</v>
      </c>
      <c r="AJ10" s="406">
        <f t="shared" si="4"/>
        <v>0</v>
      </c>
      <c r="AK10" s="406">
        <f t="shared" si="4"/>
        <v>0</v>
      </c>
      <c r="AL10" s="406">
        <f t="shared" si="4"/>
        <v>0</v>
      </c>
      <c r="AM10" s="406">
        <f t="shared" si="4"/>
        <v>0</v>
      </c>
      <c r="AN10" s="406">
        <f t="shared" si="4"/>
        <v>0</v>
      </c>
      <c r="AO10" s="406">
        <f t="shared" si="4"/>
        <v>0</v>
      </c>
      <c r="AP10" s="406">
        <f t="shared" si="4"/>
        <v>0</v>
      </c>
      <c r="AQ10" s="406">
        <f t="shared" si="4"/>
        <v>0</v>
      </c>
      <c r="AR10" s="406">
        <f t="shared" si="4"/>
        <v>0</v>
      </c>
      <c r="AS10" s="406">
        <f t="shared" si="4"/>
        <v>0</v>
      </c>
      <c r="AT10" s="406">
        <f t="shared" si="4"/>
        <v>0</v>
      </c>
      <c r="AU10" s="406">
        <f t="shared" si="4"/>
        <v>0</v>
      </c>
      <c r="AV10" s="406">
        <f t="shared" si="4"/>
        <v>0</v>
      </c>
      <c r="AW10" s="406">
        <f t="shared" si="4"/>
        <v>0</v>
      </c>
      <c r="AX10" s="406">
        <f t="shared" si="4"/>
        <v>0</v>
      </c>
      <c r="AY10" s="406">
        <f t="shared" si="4"/>
        <v>0</v>
      </c>
      <c r="AZ10" s="406">
        <f t="shared" si="4"/>
        <v>0</v>
      </c>
      <c r="BA10" s="406">
        <f t="shared" si="4"/>
        <v>0</v>
      </c>
      <c r="BB10" s="406">
        <f t="shared" si="4"/>
        <v>0</v>
      </c>
      <c r="BC10" s="406">
        <f t="shared" si="4"/>
        <v>0</v>
      </c>
      <c r="BD10" s="406">
        <f t="shared" si="4"/>
        <v>0</v>
      </c>
      <c r="BE10" s="406">
        <f t="shared" si="4"/>
        <v>0</v>
      </c>
      <c r="BF10" s="406">
        <f t="shared" si="4"/>
        <v>0</v>
      </c>
      <c r="BG10" s="406">
        <f t="shared" si="4"/>
        <v>0</v>
      </c>
      <c r="BH10" s="406">
        <f t="shared" si="4"/>
        <v>0</v>
      </c>
      <c r="BI10" s="406">
        <f t="shared" si="4"/>
        <v>0</v>
      </c>
      <c r="BJ10" s="406">
        <f t="shared" si="4"/>
        <v>0</v>
      </c>
      <c r="BK10" s="406">
        <f t="shared" si="4"/>
        <v>0</v>
      </c>
      <c r="BL10" s="406">
        <f t="shared" si="4"/>
        <v>0</v>
      </c>
      <c r="BM10" s="406">
        <f t="shared" si="4"/>
        <v>0</v>
      </c>
      <c r="BN10" s="406">
        <f t="shared" si="4"/>
        <v>0</v>
      </c>
      <c r="BO10" s="406">
        <f t="shared" si="4"/>
        <v>0</v>
      </c>
      <c r="BP10" s="406">
        <f t="shared" si="4"/>
        <v>0</v>
      </c>
      <c r="BQ10" s="406">
        <f t="shared" ref="BQ10:CA10" si="5">SUM(BQ11:BQ12)</f>
        <v>160.53506744000006</v>
      </c>
      <c r="BR10" s="406">
        <f t="shared" si="5"/>
        <v>1564.5904814800003</v>
      </c>
      <c r="BS10" s="406">
        <f t="shared" si="5"/>
        <v>3004.5842815999968</v>
      </c>
      <c r="BT10" s="406">
        <f t="shared" si="5"/>
        <v>5160.3793347999208</v>
      </c>
      <c r="BU10" s="406">
        <f t="shared" si="5"/>
        <v>8649.7824964016072</v>
      </c>
      <c r="BV10" s="406">
        <f t="shared" si="5"/>
        <v>10608.442268049674</v>
      </c>
      <c r="BW10" s="406">
        <f t="shared" si="5"/>
        <v>13074.969437394106</v>
      </c>
      <c r="BX10" s="407">
        <f t="shared" si="5"/>
        <v>15078.655888847828</v>
      </c>
      <c r="BY10" s="407">
        <f t="shared" si="5"/>
        <v>16550.540425017425</v>
      </c>
      <c r="BZ10" s="407">
        <f t="shared" si="5"/>
        <v>18102.061710824117</v>
      </c>
      <c r="CA10" s="408">
        <f t="shared" si="5"/>
        <v>19650.20675444946</v>
      </c>
    </row>
    <row r="11" spans="1:79" x14ac:dyDescent="0.4">
      <c r="A11" s="312"/>
      <c r="B11" s="415" t="s">
        <v>326</v>
      </c>
      <c r="C11" s="413"/>
      <c r="D11" s="410">
        <v>0</v>
      </c>
      <c r="E11" s="410">
        <v>0</v>
      </c>
      <c r="F11" s="410">
        <v>0</v>
      </c>
      <c r="G11" s="410">
        <v>0</v>
      </c>
      <c r="H11" s="410">
        <v>0</v>
      </c>
      <c r="I11" s="410">
        <v>0</v>
      </c>
      <c r="J11" s="410">
        <v>0</v>
      </c>
      <c r="K11" s="410">
        <v>0</v>
      </c>
      <c r="L11" s="410">
        <v>0</v>
      </c>
      <c r="M11" s="410">
        <v>0</v>
      </c>
      <c r="N11" s="410">
        <v>0</v>
      </c>
      <c r="O11" s="410">
        <v>0</v>
      </c>
      <c r="P11" s="410">
        <v>0</v>
      </c>
      <c r="Q11" s="410">
        <v>0</v>
      </c>
      <c r="R11" s="410">
        <v>0</v>
      </c>
      <c r="S11" s="410">
        <v>0</v>
      </c>
      <c r="T11" s="410">
        <v>0</v>
      </c>
      <c r="U11" s="410">
        <v>0</v>
      </c>
      <c r="V11" s="410">
        <v>0</v>
      </c>
      <c r="W11" s="410">
        <v>0</v>
      </c>
      <c r="X11" s="410">
        <v>0</v>
      </c>
      <c r="Y11" s="410">
        <v>0</v>
      </c>
      <c r="Z11" s="410">
        <v>0</v>
      </c>
      <c r="AA11" s="410">
        <v>0</v>
      </c>
      <c r="AB11" s="410">
        <v>0</v>
      </c>
      <c r="AC11" s="410">
        <v>0</v>
      </c>
      <c r="AD11" s="410">
        <v>0</v>
      </c>
      <c r="AE11" s="410">
        <v>0</v>
      </c>
      <c r="AF11" s="410">
        <v>0</v>
      </c>
      <c r="AG11" s="410">
        <v>0</v>
      </c>
      <c r="AH11" s="410">
        <v>0</v>
      </c>
      <c r="AI11" s="410">
        <v>0</v>
      </c>
      <c r="AJ11" s="410">
        <v>0</v>
      </c>
      <c r="AK11" s="410">
        <v>0</v>
      </c>
      <c r="AL11" s="410">
        <v>0</v>
      </c>
      <c r="AM11" s="410">
        <v>0</v>
      </c>
      <c r="AN11" s="410">
        <v>0</v>
      </c>
      <c r="AO11" s="410">
        <v>0</v>
      </c>
      <c r="AP11" s="410">
        <v>0</v>
      </c>
      <c r="AQ11" s="410">
        <v>0</v>
      </c>
      <c r="AR11" s="410">
        <v>0</v>
      </c>
      <c r="AS11" s="410">
        <v>0</v>
      </c>
      <c r="AT11" s="410">
        <v>0</v>
      </c>
      <c r="AU11" s="410">
        <v>0</v>
      </c>
      <c r="AV11" s="410">
        <v>0</v>
      </c>
      <c r="AW11" s="410">
        <v>0</v>
      </c>
      <c r="AX11" s="410">
        <v>0</v>
      </c>
      <c r="AY11" s="410">
        <v>0</v>
      </c>
      <c r="AZ11" s="410">
        <v>0</v>
      </c>
      <c r="BA11" s="410">
        <v>0</v>
      </c>
      <c r="BB11" s="410">
        <v>0</v>
      </c>
      <c r="BC11" s="410">
        <v>0</v>
      </c>
      <c r="BD11" s="410">
        <v>0</v>
      </c>
      <c r="BE11" s="410">
        <v>0</v>
      </c>
      <c r="BF11" s="410">
        <v>0</v>
      </c>
      <c r="BG11" s="410">
        <v>0</v>
      </c>
      <c r="BH11" s="410">
        <v>0</v>
      </c>
      <c r="BI11" s="410">
        <v>0</v>
      </c>
      <c r="BJ11" s="410">
        <v>0</v>
      </c>
      <c r="BK11" s="410">
        <v>0</v>
      </c>
      <c r="BL11" s="410">
        <v>0</v>
      </c>
      <c r="BM11" s="410">
        <v>0</v>
      </c>
      <c r="BN11" s="410">
        <v>0</v>
      </c>
      <c r="BO11" s="410">
        <v>0</v>
      </c>
      <c r="BP11" s="410">
        <v>0</v>
      </c>
      <c r="BQ11" s="410">
        <v>145.66823881438239</v>
      </c>
      <c r="BR11" s="410">
        <v>1436.2081898445697</v>
      </c>
      <c r="BS11" s="410">
        <v>2723.0163881055282</v>
      </c>
      <c r="BT11" s="410">
        <v>4480.8878862568699</v>
      </c>
      <c r="BU11" s="410">
        <v>7228.4146524454936</v>
      </c>
      <c r="BV11" s="410">
        <v>9100.0991697943282</v>
      </c>
      <c r="BW11" s="410">
        <v>11137.111391083883</v>
      </c>
      <c r="BX11" s="411">
        <v>12627.559321197699</v>
      </c>
      <c r="BY11" s="411">
        <v>13722.707458119035</v>
      </c>
      <c r="BZ11" s="411">
        <v>14857.343118400377</v>
      </c>
      <c r="CA11" s="412">
        <v>16280.176616454502</v>
      </c>
    </row>
    <row r="12" spans="1:79" x14ac:dyDescent="0.4">
      <c r="A12" s="312"/>
      <c r="B12" s="415" t="s">
        <v>325</v>
      </c>
      <c r="C12" s="413"/>
      <c r="D12" s="410">
        <v>0</v>
      </c>
      <c r="E12" s="410">
        <v>0</v>
      </c>
      <c r="F12" s="410">
        <v>0</v>
      </c>
      <c r="G12" s="410">
        <v>0</v>
      </c>
      <c r="H12" s="410">
        <v>0</v>
      </c>
      <c r="I12" s="410">
        <v>0</v>
      </c>
      <c r="J12" s="410">
        <v>0</v>
      </c>
      <c r="K12" s="410">
        <v>0</v>
      </c>
      <c r="L12" s="410">
        <v>0</v>
      </c>
      <c r="M12" s="410">
        <v>0</v>
      </c>
      <c r="N12" s="410">
        <v>0</v>
      </c>
      <c r="O12" s="410">
        <v>0</v>
      </c>
      <c r="P12" s="410">
        <v>0</v>
      </c>
      <c r="Q12" s="410">
        <v>0</v>
      </c>
      <c r="R12" s="410">
        <v>0</v>
      </c>
      <c r="S12" s="410">
        <v>0</v>
      </c>
      <c r="T12" s="410">
        <v>0</v>
      </c>
      <c r="U12" s="410">
        <v>0</v>
      </c>
      <c r="V12" s="410">
        <v>0</v>
      </c>
      <c r="W12" s="410">
        <v>0</v>
      </c>
      <c r="X12" s="410">
        <v>0</v>
      </c>
      <c r="Y12" s="410">
        <v>0</v>
      </c>
      <c r="Z12" s="410">
        <v>0</v>
      </c>
      <c r="AA12" s="410">
        <v>0</v>
      </c>
      <c r="AB12" s="410">
        <v>0</v>
      </c>
      <c r="AC12" s="410">
        <v>0</v>
      </c>
      <c r="AD12" s="410">
        <v>0</v>
      </c>
      <c r="AE12" s="410">
        <v>0</v>
      </c>
      <c r="AF12" s="410">
        <v>0</v>
      </c>
      <c r="AG12" s="410">
        <v>0</v>
      </c>
      <c r="AH12" s="410">
        <v>0</v>
      </c>
      <c r="AI12" s="410">
        <v>0</v>
      </c>
      <c r="AJ12" s="410">
        <v>0</v>
      </c>
      <c r="AK12" s="410">
        <v>0</v>
      </c>
      <c r="AL12" s="410">
        <v>0</v>
      </c>
      <c r="AM12" s="410">
        <v>0</v>
      </c>
      <c r="AN12" s="410">
        <v>0</v>
      </c>
      <c r="AO12" s="410">
        <v>0</v>
      </c>
      <c r="AP12" s="410">
        <v>0</v>
      </c>
      <c r="AQ12" s="410">
        <v>0</v>
      </c>
      <c r="AR12" s="410">
        <v>0</v>
      </c>
      <c r="AS12" s="410">
        <v>0</v>
      </c>
      <c r="AT12" s="410">
        <v>0</v>
      </c>
      <c r="AU12" s="410">
        <v>0</v>
      </c>
      <c r="AV12" s="410">
        <v>0</v>
      </c>
      <c r="AW12" s="410">
        <v>0</v>
      </c>
      <c r="AX12" s="410">
        <v>0</v>
      </c>
      <c r="AY12" s="410">
        <v>0</v>
      </c>
      <c r="AZ12" s="410">
        <v>0</v>
      </c>
      <c r="BA12" s="410">
        <v>0</v>
      </c>
      <c r="BB12" s="410">
        <v>0</v>
      </c>
      <c r="BC12" s="410">
        <v>0</v>
      </c>
      <c r="BD12" s="410">
        <v>0</v>
      </c>
      <c r="BE12" s="410">
        <v>0</v>
      </c>
      <c r="BF12" s="410">
        <v>0</v>
      </c>
      <c r="BG12" s="410">
        <v>0</v>
      </c>
      <c r="BH12" s="410">
        <v>0</v>
      </c>
      <c r="BI12" s="410">
        <v>0</v>
      </c>
      <c r="BJ12" s="410">
        <v>0</v>
      </c>
      <c r="BK12" s="410">
        <v>0</v>
      </c>
      <c r="BL12" s="410">
        <v>0</v>
      </c>
      <c r="BM12" s="410">
        <v>0</v>
      </c>
      <c r="BN12" s="410">
        <v>0</v>
      </c>
      <c r="BO12" s="410">
        <v>0</v>
      </c>
      <c r="BP12" s="410">
        <v>0</v>
      </c>
      <c r="BQ12" s="410">
        <v>14.866828625617664</v>
      </c>
      <c r="BR12" s="410">
        <v>128.38229163543059</v>
      </c>
      <c r="BS12" s="410">
        <v>281.56789349446876</v>
      </c>
      <c r="BT12" s="410">
        <v>679.49144854305064</v>
      </c>
      <c r="BU12" s="410">
        <v>1421.3678439561129</v>
      </c>
      <c r="BV12" s="410">
        <v>1508.3430982553461</v>
      </c>
      <c r="BW12" s="410">
        <v>1937.8580463102217</v>
      </c>
      <c r="BX12" s="411">
        <v>2451.0965676501287</v>
      </c>
      <c r="BY12" s="411">
        <v>2827.8329668983888</v>
      </c>
      <c r="BZ12" s="411">
        <v>3244.718592423741</v>
      </c>
      <c r="CA12" s="412">
        <v>3370.0301379949578</v>
      </c>
    </row>
    <row r="13" spans="1:79" ht="27" customHeight="1" x14ac:dyDescent="0.4">
      <c r="A13" s="416"/>
      <c r="B13" s="417" t="s">
        <v>445</v>
      </c>
      <c r="C13" s="413"/>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0"/>
      <c r="AJ13" s="410"/>
      <c r="AK13" s="410"/>
      <c r="AL13" s="410"/>
      <c r="AM13" s="410"/>
      <c r="AN13" s="410"/>
      <c r="AO13" s="410"/>
      <c r="AP13" s="410"/>
      <c r="AQ13" s="410"/>
      <c r="AR13" s="410"/>
      <c r="AS13" s="410"/>
      <c r="AT13" s="410"/>
      <c r="AU13" s="410"/>
      <c r="AV13" s="410"/>
      <c r="AW13" s="410"/>
      <c r="AX13" s="410"/>
      <c r="AY13" s="410"/>
      <c r="AZ13" s="410"/>
      <c r="BA13" s="410"/>
      <c r="BB13" s="410"/>
      <c r="BC13" s="410"/>
      <c r="BD13" s="410"/>
      <c r="BE13" s="410"/>
      <c r="BF13" s="410"/>
      <c r="BG13" s="410"/>
      <c r="BH13" s="410"/>
      <c r="BI13" s="410"/>
      <c r="BJ13" s="410"/>
      <c r="BK13" s="410"/>
      <c r="BL13" s="410"/>
      <c r="BM13" s="410"/>
      <c r="BN13" s="410"/>
      <c r="BO13" s="410"/>
      <c r="BP13" s="410"/>
      <c r="BQ13" s="410">
        <v>0.30564139441048421</v>
      </c>
      <c r="BR13" s="410">
        <v>5.721569022334136</v>
      </c>
      <c r="BS13" s="410">
        <v>11.308480768204046</v>
      </c>
      <c r="BT13" s="410">
        <v>18.514200409908543</v>
      </c>
      <c r="BU13" s="410">
        <v>29.068648049932445</v>
      </c>
      <c r="BV13" s="410">
        <v>42.073421082185632</v>
      </c>
      <c r="BW13" s="410">
        <v>49.556841431389536</v>
      </c>
      <c r="BX13" s="411">
        <v>56.7186068227508</v>
      </c>
      <c r="BY13" s="411">
        <v>62.265346613241547</v>
      </c>
      <c r="BZ13" s="411">
        <v>67.573608784226749</v>
      </c>
      <c r="CA13" s="412">
        <v>73.101092910261343</v>
      </c>
    </row>
    <row r="14" spans="1:79" s="230" customFormat="1" ht="25.5" customHeight="1" x14ac:dyDescent="0.4">
      <c r="A14" s="416"/>
      <c r="B14" s="418" t="s">
        <v>133</v>
      </c>
      <c r="C14" s="419"/>
      <c r="D14" s="406"/>
      <c r="E14" s="406"/>
      <c r="F14" s="406"/>
      <c r="G14" s="406"/>
      <c r="H14" s="406"/>
      <c r="I14" s="406"/>
      <c r="J14" s="406"/>
      <c r="K14" s="406"/>
      <c r="L14" s="406"/>
      <c r="M14" s="406"/>
      <c r="N14" s="406"/>
      <c r="O14" s="406"/>
      <c r="P14" s="406"/>
      <c r="Q14" s="406"/>
      <c r="R14" s="406"/>
      <c r="S14" s="406"/>
      <c r="T14" s="406"/>
      <c r="U14" s="406"/>
      <c r="V14" s="406"/>
      <c r="W14" s="406"/>
      <c r="X14" s="406"/>
      <c r="Y14" s="406"/>
      <c r="Z14" s="406"/>
      <c r="AA14" s="406"/>
      <c r="AB14" s="406"/>
      <c r="AC14" s="406"/>
      <c r="AD14" s="406"/>
      <c r="AE14" s="406"/>
      <c r="AF14" s="406"/>
      <c r="AG14" s="406"/>
      <c r="AH14" s="406"/>
      <c r="AI14" s="406"/>
      <c r="AJ14" s="406"/>
      <c r="AK14" s="406"/>
      <c r="AL14" s="406"/>
      <c r="AM14" s="406"/>
      <c r="AN14" s="406"/>
      <c r="AO14" s="406"/>
      <c r="AP14" s="406"/>
      <c r="AQ14" s="406"/>
      <c r="AR14" s="406"/>
      <c r="AS14" s="406"/>
      <c r="AT14" s="406"/>
      <c r="AU14" s="406"/>
      <c r="AV14" s="406"/>
      <c r="AW14" s="406"/>
      <c r="AX14" s="406"/>
      <c r="AY14" s="406"/>
      <c r="AZ14" s="406"/>
      <c r="BA14" s="406"/>
      <c r="BB14" s="406"/>
      <c r="BC14" s="406"/>
      <c r="BD14" s="406"/>
      <c r="BE14" s="406"/>
      <c r="BF14" s="406"/>
      <c r="BG14" s="406"/>
      <c r="BH14" s="406"/>
      <c r="BI14" s="406"/>
      <c r="BJ14" s="406"/>
      <c r="BK14" s="406"/>
      <c r="BL14" s="406"/>
      <c r="BM14" s="406"/>
      <c r="BN14" s="406"/>
      <c r="BO14" s="406"/>
      <c r="BP14" s="406"/>
      <c r="BQ14" s="406">
        <v>4.7691617500000003</v>
      </c>
      <c r="BR14" s="406">
        <v>6.040064700000003</v>
      </c>
      <c r="BS14" s="406">
        <v>6.9357352999999913</v>
      </c>
      <c r="BT14" s="406">
        <v>7.3484010500000174</v>
      </c>
      <c r="BU14" s="406">
        <v>8.2211221899999884</v>
      </c>
      <c r="BV14" s="406">
        <v>9.3655382108991603</v>
      </c>
      <c r="BW14" s="406">
        <v>10.453327181080036</v>
      </c>
      <c r="BX14" s="407">
        <v>11.430945391094896</v>
      </c>
      <c r="BY14" s="407">
        <v>12.463427274411195</v>
      </c>
      <c r="BZ14" s="407">
        <v>13.53180029680235</v>
      </c>
      <c r="CA14" s="408">
        <v>14.678061819061609</v>
      </c>
    </row>
    <row r="15" spans="1:79" s="230" customFormat="1" ht="26.25" customHeight="1" x14ac:dyDescent="0.4">
      <c r="B15" s="409" t="s">
        <v>135</v>
      </c>
      <c r="C15" s="419"/>
      <c r="D15" s="406">
        <v>0</v>
      </c>
      <c r="E15" s="406">
        <v>0</v>
      </c>
      <c r="F15" s="406">
        <v>0</v>
      </c>
      <c r="G15" s="406">
        <v>0</v>
      </c>
      <c r="H15" s="406">
        <v>0</v>
      </c>
      <c r="I15" s="406">
        <v>0</v>
      </c>
      <c r="J15" s="406">
        <v>0</v>
      </c>
      <c r="K15" s="406">
        <v>0</v>
      </c>
      <c r="L15" s="406">
        <v>0</v>
      </c>
      <c r="M15" s="406">
        <v>0</v>
      </c>
      <c r="N15" s="406">
        <v>0</v>
      </c>
      <c r="O15" s="406">
        <v>0</v>
      </c>
      <c r="P15" s="406">
        <v>0</v>
      </c>
      <c r="Q15" s="406">
        <v>0</v>
      </c>
      <c r="R15" s="406">
        <v>0</v>
      </c>
      <c r="S15" s="406">
        <v>0</v>
      </c>
      <c r="T15" s="406">
        <v>0</v>
      </c>
      <c r="U15" s="406">
        <v>0</v>
      </c>
      <c r="V15" s="406">
        <v>0</v>
      </c>
      <c r="W15" s="406">
        <v>0</v>
      </c>
      <c r="X15" s="406">
        <v>0</v>
      </c>
      <c r="Y15" s="406">
        <v>0</v>
      </c>
      <c r="Z15" s="406">
        <v>0</v>
      </c>
      <c r="AA15" s="406">
        <v>6</v>
      </c>
      <c r="AB15" s="406">
        <v>23.2</v>
      </c>
      <c r="AC15" s="406">
        <f t="shared" ref="AC15:CA15" si="6">SUM(AC16:AC18)</f>
        <v>35.799999999999997</v>
      </c>
      <c r="AD15" s="406">
        <f t="shared" si="6"/>
        <v>62.4</v>
      </c>
      <c r="AE15" s="406">
        <f t="shared" si="6"/>
        <v>95.9</v>
      </c>
      <c r="AF15" s="406">
        <f t="shared" si="6"/>
        <v>127.30000000000001</v>
      </c>
      <c r="AG15" s="406">
        <f t="shared" si="6"/>
        <v>166.7</v>
      </c>
      <c r="AH15" s="406">
        <f t="shared" si="6"/>
        <v>168</v>
      </c>
      <c r="AI15" s="406">
        <f t="shared" si="6"/>
        <v>201</v>
      </c>
      <c r="AJ15" s="406">
        <f t="shared" si="6"/>
        <v>260</v>
      </c>
      <c r="AK15" s="406">
        <f t="shared" si="6"/>
        <v>330</v>
      </c>
      <c r="AL15" s="406">
        <f t="shared" si="6"/>
        <v>403</v>
      </c>
      <c r="AM15" s="406">
        <f t="shared" si="6"/>
        <v>495</v>
      </c>
      <c r="AN15" s="406">
        <f t="shared" si="6"/>
        <v>576</v>
      </c>
      <c r="AO15" s="406">
        <f t="shared" si="6"/>
        <v>686</v>
      </c>
      <c r="AP15" s="406">
        <f t="shared" si="6"/>
        <v>779</v>
      </c>
      <c r="AQ15" s="406">
        <f t="shared" si="6"/>
        <v>897.38499999999999</v>
      </c>
      <c r="AR15" s="406">
        <f t="shared" si="6"/>
        <v>1003.4670000000001</v>
      </c>
      <c r="AS15" s="406">
        <f t="shared" si="6"/>
        <v>1158.527</v>
      </c>
      <c r="AT15" s="406">
        <f t="shared" si="6"/>
        <v>1382.009</v>
      </c>
      <c r="AU15" s="406">
        <f t="shared" si="6"/>
        <v>1706.221</v>
      </c>
      <c r="AV15" s="406">
        <f t="shared" si="6"/>
        <v>1553.4739999999999</v>
      </c>
      <c r="AW15" s="406">
        <f t="shared" si="6"/>
        <v>1795.461</v>
      </c>
      <c r="AX15" s="406">
        <f t="shared" si="6"/>
        <v>1962.682</v>
      </c>
      <c r="AY15" s="406">
        <f t="shared" si="6"/>
        <v>2194.1619999999998</v>
      </c>
      <c r="AZ15" s="406">
        <f t="shared" si="6"/>
        <v>2392.893</v>
      </c>
      <c r="BA15" s="406">
        <f t="shared" si="6"/>
        <v>2521.25</v>
      </c>
      <c r="BB15" s="406">
        <f t="shared" si="6"/>
        <v>2679.9749999999999</v>
      </c>
      <c r="BC15" s="406">
        <f t="shared" si="6"/>
        <v>2822.8040000000001</v>
      </c>
      <c r="BD15" s="406">
        <f t="shared" si="6"/>
        <v>2955.1210000000001</v>
      </c>
      <c r="BE15" s="406">
        <f t="shared" si="6"/>
        <v>3124.4597597447382</v>
      </c>
      <c r="BF15" s="406">
        <f t="shared" si="6"/>
        <v>3250.6787885787207</v>
      </c>
      <c r="BG15" s="406">
        <f t="shared" si="6"/>
        <v>3457.0445494205601</v>
      </c>
      <c r="BH15" s="406">
        <f t="shared" si="6"/>
        <v>3673.5859999999998</v>
      </c>
      <c r="BI15" s="406">
        <f t="shared" si="6"/>
        <v>3924.14037813</v>
      </c>
      <c r="BJ15" s="406">
        <f t="shared" si="6"/>
        <v>4149.40578293</v>
      </c>
      <c r="BK15" s="406">
        <f t="shared" si="6"/>
        <v>4444.4350972342991</v>
      </c>
      <c r="BL15" s="406">
        <f t="shared" si="6"/>
        <v>4734.8039219600005</v>
      </c>
      <c r="BM15" s="406">
        <f t="shared" si="6"/>
        <v>5106.2537628999999</v>
      </c>
      <c r="BN15" s="406">
        <f t="shared" si="6"/>
        <v>5227.7472379531791</v>
      </c>
      <c r="BO15" s="406">
        <f t="shared" si="6"/>
        <v>5339.4256940699997</v>
      </c>
      <c r="BP15" s="406">
        <f t="shared" si="6"/>
        <v>5475.6249157700013</v>
      </c>
      <c r="BQ15" s="406">
        <f t="shared" si="6"/>
        <v>5360.0751764300812</v>
      </c>
      <c r="BR15" s="406">
        <f t="shared" si="6"/>
        <v>5421.7736767999995</v>
      </c>
      <c r="BS15" s="406">
        <f t="shared" si="6"/>
        <v>5489.5433917499959</v>
      </c>
      <c r="BT15" s="406">
        <f t="shared" si="6"/>
        <v>5482.7675999399999</v>
      </c>
      <c r="BU15" s="406">
        <f t="shared" si="6"/>
        <v>5529.3185711499982</v>
      </c>
      <c r="BV15" s="406">
        <f t="shared" si="6"/>
        <v>5675.2552270215992</v>
      </c>
      <c r="BW15" s="406">
        <f t="shared" si="6"/>
        <v>5887.1797696023777</v>
      </c>
      <c r="BX15" s="407">
        <f t="shared" si="6"/>
        <v>6066.9227941787849</v>
      </c>
      <c r="BY15" s="407">
        <f t="shared" si="6"/>
        <v>6272.9118060445653</v>
      </c>
      <c r="BZ15" s="407">
        <f t="shared" si="6"/>
        <v>6510.5490670683057</v>
      </c>
      <c r="CA15" s="408">
        <f t="shared" si="6"/>
        <v>6792.1408607945596</v>
      </c>
    </row>
    <row r="16" spans="1:79" x14ac:dyDescent="0.4">
      <c r="A16" s="312"/>
      <c r="B16" s="415" t="s">
        <v>444</v>
      </c>
      <c r="C16" s="413"/>
      <c r="D16" s="410">
        <v>0</v>
      </c>
      <c r="E16" s="410">
        <v>0</v>
      </c>
      <c r="F16" s="410">
        <v>0</v>
      </c>
      <c r="G16" s="410">
        <v>0</v>
      </c>
      <c r="H16" s="410">
        <v>0</v>
      </c>
      <c r="I16" s="410">
        <v>0</v>
      </c>
      <c r="J16" s="410">
        <v>0</v>
      </c>
      <c r="K16" s="410">
        <v>0</v>
      </c>
      <c r="L16" s="410">
        <v>0</v>
      </c>
      <c r="M16" s="410">
        <v>0</v>
      </c>
      <c r="N16" s="410">
        <v>0</v>
      </c>
      <c r="O16" s="410">
        <v>0</v>
      </c>
      <c r="P16" s="410">
        <v>0</v>
      </c>
      <c r="Q16" s="410">
        <v>0</v>
      </c>
      <c r="R16" s="410">
        <v>0</v>
      </c>
      <c r="S16" s="410">
        <v>0</v>
      </c>
      <c r="T16" s="410">
        <v>0</v>
      </c>
      <c r="U16" s="410">
        <v>0</v>
      </c>
      <c r="V16" s="410">
        <v>0</v>
      </c>
      <c r="W16" s="410">
        <v>0</v>
      </c>
      <c r="X16" s="410">
        <v>0</v>
      </c>
      <c r="Y16" s="410">
        <v>0</v>
      </c>
      <c r="Z16" s="410">
        <v>0</v>
      </c>
      <c r="AA16" s="410">
        <v>0</v>
      </c>
      <c r="AB16" s="410">
        <v>0</v>
      </c>
      <c r="AC16" s="410">
        <v>7.6447916666666655</v>
      </c>
      <c r="AD16" s="410">
        <v>13.060404095620544</v>
      </c>
      <c r="AE16" s="410">
        <v>19.217480173446685</v>
      </c>
      <c r="AF16" s="410">
        <v>24.278010196304265</v>
      </c>
      <c r="AG16" s="410">
        <v>30.829420382504928</v>
      </c>
      <c r="AH16" s="410">
        <v>29.110512129380052</v>
      </c>
      <c r="AI16" s="410">
        <v>33.549592894152475</v>
      </c>
      <c r="AJ16" s="410">
        <v>40.369007052134776</v>
      </c>
      <c r="AK16" s="410">
        <v>46.752225119122535</v>
      </c>
      <c r="AL16" s="410">
        <v>54.320191795418218</v>
      </c>
      <c r="AM16" s="410">
        <v>59.875101756018147</v>
      </c>
      <c r="AN16" s="410">
        <v>65.101994394921959</v>
      </c>
      <c r="AO16" s="410">
        <v>74.2190013532487</v>
      </c>
      <c r="AP16" s="410">
        <v>80.449906377863556</v>
      </c>
      <c r="AQ16" s="410">
        <v>90.01536154090887</v>
      </c>
      <c r="AR16" s="410">
        <v>97.347068426548574</v>
      </c>
      <c r="AS16" s="410">
        <v>106.17280948270272</v>
      </c>
      <c r="AT16" s="410">
        <v>124.86515488177545</v>
      </c>
      <c r="AU16" s="410">
        <v>152.5137354583984</v>
      </c>
      <c r="AV16" s="410">
        <v>0</v>
      </c>
      <c r="AW16" s="410">
        <v>0</v>
      </c>
      <c r="AX16" s="410">
        <v>0</v>
      </c>
      <c r="AY16" s="410">
        <v>0</v>
      </c>
      <c r="AZ16" s="410">
        <v>0</v>
      </c>
      <c r="BA16" s="410">
        <v>0</v>
      </c>
      <c r="BB16" s="410">
        <v>0</v>
      </c>
      <c r="BC16" s="410">
        <v>0</v>
      </c>
      <c r="BD16" s="410">
        <v>0</v>
      </c>
      <c r="BE16" s="410">
        <v>0</v>
      </c>
      <c r="BF16" s="410">
        <v>0</v>
      </c>
      <c r="BG16" s="410">
        <v>0</v>
      </c>
      <c r="BH16" s="410">
        <v>0</v>
      </c>
      <c r="BI16" s="410">
        <v>0</v>
      </c>
      <c r="BJ16" s="410">
        <v>0</v>
      </c>
      <c r="BK16" s="410">
        <v>0</v>
      </c>
      <c r="BL16" s="410">
        <v>0</v>
      </c>
      <c r="BM16" s="410">
        <v>0</v>
      </c>
      <c r="BN16" s="410">
        <v>0</v>
      </c>
      <c r="BO16" s="410">
        <v>0</v>
      </c>
      <c r="BP16" s="410">
        <v>0</v>
      </c>
      <c r="BQ16" s="410">
        <v>0</v>
      </c>
      <c r="BR16" s="410">
        <v>0</v>
      </c>
      <c r="BS16" s="410">
        <v>0</v>
      </c>
      <c r="BT16" s="410">
        <v>0</v>
      </c>
      <c r="BU16" s="410">
        <v>0</v>
      </c>
      <c r="BV16" s="410">
        <v>0</v>
      </c>
      <c r="BW16" s="410">
        <v>0</v>
      </c>
      <c r="BX16" s="411">
        <v>0</v>
      </c>
      <c r="BY16" s="411">
        <v>0</v>
      </c>
      <c r="BZ16" s="411">
        <v>0</v>
      </c>
      <c r="CA16" s="412">
        <v>0</v>
      </c>
    </row>
    <row r="17" spans="1:79" x14ac:dyDescent="0.4">
      <c r="A17" s="312"/>
      <c r="B17" s="415" t="s">
        <v>326</v>
      </c>
      <c r="C17" s="413"/>
      <c r="D17" s="410">
        <v>0</v>
      </c>
      <c r="E17" s="410">
        <v>0</v>
      </c>
      <c r="F17" s="410">
        <v>0</v>
      </c>
      <c r="G17" s="410">
        <v>0</v>
      </c>
      <c r="H17" s="410">
        <v>0</v>
      </c>
      <c r="I17" s="410">
        <v>0</v>
      </c>
      <c r="J17" s="410">
        <v>0</v>
      </c>
      <c r="K17" s="410">
        <v>0</v>
      </c>
      <c r="L17" s="410">
        <v>0</v>
      </c>
      <c r="M17" s="410">
        <v>0</v>
      </c>
      <c r="N17" s="410">
        <v>0</v>
      </c>
      <c r="O17" s="410">
        <v>0</v>
      </c>
      <c r="P17" s="410">
        <v>0</v>
      </c>
      <c r="Q17" s="410">
        <v>0</v>
      </c>
      <c r="R17" s="410">
        <v>0</v>
      </c>
      <c r="S17" s="410">
        <v>0</v>
      </c>
      <c r="T17" s="410">
        <v>0</v>
      </c>
      <c r="U17" s="410">
        <v>0</v>
      </c>
      <c r="V17" s="410">
        <v>0</v>
      </c>
      <c r="W17" s="410">
        <v>0</v>
      </c>
      <c r="X17" s="410">
        <v>0</v>
      </c>
      <c r="Y17" s="410">
        <v>0</v>
      </c>
      <c r="Z17" s="410">
        <v>0</v>
      </c>
      <c r="AA17" s="410">
        <v>0</v>
      </c>
      <c r="AB17" s="410">
        <v>0</v>
      </c>
      <c r="AC17" s="410">
        <v>9.9755208333333325</v>
      </c>
      <c r="AD17" s="410">
        <v>18.142219792696004</v>
      </c>
      <c r="AE17" s="410">
        <v>27.405666970959093</v>
      </c>
      <c r="AF17" s="410">
        <v>36.975452651547229</v>
      </c>
      <c r="AG17" s="410">
        <v>47.030814376786886</v>
      </c>
      <c r="AH17" s="410">
        <v>47.094339622641513</v>
      </c>
      <c r="AI17" s="410">
        <v>56.833456698741671</v>
      </c>
      <c r="AJ17" s="410">
        <v>70.134664795816093</v>
      </c>
      <c r="AK17" s="410">
        <v>89.996179088375442</v>
      </c>
      <c r="AL17" s="410">
        <v>107.5668620138519</v>
      </c>
      <c r="AM17" s="410">
        <v>131.12117688103268</v>
      </c>
      <c r="AN17" s="410">
        <v>148.84093337854017</v>
      </c>
      <c r="AO17" s="410">
        <v>171.82790159378595</v>
      </c>
      <c r="AP17" s="410">
        <v>194.35447124132716</v>
      </c>
      <c r="AQ17" s="410">
        <v>218.41677683791443</v>
      </c>
      <c r="AR17" s="410">
        <v>236.30305082986754</v>
      </c>
      <c r="AS17" s="410">
        <v>267.54749990048106</v>
      </c>
      <c r="AT17" s="410">
        <v>311.34100986175179</v>
      </c>
      <c r="AU17" s="410">
        <v>365.16189983173882</v>
      </c>
      <c r="AV17" s="410">
        <v>0</v>
      </c>
      <c r="AW17" s="410">
        <v>0</v>
      </c>
      <c r="AX17" s="410">
        <v>0</v>
      </c>
      <c r="AY17" s="410">
        <v>0</v>
      </c>
      <c r="AZ17" s="410">
        <v>0</v>
      </c>
      <c r="BA17" s="410">
        <v>0</v>
      </c>
      <c r="BB17" s="410">
        <v>0</v>
      </c>
      <c r="BC17" s="410">
        <v>0</v>
      </c>
      <c r="BD17" s="410">
        <v>0</v>
      </c>
      <c r="BE17" s="410">
        <v>0</v>
      </c>
      <c r="BF17" s="410">
        <v>0</v>
      </c>
      <c r="BG17" s="410">
        <v>0</v>
      </c>
      <c r="BH17" s="410">
        <v>0</v>
      </c>
      <c r="BI17" s="410">
        <v>0</v>
      </c>
      <c r="BJ17" s="410">
        <v>0</v>
      </c>
      <c r="BK17" s="410">
        <v>0</v>
      </c>
      <c r="BL17" s="410">
        <v>0</v>
      </c>
      <c r="BM17" s="410">
        <v>0</v>
      </c>
      <c r="BN17" s="410">
        <v>0</v>
      </c>
      <c r="BO17" s="410">
        <v>0</v>
      </c>
      <c r="BP17" s="410">
        <v>0</v>
      </c>
      <c r="BQ17" s="410">
        <v>0</v>
      </c>
      <c r="BR17" s="410">
        <v>0</v>
      </c>
      <c r="BS17" s="410">
        <v>0</v>
      </c>
      <c r="BT17" s="410">
        <v>0</v>
      </c>
      <c r="BU17" s="410">
        <v>0</v>
      </c>
      <c r="BV17" s="410">
        <v>0</v>
      </c>
      <c r="BW17" s="410">
        <v>0</v>
      </c>
      <c r="BX17" s="411">
        <v>0</v>
      </c>
      <c r="BY17" s="411">
        <v>0</v>
      </c>
      <c r="BZ17" s="411">
        <v>0</v>
      </c>
      <c r="CA17" s="412">
        <v>0</v>
      </c>
    </row>
    <row r="18" spans="1:79" x14ac:dyDescent="0.4">
      <c r="A18" s="312"/>
      <c r="B18" s="415" t="s">
        <v>325</v>
      </c>
      <c r="C18" s="413"/>
      <c r="D18" s="410">
        <v>0</v>
      </c>
      <c r="E18" s="410">
        <v>0</v>
      </c>
      <c r="F18" s="410">
        <v>0</v>
      </c>
      <c r="G18" s="410">
        <v>0</v>
      </c>
      <c r="H18" s="410">
        <v>0</v>
      </c>
      <c r="I18" s="410">
        <v>0</v>
      </c>
      <c r="J18" s="410">
        <v>0</v>
      </c>
      <c r="K18" s="410">
        <v>0</v>
      </c>
      <c r="L18" s="410">
        <v>0</v>
      </c>
      <c r="M18" s="410">
        <v>0</v>
      </c>
      <c r="N18" s="410">
        <v>0</v>
      </c>
      <c r="O18" s="410">
        <v>0</v>
      </c>
      <c r="P18" s="410">
        <v>0</v>
      </c>
      <c r="Q18" s="410">
        <v>0</v>
      </c>
      <c r="R18" s="410">
        <v>0</v>
      </c>
      <c r="S18" s="410">
        <v>0</v>
      </c>
      <c r="T18" s="410">
        <v>0</v>
      </c>
      <c r="U18" s="410">
        <v>0</v>
      </c>
      <c r="V18" s="410">
        <v>0</v>
      </c>
      <c r="W18" s="410">
        <v>0</v>
      </c>
      <c r="X18" s="410">
        <v>0</v>
      </c>
      <c r="Y18" s="410">
        <v>0</v>
      </c>
      <c r="Z18" s="410">
        <v>0</v>
      </c>
      <c r="AA18" s="410">
        <v>0</v>
      </c>
      <c r="AB18" s="410">
        <v>0</v>
      </c>
      <c r="AC18" s="410">
        <v>18.1796875</v>
      </c>
      <c r="AD18" s="410">
        <v>31.19737611168345</v>
      </c>
      <c r="AE18" s="410">
        <v>49.276852855594228</v>
      </c>
      <c r="AF18" s="410">
        <v>66.046537152148517</v>
      </c>
      <c r="AG18" s="410">
        <v>88.839765240708175</v>
      </c>
      <c r="AH18" s="410">
        <v>91.795148247978432</v>
      </c>
      <c r="AI18" s="410">
        <v>110.61695040710585</v>
      </c>
      <c r="AJ18" s="410">
        <v>149.4963281520491</v>
      </c>
      <c r="AK18" s="410">
        <v>193.25159579250203</v>
      </c>
      <c r="AL18" s="410">
        <v>241.11294619072987</v>
      </c>
      <c r="AM18" s="410">
        <v>304.00372136294919</v>
      </c>
      <c r="AN18" s="410">
        <v>362.05707222653785</v>
      </c>
      <c r="AO18" s="410">
        <v>439.95309705296535</v>
      </c>
      <c r="AP18" s="410">
        <v>504.19562238080925</v>
      </c>
      <c r="AQ18" s="410">
        <v>588.95286162117668</v>
      </c>
      <c r="AR18" s="410">
        <v>669.81688074358397</v>
      </c>
      <c r="AS18" s="410">
        <v>784.80669061681635</v>
      </c>
      <c r="AT18" s="410">
        <v>945.80283525647269</v>
      </c>
      <c r="AU18" s="410">
        <v>1188.5453647098627</v>
      </c>
      <c r="AV18" s="410">
        <v>1553.4739999999999</v>
      </c>
      <c r="AW18" s="410">
        <v>1795.461</v>
      </c>
      <c r="AX18" s="410">
        <v>1962.682</v>
      </c>
      <c r="AY18" s="410">
        <v>2194.1619999999998</v>
      </c>
      <c r="AZ18" s="410">
        <v>2392.893</v>
      </c>
      <c r="BA18" s="410">
        <v>2521.25</v>
      </c>
      <c r="BB18" s="410">
        <v>2679.9749999999999</v>
      </c>
      <c r="BC18" s="410">
        <v>2822.8040000000001</v>
      </c>
      <c r="BD18" s="410">
        <v>2955.1210000000001</v>
      </c>
      <c r="BE18" s="410">
        <v>3124.4597597447382</v>
      </c>
      <c r="BF18" s="410">
        <v>3250.6787885787207</v>
      </c>
      <c r="BG18" s="410">
        <v>3457.0445494205601</v>
      </c>
      <c r="BH18" s="410">
        <v>3673.5859999999998</v>
      </c>
      <c r="BI18" s="410">
        <v>3924.14037813</v>
      </c>
      <c r="BJ18" s="410">
        <v>4149.40578293</v>
      </c>
      <c r="BK18" s="410">
        <v>4444.4350972342991</v>
      </c>
      <c r="BL18" s="410">
        <v>4734.8039219600005</v>
      </c>
      <c r="BM18" s="410">
        <v>5106.2537628999999</v>
      </c>
      <c r="BN18" s="410">
        <v>5227.7472379531791</v>
      </c>
      <c r="BO18" s="410">
        <v>5339.4256940699997</v>
      </c>
      <c r="BP18" s="410">
        <v>5475.6249157700013</v>
      </c>
      <c r="BQ18" s="410">
        <v>5360.0751764300812</v>
      </c>
      <c r="BR18" s="410">
        <v>5421.7736767999995</v>
      </c>
      <c r="BS18" s="410">
        <v>5489.5433917499959</v>
      </c>
      <c r="BT18" s="410">
        <v>5482.7675999399999</v>
      </c>
      <c r="BU18" s="410">
        <v>5529.3185711499982</v>
      </c>
      <c r="BV18" s="410">
        <v>5675.2552270215992</v>
      </c>
      <c r="BW18" s="410">
        <v>5887.1797696023777</v>
      </c>
      <c r="BX18" s="411">
        <v>6066.9227941787849</v>
      </c>
      <c r="BY18" s="411">
        <v>6272.9118060445653</v>
      </c>
      <c r="BZ18" s="411">
        <v>6510.5490670683057</v>
      </c>
      <c r="CA18" s="412">
        <v>6792.1408607945596</v>
      </c>
    </row>
    <row r="19" spans="1:79" ht="25.5" customHeight="1" x14ac:dyDescent="0.4">
      <c r="A19" s="312"/>
      <c r="B19" s="296" t="s">
        <v>445</v>
      </c>
      <c r="C19" s="413"/>
      <c r="D19" s="410"/>
      <c r="E19" s="410"/>
      <c r="F19" s="410"/>
      <c r="G19" s="410"/>
      <c r="H19" s="410"/>
      <c r="I19" s="410"/>
      <c r="J19" s="410"/>
      <c r="K19" s="410"/>
      <c r="L19" s="410"/>
      <c r="M19" s="410"/>
      <c r="N19" s="410"/>
      <c r="O19" s="410"/>
      <c r="P19" s="410"/>
      <c r="Q19" s="410"/>
      <c r="R19" s="410"/>
      <c r="S19" s="410"/>
      <c r="T19" s="410"/>
      <c r="U19" s="410"/>
      <c r="V19" s="410"/>
      <c r="W19" s="410"/>
      <c r="X19" s="410"/>
      <c r="Y19" s="410"/>
      <c r="Z19" s="410"/>
      <c r="AA19" s="410">
        <v>0</v>
      </c>
      <c r="AB19" s="410">
        <v>0</v>
      </c>
      <c r="AC19" s="410">
        <v>0</v>
      </c>
      <c r="AD19" s="410">
        <v>0</v>
      </c>
      <c r="AE19" s="410">
        <v>0</v>
      </c>
      <c r="AF19" s="410">
        <v>0</v>
      </c>
      <c r="AG19" s="410">
        <v>0</v>
      </c>
      <c r="AH19" s="410">
        <v>0</v>
      </c>
      <c r="AI19" s="410">
        <v>0</v>
      </c>
      <c r="AJ19" s="410">
        <v>0</v>
      </c>
      <c r="AK19" s="410">
        <v>0</v>
      </c>
      <c r="AL19" s="410">
        <v>0</v>
      </c>
      <c r="AM19" s="410">
        <v>0</v>
      </c>
      <c r="AN19" s="410">
        <v>0</v>
      </c>
      <c r="AO19" s="410">
        <v>0</v>
      </c>
      <c r="AP19" s="410">
        <v>0</v>
      </c>
      <c r="AQ19" s="410">
        <v>0</v>
      </c>
      <c r="AR19" s="410">
        <v>0</v>
      </c>
      <c r="AS19" s="410">
        <v>0</v>
      </c>
      <c r="AT19" s="410">
        <v>0</v>
      </c>
      <c r="AU19" s="410">
        <v>0</v>
      </c>
      <c r="AV19" s="410">
        <v>0</v>
      </c>
      <c r="AW19" s="410">
        <v>0</v>
      </c>
      <c r="AX19" s="410">
        <v>0</v>
      </c>
      <c r="AY19" s="410">
        <v>0</v>
      </c>
      <c r="AZ19" s="410">
        <v>0</v>
      </c>
      <c r="BA19" s="410">
        <v>0</v>
      </c>
      <c r="BB19" s="410">
        <v>0</v>
      </c>
      <c r="BC19" s="410">
        <v>0</v>
      </c>
      <c r="BD19" s="410">
        <v>0</v>
      </c>
      <c r="BE19" s="410">
        <v>0</v>
      </c>
      <c r="BF19" s="410">
        <v>0.98050926263664173</v>
      </c>
      <c r="BG19" s="410">
        <v>1.1474342087825007</v>
      </c>
      <c r="BH19" s="410">
        <v>1.2809975466972452</v>
      </c>
      <c r="BI19" s="410">
        <v>1.3551307785987141</v>
      </c>
      <c r="BJ19" s="410">
        <v>1.221531470376489</v>
      </c>
      <c r="BK19" s="410">
        <v>1.4007757285709026</v>
      </c>
      <c r="BL19" s="410">
        <v>1.8244595136349979</v>
      </c>
      <c r="BM19" s="410">
        <v>2.6194879647483651</v>
      </c>
      <c r="BN19" s="410">
        <v>2.9938302080290007</v>
      </c>
      <c r="BO19" s="410">
        <v>3.60291287894885</v>
      </c>
      <c r="BP19" s="410">
        <v>4.6984212498278017</v>
      </c>
      <c r="BQ19" s="410">
        <v>5.9388008020396468</v>
      </c>
      <c r="BR19" s="410">
        <v>7.1040986012377694</v>
      </c>
      <c r="BS19" s="410">
        <v>8.3593795663356634</v>
      </c>
      <c r="BT19" s="410">
        <v>9.8384784386129489</v>
      </c>
      <c r="BU19" s="410">
        <v>10.656895383790854</v>
      </c>
      <c r="BV19" s="410">
        <v>11.685202821191911</v>
      </c>
      <c r="BW19" s="410">
        <v>12.121549939301055</v>
      </c>
      <c r="BX19" s="411">
        <v>12.491636149321966</v>
      </c>
      <c r="BY19" s="411">
        <v>12.915762164153509</v>
      </c>
      <c r="BZ19" s="411">
        <v>13.405051100396157</v>
      </c>
      <c r="CA19" s="412">
        <v>13.984841275612888</v>
      </c>
    </row>
    <row r="20" spans="1:79" s="230" customFormat="1" ht="26.25" customHeight="1" x14ac:dyDescent="0.4">
      <c r="B20" s="414" t="s">
        <v>170</v>
      </c>
      <c r="C20" s="419"/>
      <c r="D20" s="406">
        <v>0</v>
      </c>
      <c r="E20" s="406">
        <v>0</v>
      </c>
      <c r="F20" s="406">
        <v>0</v>
      </c>
      <c r="G20" s="406">
        <v>0</v>
      </c>
      <c r="H20" s="406">
        <v>0</v>
      </c>
      <c r="I20" s="406">
        <v>0</v>
      </c>
      <c r="J20" s="406">
        <v>0</v>
      </c>
      <c r="K20" s="406">
        <v>0</v>
      </c>
      <c r="L20" s="406">
        <v>0</v>
      </c>
      <c r="M20" s="406">
        <v>0</v>
      </c>
      <c r="N20" s="406">
        <v>0</v>
      </c>
      <c r="O20" s="406">
        <v>0</v>
      </c>
      <c r="P20" s="406">
        <v>0</v>
      </c>
      <c r="Q20" s="406">
        <v>0</v>
      </c>
      <c r="R20" s="406">
        <v>0</v>
      </c>
      <c r="S20" s="406">
        <v>0</v>
      </c>
      <c r="T20" s="406">
        <v>0</v>
      </c>
      <c r="U20" s="406">
        <v>0</v>
      </c>
      <c r="V20" s="406">
        <v>0</v>
      </c>
      <c r="W20" s="406">
        <v>0</v>
      </c>
      <c r="X20" s="406">
        <v>0</v>
      </c>
      <c r="Y20" s="406">
        <v>0</v>
      </c>
      <c r="Z20" s="406">
        <v>0</v>
      </c>
      <c r="AA20" s="406">
        <v>0</v>
      </c>
      <c r="AB20" s="406">
        <v>0</v>
      </c>
      <c r="AC20" s="406">
        <v>0</v>
      </c>
      <c r="AD20" s="406">
        <v>0</v>
      </c>
      <c r="AE20" s="406">
        <v>0.2</v>
      </c>
      <c r="AF20" s="406">
        <f t="shared" ref="AF20:CA20" si="7">SUM(AF21:AF23)</f>
        <v>8.1999999999999993</v>
      </c>
      <c r="AG20" s="406">
        <f t="shared" si="7"/>
        <v>19.8</v>
      </c>
      <c r="AH20" s="406">
        <f t="shared" si="7"/>
        <v>47</v>
      </c>
      <c r="AI20" s="406">
        <f t="shared" si="7"/>
        <v>79</v>
      </c>
      <c r="AJ20" s="406">
        <f t="shared" si="7"/>
        <v>125.00000000000001</v>
      </c>
      <c r="AK20" s="406">
        <f t="shared" si="7"/>
        <v>173</v>
      </c>
      <c r="AL20" s="406">
        <f t="shared" si="7"/>
        <v>236</v>
      </c>
      <c r="AM20" s="406">
        <f t="shared" si="7"/>
        <v>304</v>
      </c>
      <c r="AN20" s="406">
        <f t="shared" si="7"/>
        <v>356</v>
      </c>
      <c r="AO20" s="406">
        <f t="shared" si="7"/>
        <v>422</v>
      </c>
      <c r="AP20" s="406">
        <f t="shared" si="7"/>
        <v>514</v>
      </c>
      <c r="AQ20" s="406">
        <f t="shared" si="7"/>
        <v>596.22199999999998</v>
      </c>
      <c r="AR20" s="406">
        <f t="shared" si="7"/>
        <v>675.34</v>
      </c>
      <c r="AS20" s="406">
        <f t="shared" si="7"/>
        <v>769.49900000000002</v>
      </c>
      <c r="AT20" s="406">
        <f t="shared" si="7"/>
        <v>883.25800000000027</v>
      </c>
      <c r="AU20" s="406">
        <f t="shared" si="7"/>
        <v>1061.8779999999999</v>
      </c>
      <c r="AV20" s="406">
        <f t="shared" si="7"/>
        <v>68.302000000000007</v>
      </c>
      <c r="AW20" s="406">
        <f t="shared" si="7"/>
        <v>0</v>
      </c>
      <c r="AX20" s="406">
        <f t="shared" si="7"/>
        <v>0</v>
      </c>
      <c r="AY20" s="406">
        <f t="shared" si="7"/>
        <v>0</v>
      </c>
      <c r="AZ20" s="406">
        <f t="shared" si="7"/>
        <v>0</v>
      </c>
      <c r="BA20" s="406">
        <f t="shared" si="7"/>
        <v>0</v>
      </c>
      <c r="BB20" s="406">
        <f t="shared" si="7"/>
        <v>0</v>
      </c>
      <c r="BC20" s="406">
        <f t="shared" si="7"/>
        <v>0</v>
      </c>
      <c r="BD20" s="406">
        <f t="shared" si="7"/>
        <v>0</v>
      </c>
      <c r="BE20" s="406">
        <f t="shared" si="7"/>
        <v>0</v>
      </c>
      <c r="BF20" s="406">
        <f t="shared" si="7"/>
        <v>0</v>
      </c>
      <c r="BG20" s="406">
        <f t="shared" si="7"/>
        <v>0</v>
      </c>
      <c r="BH20" s="406">
        <f t="shared" si="7"/>
        <v>0</v>
      </c>
      <c r="BI20" s="406">
        <f t="shared" si="7"/>
        <v>0</v>
      </c>
      <c r="BJ20" s="406">
        <f t="shared" si="7"/>
        <v>0</v>
      </c>
      <c r="BK20" s="406">
        <f t="shared" si="7"/>
        <v>0</v>
      </c>
      <c r="BL20" s="406">
        <f t="shared" si="7"/>
        <v>0</v>
      </c>
      <c r="BM20" s="406">
        <f t="shared" si="7"/>
        <v>0</v>
      </c>
      <c r="BN20" s="406">
        <f t="shared" si="7"/>
        <v>0</v>
      </c>
      <c r="BO20" s="406">
        <f t="shared" si="7"/>
        <v>0</v>
      </c>
      <c r="BP20" s="406">
        <f t="shared" si="7"/>
        <v>0</v>
      </c>
      <c r="BQ20" s="406">
        <f t="shared" si="7"/>
        <v>0</v>
      </c>
      <c r="BR20" s="406">
        <f t="shared" si="7"/>
        <v>0</v>
      </c>
      <c r="BS20" s="406">
        <f t="shared" si="7"/>
        <v>0</v>
      </c>
      <c r="BT20" s="406">
        <f t="shared" si="7"/>
        <v>0</v>
      </c>
      <c r="BU20" s="406">
        <f t="shared" si="7"/>
        <v>0</v>
      </c>
      <c r="BV20" s="406">
        <f t="shared" si="7"/>
        <v>0</v>
      </c>
      <c r="BW20" s="406">
        <f t="shared" si="7"/>
        <v>0</v>
      </c>
      <c r="BX20" s="407">
        <f t="shared" si="7"/>
        <v>0</v>
      </c>
      <c r="BY20" s="407">
        <f t="shared" si="7"/>
        <v>0</v>
      </c>
      <c r="BZ20" s="407">
        <f t="shared" si="7"/>
        <v>0</v>
      </c>
      <c r="CA20" s="408">
        <f t="shared" si="7"/>
        <v>0</v>
      </c>
    </row>
    <row r="21" spans="1:79" x14ac:dyDescent="0.4">
      <c r="A21" s="312"/>
      <c r="B21" s="415" t="s">
        <v>444</v>
      </c>
      <c r="C21" s="413"/>
      <c r="D21" s="410">
        <v>0</v>
      </c>
      <c r="E21" s="410">
        <v>0</v>
      </c>
      <c r="F21" s="410">
        <v>0</v>
      </c>
      <c r="G21" s="410">
        <v>0</v>
      </c>
      <c r="H21" s="410">
        <v>0</v>
      </c>
      <c r="I21" s="410">
        <v>0</v>
      </c>
      <c r="J21" s="410">
        <v>0</v>
      </c>
      <c r="K21" s="410">
        <v>0</v>
      </c>
      <c r="L21" s="410">
        <v>0</v>
      </c>
      <c r="M21" s="410">
        <v>0</v>
      </c>
      <c r="N21" s="410">
        <v>0</v>
      </c>
      <c r="O21" s="410">
        <v>0</v>
      </c>
      <c r="P21" s="410">
        <v>0</v>
      </c>
      <c r="Q21" s="410">
        <v>0</v>
      </c>
      <c r="R21" s="410">
        <v>0</v>
      </c>
      <c r="S21" s="410">
        <v>0</v>
      </c>
      <c r="T21" s="410">
        <v>0</v>
      </c>
      <c r="U21" s="410">
        <v>0</v>
      </c>
      <c r="V21" s="410">
        <v>0</v>
      </c>
      <c r="W21" s="410">
        <v>0</v>
      </c>
      <c r="X21" s="410">
        <v>0</v>
      </c>
      <c r="Y21" s="410">
        <v>0</v>
      </c>
      <c r="Z21" s="410">
        <v>0</v>
      </c>
      <c r="AA21" s="410">
        <v>0</v>
      </c>
      <c r="AB21" s="410">
        <v>0</v>
      </c>
      <c r="AC21" s="410">
        <v>0</v>
      </c>
      <c r="AD21" s="410">
        <v>0</v>
      </c>
      <c r="AE21" s="410">
        <v>0</v>
      </c>
      <c r="AF21" s="410">
        <v>0.81776216467309248</v>
      </c>
      <c r="AG21" s="410">
        <v>4.0289296143389386</v>
      </c>
      <c r="AH21" s="410">
        <v>9.1014969282685811</v>
      </c>
      <c r="AI21" s="410">
        <v>11.640236243555856</v>
      </c>
      <c r="AJ21" s="410">
        <v>13.630234353478913</v>
      </c>
      <c r="AK21" s="410">
        <v>15.590189419879557</v>
      </c>
      <c r="AL21" s="410">
        <v>17.539349755901764</v>
      </c>
      <c r="AM21" s="410">
        <v>18.772171160752329</v>
      </c>
      <c r="AN21" s="410">
        <v>18.932891833284359</v>
      </c>
      <c r="AO21" s="410">
        <v>19.456935976129234</v>
      </c>
      <c r="AP21" s="410">
        <v>20.544119957107366</v>
      </c>
      <c r="AQ21" s="410">
        <v>21.373524682261195</v>
      </c>
      <c r="AR21" s="410">
        <v>22.393906028598739</v>
      </c>
      <c r="AS21" s="410">
        <v>23.906947632296195</v>
      </c>
      <c r="AT21" s="410">
        <v>26.429268414933048</v>
      </c>
      <c r="AU21" s="410">
        <v>30.590785383135724</v>
      </c>
      <c r="AV21" s="410">
        <v>1.9676571350371104</v>
      </c>
      <c r="AW21" s="410">
        <v>0</v>
      </c>
      <c r="AX21" s="410">
        <v>0</v>
      </c>
      <c r="AY21" s="410">
        <v>0</v>
      </c>
      <c r="AZ21" s="410">
        <v>0</v>
      </c>
      <c r="BA21" s="410">
        <v>0</v>
      </c>
      <c r="BB21" s="410">
        <v>0</v>
      </c>
      <c r="BC21" s="410">
        <v>0</v>
      </c>
      <c r="BD21" s="410">
        <v>0</v>
      </c>
      <c r="BE21" s="410">
        <v>0</v>
      </c>
      <c r="BF21" s="410">
        <v>0</v>
      </c>
      <c r="BG21" s="410">
        <v>0</v>
      </c>
      <c r="BH21" s="410">
        <v>0</v>
      </c>
      <c r="BI21" s="410">
        <v>0</v>
      </c>
      <c r="BJ21" s="410">
        <v>0</v>
      </c>
      <c r="BK21" s="410">
        <v>0</v>
      </c>
      <c r="BL21" s="410">
        <v>0</v>
      </c>
      <c r="BM21" s="410">
        <v>0</v>
      </c>
      <c r="BN21" s="410">
        <v>0</v>
      </c>
      <c r="BO21" s="410">
        <v>0</v>
      </c>
      <c r="BP21" s="410">
        <v>0</v>
      </c>
      <c r="BQ21" s="410">
        <v>0</v>
      </c>
      <c r="BR21" s="410">
        <v>0</v>
      </c>
      <c r="BS21" s="410">
        <v>0</v>
      </c>
      <c r="BT21" s="410">
        <v>0</v>
      </c>
      <c r="BU21" s="410">
        <v>0</v>
      </c>
      <c r="BV21" s="410">
        <v>0</v>
      </c>
      <c r="BW21" s="410">
        <v>0</v>
      </c>
      <c r="BX21" s="411">
        <v>0</v>
      </c>
      <c r="BY21" s="411">
        <v>0</v>
      </c>
      <c r="BZ21" s="411">
        <v>0</v>
      </c>
      <c r="CA21" s="412">
        <v>0</v>
      </c>
    </row>
    <row r="22" spans="1:79" x14ac:dyDescent="0.4">
      <c r="A22" s="312"/>
      <c r="B22" s="415" t="s">
        <v>326</v>
      </c>
      <c r="C22" s="413"/>
      <c r="D22" s="410">
        <v>0</v>
      </c>
      <c r="E22" s="410">
        <v>0</v>
      </c>
      <c r="F22" s="410">
        <v>0</v>
      </c>
      <c r="G22" s="410">
        <v>0</v>
      </c>
      <c r="H22" s="410">
        <v>0</v>
      </c>
      <c r="I22" s="410">
        <v>0</v>
      </c>
      <c r="J22" s="410">
        <v>0</v>
      </c>
      <c r="K22" s="410">
        <v>0</v>
      </c>
      <c r="L22" s="410">
        <v>0</v>
      </c>
      <c r="M22" s="410">
        <v>0</v>
      </c>
      <c r="N22" s="410">
        <v>0</v>
      </c>
      <c r="O22" s="410">
        <v>0</v>
      </c>
      <c r="P22" s="410">
        <v>0</v>
      </c>
      <c r="Q22" s="410">
        <v>0</v>
      </c>
      <c r="R22" s="410">
        <v>0</v>
      </c>
      <c r="S22" s="410">
        <v>0</v>
      </c>
      <c r="T22" s="410">
        <v>0</v>
      </c>
      <c r="U22" s="410">
        <v>0</v>
      </c>
      <c r="V22" s="410">
        <v>0</v>
      </c>
      <c r="W22" s="410">
        <v>0</v>
      </c>
      <c r="X22" s="410">
        <v>0</v>
      </c>
      <c r="Y22" s="410">
        <v>0</v>
      </c>
      <c r="Z22" s="410">
        <v>0</v>
      </c>
      <c r="AA22" s="410">
        <v>0</v>
      </c>
      <c r="AB22" s="410">
        <v>0</v>
      </c>
      <c r="AC22" s="410">
        <v>0</v>
      </c>
      <c r="AD22" s="410">
        <v>0</v>
      </c>
      <c r="AE22" s="410">
        <v>0</v>
      </c>
      <c r="AF22" s="410">
        <v>7.3822378353269071</v>
      </c>
      <c r="AG22" s="410">
        <v>15.771070385661062</v>
      </c>
      <c r="AH22" s="410">
        <v>37.898503071731419</v>
      </c>
      <c r="AI22" s="410">
        <v>64.855703618254054</v>
      </c>
      <c r="AJ22" s="410">
        <v>96.569209265311542</v>
      </c>
      <c r="AK22" s="410">
        <v>127.84580671123882</v>
      </c>
      <c r="AL22" s="410">
        <v>169.68592537968243</v>
      </c>
      <c r="AM22" s="410">
        <v>214.43796792257592</v>
      </c>
      <c r="AN22" s="410">
        <v>245.28870869995595</v>
      </c>
      <c r="AO22" s="410">
        <v>282.49343254041281</v>
      </c>
      <c r="AP22" s="410">
        <v>335.26923366467042</v>
      </c>
      <c r="AQ22" s="410">
        <v>380.55923785764566</v>
      </c>
      <c r="AR22" s="410">
        <v>421.4691414374301</v>
      </c>
      <c r="AS22" s="410">
        <v>470.12556674757064</v>
      </c>
      <c r="AT22" s="410">
        <v>529.02542592395196</v>
      </c>
      <c r="AU22" s="410">
        <v>628.73314831467371</v>
      </c>
      <c r="AV22" s="410">
        <v>40.441304458882144</v>
      </c>
      <c r="AW22" s="410">
        <v>0</v>
      </c>
      <c r="AX22" s="410">
        <v>0</v>
      </c>
      <c r="AY22" s="410">
        <v>0</v>
      </c>
      <c r="AZ22" s="410">
        <v>0</v>
      </c>
      <c r="BA22" s="410">
        <v>0</v>
      </c>
      <c r="BB22" s="410">
        <v>0</v>
      </c>
      <c r="BC22" s="410">
        <v>0</v>
      </c>
      <c r="BD22" s="410">
        <v>0</v>
      </c>
      <c r="BE22" s="410">
        <v>0</v>
      </c>
      <c r="BF22" s="410">
        <v>0</v>
      </c>
      <c r="BG22" s="410">
        <v>0</v>
      </c>
      <c r="BH22" s="410">
        <v>0</v>
      </c>
      <c r="BI22" s="410">
        <v>0</v>
      </c>
      <c r="BJ22" s="410">
        <v>0</v>
      </c>
      <c r="BK22" s="410">
        <v>0</v>
      </c>
      <c r="BL22" s="410">
        <v>0</v>
      </c>
      <c r="BM22" s="410">
        <v>0</v>
      </c>
      <c r="BN22" s="410">
        <v>0</v>
      </c>
      <c r="BO22" s="410">
        <v>0</v>
      </c>
      <c r="BP22" s="410">
        <v>0</v>
      </c>
      <c r="BQ22" s="410">
        <v>0</v>
      </c>
      <c r="BR22" s="410">
        <v>0</v>
      </c>
      <c r="BS22" s="410">
        <v>0</v>
      </c>
      <c r="BT22" s="410">
        <v>0</v>
      </c>
      <c r="BU22" s="410">
        <v>0</v>
      </c>
      <c r="BV22" s="410">
        <v>0</v>
      </c>
      <c r="BW22" s="410">
        <v>0</v>
      </c>
      <c r="BX22" s="411">
        <v>0</v>
      </c>
      <c r="BY22" s="411">
        <v>0</v>
      </c>
      <c r="BZ22" s="411">
        <v>0</v>
      </c>
      <c r="CA22" s="412">
        <v>0</v>
      </c>
    </row>
    <row r="23" spans="1:79" s="334" customFormat="1" ht="25.5" customHeight="1" thickBot="1" x14ac:dyDescent="0.4">
      <c r="B23" s="420" t="s">
        <v>325</v>
      </c>
      <c r="C23" s="421"/>
      <c r="D23" s="422">
        <v>0</v>
      </c>
      <c r="E23" s="422">
        <v>0</v>
      </c>
      <c r="F23" s="422">
        <v>0</v>
      </c>
      <c r="G23" s="422">
        <v>0</v>
      </c>
      <c r="H23" s="422">
        <v>0</v>
      </c>
      <c r="I23" s="422">
        <v>0</v>
      </c>
      <c r="J23" s="422">
        <v>0</v>
      </c>
      <c r="K23" s="422">
        <v>0</v>
      </c>
      <c r="L23" s="422">
        <v>0</v>
      </c>
      <c r="M23" s="422">
        <v>0</v>
      </c>
      <c r="N23" s="422">
        <v>0</v>
      </c>
      <c r="O23" s="422">
        <v>0</v>
      </c>
      <c r="P23" s="422">
        <v>0</v>
      </c>
      <c r="Q23" s="422">
        <v>0</v>
      </c>
      <c r="R23" s="422">
        <v>0</v>
      </c>
      <c r="S23" s="422">
        <v>0</v>
      </c>
      <c r="T23" s="422">
        <v>0</v>
      </c>
      <c r="U23" s="422">
        <v>0</v>
      </c>
      <c r="V23" s="422">
        <v>0</v>
      </c>
      <c r="W23" s="422">
        <v>0</v>
      </c>
      <c r="X23" s="422">
        <v>0</v>
      </c>
      <c r="Y23" s="422">
        <v>0</v>
      </c>
      <c r="Z23" s="422">
        <v>0</v>
      </c>
      <c r="AA23" s="422">
        <v>0</v>
      </c>
      <c r="AB23" s="422">
        <v>0</v>
      </c>
      <c r="AC23" s="422">
        <v>0</v>
      </c>
      <c r="AD23" s="422">
        <v>0</v>
      </c>
      <c r="AE23" s="422">
        <v>0</v>
      </c>
      <c r="AF23" s="422">
        <v>0</v>
      </c>
      <c r="AG23" s="422">
        <v>0</v>
      </c>
      <c r="AH23" s="422">
        <v>0</v>
      </c>
      <c r="AI23" s="422">
        <v>2.5040601381900864</v>
      </c>
      <c r="AJ23" s="422">
        <v>14.800556381209555</v>
      </c>
      <c r="AK23" s="422">
        <v>29.564003868881628</v>
      </c>
      <c r="AL23" s="422">
        <v>48.774724864415802</v>
      </c>
      <c r="AM23" s="422">
        <v>70.789860916671742</v>
      </c>
      <c r="AN23" s="422">
        <v>91.778399466759709</v>
      </c>
      <c r="AO23" s="422">
        <v>120.04963148345799</v>
      </c>
      <c r="AP23" s="422">
        <v>158.18664637822221</v>
      </c>
      <c r="AQ23" s="422">
        <v>194.28923746009318</v>
      </c>
      <c r="AR23" s="422">
        <v>231.47695253397123</v>
      </c>
      <c r="AS23" s="422">
        <v>275.4664856201332</v>
      </c>
      <c r="AT23" s="422">
        <v>327.80330566111519</v>
      </c>
      <c r="AU23" s="422">
        <v>402.55406630219051</v>
      </c>
      <c r="AV23" s="422">
        <v>25.893038406080755</v>
      </c>
      <c r="AW23" s="422">
        <v>0</v>
      </c>
      <c r="AX23" s="422">
        <v>0</v>
      </c>
      <c r="AY23" s="422">
        <v>0</v>
      </c>
      <c r="AZ23" s="422">
        <v>0</v>
      </c>
      <c r="BA23" s="422">
        <v>0</v>
      </c>
      <c r="BB23" s="422">
        <v>0</v>
      </c>
      <c r="BC23" s="422">
        <v>0</v>
      </c>
      <c r="BD23" s="422">
        <v>0</v>
      </c>
      <c r="BE23" s="422">
        <v>0</v>
      </c>
      <c r="BF23" s="422">
        <v>0</v>
      </c>
      <c r="BG23" s="422">
        <v>0</v>
      </c>
      <c r="BH23" s="422">
        <v>0</v>
      </c>
      <c r="BI23" s="422">
        <v>0</v>
      </c>
      <c r="BJ23" s="422">
        <v>0</v>
      </c>
      <c r="BK23" s="422">
        <v>0</v>
      </c>
      <c r="BL23" s="422">
        <v>0</v>
      </c>
      <c r="BM23" s="422">
        <v>0</v>
      </c>
      <c r="BN23" s="422">
        <v>0</v>
      </c>
      <c r="BO23" s="422">
        <v>0</v>
      </c>
      <c r="BP23" s="422">
        <v>0</v>
      </c>
      <c r="BQ23" s="422">
        <v>0</v>
      </c>
      <c r="BR23" s="422">
        <v>0</v>
      </c>
      <c r="BS23" s="422">
        <v>0</v>
      </c>
      <c r="BT23" s="422">
        <v>0</v>
      </c>
      <c r="BU23" s="422">
        <v>0</v>
      </c>
      <c r="BV23" s="422">
        <v>0</v>
      </c>
      <c r="BW23" s="422">
        <v>0</v>
      </c>
      <c r="BX23" s="422">
        <v>0</v>
      </c>
      <c r="BY23" s="422">
        <v>0</v>
      </c>
      <c r="BZ23" s="422">
        <v>0</v>
      </c>
      <c r="CA23" s="423">
        <v>0</v>
      </c>
    </row>
    <row r="24" spans="1:79" ht="26.25" customHeight="1" x14ac:dyDescent="0.4">
      <c r="A24" s="342"/>
      <c r="B24" s="91" t="s">
        <v>443</v>
      </c>
      <c r="D24" s="46" t="s">
        <v>624</v>
      </c>
      <c r="E24" s="46" t="s">
        <v>625</v>
      </c>
      <c r="F24" s="46" t="s">
        <v>626</v>
      </c>
      <c r="G24" s="46" t="s">
        <v>627</v>
      </c>
      <c r="H24" s="46" t="s">
        <v>628</v>
      </c>
      <c r="I24" s="46" t="s">
        <v>629</v>
      </c>
      <c r="J24" s="46" t="s">
        <v>630</v>
      </c>
      <c r="K24" s="46" t="s">
        <v>631</v>
      </c>
      <c r="L24" s="46" t="s">
        <v>632</v>
      </c>
      <c r="M24" s="46" t="s">
        <v>633</v>
      </c>
      <c r="N24" s="46" t="s">
        <v>634</v>
      </c>
      <c r="O24" s="46" t="s">
        <v>635</v>
      </c>
      <c r="P24" s="46" t="s">
        <v>636</v>
      </c>
      <c r="Q24" s="46" t="s">
        <v>637</v>
      </c>
      <c r="R24" s="46" t="s">
        <v>638</v>
      </c>
      <c r="S24" s="46" t="s">
        <v>639</v>
      </c>
      <c r="T24" s="46" t="s">
        <v>640</v>
      </c>
      <c r="U24" s="46" t="s">
        <v>641</v>
      </c>
      <c r="V24" s="46" t="s">
        <v>642</v>
      </c>
      <c r="W24" s="46" t="s">
        <v>643</v>
      </c>
      <c r="X24" s="46" t="s">
        <v>644</v>
      </c>
      <c r="Y24" s="46" t="s">
        <v>645</v>
      </c>
      <c r="Z24" s="46" t="s">
        <v>646</v>
      </c>
      <c r="AA24" s="46" t="s">
        <v>647</v>
      </c>
      <c r="AB24" s="46" t="s">
        <v>648</v>
      </c>
      <c r="AC24" s="46" t="s">
        <v>649</v>
      </c>
      <c r="AD24" s="46" t="s">
        <v>650</v>
      </c>
      <c r="AE24" s="46" t="s">
        <v>651</v>
      </c>
      <c r="AF24" s="46" t="s">
        <v>652</v>
      </c>
      <c r="AG24" s="46" t="s">
        <v>653</v>
      </c>
      <c r="AH24" s="46" t="s">
        <v>654</v>
      </c>
      <c r="AI24" s="46" t="s">
        <v>655</v>
      </c>
      <c r="AJ24" s="46" t="s">
        <v>656</v>
      </c>
      <c r="AK24" s="46" t="s">
        <v>657</v>
      </c>
      <c r="AL24" s="46" t="s">
        <v>658</v>
      </c>
      <c r="AM24" s="46" t="s">
        <v>659</v>
      </c>
      <c r="AN24" s="46" t="s">
        <v>660</v>
      </c>
      <c r="AO24" s="46" t="s">
        <v>661</v>
      </c>
      <c r="AP24" s="46" t="s">
        <v>662</v>
      </c>
      <c r="AQ24" s="46" t="s">
        <v>663</v>
      </c>
      <c r="AR24" s="46" t="s">
        <v>664</v>
      </c>
      <c r="AS24" s="46" t="s">
        <v>665</v>
      </c>
      <c r="AT24" s="46" t="s">
        <v>666</v>
      </c>
      <c r="AU24" s="46" t="s">
        <v>667</v>
      </c>
      <c r="AV24" s="46" t="s">
        <v>668</v>
      </c>
      <c r="AW24" s="46" t="s">
        <v>669</v>
      </c>
      <c r="AX24" s="46" t="s">
        <v>670</v>
      </c>
      <c r="AY24" s="46" t="s">
        <v>593</v>
      </c>
      <c r="AZ24" s="46" t="s">
        <v>594</v>
      </c>
      <c r="BA24" s="46" t="s">
        <v>595</v>
      </c>
      <c r="BB24" s="46" t="s">
        <v>596</v>
      </c>
      <c r="BC24" s="46" t="s">
        <v>597</v>
      </c>
      <c r="BD24" s="46" t="s">
        <v>598</v>
      </c>
      <c r="BE24" s="46" t="s">
        <v>599</v>
      </c>
      <c r="BF24" s="46" t="s">
        <v>600</v>
      </c>
      <c r="BG24" s="46" t="s">
        <v>601</v>
      </c>
      <c r="BH24" s="46" t="s">
        <v>602</v>
      </c>
      <c r="BI24" s="46" t="s">
        <v>603</v>
      </c>
      <c r="BJ24" s="46" t="s">
        <v>604</v>
      </c>
      <c r="BK24" s="46" t="s">
        <v>605</v>
      </c>
      <c r="BL24" s="46" t="s">
        <v>606</v>
      </c>
      <c r="BM24" s="46" t="s">
        <v>607</v>
      </c>
      <c r="BN24" s="46" t="s">
        <v>608</v>
      </c>
      <c r="BO24" s="46" t="s">
        <v>609</v>
      </c>
      <c r="BP24" s="46" t="s">
        <v>610</v>
      </c>
      <c r="BQ24" s="46" t="s">
        <v>611</v>
      </c>
      <c r="BR24" s="46" t="s">
        <v>612</v>
      </c>
      <c r="BS24" s="46" t="s">
        <v>613</v>
      </c>
      <c r="BT24" s="46" t="s">
        <v>614</v>
      </c>
      <c r="BU24" s="46" t="s">
        <v>615</v>
      </c>
      <c r="BV24" s="46" t="s">
        <v>616</v>
      </c>
      <c r="BW24" s="46" t="s">
        <v>617</v>
      </c>
      <c r="BX24" s="46" t="s">
        <v>618</v>
      </c>
      <c r="BY24" s="46" t="s">
        <v>619</v>
      </c>
      <c r="BZ24" s="46" t="s">
        <v>620</v>
      </c>
      <c r="CA24" s="47" t="s">
        <v>621</v>
      </c>
    </row>
    <row r="25" spans="1:79" x14ac:dyDescent="0.4">
      <c r="A25" s="342"/>
      <c r="B25" s="368" t="s">
        <v>220</v>
      </c>
      <c r="C25" s="369"/>
      <c r="D25" s="275" t="s">
        <v>622</v>
      </c>
      <c r="E25" s="275" t="s">
        <v>622</v>
      </c>
      <c r="F25" s="275" t="s">
        <v>622</v>
      </c>
      <c r="G25" s="275" t="s">
        <v>622</v>
      </c>
      <c r="H25" s="275" t="s">
        <v>622</v>
      </c>
      <c r="I25" s="275" t="s">
        <v>622</v>
      </c>
      <c r="J25" s="275" t="s">
        <v>622</v>
      </c>
      <c r="K25" s="275" t="s">
        <v>622</v>
      </c>
      <c r="L25" s="275" t="s">
        <v>622</v>
      </c>
      <c r="M25" s="275" t="s">
        <v>622</v>
      </c>
      <c r="N25" s="275" t="s">
        <v>622</v>
      </c>
      <c r="O25" s="275" t="s">
        <v>622</v>
      </c>
      <c r="P25" s="275" t="s">
        <v>622</v>
      </c>
      <c r="Q25" s="275" t="s">
        <v>622</v>
      </c>
      <c r="R25" s="275" t="s">
        <v>622</v>
      </c>
      <c r="S25" s="275" t="s">
        <v>622</v>
      </c>
      <c r="T25" s="275" t="s">
        <v>622</v>
      </c>
      <c r="U25" s="275" t="s">
        <v>622</v>
      </c>
      <c r="V25" s="275" t="s">
        <v>622</v>
      </c>
      <c r="W25" s="275" t="s">
        <v>622</v>
      </c>
      <c r="X25" s="275" t="s">
        <v>622</v>
      </c>
      <c r="Y25" s="275" t="s">
        <v>622</v>
      </c>
      <c r="Z25" s="275" t="s">
        <v>622</v>
      </c>
      <c r="AA25" s="275" t="s">
        <v>622</v>
      </c>
      <c r="AB25" s="275" t="s">
        <v>622</v>
      </c>
      <c r="AC25" s="275" t="s">
        <v>622</v>
      </c>
      <c r="AD25" s="275" t="s">
        <v>622</v>
      </c>
      <c r="AE25" s="275" t="s">
        <v>622</v>
      </c>
      <c r="AF25" s="275" t="s">
        <v>622</v>
      </c>
      <c r="AG25" s="275" t="s">
        <v>622</v>
      </c>
      <c r="AH25" s="275" t="s">
        <v>622</v>
      </c>
      <c r="AI25" s="275" t="s">
        <v>622</v>
      </c>
      <c r="AJ25" s="275" t="s">
        <v>622</v>
      </c>
      <c r="AK25" s="275" t="s">
        <v>622</v>
      </c>
      <c r="AL25" s="275" t="s">
        <v>622</v>
      </c>
      <c r="AM25" s="275" t="s">
        <v>622</v>
      </c>
      <c r="AN25" s="275" t="s">
        <v>622</v>
      </c>
      <c r="AO25" s="275" t="s">
        <v>622</v>
      </c>
      <c r="AP25" s="275" t="s">
        <v>622</v>
      </c>
      <c r="AQ25" s="275" t="s">
        <v>622</v>
      </c>
      <c r="AR25" s="275" t="s">
        <v>622</v>
      </c>
      <c r="AS25" s="275" t="s">
        <v>622</v>
      </c>
      <c r="AT25" s="275" t="s">
        <v>622</v>
      </c>
      <c r="AU25" s="275" t="s">
        <v>622</v>
      </c>
      <c r="AV25" s="275" t="s">
        <v>622</v>
      </c>
      <c r="AW25" s="275" t="s">
        <v>622</v>
      </c>
      <c r="AX25" s="275" t="s">
        <v>622</v>
      </c>
      <c r="AY25" s="275" t="s">
        <v>622</v>
      </c>
      <c r="AZ25" s="275" t="s">
        <v>622</v>
      </c>
      <c r="BA25" s="275" t="s">
        <v>622</v>
      </c>
      <c r="BB25" s="275" t="s">
        <v>622</v>
      </c>
      <c r="BC25" s="275" t="s">
        <v>622</v>
      </c>
      <c r="BD25" s="275" t="s">
        <v>622</v>
      </c>
      <c r="BE25" s="275" t="s">
        <v>622</v>
      </c>
      <c r="BF25" s="275" t="s">
        <v>622</v>
      </c>
      <c r="BG25" s="275" t="s">
        <v>622</v>
      </c>
      <c r="BH25" s="275" t="s">
        <v>622</v>
      </c>
      <c r="BI25" s="275" t="s">
        <v>622</v>
      </c>
      <c r="BJ25" s="275" t="s">
        <v>622</v>
      </c>
      <c r="BK25" s="275" t="s">
        <v>622</v>
      </c>
      <c r="BL25" s="275" t="s">
        <v>622</v>
      </c>
      <c r="BM25" s="275" t="s">
        <v>622</v>
      </c>
      <c r="BN25" s="275" t="s">
        <v>622</v>
      </c>
      <c r="BO25" s="275" t="s">
        <v>622</v>
      </c>
      <c r="BP25" s="275" t="s">
        <v>622</v>
      </c>
      <c r="BQ25" s="275" t="s">
        <v>622</v>
      </c>
      <c r="BR25" s="275" t="s">
        <v>622</v>
      </c>
      <c r="BS25" s="275" t="s">
        <v>622</v>
      </c>
      <c r="BT25" s="275" t="s">
        <v>622</v>
      </c>
      <c r="BU25" s="275" t="s">
        <v>622</v>
      </c>
      <c r="BV25" s="275" t="s">
        <v>623</v>
      </c>
      <c r="BW25" s="275" t="s">
        <v>623</v>
      </c>
      <c r="BX25" s="275" t="s">
        <v>623</v>
      </c>
      <c r="BY25" s="275" t="s">
        <v>623</v>
      </c>
      <c r="BZ25" s="275" t="s">
        <v>623</v>
      </c>
      <c r="CA25" s="276" t="s">
        <v>623</v>
      </c>
    </row>
    <row r="26" spans="1:79" s="230" customFormat="1" ht="24" customHeight="1" x14ac:dyDescent="0.4">
      <c r="A26" s="424"/>
      <c r="B26" s="91" t="s">
        <v>100</v>
      </c>
      <c r="C26" s="405"/>
      <c r="D26" s="406">
        <v>0</v>
      </c>
      <c r="E26" s="406">
        <v>0</v>
      </c>
      <c r="F26" s="406">
        <v>0</v>
      </c>
      <c r="G26" s="406">
        <v>0</v>
      </c>
      <c r="H26" s="406">
        <v>0</v>
      </c>
      <c r="I26" s="406">
        <v>0</v>
      </c>
      <c r="J26" s="406">
        <v>0</v>
      </c>
      <c r="K26" s="406">
        <v>0</v>
      </c>
      <c r="L26" s="406">
        <v>0</v>
      </c>
      <c r="M26" s="406">
        <v>0</v>
      </c>
      <c r="N26" s="406">
        <v>0</v>
      </c>
      <c r="O26" s="406">
        <v>0</v>
      </c>
      <c r="P26" s="406">
        <v>0</v>
      </c>
      <c r="Q26" s="406">
        <v>0</v>
      </c>
      <c r="R26" s="406">
        <v>0</v>
      </c>
      <c r="S26" s="406">
        <v>0</v>
      </c>
      <c r="T26" s="406">
        <v>0</v>
      </c>
      <c r="U26" s="406">
        <v>0</v>
      </c>
      <c r="V26" s="406">
        <v>0</v>
      </c>
      <c r="W26" s="406">
        <v>0</v>
      </c>
      <c r="X26" s="406">
        <v>0</v>
      </c>
      <c r="Y26" s="406">
        <v>0</v>
      </c>
      <c r="Z26" s="406">
        <v>0</v>
      </c>
      <c r="AA26" s="406">
        <f t="shared" ref="AA26:CA26" si="8">SUM(AA27,AA32,AA36,AA37,AA42)</f>
        <v>73.133486308330603</v>
      </c>
      <c r="AB26" s="406">
        <f t="shared" si="8"/>
        <v>260.53807464106154</v>
      </c>
      <c r="AC26" s="406">
        <f t="shared" si="8"/>
        <v>369.42603529580919</v>
      </c>
      <c r="AD26" s="406">
        <f t="shared" si="8"/>
        <v>535.8729320894256</v>
      </c>
      <c r="AE26" s="406">
        <f t="shared" si="8"/>
        <v>663.02951450758758</v>
      </c>
      <c r="AF26" s="406">
        <f t="shared" si="8"/>
        <v>820.61286567955347</v>
      </c>
      <c r="AG26" s="406">
        <f t="shared" si="8"/>
        <v>992.80564009983891</v>
      </c>
      <c r="AH26" s="406">
        <f t="shared" si="8"/>
        <v>1029.2654233592953</v>
      </c>
      <c r="AI26" s="406">
        <f t="shared" si="8"/>
        <v>1146.8650024080418</v>
      </c>
      <c r="AJ26" s="406">
        <f t="shared" si="8"/>
        <v>1323.3268486526611</v>
      </c>
      <c r="AK26" s="406">
        <f t="shared" si="8"/>
        <v>1564.5461534850515</v>
      </c>
      <c r="AL26" s="406">
        <f t="shared" si="8"/>
        <v>1852.5781020895324</v>
      </c>
      <c r="AM26" s="406">
        <f t="shared" si="8"/>
        <v>2211.3274867445284</v>
      </c>
      <c r="AN26" s="406">
        <f t="shared" si="8"/>
        <v>2441.7261400263314</v>
      </c>
      <c r="AO26" s="406">
        <f t="shared" si="8"/>
        <v>2751.7007239155273</v>
      </c>
      <c r="AP26" s="406">
        <f t="shared" si="8"/>
        <v>3083.5480718757717</v>
      </c>
      <c r="AQ26" s="406">
        <f t="shared" si="8"/>
        <v>3373.3078772350582</v>
      </c>
      <c r="AR26" s="406">
        <f t="shared" si="8"/>
        <v>3560.8111348904026</v>
      </c>
      <c r="AS26" s="406">
        <f t="shared" si="8"/>
        <v>3796.9201848353532</v>
      </c>
      <c r="AT26" s="406">
        <f t="shared" si="8"/>
        <v>4123.1689627295145</v>
      </c>
      <c r="AU26" s="406">
        <f t="shared" si="8"/>
        <v>4764.7285006624461</v>
      </c>
      <c r="AV26" s="406">
        <f t="shared" si="8"/>
        <v>6035.3281358596405</v>
      </c>
      <c r="AW26" s="406">
        <f t="shared" si="8"/>
        <v>7486.3006825299417</v>
      </c>
      <c r="AX26" s="406">
        <f t="shared" si="8"/>
        <v>8238.214406451958</v>
      </c>
      <c r="AY26" s="406">
        <f t="shared" si="8"/>
        <v>9420.4355073316583</v>
      </c>
      <c r="AZ26" s="406">
        <f t="shared" si="8"/>
        <v>10457.932789635219</v>
      </c>
      <c r="BA26" s="406">
        <f t="shared" si="8"/>
        <v>11269.604658316881</v>
      </c>
      <c r="BB26" s="406">
        <f t="shared" si="8"/>
        <v>11902.205183961183</v>
      </c>
      <c r="BC26" s="406">
        <f t="shared" si="8"/>
        <v>12578.558620494234</v>
      </c>
      <c r="BD26" s="406">
        <f t="shared" si="8"/>
        <v>13049.442482611465</v>
      </c>
      <c r="BE26" s="406">
        <f t="shared" si="8"/>
        <v>13933.371453176376</v>
      </c>
      <c r="BF26" s="406">
        <f t="shared" si="8"/>
        <v>14434.141035825482</v>
      </c>
      <c r="BG26" s="406">
        <f t="shared" si="8"/>
        <v>15151.435196151795</v>
      </c>
      <c r="BH26" s="406">
        <f t="shared" si="8"/>
        <v>15707.731064882537</v>
      </c>
      <c r="BI26" s="406">
        <f t="shared" si="8"/>
        <v>16334.946253309416</v>
      </c>
      <c r="BJ26" s="406">
        <f t="shared" si="8"/>
        <v>16827.762653675745</v>
      </c>
      <c r="BK26" s="406">
        <f t="shared" si="8"/>
        <v>17663.281839710944</v>
      </c>
      <c r="BL26" s="406">
        <f t="shared" si="8"/>
        <v>18336.189151018269</v>
      </c>
      <c r="BM26" s="406">
        <f t="shared" si="8"/>
        <v>19626.104945835246</v>
      </c>
      <c r="BN26" s="406">
        <f t="shared" si="8"/>
        <v>19895.117716272816</v>
      </c>
      <c r="BO26" s="406">
        <f t="shared" si="8"/>
        <v>20556.320027320595</v>
      </c>
      <c r="BP26" s="406">
        <f t="shared" si="8"/>
        <v>21276.742487734344</v>
      </c>
      <c r="BQ26" s="406">
        <f t="shared" si="8"/>
        <v>21315.74329085022</v>
      </c>
      <c r="BR26" s="406">
        <f t="shared" si="8"/>
        <v>22685.014241285582</v>
      </c>
      <c r="BS26" s="406">
        <f t="shared" si="8"/>
        <v>23526.454332174777</v>
      </c>
      <c r="BT26" s="406">
        <f t="shared" si="8"/>
        <v>23457.44316507917</v>
      </c>
      <c r="BU26" s="406">
        <f t="shared" si="8"/>
        <v>24465.302714629568</v>
      </c>
      <c r="BV26" s="406">
        <f t="shared" si="8"/>
        <v>24879.798209204459</v>
      </c>
      <c r="BW26" s="406">
        <f t="shared" si="8"/>
        <v>26318.37707205506</v>
      </c>
      <c r="BX26" s="407">
        <f t="shared" si="8"/>
        <v>26959.950720267854</v>
      </c>
      <c r="BY26" s="407">
        <f t="shared" si="8"/>
        <v>27803.975506485785</v>
      </c>
      <c r="BZ26" s="407">
        <f t="shared" si="8"/>
        <v>28741.163309639658</v>
      </c>
      <c r="CA26" s="408">
        <f t="shared" si="8"/>
        <v>29676.998342402701</v>
      </c>
    </row>
    <row r="27" spans="1:79" s="230" customFormat="1" ht="26.25" customHeight="1" x14ac:dyDescent="0.4">
      <c r="A27" s="354"/>
      <c r="B27" s="409" t="s">
        <v>146</v>
      </c>
      <c r="C27" s="91"/>
      <c r="D27" s="406">
        <v>0</v>
      </c>
      <c r="E27" s="406">
        <v>0</v>
      </c>
      <c r="F27" s="406">
        <v>0</v>
      </c>
      <c r="G27" s="406">
        <v>0</v>
      </c>
      <c r="H27" s="406">
        <v>0</v>
      </c>
      <c r="I27" s="406">
        <v>0</v>
      </c>
      <c r="J27" s="406">
        <v>0</v>
      </c>
      <c r="K27" s="406">
        <v>0</v>
      </c>
      <c r="L27" s="406">
        <v>0</v>
      </c>
      <c r="M27" s="406">
        <v>0</v>
      </c>
      <c r="N27" s="406">
        <v>0</v>
      </c>
      <c r="O27" s="406">
        <v>0</v>
      </c>
      <c r="P27" s="406">
        <v>0</v>
      </c>
      <c r="Q27" s="406">
        <v>0</v>
      </c>
      <c r="R27" s="406">
        <v>0</v>
      </c>
      <c r="S27" s="406">
        <v>0</v>
      </c>
      <c r="T27" s="406">
        <v>0</v>
      </c>
      <c r="U27" s="406">
        <v>0</v>
      </c>
      <c r="V27" s="406">
        <v>0</v>
      </c>
      <c r="W27" s="406">
        <v>0</v>
      </c>
      <c r="X27" s="406">
        <v>0</v>
      </c>
      <c r="Y27" s="406">
        <v>0</v>
      </c>
      <c r="Z27" s="406">
        <v>0</v>
      </c>
      <c r="AA27" s="406">
        <f t="shared" ref="AA27:BT27" si="9">SUM(AA28:AA30)</f>
        <v>0</v>
      </c>
      <c r="AB27" s="406">
        <f t="shared" si="9"/>
        <v>0</v>
      </c>
      <c r="AC27" s="406">
        <f t="shared" si="9"/>
        <v>0</v>
      </c>
      <c r="AD27" s="406">
        <f t="shared" si="9"/>
        <v>0</v>
      </c>
      <c r="AE27" s="406">
        <f t="shared" si="9"/>
        <v>0</v>
      </c>
      <c r="AF27" s="406">
        <f t="shared" si="9"/>
        <v>0</v>
      </c>
      <c r="AG27" s="406">
        <f t="shared" si="9"/>
        <v>0</v>
      </c>
      <c r="AH27" s="406">
        <f t="shared" si="9"/>
        <v>0</v>
      </c>
      <c r="AI27" s="406">
        <f t="shared" si="9"/>
        <v>0</v>
      </c>
      <c r="AJ27" s="406">
        <f t="shared" si="9"/>
        <v>0</v>
      </c>
      <c r="AK27" s="406">
        <f t="shared" si="9"/>
        <v>0</v>
      </c>
      <c r="AL27" s="406">
        <f t="shared" si="9"/>
        <v>0</v>
      </c>
      <c r="AM27" s="406">
        <f t="shared" si="9"/>
        <v>0</v>
      </c>
      <c r="AN27" s="406">
        <f t="shared" si="9"/>
        <v>0</v>
      </c>
      <c r="AO27" s="406">
        <f t="shared" si="9"/>
        <v>0</v>
      </c>
      <c r="AP27" s="406">
        <f t="shared" si="9"/>
        <v>0</v>
      </c>
      <c r="AQ27" s="406">
        <f t="shared" si="9"/>
        <v>0</v>
      </c>
      <c r="AR27" s="406">
        <f t="shared" si="9"/>
        <v>0</v>
      </c>
      <c r="AS27" s="406">
        <f t="shared" si="9"/>
        <v>0</v>
      </c>
      <c r="AT27" s="406">
        <f t="shared" si="9"/>
        <v>0</v>
      </c>
      <c r="AU27" s="406">
        <f t="shared" si="9"/>
        <v>0</v>
      </c>
      <c r="AV27" s="406">
        <f t="shared" si="9"/>
        <v>3312.6556743899341</v>
      </c>
      <c r="AW27" s="406">
        <f t="shared" si="9"/>
        <v>4543.6079995134505</v>
      </c>
      <c r="AX27" s="406">
        <f t="shared" si="9"/>
        <v>5059.871114670178</v>
      </c>
      <c r="AY27" s="406">
        <f t="shared" si="9"/>
        <v>5973.1149636917271</v>
      </c>
      <c r="AZ27" s="406">
        <f t="shared" si="9"/>
        <v>6826.2740921321756</v>
      </c>
      <c r="BA27" s="406">
        <f t="shared" si="9"/>
        <v>7468.2943447089874</v>
      </c>
      <c r="BB27" s="406">
        <f t="shared" si="9"/>
        <v>7913.0629240159233</v>
      </c>
      <c r="BC27" s="406">
        <f t="shared" si="9"/>
        <v>8392.8159240504065</v>
      </c>
      <c r="BD27" s="406">
        <f t="shared" si="9"/>
        <v>8764.1096680173123</v>
      </c>
      <c r="BE27" s="406">
        <f t="shared" si="9"/>
        <v>9447.3932652885251</v>
      </c>
      <c r="BF27" s="406">
        <f t="shared" si="9"/>
        <v>9879.8985181146491</v>
      </c>
      <c r="BG27" s="406">
        <f t="shared" si="9"/>
        <v>10406.570400694003</v>
      </c>
      <c r="BH27" s="406">
        <f t="shared" si="9"/>
        <v>10797.9264794432</v>
      </c>
      <c r="BI27" s="406">
        <f t="shared" si="9"/>
        <v>11224.249410941144</v>
      </c>
      <c r="BJ27" s="406">
        <f t="shared" si="9"/>
        <v>11579.661105927853</v>
      </c>
      <c r="BK27" s="406">
        <f t="shared" si="9"/>
        <v>12177.937736852957</v>
      </c>
      <c r="BL27" s="406">
        <f t="shared" si="9"/>
        <v>12646.921861574261</v>
      </c>
      <c r="BM27" s="406">
        <f t="shared" si="9"/>
        <v>13576.192340520545</v>
      </c>
      <c r="BN27" s="406">
        <f t="shared" si="9"/>
        <v>13814.408916736866</v>
      </c>
      <c r="BO27" s="406">
        <f t="shared" si="9"/>
        <v>14426.302960130262</v>
      </c>
      <c r="BP27" s="406">
        <f t="shared" si="9"/>
        <v>15114.420953801262</v>
      </c>
      <c r="BQ27" s="406">
        <f t="shared" si="9"/>
        <v>15209.448377079505</v>
      </c>
      <c r="BR27" s="406">
        <f t="shared" si="9"/>
        <v>15055.494655234172</v>
      </c>
      <c r="BS27" s="406">
        <f t="shared" si="9"/>
        <v>14324.367896453745</v>
      </c>
      <c r="BT27" s="406">
        <f t="shared" si="9"/>
        <v>12185.462715163878</v>
      </c>
      <c r="BU27" s="406">
        <f t="shared" ref="BU27:CA27" si="10">SUM(BU28:BU30)</f>
        <v>9737.1499220989208</v>
      </c>
      <c r="BV27" s="406">
        <f t="shared" si="10"/>
        <v>8260.990282725239</v>
      </c>
      <c r="BW27" s="406">
        <f t="shared" si="10"/>
        <v>7345.7745378774962</v>
      </c>
      <c r="BX27" s="407">
        <f t="shared" si="10"/>
        <v>6185.6263026104634</v>
      </c>
      <c r="BY27" s="407">
        <f t="shared" si="10"/>
        <v>5807.5369035326312</v>
      </c>
      <c r="BZ27" s="407">
        <f t="shared" si="10"/>
        <v>5474.9808855731399</v>
      </c>
      <c r="CA27" s="408">
        <f t="shared" si="10"/>
        <v>5170.3455294405185</v>
      </c>
    </row>
    <row r="28" spans="1:79" x14ac:dyDescent="0.4">
      <c r="B28" s="327" t="s">
        <v>444</v>
      </c>
      <c r="C28" s="327"/>
      <c r="D28" s="410">
        <v>0</v>
      </c>
      <c r="E28" s="410">
        <v>0</v>
      </c>
      <c r="F28" s="410">
        <v>0</v>
      </c>
      <c r="G28" s="410">
        <v>0</v>
      </c>
      <c r="H28" s="410">
        <v>0</v>
      </c>
      <c r="I28" s="410">
        <v>0</v>
      </c>
      <c r="J28" s="410">
        <v>0</v>
      </c>
      <c r="K28" s="410">
        <v>0</v>
      </c>
      <c r="L28" s="410">
        <v>0</v>
      </c>
      <c r="M28" s="410">
        <v>0</v>
      </c>
      <c r="N28" s="410">
        <v>0</v>
      </c>
      <c r="O28" s="410">
        <v>0</v>
      </c>
      <c r="P28" s="410">
        <v>0</v>
      </c>
      <c r="Q28" s="410">
        <v>0</v>
      </c>
      <c r="R28" s="410">
        <v>0</v>
      </c>
      <c r="S28" s="410">
        <v>0</v>
      </c>
      <c r="T28" s="410">
        <v>0</v>
      </c>
      <c r="U28" s="410">
        <v>0</v>
      </c>
      <c r="V28" s="410">
        <v>0</v>
      </c>
      <c r="W28" s="410">
        <v>0</v>
      </c>
      <c r="X28" s="410">
        <v>0</v>
      </c>
      <c r="Y28" s="410">
        <v>0</v>
      </c>
      <c r="Z28" s="410">
        <v>0</v>
      </c>
      <c r="AA28" s="410">
        <v>0</v>
      </c>
      <c r="AB28" s="410">
        <v>0</v>
      </c>
      <c r="AC28" s="410">
        <v>0</v>
      </c>
      <c r="AD28" s="410">
        <v>0</v>
      </c>
      <c r="AE28" s="410">
        <v>0</v>
      </c>
      <c r="AF28" s="410">
        <v>0</v>
      </c>
      <c r="AG28" s="410">
        <v>0</v>
      </c>
      <c r="AH28" s="410">
        <v>0</v>
      </c>
      <c r="AI28" s="410">
        <v>0</v>
      </c>
      <c r="AJ28" s="410">
        <v>0</v>
      </c>
      <c r="AK28" s="410">
        <v>0</v>
      </c>
      <c r="AL28" s="410">
        <v>0</v>
      </c>
      <c r="AM28" s="410">
        <v>0</v>
      </c>
      <c r="AN28" s="410">
        <v>0</v>
      </c>
      <c r="AO28" s="410">
        <v>0</v>
      </c>
      <c r="AP28" s="410">
        <v>0</v>
      </c>
      <c r="AQ28" s="410">
        <v>0</v>
      </c>
      <c r="AR28" s="410">
        <v>0</v>
      </c>
      <c r="AS28" s="410">
        <v>0</v>
      </c>
      <c r="AT28" s="410">
        <v>0</v>
      </c>
      <c r="AU28" s="410">
        <v>0</v>
      </c>
      <c r="AV28" s="410">
        <v>388.6037300969852</v>
      </c>
      <c r="AW28" s="410">
        <v>533.00529552761202</v>
      </c>
      <c r="AX28" s="410">
        <v>591.29589778145441</v>
      </c>
      <c r="AY28" s="410">
        <v>687.20042821083177</v>
      </c>
      <c r="AZ28" s="410">
        <v>672.73261952667838</v>
      </c>
      <c r="BA28" s="410">
        <v>736.68415252603404</v>
      </c>
      <c r="BB28" s="410">
        <v>786.79559128068854</v>
      </c>
      <c r="BC28" s="410">
        <v>839.83054506192184</v>
      </c>
      <c r="BD28" s="410">
        <v>880.28005854862533</v>
      </c>
      <c r="BE28" s="410">
        <v>967.16242673284671</v>
      </c>
      <c r="BF28" s="410">
        <v>1067.8939692446522</v>
      </c>
      <c r="BG28" s="410">
        <v>1089.1598894700196</v>
      </c>
      <c r="BH28" s="410">
        <v>1125.519787895541</v>
      </c>
      <c r="BI28" s="410">
        <v>1203.0868868293085</v>
      </c>
      <c r="BJ28" s="410">
        <v>1230.2437378481711</v>
      </c>
      <c r="BK28" s="410">
        <v>1283.3568830281295</v>
      </c>
      <c r="BL28" s="410">
        <v>1328.879597942594</v>
      </c>
      <c r="BM28" s="410">
        <v>1412.4065717892352</v>
      </c>
      <c r="BN28" s="410">
        <v>1419.293541167953</v>
      </c>
      <c r="BO28" s="410">
        <v>1509.382375268287</v>
      </c>
      <c r="BP28" s="410">
        <v>1565.0345051147892</v>
      </c>
      <c r="BQ28" s="410">
        <v>1617.2463615090726</v>
      </c>
      <c r="BR28" s="410">
        <v>1873.7771377756335</v>
      </c>
      <c r="BS28" s="410">
        <v>1986.0046693621334</v>
      </c>
      <c r="BT28" s="410">
        <v>2007.6654309503951</v>
      </c>
      <c r="BU28" s="410">
        <v>2039.9923184409538</v>
      </c>
      <c r="BV28" s="410">
        <v>2143.305237166509</v>
      </c>
      <c r="BW28" s="410">
        <v>2244.5097510724554</v>
      </c>
      <c r="BX28" s="411">
        <v>2335.6042913274878</v>
      </c>
      <c r="BY28" s="411">
        <v>2436.7545815057074</v>
      </c>
      <c r="BZ28" s="411">
        <v>2548.6469854953107</v>
      </c>
      <c r="CA28" s="412">
        <v>2665.7802738960131</v>
      </c>
    </row>
    <row r="29" spans="1:79" x14ac:dyDescent="0.4">
      <c r="B29" s="327" t="s">
        <v>326</v>
      </c>
      <c r="C29" s="327"/>
      <c r="D29" s="410">
        <v>0</v>
      </c>
      <c r="E29" s="410">
        <v>0</v>
      </c>
      <c r="F29" s="410">
        <v>0</v>
      </c>
      <c r="G29" s="410">
        <v>0</v>
      </c>
      <c r="H29" s="410">
        <v>0</v>
      </c>
      <c r="I29" s="410">
        <v>0</v>
      </c>
      <c r="J29" s="410">
        <v>0</v>
      </c>
      <c r="K29" s="410">
        <v>0</v>
      </c>
      <c r="L29" s="410">
        <v>0</v>
      </c>
      <c r="M29" s="410">
        <v>0</v>
      </c>
      <c r="N29" s="410">
        <v>0</v>
      </c>
      <c r="O29" s="410">
        <v>0</v>
      </c>
      <c r="P29" s="410">
        <v>0</v>
      </c>
      <c r="Q29" s="410">
        <v>0</v>
      </c>
      <c r="R29" s="410">
        <v>0</v>
      </c>
      <c r="S29" s="410">
        <v>0</v>
      </c>
      <c r="T29" s="410">
        <v>0</v>
      </c>
      <c r="U29" s="410">
        <v>0</v>
      </c>
      <c r="V29" s="410">
        <v>0</v>
      </c>
      <c r="W29" s="410">
        <v>0</v>
      </c>
      <c r="X29" s="410">
        <v>0</v>
      </c>
      <c r="Y29" s="410">
        <v>0</v>
      </c>
      <c r="Z29" s="410">
        <v>0</v>
      </c>
      <c r="AA29" s="410">
        <v>0</v>
      </c>
      <c r="AB29" s="410">
        <v>0</v>
      </c>
      <c r="AC29" s="410">
        <v>0</v>
      </c>
      <c r="AD29" s="410">
        <v>0</v>
      </c>
      <c r="AE29" s="410">
        <v>0</v>
      </c>
      <c r="AF29" s="410">
        <v>0</v>
      </c>
      <c r="AG29" s="410">
        <v>0</v>
      </c>
      <c r="AH29" s="410">
        <v>0</v>
      </c>
      <c r="AI29" s="410">
        <v>0</v>
      </c>
      <c r="AJ29" s="410">
        <v>0</v>
      </c>
      <c r="AK29" s="410">
        <v>0</v>
      </c>
      <c r="AL29" s="410">
        <v>0</v>
      </c>
      <c r="AM29" s="410">
        <v>0</v>
      </c>
      <c r="AN29" s="410">
        <v>0</v>
      </c>
      <c r="AO29" s="410">
        <v>0</v>
      </c>
      <c r="AP29" s="410">
        <v>0</v>
      </c>
      <c r="AQ29" s="410">
        <v>0</v>
      </c>
      <c r="AR29" s="410">
        <v>0</v>
      </c>
      <c r="AS29" s="410">
        <v>0</v>
      </c>
      <c r="AT29" s="410">
        <v>0</v>
      </c>
      <c r="AU29" s="410">
        <v>0</v>
      </c>
      <c r="AV29" s="410">
        <v>2075.393519334089</v>
      </c>
      <c r="AW29" s="410">
        <v>2846.5906280227414</v>
      </c>
      <c r="AX29" s="410">
        <v>3139.4370813008313</v>
      </c>
      <c r="AY29" s="410">
        <v>3702.2416292632065</v>
      </c>
      <c r="AZ29" s="410">
        <v>4313.3012740357763</v>
      </c>
      <c r="BA29" s="410">
        <v>4661.0084667155697</v>
      </c>
      <c r="BB29" s="410">
        <v>4849.9959300357095</v>
      </c>
      <c r="BC29" s="410">
        <v>5054.3679780476887</v>
      </c>
      <c r="BD29" s="410">
        <v>5205.4696435656961</v>
      </c>
      <c r="BE29" s="410">
        <v>5544.537464511126</v>
      </c>
      <c r="BF29" s="410">
        <v>5751.4991419126518</v>
      </c>
      <c r="BG29" s="410">
        <v>6023.4812495287397</v>
      </c>
      <c r="BH29" s="410">
        <v>6185.7304802905892</v>
      </c>
      <c r="BI29" s="410">
        <v>6342.1640480305487</v>
      </c>
      <c r="BJ29" s="410">
        <v>6479.4833197609423</v>
      </c>
      <c r="BK29" s="410">
        <v>6748.7268667798544</v>
      </c>
      <c r="BL29" s="410">
        <v>6968.7946384337174</v>
      </c>
      <c r="BM29" s="410">
        <v>7437.3645729943046</v>
      </c>
      <c r="BN29" s="410">
        <v>7509.5022436097088</v>
      </c>
      <c r="BO29" s="410">
        <v>7921.4025686241166</v>
      </c>
      <c r="BP29" s="410">
        <v>8349.8959668855823</v>
      </c>
      <c r="BQ29" s="410">
        <v>8319.8250034304219</v>
      </c>
      <c r="BR29" s="410">
        <v>7715.2399117357381</v>
      </c>
      <c r="BS29" s="410">
        <v>7178.9897456360604</v>
      </c>
      <c r="BT29" s="410">
        <v>5438.1342332441127</v>
      </c>
      <c r="BU29" s="410">
        <v>3708.1248954892208</v>
      </c>
      <c r="BV29" s="410">
        <v>2539.5823812894851</v>
      </c>
      <c r="BW29" s="410">
        <v>1820.9593256324322</v>
      </c>
      <c r="BX29" s="411">
        <v>944.49325113543887</v>
      </c>
      <c r="BY29" s="411">
        <v>722.42526048603827</v>
      </c>
      <c r="BZ29" s="411">
        <v>524.81941392110298</v>
      </c>
      <c r="CA29" s="412">
        <v>343.25563608221199</v>
      </c>
    </row>
    <row r="30" spans="1:79" x14ac:dyDescent="0.4">
      <c r="B30" s="327" t="s">
        <v>325</v>
      </c>
      <c r="C30" s="327"/>
      <c r="D30" s="410">
        <v>0</v>
      </c>
      <c r="E30" s="410">
        <v>0</v>
      </c>
      <c r="F30" s="410">
        <v>0</v>
      </c>
      <c r="G30" s="410">
        <v>0</v>
      </c>
      <c r="H30" s="410">
        <v>0</v>
      </c>
      <c r="I30" s="410">
        <v>0</v>
      </c>
      <c r="J30" s="410">
        <v>0</v>
      </c>
      <c r="K30" s="410">
        <v>0</v>
      </c>
      <c r="L30" s="410">
        <v>0</v>
      </c>
      <c r="M30" s="410">
        <v>0</v>
      </c>
      <c r="N30" s="410">
        <v>0</v>
      </c>
      <c r="O30" s="410">
        <v>0</v>
      </c>
      <c r="P30" s="410">
        <v>0</v>
      </c>
      <c r="Q30" s="410">
        <v>0</v>
      </c>
      <c r="R30" s="410">
        <v>0</v>
      </c>
      <c r="S30" s="410">
        <v>0</v>
      </c>
      <c r="T30" s="410">
        <v>0</v>
      </c>
      <c r="U30" s="410">
        <v>0</v>
      </c>
      <c r="V30" s="410">
        <v>0</v>
      </c>
      <c r="W30" s="410">
        <v>0</v>
      </c>
      <c r="X30" s="410">
        <v>0</v>
      </c>
      <c r="Y30" s="410">
        <v>0</v>
      </c>
      <c r="Z30" s="410">
        <v>0</v>
      </c>
      <c r="AA30" s="410">
        <v>0</v>
      </c>
      <c r="AB30" s="410">
        <v>0</v>
      </c>
      <c r="AC30" s="410">
        <v>0</v>
      </c>
      <c r="AD30" s="410">
        <v>0</v>
      </c>
      <c r="AE30" s="410">
        <v>0</v>
      </c>
      <c r="AF30" s="410">
        <v>0</v>
      </c>
      <c r="AG30" s="410">
        <v>0</v>
      </c>
      <c r="AH30" s="410">
        <v>0</v>
      </c>
      <c r="AI30" s="410">
        <v>0</v>
      </c>
      <c r="AJ30" s="410">
        <v>0</v>
      </c>
      <c r="AK30" s="410">
        <v>0</v>
      </c>
      <c r="AL30" s="410">
        <v>0</v>
      </c>
      <c r="AM30" s="410">
        <v>0</v>
      </c>
      <c r="AN30" s="410">
        <v>0</v>
      </c>
      <c r="AO30" s="410">
        <v>0</v>
      </c>
      <c r="AP30" s="410">
        <v>0</v>
      </c>
      <c r="AQ30" s="410">
        <v>0</v>
      </c>
      <c r="AR30" s="410">
        <v>0</v>
      </c>
      <c r="AS30" s="410">
        <v>0</v>
      </c>
      <c r="AT30" s="410">
        <v>0</v>
      </c>
      <c r="AU30" s="410">
        <v>0</v>
      </c>
      <c r="AV30" s="410">
        <v>848.65842495885988</v>
      </c>
      <c r="AW30" s="410">
        <v>1164.0120759630972</v>
      </c>
      <c r="AX30" s="410">
        <v>1329.1381355878923</v>
      </c>
      <c r="AY30" s="410">
        <v>1583.6729062176896</v>
      </c>
      <c r="AZ30" s="410">
        <v>1840.2401985697204</v>
      </c>
      <c r="BA30" s="410">
        <v>2070.6017254673829</v>
      </c>
      <c r="BB30" s="410">
        <v>2276.271402699525</v>
      </c>
      <c r="BC30" s="410">
        <v>2498.617400940796</v>
      </c>
      <c r="BD30" s="410">
        <v>2678.3599659029906</v>
      </c>
      <c r="BE30" s="410">
        <v>2935.6933740445515</v>
      </c>
      <c r="BF30" s="410">
        <v>3060.5054069573443</v>
      </c>
      <c r="BG30" s="410">
        <v>3293.9292616952443</v>
      </c>
      <c r="BH30" s="410">
        <v>3486.6762112570709</v>
      </c>
      <c r="BI30" s="410">
        <v>3678.9984760812872</v>
      </c>
      <c r="BJ30" s="410">
        <v>3869.9340483187402</v>
      </c>
      <c r="BK30" s="410">
        <v>4145.8539870449722</v>
      </c>
      <c r="BL30" s="410">
        <v>4349.2476251979506</v>
      </c>
      <c r="BM30" s="410">
        <v>4726.4211957370071</v>
      </c>
      <c r="BN30" s="410">
        <v>4885.613131959205</v>
      </c>
      <c r="BO30" s="410">
        <v>4995.5180162378574</v>
      </c>
      <c r="BP30" s="410">
        <v>5199.4904818008908</v>
      </c>
      <c r="BQ30" s="410">
        <v>5272.3770121400112</v>
      </c>
      <c r="BR30" s="410">
        <v>5466.4776057228</v>
      </c>
      <c r="BS30" s="410">
        <v>5159.3734814555519</v>
      </c>
      <c r="BT30" s="410">
        <v>4739.6630509693687</v>
      </c>
      <c r="BU30" s="410">
        <v>3989.032708168746</v>
      </c>
      <c r="BV30" s="410">
        <v>3578.102664269245</v>
      </c>
      <c r="BW30" s="410">
        <v>3280.3054611726079</v>
      </c>
      <c r="BX30" s="411">
        <v>2905.5287601475366</v>
      </c>
      <c r="BY30" s="411">
        <v>2648.3570615408853</v>
      </c>
      <c r="BZ30" s="411">
        <v>2401.514486156726</v>
      </c>
      <c r="CA30" s="412">
        <v>2161.3096194622935</v>
      </c>
    </row>
    <row r="31" spans="1:79" ht="26.25" customHeight="1" x14ac:dyDescent="0.4">
      <c r="A31" s="312"/>
      <c r="B31" s="285" t="s">
        <v>445</v>
      </c>
      <c r="C31" s="413"/>
      <c r="D31" s="410">
        <v>0</v>
      </c>
      <c r="E31" s="410">
        <v>0</v>
      </c>
      <c r="F31" s="410">
        <v>0</v>
      </c>
      <c r="G31" s="410">
        <v>0</v>
      </c>
      <c r="H31" s="410">
        <v>0</v>
      </c>
      <c r="I31" s="410">
        <v>0</v>
      </c>
      <c r="J31" s="410">
        <v>0</v>
      </c>
      <c r="K31" s="410">
        <v>0</v>
      </c>
      <c r="L31" s="410">
        <v>0</v>
      </c>
      <c r="M31" s="410">
        <v>0</v>
      </c>
      <c r="N31" s="410">
        <v>0</v>
      </c>
      <c r="O31" s="410">
        <v>0</v>
      </c>
      <c r="P31" s="410">
        <v>0</v>
      </c>
      <c r="Q31" s="410">
        <v>0</v>
      </c>
      <c r="R31" s="410">
        <v>0</v>
      </c>
      <c r="S31" s="410">
        <v>0</v>
      </c>
      <c r="T31" s="410">
        <v>0</v>
      </c>
      <c r="U31" s="410">
        <v>0</v>
      </c>
      <c r="V31" s="410">
        <v>0</v>
      </c>
      <c r="W31" s="410">
        <v>0</v>
      </c>
      <c r="X31" s="410">
        <v>0</v>
      </c>
      <c r="Y31" s="410">
        <v>0</v>
      </c>
      <c r="Z31" s="410">
        <v>0</v>
      </c>
      <c r="AA31" s="410">
        <v>0</v>
      </c>
      <c r="AB31" s="410">
        <v>0</v>
      </c>
      <c r="AC31" s="410">
        <v>0</v>
      </c>
      <c r="AD31" s="410">
        <v>0</v>
      </c>
      <c r="AE31" s="410">
        <v>0</v>
      </c>
      <c r="AF31" s="410">
        <v>0</v>
      </c>
      <c r="AG31" s="410">
        <v>0</v>
      </c>
      <c r="AH31" s="410">
        <v>0</v>
      </c>
      <c r="AI31" s="410">
        <v>0</v>
      </c>
      <c r="AJ31" s="410">
        <v>0</v>
      </c>
      <c r="AK31" s="410">
        <v>0</v>
      </c>
      <c r="AL31" s="410">
        <v>0</v>
      </c>
      <c r="AM31" s="410">
        <v>0</v>
      </c>
      <c r="AN31" s="410">
        <v>0</v>
      </c>
      <c r="AO31" s="410">
        <v>0</v>
      </c>
      <c r="AP31" s="410">
        <v>0</v>
      </c>
      <c r="AQ31" s="410">
        <v>0</v>
      </c>
      <c r="AR31" s="410">
        <v>0</v>
      </c>
      <c r="AS31" s="410">
        <v>0</v>
      </c>
      <c r="AT31" s="410">
        <v>0</v>
      </c>
      <c r="AU31" s="410">
        <v>0</v>
      </c>
      <c r="AV31" s="410">
        <v>0</v>
      </c>
      <c r="AW31" s="410">
        <v>0</v>
      </c>
      <c r="AX31" s="410">
        <v>0</v>
      </c>
      <c r="AY31" s="410">
        <v>0</v>
      </c>
      <c r="AZ31" s="410">
        <v>0</v>
      </c>
      <c r="BA31" s="410">
        <v>0</v>
      </c>
      <c r="BB31" s="410">
        <v>0</v>
      </c>
      <c r="BC31" s="410">
        <v>0</v>
      </c>
      <c r="BD31" s="410">
        <v>0</v>
      </c>
      <c r="BE31" s="410">
        <v>0</v>
      </c>
      <c r="BF31" s="410">
        <v>8.4060766638257665</v>
      </c>
      <c r="BG31" s="410">
        <v>8.235123489374331</v>
      </c>
      <c r="BH31" s="410">
        <v>9.3556084158844683</v>
      </c>
      <c r="BI31" s="410">
        <v>9.1166152199748716</v>
      </c>
      <c r="BJ31" s="410">
        <v>10.118271043700286</v>
      </c>
      <c r="BK31" s="410">
        <v>13.576255207098358</v>
      </c>
      <c r="BL31" s="410">
        <v>10.814261044161698</v>
      </c>
      <c r="BM31" s="410">
        <v>11.848045330749029</v>
      </c>
      <c r="BN31" s="410">
        <v>12.667419085881445</v>
      </c>
      <c r="BO31" s="410">
        <v>13.933098788007063</v>
      </c>
      <c r="BP31" s="410">
        <v>15.022124010071627</v>
      </c>
      <c r="BQ31" s="410">
        <v>15.142909123610586</v>
      </c>
      <c r="BR31" s="410">
        <v>14.952859823899525</v>
      </c>
      <c r="BS31" s="410">
        <v>14.729920588828385</v>
      </c>
      <c r="BT31" s="410">
        <v>13.960812124214067</v>
      </c>
      <c r="BU31" s="410">
        <v>11.15579472567452</v>
      </c>
      <c r="BV31" s="410">
        <v>9.4645674106052269</v>
      </c>
      <c r="BW31" s="410">
        <v>8.4160101776458429</v>
      </c>
      <c r="BX31" s="411">
        <v>7.0868352478628234</v>
      </c>
      <c r="BY31" s="411">
        <v>6.6536604731278439</v>
      </c>
      <c r="BZ31" s="411">
        <v>6.2726530221976731</v>
      </c>
      <c r="CA31" s="412">
        <v>5.923634107383049</v>
      </c>
    </row>
    <row r="32" spans="1:79" ht="26.25" customHeight="1" x14ac:dyDescent="0.4">
      <c r="A32" s="312"/>
      <c r="B32" s="414" t="s">
        <v>176</v>
      </c>
      <c r="C32" s="413"/>
      <c r="D32" s="406">
        <v>0</v>
      </c>
      <c r="E32" s="406">
        <v>0</v>
      </c>
      <c r="F32" s="406">
        <v>0</v>
      </c>
      <c r="G32" s="406">
        <v>0</v>
      </c>
      <c r="H32" s="406">
        <v>0</v>
      </c>
      <c r="I32" s="406">
        <v>0</v>
      </c>
      <c r="J32" s="406">
        <v>0</v>
      </c>
      <c r="K32" s="406">
        <v>0</v>
      </c>
      <c r="L32" s="406">
        <v>0</v>
      </c>
      <c r="M32" s="406">
        <v>0</v>
      </c>
      <c r="N32" s="406">
        <v>0</v>
      </c>
      <c r="O32" s="406">
        <v>0</v>
      </c>
      <c r="P32" s="406">
        <v>0</v>
      </c>
      <c r="Q32" s="406">
        <v>0</v>
      </c>
      <c r="R32" s="406">
        <v>0</v>
      </c>
      <c r="S32" s="406">
        <v>0</v>
      </c>
      <c r="T32" s="406">
        <v>0</v>
      </c>
      <c r="U32" s="406">
        <v>0</v>
      </c>
      <c r="V32" s="406">
        <v>0</v>
      </c>
      <c r="W32" s="406">
        <v>0</v>
      </c>
      <c r="X32" s="406">
        <v>0</v>
      </c>
      <c r="Y32" s="406">
        <v>0</v>
      </c>
      <c r="Z32" s="406">
        <v>0</v>
      </c>
      <c r="AA32" s="406">
        <f t="shared" ref="AA32:BP32" si="11">SUM(AA33:AA34)</f>
        <v>0</v>
      </c>
      <c r="AB32" s="406">
        <f t="shared" si="11"/>
        <v>0</v>
      </c>
      <c r="AC32" s="406">
        <f t="shared" si="11"/>
        <v>0</v>
      </c>
      <c r="AD32" s="406">
        <f t="shared" si="11"/>
        <v>0</v>
      </c>
      <c r="AE32" s="406">
        <f t="shared" si="11"/>
        <v>0</v>
      </c>
      <c r="AF32" s="406">
        <f t="shared" si="11"/>
        <v>0</v>
      </c>
      <c r="AG32" s="406">
        <f t="shared" si="11"/>
        <v>0</v>
      </c>
      <c r="AH32" s="406">
        <f t="shared" si="11"/>
        <v>0</v>
      </c>
      <c r="AI32" s="406">
        <f t="shared" si="11"/>
        <v>0</v>
      </c>
      <c r="AJ32" s="406">
        <f t="shared" si="11"/>
        <v>0</v>
      </c>
      <c r="AK32" s="406">
        <f t="shared" si="11"/>
        <v>0</v>
      </c>
      <c r="AL32" s="406">
        <f t="shared" si="11"/>
        <v>0</v>
      </c>
      <c r="AM32" s="406">
        <f t="shared" si="11"/>
        <v>0</v>
      </c>
      <c r="AN32" s="406">
        <f t="shared" si="11"/>
        <v>0</v>
      </c>
      <c r="AO32" s="406">
        <f t="shared" si="11"/>
        <v>0</v>
      </c>
      <c r="AP32" s="406">
        <f t="shared" si="11"/>
        <v>0</v>
      </c>
      <c r="AQ32" s="406">
        <f t="shared" si="11"/>
        <v>0</v>
      </c>
      <c r="AR32" s="406">
        <f t="shared" si="11"/>
        <v>0</v>
      </c>
      <c r="AS32" s="406">
        <f t="shared" si="11"/>
        <v>0</v>
      </c>
      <c r="AT32" s="406">
        <f t="shared" si="11"/>
        <v>0</v>
      </c>
      <c r="AU32" s="406">
        <f t="shared" si="11"/>
        <v>0</v>
      </c>
      <c r="AV32" s="406">
        <f t="shared" si="11"/>
        <v>0</v>
      </c>
      <c r="AW32" s="406">
        <f t="shared" si="11"/>
        <v>0</v>
      </c>
      <c r="AX32" s="406">
        <f t="shared" si="11"/>
        <v>0</v>
      </c>
      <c r="AY32" s="406">
        <f t="shared" si="11"/>
        <v>0</v>
      </c>
      <c r="AZ32" s="406">
        <f t="shared" si="11"/>
        <v>0</v>
      </c>
      <c r="BA32" s="406">
        <f t="shared" si="11"/>
        <v>0</v>
      </c>
      <c r="BB32" s="406">
        <f t="shared" si="11"/>
        <v>0</v>
      </c>
      <c r="BC32" s="406">
        <f t="shared" si="11"/>
        <v>0</v>
      </c>
      <c r="BD32" s="406">
        <f t="shared" si="11"/>
        <v>0</v>
      </c>
      <c r="BE32" s="406">
        <f t="shared" si="11"/>
        <v>0</v>
      </c>
      <c r="BF32" s="406">
        <f t="shared" si="11"/>
        <v>0</v>
      </c>
      <c r="BG32" s="406">
        <f t="shared" si="11"/>
        <v>0</v>
      </c>
      <c r="BH32" s="406">
        <f t="shared" si="11"/>
        <v>0</v>
      </c>
      <c r="BI32" s="406">
        <f t="shared" si="11"/>
        <v>0</v>
      </c>
      <c r="BJ32" s="406">
        <f t="shared" si="11"/>
        <v>0</v>
      </c>
      <c r="BK32" s="406">
        <f t="shared" si="11"/>
        <v>0</v>
      </c>
      <c r="BL32" s="406">
        <f t="shared" si="11"/>
        <v>0</v>
      </c>
      <c r="BM32" s="406">
        <f t="shared" si="11"/>
        <v>0</v>
      </c>
      <c r="BN32" s="406">
        <f t="shared" si="11"/>
        <v>0</v>
      </c>
      <c r="BO32" s="406">
        <f t="shared" si="11"/>
        <v>0</v>
      </c>
      <c r="BP32" s="406">
        <f t="shared" si="11"/>
        <v>0</v>
      </c>
      <c r="BQ32" s="406">
        <f t="shared" ref="BQ32:BX32" si="12">SUM(BQ33:BQ34)</f>
        <v>177.41305959797722</v>
      </c>
      <c r="BR32" s="406">
        <f t="shared" si="12"/>
        <v>1707.1486919150061</v>
      </c>
      <c r="BS32" s="406">
        <f t="shared" si="12"/>
        <v>3252.3512569685281</v>
      </c>
      <c r="BT32" s="406">
        <f t="shared" si="12"/>
        <v>5461.501380179463</v>
      </c>
      <c r="BU32" s="406">
        <f t="shared" si="12"/>
        <v>8979.5182294002952</v>
      </c>
      <c r="BV32" s="406">
        <f t="shared" si="12"/>
        <v>10820.535346345265</v>
      </c>
      <c r="BW32" s="406">
        <f t="shared" si="12"/>
        <v>13074.969437394106</v>
      </c>
      <c r="BX32" s="407">
        <f t="shared" si="12"/>
        <v>14805.915142014903</v>
      </c>
      <c r="BY32" s="407">
        <f>SUM(BY33:BY34)</f>
        <v>15942.121688984698</v>
      </c>
      <c r="BZ32" s="407">
        <f>SUM(BZ33:BZ34)</f>
        <v>17102.389003008531</v>
      </c>
      <c r="CA32" s="408">
        <f>SUM(CA33:CA34)</f>
        <v>18201.622529765562</v>
      </c>
    </row>
    <row r="33" spans="1:79" x14ac:dyDescent="0.4">
      <c r="A33" s="312"/>
      <c r="B33" s="415" t="s">
        <v>326</v>
      </c>
      <c r="C33" s="413"/>
      <c r="D33" s="410">
        <v>0</v>
      </c>
      <c r="E33" s="410">
        <v>0</v>
      </c>
      <c r="F33" s="410">
        <v>0</v>
      </c>
      <c r="G33" s="410">
        <v>0</v>
      </c>
      <c r="H33" s="410">
        <v>0</v>
      </c>
      <c r="I33" s="410">
        <v>0</v>
      </c>
      <c r="J33" s="410">
        <v>0</v>
      </c>
      <c r="K33" s="410">
        <v>0</v>
      </c>
      <c r="L33" s="410">
        <v>0</v>
      </c>
      <c r="M33" s="410">
        <v>0</v>
      </c>
      <c r="N33" s="410">
        <v>0</v>
      </c>
      <c r="O33" s="410">
        <v>0</v>
      </c>
      <c r="P33" s="410">
        <v>0</v>
      </c>
      <c r="Q33" s="410">
        <v>0</v>
      </c>
      <c r="R33" s="410">
        <v>0</v>
      </c>
      <c r="S33" s="410">
        <v>0</v>
      </c>
      <c r="T33" s="410">
        <v>0</v>
      </c>
      <c r="U33" s="410">
        <v>0</v>
      </c>
      <c r="V33" s="410">
        <v>0</v>
      </c>
      <c r="W33" s="410">
        <v>0</v>
      </c>
      <c r="X33" s="410">
        <v>0</v>
      </c>
      <c r="Y33" s="410">
        <v>0</v>
      </c>
      <c r="Z33" s="410">
        <v>0</v>
      </c>
      <c r="AA33" s="410">
        <v>0</v>
      </c>
      <c r="AB33" s="410">
        <v>0</v>
      </c>
      <c r="AC33" s="410">
        <v>0</v>
      </c>
      <c r="AD33" s="410">
        <v>0</v>
      </c>
      <c r="AE33" s="410">
        <v>0</v>
      </c>
      <c r="AF33" s="410">
        <v>0</v>
      </c>
      <c r="AG33" s="410">
        <v>0</v>
      </c>
      <c r="AH33" s="410">
        <v>0</v>
      </c>
      <c r="AI33" s="410">
        <v>0</v>
      </c>
      <c r="AJ33" s="410">
        <v>0</v>
      </c>
      <c r="AK33" s="410">
        <v>0</v>
      </c>
      <c r="AL33" s="410">
        <v>0</v>
      </c>
      <c r="AM33" s="410">
        <v>0</v>
      </c>
      <c r="AN33" s="410">
        <v>0</v>
      </c>
      <c r="AO33" s="410">
        <v>0</v>
      </c>
      <c r="AP33" s="410">
        <v>0</v>
      </c>
      <c r="AQ33" s="410">
        <v>0</v>
      </c>
      <c r="AR33" s="410">
        <v>0</v>
      </c>
      <c r="AS33" s="410">
        <v>0</v>
      </c>
      <c r="AT33" s="410">
        <v>0</v>
      </c>
      <c r="AU33" s="410">
        <v>0</v>
      </c>
      <c r="AV33" s="410">
        <v>0</v>
      </c>
      <c r="AW33" s="410">
        <v>0</v>
      </c>
      <c r="AX33" s="410">
        <v>0</v>
      </c>
      <c r="AY33" s="410">
        <v>0</v>
      </c>
      <c r="AZ33" s="410">
        <v>0</v>
      </c>
      <c r="BA33" s="410">
        <v>0</v>
      </c>
      <c r="BB33" s="410">
        <v>0</v>
      </c>
      <c r="BC33" s="410">
        <v>0</v>
      </c>
      <c r="BD33" s="410">
        <v>0</v>
      </c>
      <c r="BE33" s="410">
        <v>0</v>
      </c>
      <c r="BF33" s="410">
        <v>0</v>
      </c>
      <c r="BG33" s="410">
        <v>0</v>
      </c>
      <c r="BH33" s="410">
        <v>0</v>
      </c>
      <c r="BI33" s="410">
        <v>0</v>
      </c>
      <c r="BJ33" s="410">
        <v>0</v>
      </c>
      <c r="BK33" s="410">
        <v>0</v>
      </c>
      <c r="BL33" s="410">
        <v>0</v>
      </c>
      <c r="BM33" s="410">
        <v>0</v>
      </c>
      <c r="BN33" s="410">
        <v>0</v>
      </c>
      <c r="BO33" s="410">
        <v>0</v>
      </c>
      <c r="BP33" s="410">
        <v>0</v>
      </c>
      <c r="BQ33" s="410">
        <v>160.98319417947349</v>
      </c>
      <c r="BR33" s="410">
        <v>1567.0688027524709</v>
      </c>
      <c r="BS33" s="410">
        <v>2947.5644357311294</v>
      </c>
      <c r="BT33" s="410">
        <v>4742.3597738615044</v>
      </c>
      <c r="BU33" s="410">
        <v>7503.9668533053555</v>
      </c>
      <c r="BV33" s="410">
        <v>9282.0361589345503</v>
      </c>
      <c r="BW33" s="410">
        <v>11137.111391083883</v>
      </c>
      <c r="BX33" s="411">
        <v>12399.153687079624</v>
      </c>
      <c r="BY33" s="411">
        <v>13218.243427808868</v>
      </c>
      <c r="BZ33" s="411">
        <v>14036.857548116659</v>
      </c>
      <c r="CA33" s="412">
        <v>15080.026037055452</v>
      </c>
    </row>
    <row r="34" spans="1:79" x14ac:dyDescent="0.4">
      <c r="A34" s="312"/>
      <c r="B34" s="415" t="s">
        <v>325</v>
      </c>
      <c r="C34" s="413"/>
      <c r="D34" s="410">
        <v>0</v>
      </c>
      <c r="E34" s="410">
        <v>0</v>
      </c>
      <c r="F34" s="410">
        <v>0</v>
      </c>
      <c r="G34" s="410">
        <v>0</v>
      </c>
      <c r="H34" s="410">
        <v>0</v>
      </c>
      <c r="I34" s="410">
        <v>0</v>
      </c>
      <c r="J34" s="410">
        <v>0</v>
      </c>
      <c r="K34" s="410">
        <v>0</v>
      </c>
      <c r="L34" s="410">
        <v>0</v>
      </c>
      <c r="M34" s="410">
        <v>0</v>
      </c>
      <c r="N34" s="410">
        <v>0</v>
      </c>
      <c r="O34" s="410">
        <v>0</v>
      </c>
      <c r="P34" s="410">
        <v>0</v>
      </c>
      <c r="Q34" s="410">
        <v>0</v>
      </c>
      <c r="R34" s="410">
        <v>0</v>
      </c>
      <c r="S34" s="410">
        <v>0</v>
      </c>
      <c r="T34" s="410">
        <v>0</v>
      </c>
      <c r="U34" s="410">
        <v>0</v>
      </c>
      <c r="V34" s="410">
        <v>0</v>
      </c>
      <c r="W34" s="410">
        <v>0</v>
      </c>
      <c r="X34" s="410">
        <v>0</v>
      </c>
      <c r="Y34" s="410">
        <v>0</v>
      </c>
      <c r="Z34" s="410">
        <v>0</v>
      </c>
      <c r="AA34" s="410">
        <v>0</v>
      </c>
      <c r="AB34" s="410">
        <v>0</v>
      </c>
      <c r="AC34" s="410">
        <v>0</v>
      </c>
      <c r="AD34" s="410">
        <v>0</v>
      </c>
      <c r="AE34" s="410">
        <v>0</v>
      </c>
      <c r="AF34" s="410">
        <v>0</v>
      </c>
      <c r="AG34" s="410">
        <v>0</v>
      </c>
      <c r="AH34" s="410">
        <v>0</v>
      </c>
      <c r="AI34" s="410">
        <v>0</v>
      </c>
      <c r="AJ34" s="410">
        <v>0</v>
      </c>
      <c r="AK34" s="410">
        <v>0</v>
      </c>
      <c r="AL34" s="410">
        <v>0</v>
      </c>
      <c r="AM34" s="410">
        <v>0</v>
      </c>
      <c r="AN34" s="410">
        <v>0</v>
      </c>
      <c r="AO34" s="410">
        <v>0</v>
      </c>
      <c r="AP34" s="410">
        <v>0</v>
      </c>
      <c r="AQ34" s="410">
        <v>0</v>
      </c>
      <c r="AR34" s="410">
        <v>0</v>
      </c>
      <c r="AS34" s="410">
        <v>0</v>
      </c>
      <c r="AT34" s="410">
        <v>0</v>
      </c>
      <c r="AU34" s="410">
        <v>0</v>
      </c>
      <c r="AV34" s="410">
        <v>0</v>
      </c>
      <c r="AW34" s="410">
        <v>0</v>
      </c>
      <c r="AX34" s="410">
        <v>0</v>
      </c>
      <c r="AY34" s="410">
        <v>0</v>
      </c>
      <c r="AZ34" s="410">
        <v>0</v>
      </c>
      <c r="BA34" s="410">
        <v>0</v>
      </c>
      <c r="BB34" s="410">
        <v>0</v>
      </c>
      <c r="BC34" s="410">
        <v>0</v>
      </c>
      <c r="BD34" s="410">
        <v>0</v>
      </c>
      <c r="BE34" s="410">
        <v>0</v>
      </c>
      <c r="BF34" s="410">
        <v>0</v>
      </c>
      <c r="BG34" s="410">
        <v>0</v>
      </c>
      <c r="BH34" s="410">
        <v>0</v>
      </c>
      <c r="BI34" s="410">
        <v>0</v>
      </c>
      <c r="BJ34" s="410">
        <v>0</v>
      </c>
      <c r="BK34" s="410">
        <v>0</v>
      </c>
      <c r="BL34" s="410">
        <v>0</v>
      </c>
      <c r="BM34" s="410">
        <v>0</v>
      </c>
      <c r="BN34" s="410">
        <v>0</v>
      </c>
      <c r="BO34" s="410">
        <v>0</v>
      </c>
      <c r="BP34" s="410">
        <v>0</v>
      </c>
      <c r="BQ34" s="410">
        <v>16.429865418503724</v>
      </c>
      <c r="BR34" s="410">
        <v>140.0798891625353</v>
      </c>
      <c r="BS34" s="410">
        <v>304.78682123739867</v>
      </c>
      <c r="BT34" s="410">
        <v>719.14160631795858</v>
      </c>
      <c r="BU34" s="410">
        <v>1475.5513760949393</v>
      </c>
      <c r="BV34" s="410">
        <v>1538.4991874107147</v>
      </c>
      <c r="BW34" s="410">
        <v>1937.8580463102217</v>
      </c>
      <c r="BX34" s="411">
        <v>2406.7614549352779</v>
      </c>
      <c r="BY34" s="411">
        <v>2723.8782611758306</v>
      </c>
      <c r="BZ34" s="411">
        <v>3065.5314548918718</v>
      </c>
      <c r="CA34" s="412">
        <v>3121.5964927101113</v>
      </c>
    </row>
    <row r="35" spans="1:79" ht="25.5" customHeight="1" x14ac:dyDescent="0.4">
      <c r="A35" s="416"/>
      <c r="B35" s="417" t="s">
        <v>445</v>
      </c>
      <c r="C35" s="413"/>
      <c r="D35" s="410"/>
      <c r="E35" s="410"/>
      <c r="F35" s="41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c r="AG35" s="410"/>
      <c r="AH35" s="410"/>
      <c r="AI35" s="410"/>
      <c r="AJ35" s="410"/>
      <c r="AK35" s="410"/>
      <c r="AL35" s="410"/>
      <c r="AM35" s="410"/>
      <c r="AN35" s="410"/>
      <c r="AO35" s="410"/>
      <c r="AP35" s="410"/>
      <c r="AQ35" s="410"/>
      <c r="AR35" s="410"/>
      <c r="AS35" s="410"/>
      <c r="AT35" s="410"/>
      <c r="AU35" s="410"/>
      <c r="AV35" s="410"/>
      <c r="AW35" s="410"/>
      <c r="AX35" s="410"/>
      <c r="AY35" s="410"/>
      <c r="AZ35" s="410"/>
      <c r="BA35" s="410"/>
      <c r="BB35" s="410"/>
      <c r="BC35" s="410"/>
      <c r="BD35" s="410"/>
      <c r="BE35" s="410"/>
      <c r="BF35" s="410"/>
      <c r="BG35" s="410"/>
      <c r="BH35" s="410"/>
      <c r="BI35" s="410"/>
      <c r="BJ35" s="410"/>
      <c r="BK35" s="410"/>
      <c r="BL35" s="410"/>
      <c r="BM35" s="410"/>
      <c r="BN35" s="410"/>
      <c r="BO35" s="410"/>
      <c r="BP35" s="410"/>
      <c r="BQ35" s="410">
        <v>0.33777526484936127</v>
      </c>
      <c r="BR35" s="410">
        <v>6.2428917904061771</v>
      </c>
      <c r="BS35" s="410">
        <v>12.241011798573103</v>
      </c>
      <c r="BT35" s="410">
        <v>19.59455391384617</v>
      </c>
      <c r="BU35" s="410">
        <v>30.176765158774526</v>
      </c>
      <c r="BV35" s="410">
        <v>42.914589009226432</v>
      </c>
      <c r="BW35" s="410">
        <v>49.556841431389536</v>
      </c>
      <c r="BX35" s="411">
        <v>55.692688113670016</v>
      </c>
      <c r="BY35" s="411">
        <v>59.976393955973371</v>
      </c>
      <c r="BZ35" s="411">
        <v>63.841907194136226</v>
      </c>
      <c r="CA35" s="412">
        <v>67.712188288533696</v>
      </c>
    </row>
    <row r="36" spans="1:79" s="230" customFormat="1" ht="25.5" customHeight="1" x14ac:dyDescent="0.4">
      <c r="A36" s="416"/>
      <c r="B36" s="418" t="s">
        <v>133</v>
      </c>
      <c r="C36" s="419"/>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406"/>
      <c r="AE36" s="406"/>
      <c r="AF36" s="406"/>
      <c r="AG36" s="406"/>
      <c r="AH36" s="406"/>
      <c r="AI36" s="406"/>
      <c r="AJ36" s="406"/>
      <c r="AK36" s="406"/>
      <c r="AL36" s="406"/>
      <c r="AM36" s="406"/>
      <c r="AN36" s="406"/>
      <c r="AO36" s="406"/>
      <c r="AP36" s="406"/>
      <c r="AQ36" s="406"/>
      <c r="AR36" s="406"/>
      <c r="AS36" s="406"/>
      <c r="AT36" s="406"/>
      <c r="AU36" s="406"/>
      <c r="AV36" s="406"/>
      <c r="AW36" s="406"/>
      <c r="AX36" s="406"/>
      <c r="AY36" s="406"/>
      <c r="AZ36" s="406"/>
      <c r="BA36" s="406"/>
      <c r="BB36" s="406"/>
      <c r="BC36" s="406"/>
      <c r="BD36" s="406"/>
      <c r="BE36" s="406"/>
      <c r="BF36" s="406"/>
      <c r="BG36" s="406"/>
      <c r="BH36" s="406"/>
      <c r="BI36" s="406"/>
      <c r="BJ36" s="406"/>
      <c r="BK36" s="406"/>
      <c r="BL36" s="406"/>
      <c r="BM36" s="406"/>
      <c r="BN36" s="406"/>
      <c r="BO36" s="406"/>
      <c r="BP36" s="406"/>
      <c r="BQ36" s="406">
        <v>5.2705716656043222</v>
      </c>
      <c r="BR36" s="406">
        <v>6.5904073134416645</v>
      </c>
      <c r="BS36" s="406">
        <v>7.5076767055919307</v>
      </c>
      <c r="BT36" s="406">
        <v>7.7772000608640068</v>
      </c>
      <c r="BU36" s="406">
        <v>8.5345170935734771</v>
      </c>
      <c r="BV36" s="406">
        <v>9.5527820850565455</v>
      </c>
      <c r="BW36" s="406">
        <v>10.453327181080036</v>
      </c>
      <c r="BX36" s="407">
        <v>11.224183952545227</v>
      </c>
      <c r="BY36" s="407">
        <v>12.005255971589518</v>
      </c>
      <c r="BZ36" s="407">
        <v>12.784516829293482</v>
      </c>
      <c r="CA36" s="408">
        <v>13.596016776700253</v>
      </c>
    </row>
    <row r="37" spans="1:79" s="230" customFormat="1" ht="26.25" customHeight="1" x14ac:dyDescent="0.4">
      <c r="B37" s="409" t="s">
        <v>135</v>
      </c>
      <c r="C37" s="419"/>
      <c r="D37" s="406">
        <v>0</v>
      </c>
      <c r="E37" s="406">
        <v>0</v>
      </c>
      <c r="F37" s="406">
        <v>0</v>
      </c>
      <c r="G37" s="406">
        <v>0</v>
      </c>
      <c r="H37" s="406">
        <v>0</v>
      </c>
      <c r="I37" s="406">
        <v>0</v>
      </c>
      <c r="J37" s="406">
        <v>0</v>
      </c>
      <c r="K37" s="406">
        <v>0</v>
      </c>
      <c r="L37" s="406">
        <v>0</v>
      </c>
      <c r="M37" s="406">
        <v>0</v>
      </c>
      <c r="N37" s="406">
        <v>0</v>
      </c>
      <c r="O37" s="406">
        <v>0</v>
      </c>
      <c r="P37" s="406">
        <v>0</v>
      </c>
      <c r="Q37" s="406">
        <v>0</v>
      </c>
      <c r="R37" s="406">
        <v>0</v>
      </c>
      <c r="S37" s="406">
        <v>0</v>
      </c>
      <c r="T37" s="406">
        <v>0</v>
      </c>
      <c r="U37" s="406">
        <v>0</v>
      </c>
      <c r="V37" s="406">
        <v>0</v>
      </c>
      <c r="W37" s="406">
        <v>0</v>
      </c>
      <c r="X37" s="406">
        <v>0</v>
      </c>
      <c r="Y37" s="406">
        <v>0</v>
      </c>
      <c r="Z37" s="406">
        <v>0</v>
      </c>
      <c r="AA37" s="406">
        <v>73.133486308330603</v>
      </c>
      <c r="AB37" s="406">
        <v>260.53807464106154</v>
      </c>
      <c r="AC37" s="406">
        <f t="shared" ref="AC37:AI37" si="13">SUM(AC38:AC40)</f>
        <v>369.42603529580919</v>
      </c>
      <c r="AD37" s="406">
        <f t="shared" si="13"/>
        <v>535.8729320894256</v>
      </c>
      <c r="AE37" s="406">
        <f t="shared" si="13"/>
        <v>661.64964038790481</v>
      </c>
      <c r="AF37" s="406">
        <f t="shared" si="13"/>
        <v>770.95216089304176</v>
      </c>
      <c r="AG37" s="406">
        <f t="shared" si="13"/>
        <v>887.40321825545925</v>
      </c>
      <c r="AH37" s="406">
        <f t="shared" si="13"/>
        <v>804.2632145319144</v>
      </c>
      <c r="AI37" s="406">
        <f t="shared" si="13"/>
        <v>823.28523387148721</v>
      </c>
      <c r="AJ37" s="406">
        <f t="shared" ref="AJ37:BL37" si="14">SUM(AJ38:AJ40)</f>
        <v>893.67527441478398</v>
      </c>
      <c r="AK37" s="406">
        <f t="shared" si="14"/>
        <v>1026.441810437509</v>
      </c>
      <c r="AL37" s="406">
        <f t="shared" si="14"/>
        <v>1168.3708531174987</v>
      </c>
      <c r="AM37" s="406">
        <f t="shared" si="14"/>
        <v>1369.971346606435</v>
      </c>
      <c r="AN37" s="406">
        <f t="shared" si="14"/>
        <v>1509.0496316042563</v>
      </c>
      <c r="AO37" s="406">
        <f t="shared" si="14"/>
        <v>1703.6703037960754</v>
      </c>
      <c r="AP37" s="406">
        <f t="shared" si="14"/>
        <v>1857.7602072631294</v>
      </c>
      <c r="AQ37" s="406">
        <f t="shared" si="14"/>
        <v>2026.7419002539373</v>
      </c>
      <c r="AR37" s="406">
        <f t="shared" si="14"/>
        <v>2128.3902599256899</v>
      </c>
      <c r="AS37" s="406">
        <f t="shared" si="14"/>
        <v>2281.5224229220703</v>
      </c>
      <c r="AT37" s="406">
        <f t="shared" si="14"/>
        <v>2515.4900570276495</v>
      </c>
      <c r="AU37" s="406">
        <f t="shared" si="14"/>
        <v>2936.9180174295716</v>
      </c>
      <c r="AV37" s="406">
        <f t="shared" si="14"/>
        <v>2608.0055935031664</v>
      </c>
      <c r="AW37" s="406">
        <f t="shared" si="14"/>
        <v>2942.6926830164916</v>
      </c>
      <c r="AX37" s="406">
        <f t="shared" si="14"/>
        <v>3178.34329178178</v>
      </c>
      <c r="AY37" s="406">
        <f t="shared" si="14"/>
        <v>3447.3205436399317</v>
      </c>
      <c r="AZ37" s="406">
        <f t="shared" si="14"/>
        <v>3631.6586975030423</v>
      </c>
      <c r="BA37" s="406">
        <f t="shared" si="14"/>
        <v>3801.3103136078935</v>
      </c>
      <c r="BB37" s="406">
        <f t="shared" si="14"/>
        <v>3989.1422599452599</v>
      </c>
      <c r="BC37" s="406">
        <f t="shared" si="14"/>
        <v>4185.7426964438264</v>
      </c>
      <c r="BD37" s="406">
        <f t="shared" si="14"/>
        <v>4285.3328145941523</v>
      </c>
      <c r="BE37" s="406">
        <f t="shared" si="14"/>
        <v>4485.9781878878503</v>
      </c>
      <c r="BF37" s="406">
        <f t="shared" si="14"/>
        <v>4554.2425177108325</v>
      </c>
      <c r="BG37" s="406">
        <f t="shared" si="14"/>
        <v>4744.8647954577918</v>
      </c>
      <c r="BH37" s="406">
        <f t="shared" si="14"/>
        <v>4909.8045854393367</v>
      </c>
      <c r="BI37" s="406">
        <f t="shared" si="14"/>
        <v>5110.696842368272</v>
      </c>
      <c r="BJ37" s="406">
        <f t="shared" si="14"/>
        <v>5248.1015477478923</v>
      </c>
      <c r="BK37" s="406">
        <f t="shared" si="14"/>
        <v>5485.3441028579864</v>
      </c>
      <c r="BL37" s="406">
        <f t="shared" si="14"/>
        <v>5689.2672894440066</v>
      </c>
      <c r="BM37" s="406">
        <f>SUM(BM38:BM40)</f>
        <v>6049.9126053147002</v>
      </c>
      <c r="BN37" s="406">
        <f>SUM(BN38:BN40)</f>
        <v>6080.7087995359516</v>
      </c>
      <c r="BO37" s="406">
        <f>SUM(BO38:BO40)</f>
        <v>6130.0170671903325</v>
      </c>
      <c r="BP37" s="406">
        <f>SUM(BP38:BP40)</f>
        <v>6162.32153393308</v>
      </c>
      <c r="BQ37" s="406">
        <f t="shared" ref="BQ37:BX37" si="15">SUM(BQ38:BQ40)</f>
        <v>5923.611282507135</v>
      </c>
      <c r="BR37" s="406">
        <f t="shared" si="15"/>
        <v>5915.780486822965</v>
      </c>
      <c r="BS37" s="406">
        <f t="shared" si="15"/>
        <v>5942.2275020469151</v>
      </c>
      <c r="BT37" s="406">
        <f t="shared" si="15"/>
        <v>5802.7018696749647</v>
      </c>
      <c r="BU37" s="406">
        <f t="shared" si="15"/>
        <v>5740.1000460367804</v>
      </c>
      <c r="BV37" s="406">
        <f t="shared" si="15"/>
        <v>5788.7197980489009</v>
      </c>
      <c r="BW37" s="406">
        <f t="shared" si="15"/>
        <v>5887.1797696023777</v>
      </c>
      <c r="BX37" s="407">
        <f t="shared" si="15"/>
        <v>5957.1850916899421</v>
      </c>
      <c r="BY37" s="407">
        <f>SUM(BY38:BY40)</f>
        <v>6042.3116579968691</v>
      </c>
      <c r="BZ37" s="407">
        <f>SUM(BZ38:BZ40)</f>
        <v>6151.0089042286927</v>
      </c>
      <c r="CA37" s="408">
        <f>SUM(CA38:CA40)</f>
        <v>6291.4342664199212</v>
      </c>
    </row>
    <row r="38" spans="1:79" x14ac:dyDescent="0.4">
      <c r="A38" s="312"/>
      <c r="B38" s="415" t="s">
        <v>444</v>
      </c>
      <c r="C38" s="413"/>
      <c r="D38" s="410">
        <v>0</v>
      </c>
      <c r="E38" s="410">
        <v>0</v>
      </c>
      <c r="F38" s="410">
        <v>0</v>
      </c>
      <c r="G38" s="410">
        <v>0</v>
      </c>
      <c r="H38" s="410">
        <v>0</v>
      </c>
      <c r="I38" s="410">
        <v>0</v>
      </c>
      <c r="J38" s="410">
        <v>0</v>
      </c>
      <c r="K38" s="410">
        <v>0</v>
      </c>
      <c r="L38" s="410">
        <v>0</v>
      </c>
      <c r="M38" s="410">
        <v>0</v>
      </c>
      <c r="N38" s="410">
        <v>0</v>
      </c>
      <c r="O38" s="410">
        <v>0</v>
      </c>
      <c r="P38" s="410">
        <v>0</v>
      </c>
      <c r="Q38" s="410">
        <v>0</v>
      </c>
      <c r="R38" s="410">
        <v>0</v>
      </c>
      <c r="S38" s="410">
        <v>0</v>
      </c>
      <c r="T38" s="410">
        <v>0</v>
      </c>
      <c r="U38" s="410">
        <v>0</v>
      </c>
      <c r="V38" s="410">
        <v>0</v>
      </c>
      <c r="W38" s="410">
        <v>0</v>
      </c>
      <c r="X38" s="410">
        <v>0</v>
      </c>
      <c r="Y38" s="410">
        <v>0</v>
      </c>
      <c r="Z38" s="410">
        <v>0</v>
      </c>
      <c r="AA38" s="410">
        <v>0</v>
      </c>
      <c r="AB38" s="410">
        <v>0</v>
      </c>
      <c r="AC38" s="410">
        <v>78.887851287125912</v>
      </c>
      <c r="AD38" s="410">
        <v>112.1589268748866</v>
      </c>
      <c r="AE38" s="410">
        <v>132.58851768428246</v>
      </c>
      <c r="AF38" s="410">
        <v>147.03208501982775</v>
      </c>
      <c r="AG38" s="410">
        <v>164.11593799871221</v>
      </c>
      <c r="AH38" s="410">
        <v>139.36020274908026</v>
      </c>
      <c r="AI38" s="410">
        <v>137.41733548336072</v>
      </c>
      <c r="AJ38" s="410">
        <v>138.75685944295731</v>
      </c>
      <c r="AK38" s="410">
        <v>145.41951088864883</v>
      </c>
      <c r="AL38" s="410">
        <v>157.48419064396757</v>
      </c>
      <c r="AM38" s="410">
        <v>165.71146218361514</v>
      </c>
      <c r="AN38" s="410">
        <v>170.55927197631829</v>
      </c>
      <c r="AO38" s="410">
        <v>184.32173262817864</v>
      </c>
      <c r="AP38" s="410">
        <v>191.8570407533237</v>
      </c>
      <c r="AQ38" s="410">
        <v>203.29948116078029</v>
      </c>
      <c r="AR38" s="410">
        <v>206.47669756094183</v>
      </c>
      <c r="AS38" s="410">
        <v>209.0893397731941</v>
      </c>
      <c r="AT38" s="410">
        <v>227.2756947127867</v>
      </c>
      <c r="AU38" s="410">
        <v>262.52187587262006</v>
      </c>
      <c r="AV38" s="410">
        <v>0</v>
      </c>
      <c r="AW38" s="410">
        <v>0</v>
      </c>
      <c r="AX38" s="410">
        <v>0</v>
      </c>
      <c r="AY38" s="410">
        <v>0</v>
      </c>
      <c r="AZ38" s="410">
        <v>0</v>
      </c>
      <c r="BA38" s="410">
        <v>0</v>
      </c>
      <c r="BB38" s="410">
        <v>0</v>
      </c>
      <c r="BC38" s="410">
        <v>0</v>
      </c>
      <c r="BD38" s="410">
        <v>0</v>
      </c>
      <c r="BE38" s="410">
        <v>0</v>
      </c>
      <c r="BF38" s="410">
        <v>0</v>
      </c>
      <c r="BG38" s="410">
        <v>0</v>
      </c>
      <c r="BH38" s="410">
        <v>0</v>
      </c>
      <c r="BI38" s="410">
        <v>0</v>
      </c>
      <c r="BJ38" s="410">
        <v>0</v>
      </c>
      <c r="BK38" s="410">
        <v>0</v>
      </c>
      <c r="BL38" s="410">
        <v>0</v>
      </c>
      <c r="BM38" s="410">
        <v>0</v>
      </c>
      <c r="BN38" s="410">
        <v>0</v>
      </c>
      <c r="BO38" s="410">
        <v>0</v>
      </c>
      <c r="BP38" s="410">
        <v>0</v>
      </c>
      <c r="BQ38" s="410">
        <v>0</v>
      </c>
      <c r="BR38" s="410">
        <v>0</v>
      </c>
      <c r="BS38" s="410">
        <v>0</v>
      </c>
      <c r="BT38" s="410">
        <v>0</v>
      </c>
      <c r="BU38" s="410">
        <v>0</v>
      </c>
      <c r="BV38" s="410">
        <v>0</v>
      </c>
      <c r="BW38" s="410">
        <v>0</v>
      </c>
      <c r="BX38" s="411">
        <v>0</v>
      </c>
      <c r="BY38" s="411">
        <v>0</v>
      </c>
      <c r="BZ38" s="411">
        <v>0</v>
      </c>
      <c r="CA38" s="412">
        <v>0</v>
      </c>
    </row>
    <row r="39" spans="1:79" x14ac:dyDescent="0.4">
      <c r="A39" s="312"/>
      <c r="B39" s="415" t="s">
        <v>326</v>
      </c>
      <c r="C39" s="413"/>
      <c r="D39" s="410">
        <v>0</v>
      </c>
      <c r="E39" s="410">
        <v>0</v>
      </c>
      <c r="F39" s="410">
        <v>0</v>
      </c>
      <c r="G39" s="410">
        <v>0</v>
      </c>
      <c r="H39" s="410">
        <v>0</v>
      </c>
      <c r="I39" s="410">
        <v>0</v>
      </c>
      <c r="J39" s="410">
        <v>0</v>
      </c>
      <c r="K39" s="410">
        <v>0</v>
      </c>
      <c r="L39" s="410">
        <v>0</v>
      </c>
      <c r="M39" s="410">
        <v>0</v>
      </c>
      <c r="N39" s="410">
        <v>0</v>
      </c>
      <c r="O39" s="410">
        <v>0</v>
      </c>
      <c r="P39" s="410">
        <v>0</v>
      </c>
      <c r="Q39" s="410">
        <v>0</v>
      </c>
      <c r="R39" s="410">
        <v>0</v>
      </c>
      <c r="S39" s="410">
        <v>0</v>
      </c>
      <c r="T39" s="410">
        <v>0</v>
      </c>
      <c r="U39" s="410">
        <v>0</v>
      </c>
      <c r="V39" s="410">
        <v>0</v>
      </c>
      <c r="W39" s="410">
        <v>0</v>
      </c>
      <c r="X39" s="410">
        <v>0</v>
      </c>
      <c r="Y39" s="410">
        <v>0</v>
      </c>
      <c r="Z39" s="410">
        <v>0</v>
      </c>
      <c r="AA39" s="410">
        <v>0</v>
      </c>
      <c r="AB39" s="410">
        <v>0</v>
      </c>
      <c r="AC39" s="410">
        <v>102.93902546003017</v>
      </c>
      <c r="AD39" s="410">
        <v>155.80007235453235</v>
      </c>
      <c r="AE39" s="410">
        <v>189.08185292936147</v>
      </c>
      <c r="AF39" s="410">
        <v>223.93012664343036</v>
      </c>
      <c r="AG39" s="410">
        <v>250.36170387004083</v>
      </c>
      <c r="AH39" s="410">
        <v>225.45383911406765</v>
      </c>
      <c r="AI39" s="410">
        <v>232.7867944773561</v>
      </c>
      <c r="AJ39" s="410">
        <v>241.06775310534553</v>
      </c>
      <c r="AK39" s="410">
        <v>279.92679089675869</v>
      </c>
      <c r="AL39" s="410">
        <v>311.8560455044576</v>
      </c>
      <c r="AM39" s="410">
        <v>362.89344497036137</v>
      </c>
      <c r="AN39" s="410">
        <v>389.94506194881893</v>
      </c>
      <c r="AO39" s="410">
        <v>426.73191444450066</v>
      </c>
      <c r="AP39" s="410">
        <v>463.49679432067251</v>
      </c>
      <c r="AQ39" s="410">
        <v>493.29377394965911</v>
      </c>
      <c r="AR39" s="410">
        <v>501.20742563234791</v>
      </c>
      <c r="AS39" s="410">
        <v>526.88942097999256</v>
      </c>
      <c r="AT39" s="410">
        <v>566.69328105112481</v>
      </c>
      <c r="AU39" s="410">
        <v>628.55313754469455</v>
      </c>
      <c r="AV39" s="410">
        <v>0</v>
      </c>
      <c r="AW39" s="410">
        <v>0</v>
      </c>
      <c r="AX39" s="410">
        <v>0</v>
      </c>
      <c r="AY39" s="410">
        <v>0</v>
      </c>
      <c r="AZ39" s="410">
        <v>0</v>
      </c>
      <c r="BA39" s="410">
        <v>0</v>
      </c>
      <c r="BB39" s="410">
        <v>0</v>
      </c>
      <c r="BC39" s="410">
        <v>0</v>
      </c>
      <c r="BD39" s="410">
        <v>0</v>
      </c>
      <c r="BE39" s="410">
        <v>0</v>
      </c>
      <c r="BF39" s="410">
        <v>0</v>
      </c>
      <c r="BG39" s="410">
        <v>0</v>
      </c>
      <c r="BH39" s="410">
        <v>0</v>
      </c>
      <c r="BI39" s="410">
        <v>0</v>
      </c>
      <c r="BJ39" s="410">
        <v>0</v>
      </c>
      <c r="BK39" s="410">
        <v>0</v>
      </c>
      <c r="BL39" s="410">
        <v>0</v>
      </c>
      <c r="BM39" s="410">
        <v>0</v>
      </c>
      <c r="BN39" s="410">
        <v>0</v>
      </c>
      <c r="BO39" s="410">
        <v>0</v>
      </c>
      <c r="BP39" s="410">
        <v>0</v>
      </c>
      <c r="BQ39" s="410">
        <v>0</v>
      </c>
      <c r="BR39" s="410">
        <v>0</v>
      </c>
      <c r="BS39" s="410">
        <v>0</v>
      </c>
      <c r="BT39" s="410">
        <v>0</v>
      </c>
      <c r="BU39" s="410">
        <v>0</v>
      </c>
      <c r="BV39" s="410">
        <v>0</v>
      </c>
      <c r="BW39" s="410">
        <v>0</v>
      </c>
      <c r="BX39" s="411">
        <v>0</v>
      </c>
      <c r="BY39" s="411">
        <v>0</v>
      </c>
      <c r="BZ39" s="411">
        <v>0</v>
      </c>
      <c r="CA39" s="412">
        <v>0</v>
      </c>
    </row>
    <row r="40" spans="1:79" x14ac:dyDescent="0.4">
      <c r="A40" s="312"/>
      <c r="B40" s="415" t="s">
        <v>325</v>
      </c>
      <c r="C40" s="413"/>
      <c r="D40" s="410">
        <v>0</v>
      </c>
      <c r="E40" s="410">
        <v>0</v>
      </c>
      <c r="F40" s="410">
        <v>0</v>
      </c>
      <c r="G40" s="410">
        <v>0</v>
      </c>
      <c r="H40" s="410">
        <v>0</v>
      </c>
      <c r="I40" s="410">
        <v>0</v>
      </c>
      <c r="J40" s="410">
        <v>0</v>
      </c>
      <c r="K40" s="410">
        <v>0</v>
      </c>
      <c r="L40" s="410">
        <v>0</v>
      </c>
      <c r="M40" s="410">
        <v>0</v>
      </c>
      <c r="N40" s="410">
        <v>0</v>
      </c>
      <c r="O40" s="410">
        <v>0</v>
      </c>
      <c r="P40" s="410">
        <v>0</v>
      </c>
      <c r="Q40" s="410">
        <v>0</v>
      </c>
      <c r="R40" s="410">
        <v>0</v>
      </c>
      <c r="S40" s="410">
        <v>0</v>
      </c>
      <c r="T40" s="410">
        <v>0</v>
      </c>
      <c r="U40" s="410">
        <v>0</v>
      </c>
      <c r="V40" s="410">
        <v>0</v>
      </c>
      <c r="W40" s="410">
        <v>0</v>
      </c>
      <c r="X40" s="410">
        <v>0</v>
      </c>
      <c r="Y40" s="410">
        <v>0</v>
      </c>
      <c r="Z40" s="410">
        <v>0</v>
      </c>
      <c r="AA40" s="410">
        <v>0</v>
      </c>
      <c r="AB40" s="410">
        <v>0</v>
      </c>
      <c r="AC40" s="410">
        <v>187.59915854865312</v>
      </c>
      <c r="AD40" s="410">
        <v>267.91393286000664</v>
      </c>
      <c r="AE40" s="410">
        <v>339.9792697742609</v>
      </c>
      <c r="AF40" s="410">
        <v>399.98994922978369</v>
      </c>
      <c r="AG40" s="410">
        <v>472.92557638670621</v>
      </c>
      <c r="AH40" s="410">
        <v>439.44917266876644</v>
      </c>
      <c r="AI40" s="410">
        <v>453.08110391077031</v>
      </c>
      <c r="AJ40" s="410">
        <v>513.85066186648112</v>
      </c>
      <c r="AK40" s="410">
        <v>601.09550865210144</v>
      </c>
      <c r="AL40" s="410">
        <v>699.03061696907344</v>
      </c>
      <c r="AM40" s="410">
        <v>841.36643945245851</v>
      </c>
      <c r="AN40" s="410">
        <v>948.54529767911902</v>
      </c>
      <c r="AO40" s="410">
        <v>1092.6166567233961</v>
      </c>
      <c r="AP40" s="410">
        <v>1202.4063721891332</v>
      </c>
      <c r="AQ40" s="410">
        <v>1330.1486451434978</v>
      </c>
      <c r="AR40" s="410">
        <v>1420.7061367324002</v>
      </c>
      <c r="AS40" s="410">
        <v>1545.5436621688837</v>
      </c>
      <c r="AT40" s="410">
        <v>1721.5210812637379</v>
      </c>
      <c r="AU40" s="410">
        <v>2045.8430040122571</v>
      </c>
      <c r="AV40" s="410">
        <v>2608.0055935031664</v>
      </c>
      <c r="AW40" s="410">
        <v>2942.6926830164916</v>
      </c>
      <c r="AX40" s="410">
        <v>3178.34329178178</v>
      </c>
      <c r="AY40" s="410">
        <v>3447.3205436399317</v>
      </c>
      <c r="AZ40" s="410">
        <v>3631.6586975030423</v>
      </c>
      <c r="BA40" s="410">
        <v>3801.3103136078935</v>
      </c>
      <c r="BB40" s="410">
        <v>3989.1422599452599</v>
      </c>
      <c r="BC40" s="410">
        <v>4185.7426964438264</v>
      </c>
      <c r="BD40" s="410">
        <v>4285.3328145941523</v>
      </c>
      <c r="BE40" s="410">
        <v>4485.9781878878503</v>
      </c>
      <c r="BF40" s="410">
        <v>4554.2425177108325</v>
      </c>
      <c r="BG40" s="410">
        <v>4744.8647954577918</v>
      </c>
      <c r="BH40" s="410">
        <v>4909.8045854393367</v>
      </c>
      <c r="BI40" s="410">
        <v>5110.696842368272</v>
      </c>
      <c r="BJ40" s="410">
        <v>5248.1015477478923</v>
      </c>
      <c r="BK40" s="410">
        <v>5485.3441028579864</v>
      </c>
      <c r="BL40" s="410">
        <v>5689.2672894440066</v>
      </c>
      <c r="BM40" s="410">
        <v>6049.9126053147002</v>
      </c>
      <c r="BN40" s="410">
        <v>6080.7087995359516</v>
      </c>
      <c r="BO40" s="410">
        <v>6130.0170671903325</v>
      </c>
      <c r="BP40" s="410">
        <v>6162.32153393308</v>
      </c>
      <c r="BQ40" s="410">
        <v>5923.611282507135</v>
      </c>
      <c r="BR40" s="410">
        <v>5915.780486822965</v>
      </c>
      <c r="BS40" s="410">
        <v>5942.2275020469151</v>
      </c>
      <c r="BT40" s="410">
        <v>5802.7018696749647</v>
      </c>
      <c r="BU40" s="410">
        <v>5740.1000460367804</v>
      </c>
      <c r="BV40" s="410">
        <v>5788.7197980489009</v>
      </c>
      <c r="BW40" s="410">
        <v>5887.1797696023777</v>
      </c>
      <c r="BX40" s="411">
        <v>5957.1850916899421</v>
      </c>
      <c r="BY40" s="411">
        <v>6042.3116579968691</v>
      </c>
      <c r="BZ40" s="411">
        <v>6151.0089042286927</v>
      </c>
      <c r="CA40" s="412">
        <v>6291.4342664199212</v>
      </c>
    </row>
    <row r="41" spans="1:79" ht="25.5" customHeight="1" x14ac:dyDescent="0.4">
      <c r="A41" s="312"/>
      <c r="B41" s="296" t="s">
        <v>445</v>
      </c>
      <c r="C41" s="413"/>
      <c r="D41" s="410">
        <v>0</v>
      </c>
      <c r="E41" s="410">
        <v>0</v>
      </c>
      <c r="F41" s="410">
        <v>0</v>
      </c>
      <c r="G41" s="410">
        <v>0</v>
      </c>
      <c r="H41" s="410">
        <v>0</v>
      </c>
      <c r="I41" s="410">
        <v>0</v>
      </c>
      <c r="J41" s="410">
        <v>0</v>
      </c>
      <c r="K41" s="410">
        <v>0</v>
      </c>
      <c r="L41" s="410">
        <v>0</v>
      </c>
      <c r="M41" s="410">
        <v>0</v>
      </c>
      <c r="N41" s="410">
        <v>0</v>
      </c>
      <c r="O41" s="410">
        <v>0</v>
      </c>
      <c r="P41" s="410">
        <v>0</v>
      </c>
      <c r="Q41" s="410">
        <v>0</v>
      </c>
      <c r="R41" s="410">
        <v>0</v>
      </c>
      <c r="S41" s="410">
        <v>0</v>
      </c>
      <c r="T41" s="410">
        <v>0</v>
      </c>
      <c r="U41" s="410">
        <v>0</v>
      </c>
      <c r="V41" s="410">
        <v>0</v>
      </c>
      <c r="W41" s="410">
        <v>0</v>
      </c>
      <c r="X41" s="410">
        <v>0</v>
      </c>
      <c r="Y41" s="410">
        <v>0</v>
      </c>
      <c r="Z41" s="410">
        <v>0</v>
      </c>
      <c r="AA41" s="410">
        <v>0</v>
      </c>
      <c r="AB41" s="410">
        <v>0</v>
      </c>
      <c r="AC41" s="410">
        <v>0</v>
      </c>
      <c r="AD41" s="410">
        <v>0</v>
      </c>
      <c r="AE41" s="410">
        <v>0</v>
      </c>
      <c r="AF41" s="410">
        <v>0</v>
      </c>
      <c r="AG41" s="410">
        <v>0</v>
      </c>
      <c r="AH41" s="410">
        <v>0</v>
      </c>
      <c r="AI41" s="410">
        <v>0</v>
      </c>
      <c r="AJ41" s="410">
        <v>0</v>
      </c>
      <c r="AK41" s="410">
        <v>0</v>
      </c>
      <c r="AL41" s="410">
        <v>0</v>
      </c>
      <c r="AM41" s="410">
        <v>0</v>
      </c>
      <c r="AN41" s="410">
        <v>0</v>
      </c>
      <c r="AO41" s="410">
        <v>0</v>
      </c>
      <c r="AP41" s="410">
        <v>0</v>
      </c>
      <c r="AQ41" s="410">
        <v>0</v>
      </c>
      <c r="AR41" s="410">
        <v>0</v>
      </c>
      <c r="AS41" s="410">
        <v>0</v>
      </c>
      <c r="AT41" s="410">
        <v>0</v>
      </c>
      <c r="AU41" s="410">
        <v>0</v>
      </c>
      <c r="AV41" s="410">
        <v>0</v>
      </c>
      <c r="AW41" s="410">
        <v>0</v>
      </c>
      <c r="AX41" s="410">
        <v>0</v>
      </c>
      <c r="AY41" s="410">
        <v>0</v>
      </c>
      <c r="AZ41" s="410">
        <v>0</v>
      </c>
      <c r="BA41" s="410">
        <v>0</v>
      </c>
      <c r="BB41" s="410">
        <v>0</v>
      </c>
      <c r="BC41" s="410">
        <v>0</v>
      </c>
      <c r="BD41" s="410">
        <v>0</v>
      </c>
      <c r="BE41" s="410">
        <v>0</v>
      </c>
      <c r="BF41" s="410">
        <v>1.3737060052191472</v>
      </c>
      <c r="BG41" s="410">
        <v>1.5748770675427368</v>
      </c>
      <c r="BH41" s="410">
        <v>1.712073061229729</v>
      </c>
      <c r="BI41" s="410">
        <v>1.7648865544613479</v>
      </c>
      <c r="BJ41" s="410">
        <v>1.5449733132098828</v>
      </c>
      <c r="BK41" s="410">
        <v>1.7288444344534284</v>
      </c>
      <c r="BL41" s="410">
        <v>2.192242382772573</v>
      </c>
      <c r="BM41" s="410">
        <v>3.1035812149690147</v>
      </c>
      <c r="BN41" s="410">
        <v>3.4823048746722014</v>
      </c>
      <c r="BO41" s="410">
        <v>4.1363844549957998</v>
      </c>
      <c r="BP41" s="410">
        <v>5.2876489695114808</v>
      </c>
      <c r="BQ41" s="410">
        <v>6.5631817236851706</v>
      </c>
      <c r="BR41" s="410">
        <v>7.7513910367562904</v>
      </c>
      <c r="BS41" s="410">
        <v>9.0487189214645358</v>
      </c>
      <c r="BT41" s="410">
        <v>10.41258017777754</v>
      </c>
      <c r="BU41" s="410">
        <v>11.063143657932597</v>
      </c>
      <c r="BV41" s="410">
        <v>11.918823420167048</v>
      </c>
      <c r="BW41" s="410">
        <v>12.121549939301055</v>
      </c>
      <c r="BX41" s="411">
        <v>12.265689075680537</v>
      </c>
      <c r="BY41" s="411">
        <v>12.440962460396687</v>
      </c>
      <c r="BZ41" s="411">
        <v>12.664767261681453</v>
      </c>
      <c r="CA41" s="412">
        <v>12.953899428043069</v>
      </c>
    </row>
    <row r="42" spans="1:79" s="230" customFormat="1" ht="26.25" customHeight="1" x14ac:dyDescent="0.4">
      <c r="B42" s="414" t="s">
        <v>170</v>
      </c>
      <c r="C42" s="419"/>
      <c r="D42" s="406">
        <v>0</v>
      </c>
      <c r="E42" s="406">
        <v>0</v>
      </c>
      <c r="F42" s="406">
        <v>0</v>
      </c>
      <c r="G42" s="406">
        <v>0</v>
      </c>
      <c r="H42" s="406">
        <v>0</v>
      </c>
      <c r="I42" s="406">
        <v>0</v>
      </c>
      <c r="J42" s="406">
        <v>0</v>
      </c>
      <c r="K42" s="406">
        <v>0</v>
      </c>
      <c r="L42" s="406">
        <v>0</v>
      </c>
      <c r="M42" s="406">
        <v>0</v>
      </c>
      <c r="N42" s="406">
        <v>0</v>
      </c>
      <c r="O42" s="406">
        <v>0</v>
      </c>
      <c r="P42" s="406">
        <v>0</v>
      </c>
      <c r="Q42" s="406">
        <v>0</v>
      </c>
      <c r="R42" s="406">
        <v>0</v>
      </c>
      <c r="S42" s="406">
        <v>0</v>
      </c>
      <c r="T42" s="406">
        <v>0</v>
      </c>
      <c r="U42" s="406">
        <v>0</v>
      </c>
      <c r="V42" s="406">
        <v>0</v>
      </c>
      <c r="W42" s="406">
        <v>0</v>
      </c>
      <c r="X42" s="406">
        <v>0</v>
      </c>
      <c r="Y42" s="406">
        <v>0</v>
      </c>
      <c r="Z42" s="406">
        <v>0</v>
      </c>
      <c r="AA42" s="406">
        <v>0</v>
      </c>
      <c r="AB42" s="406">
        <v>0</v>
      </c>
      <c r="AC42" s="406">
        <v>0</v>
      </c>
      <c r="AD42" s="406">
        <v>0</v>
      </c>
      <c r="AE42" s="406">
        <v>1.3798741196828046</v>
      </c>
      <c r="AF42" s="406">
        <f t="shared" ref="AF42:BY42" si="16">SUM(AF43:AF45)</f>
        <v>49.660704786511715</v>
      </c>
      <c r="AG42" s="406">
        <f t="shared" si="16"/>
        <v>105.40242184437969</v>
      </c>
      <c r="AH42" s="406">
        <f t="shared" si="16"/>
        <v>225.00220882738083</v>
      </c>
      <c r="AI42" s="406">
        <f t="shared" si="16"/>
        <v>323.57976853655464</v>
      </c>
      <c r="AJ42" s="406">
        <f t="shared" si="16"/>
        <v>429.65157423787701</v>
      </c>
      <c r="AK42" s="406">
        <f t="shared" si="16"/>
        <v>538.10434304754256</v>
      </c>
      <c r="AL42" s="406">
        <f t="shared" si="16"/>
        <v>684.20724897203388</v>
      </c>
      <c r="AM42" s="406">
        <f t="shared" si="16"/>
        <v>841.35614013809334</v>
      </c>
      <c r="AN42" s="406">
        <f t="shared" si="16"/>
        <v>932.67650842207513</v>
      </c>
      <c r="AO42" s="406">
        <f t="shared" si="16"/>
        <v>1048.0304201194517</v>
      </c>
      <c r="AP42" s="406">
        <f t="shared" si="16"/>
        <v>1225.7878646126426</v>
      </c>
      <c r="AQ42" s="406">
        <f t="shared" si="16"/>
        <v>1346.5659769811207</v>
      </c>
      <c r="AR42" s="406">
        <f t="shared" si="16"/>
        <v>1432.4208749647128</v>
      </c>
      <c r="AS42" s="406">
        <f t="shared" si="16"/>
        <v>1515.3977619132829</v>
      </c>
      <c r="AT42" s="406">
        <f t="shared" si="16"/>
        <v>1607.6789057018646</v>
      </c>
      <c r="AU42" s="406">
        <f t="shared" si="16"/>
        <v>1827.8104832328747</v>
      </c>
      <c r="AV42" s="406">
        <f t="shared" si="16"/>
        <v>114.66686796654034</v>
      </c>
      <c r="AW42" s="406">
        <f t="shared" si="16"/>
        <v>0</v>
      </c>
      <c r="AX42" s="406">
        <f t="shared" si="16"/>
        <v>0</v>
      </c>
      <c r="AY42" s="406">
        <f t="shared" si="16"/>
        <v>0</v>
      </c>
      <c r="AZ42" s="406">
        <f t="shared" si="16"/>
        <v>0</v>
      </c>
      <c r="BA42" s="406">
        <f t="shared" si="16"/>
        <v>0</v>
      </c>
      <c r="BB42" s="406">
        <f t="shared" si="16"/>
        <v>0</v>
      </c>
      <c r="BC42" s="406">
        <f t="shared" si="16"/>
        <v>0</v>
      </c>
      <c r="BD42" s="406">
        <f t="shared" si="16"/>
        <v>0</v>
      </c>
      <c r="BE42" s="406">
        <f t="shared" si="16"/>
        <v>0</v>
      </c>
      <c r="BF42" s="406">
        <f t="shared" si="16"/>
        <v>0</v>
      </c>
      <c r="BG42" s="406">
        <f t="shared" si="16"/>
        <v>0</v>
      </c>
      <c r="BH42" s="406">
        <f t="shared" si="16"/>
        <v>0</v>
      </c>
      <c r="BI42" s="406">
        <f t="shared" si="16"/>
        <v>0</v>
      </c>
      <c r="BJ42" s="406">
        <f t="shared" si="16"/>
        <v>0</v>
      </c>
      <c r="BK42" s="406">
        <f t="shared" si="16"/>
        <v>0</v>
      </c>
      <c r="BL42" s="406">
        <f t="shared" si="16"/>
        <v>0</v>
      </c>
      <c r="BM42" s="406">
        <f t="shared" si="16"/>
        <v>0</v>
      </c>
      <c r="BN42" s="406">
        <f t="shared" si="16"/>
        <v>0</v>
      </c>
      <c r="BO42" s="406">
        <f t="shared" si="16"/>
        <v>0</v>
      </c>
      <c r="BP42" s="406">
        <f t="shared" si="16"/>
        <v>0</v>
      </c>
      <c r="BQ42" s="406">
        <f t="shared" si="16"/>
        <v>0</v>
      </c>
      <c r="BR42" s="406">
        <f t="shared" si="16"/>
        <v>0</v>
      </c>
      <c r="BS42" s="406">
        <f t="shared" si="16"/>
        <v>0</v>
      </c>
      <c r="BT42" s="406">
        <f t="shared" si="16"/>
        <v>0</v>
      </c>
      <c r="BU42" s="406">
        <f t="shared" si="16"/>
        <v>0</v>
      </c>
      <c r="BV42" s="406">
        <f t="shared" si="16"/>
        <v>0</v>
      </c>
      <c r="BW42" s="406">
        <f t="shared" si="16"/>
        <v>0</v>
      </c>
      <c r="BX42" s="407">
        <f t="shared" si="16"/>
        <v>0</v>
      </c>
      <c r="BY42" s="407">
        <f t="shared" si="16"/>
        <v>0</v>
      </c>
      <c r="BZ42" s="407">
        <f t="shared" ref="BZ42:CA42" si="17">SUM(BZ43:BZ45)</f>
        <v>0</v>
      </c>
      <c r="CA42" s="408">
        <f t="shared" si="17"/>
        <v>0</v>
      </c>
    </row>
    <row r="43" spans="1:79" x14ac:dyDescent="0.4">
      <c r="A43" s="312"/>
      <c r="B43" s="415" t="s">
        <v>444</v>
      </c>
      <c r="C43" s="413"/>
      <c r="D43" s="410">
        <v>0</v>
      </c>
      <c r="E43" s="410">
        <v>0</v>
      </c>
      <c r="F43" s="410">
        <v>0</v>
      </c>
      <c r="G43" s="410">
        <v>0</v>
      </c>
      <c r="H43" s="410">
        <v>0</v>
      </c>
      <c r="I43" s="410">
        <v>0</v>
      </c>
      <c r="J43" s="410">
        <v>0</v>
      </c>
      <c r="K43" s="410">
        <v>0</v>
      </c>
      <c r="L43" s="410">
        <v>0</v>
      </c>
      <c r="M43" s="410">
        <v>0</v>
      </c>
      <c r="N43" s="410">
        <v>0</v>
      </c>
      <c r="O43" s="410">
        <v>0</v>
      </c>
      <c r="P43" s="410">
        <v>0</v>
      </c>
      <c r="Q43" s="410">
        <v>0</v>
      </c>
      <c r="R43" s="410">
        <v>0</v>
      </c>
      <c r="S43" s="410">
        <v>0</v>
      </c>
      <c r="T43" s="410">
        <v>0</v>
      </c>
      <c r="U43" s="410">
        <v>0</v>
      </c>
      <c r="V43" s="410">
        <v>0</v>
      </c>
      <c r="W43" s="410">
        <v>0</v>
      </c>
      <c r="X43" s="410">
        <v>0</v>
      </c>
      <c r="Y43" s="410">
        <v>0</v>
      </c>
      <c r="Z43" s="410">
        <v>0</v>
      </c>
      <c r="AA43" s="410">
        <v>0</v>
      </c>
      <c r="AB43" s="410">
        <v>0</v>
      </c>
      <c r="AC43" s="410">
        <v>0</v>
      </c>
      <c r="AD43" s="410">
        <v>0</v>
      </c>
      <c r="AE43" s="410">
        <v>0</v>
      </c>
      <c r="AF43" s="410">
        <v>4.952517737245028</v>
      </c>
      <c r="AG43" s="410">
        <v>21.447421151104383</v>
      </c>
      <c r="AH43" s="410">
        <v>43.571423670128773</v>
      </c>
      <c r="AI43" s="410">
        <v>47.677784169628076</v>
      </c>
      <c r="AJ43" s="410">
        <v>46.850013177627247</v>
      </c>
      <c r="AK43" s="410">
        <v>48.492188646075363</v>
      </c>
      <c r="AL43" s="410">
        <v>50.849789174762122</v>
      </c>
      <c r="AM43" s="410">
        <v>51.954215361257276</v>
      </c>
      <c r="AN43" s="410">
        <v>49.601863621911448</v>
      </c>
      <c r="AO43" s="410">
        <v>48.320997121563963</v>
      </c>
      <c r="AP43" s="410">
        <v>48.993643837682129</v>
      </c>
      <c r="AQ43" s="410">
        <v>48.272054948155457</v>
      </c>
      <c r="AR43" s="410">
        <v>47.498294884595843</v>
      </c>
      <c r="AS43" s="410">
        <v>47.080678384454963</v>
      </c>
      <c r="AT43" s="410">
        <v>48.105737308714339</v>
      </c>
      <c r="AU43" s="410">
        <v>52.655915475810282</v>
      </c>
      <c r="AV43" s="410">
        <v>3.3033451569020138</v>
      </c>
      <c r="AW43" s="410">
        <v>0</v>
      </c>
      <c r="AX43" s="410">
        <v>0</v>
      </c>
      <c r="AY43" s="410">
        <v>0</v>
      </c>
      <c r="AZ43" s="410">
        <v>0</v>
      </c>
      <c r="BA43" s="410">
        <v>0</v>
      </c>
      <c r="BB43" s="410">
        <v>0</v>
      </c>
      <c r="BC43" s="410">
        <v>0</v>
      </c>
      <c r="BD43" s="410">
        <v>0</v>
      </c>
      <c r="BE43" s="410">
        <v>0</v>
      </c>
      <c r="BF43" s="410">
        <v>0</v>
      </c>
      <c r="BG43" s="410">
        <v>0</v>
      </c>
      <c r="BH43" s="410">
        <v>0</v>
      </c>
      <c r="BI43" s="410">
        <v>0</v>
      </c>
      <c r="BJ43" s="410">
        <v>0</v>
      </c>
      <c r="BK43" s="410">
        <v>0</v>
      </c>
      <c r="BL43" s="410">
        <v>0</v>
      </c>
      <c r="BM43" s="410">
        <v>0</v>
      </c>
      <c r="BN43" s="410">
        <v>0</v>
      </c>
      <c r="BO43" s="410">
        <v>0</v>
      </c>
      <c r="BP43" s="410">
        <v>0</v>
      </c>
      <c r="BQ43" s="410">
        <v>0</v>
      </c>
      <c r="BR43" s="410">
        <v>0</v>
      </c>
      <c r="BS43" s="410">
        <v>0</v>
      </c>
      <c r="BT43" s="410">
        <v>0</v>
      </c>
      <c r="BU43" s="410">
        <v>0</v>
      </c>
      <c r="BV43" s="410">
        <v>0</v>
      </c>
      <c r="BW43" s="410">
        <v>0</v>
      </c>
      <c r="BX43" s="411">
        <v>0</v>
      </c>
      <c r="BY43" s="411">
        <v>0</v>
      </c>
      <c r="BZ43" s="411">
        <v>0</v>
      </c>
      <c r="CA43" s="412">
        <v>0</v>
      </c>
    </row>
    <row r="44" spans="1:79" x14ac:dyDescent="0.4">
      <c r="A44" s="312"/>
      <c r="B44" s="415" t="s">
        <v>326</v>
      </c>
      <c r="C44" s="413"/>
      <c r="D44" s="410">
        <v>0</v>
      </c>
      <c r="E44" s="410">
        <v>0</v>
      </c>
      <c r="F44" s="410">
        <v>0</v>
      </c>
      <c r="G44" s="410">
        <v>0</v>
      </c>
      <c r="H44" s="410">
        <v>0</v>
      </c>
      <c r="I44" s="410">
        <v>0</v>
      </c>
      <c r="J44" s="410">
        <v>0</v>
      </c>
      <c r="K44" s="410">
        <v>0</v>
      </c>
      <c r="L44" s="410">
        <v>0</v>
      </c>
      <c r="M44" s="410">
        <v>0</v>
      </c>
      <c r="N44" s="410">
        <v>0</v>
      </c>
      <c r="O44" s="410">
        <v>0</v>
      </c>
      <c r="P44" s="410">
        <v>0</v>
      </c>
      <c r="Q44" s="410">
        <v>0</v>
      </c>
      <c r="R44" s="410">
        <v>0</v>
      </c>
      <c r="S44" s="410">
        <v>0</v>
      </c>
      <c r="T44" s="410">
        <v>0</v>
      </c>
      <c r="U44" s="410">
        <v>0</v>
      </c>
      <c r="V44" s="410">
        <v>0</v>
      </c>
      <c r="W44" s="410">
        <v>0</v>
      </c>
      <c r="X44" s="410">
        <v>0</v>
      </c>
      <c r="Y44" s="410">
        <v>0</v>
      </c>
      <c r="Z44" s="410">
        <v>0</v>
      </c>
      <c r="AA44" s="410">
        <v>0</v>
      </c>
      <c r="AB44" s="410">
        <v>0</v>
      </c>
      <c r="AC44" s="410">
        <v>0</v>
      </c>
      <c r="AD44" s="410">
        <v>0</v>
      </c>
      <c r="AE44" s="410">
        <v>0</v>
      </c>
      <c r="AF44" s="410">
        <v>44.708187049266691</v>
      </c>
      <c r="AG44" s="410">
        <v>83.955000693275309</v>
      </c>
      <c r="AH44" s="410">
        <v>181.43078515725205</v>
      </c>
      <c r="AI44" s="410">
        <v>265.64548816544351</v>
      </c>
      <c r="AJ44" s="410">
        <v>331.92890226998463</v>
      </c>
      <c r="AK44" s="410">
        <v>397.65539787129637</v>
      </c>
      <c r="AL44" s="410">
        <v>491.95059403943367</v>
      </c>
      <c r="AM44" s="410">
        <v>593.48256904735115</v>
      </c>
      <c r="AN44" s="410">
        <v>642.62645052144489</v>
      </c>
      <c r="AO44" s="410">
        <v>701.5680350386607</v>
      </c>
      <c r="AP44" s="410">
        <v>799.55050195356705</v>
      </c>
      <c r="AQ44" s="410">
        <v>859.4921387083524</v>
      </c>
      <c r="AR44" s="410">
        <v>893.95148569376886</v>
      </c>
      <c r="AS44" s="410">
        <v>925.83256335288581</v>
      </c>
      <c r="AT44" s="410">
        <v>962.91572545947133</v>
      </c>
      <c r="AU44" s="410">
        <v>1082.2382982278289</v>
      </c>
      <c r="AV44" s="410">
        <v>67.893732522931941</v>
      </c>
      <c r="AW44" s="410">
        <v>0</v>
      </c>
      <c r="AX44" s="410">
        <v>0</v>
      </c>
      <c r="AY44" s="410">
        <v>0</v>
      </c>
      <c r="AZ44" s="410">
        <v>0</v>
      </c>
      <c r="BA44" s="410">
        <v>0</v>
      </c>
      <c r="BB44" s="410">
        <v>0</v>
      </c>
      <c r="BC44" s="410">
        <v>0</v>
      </c>
      <c r="BD44" s="410">
        <v>0</v>
      </c>
      <c r="BE44" s="410">
        <v>0</v>
      </c>
      <c r="BF44" s="410">
        <v>0</v>
      </c>
      <c r="BG44" s="410">
        <v>0</v>
      </c>
      <c r="BH44" s="410">
        <v>0</v>
      </c>
      <c r="BI44" s="410">
        <v>0</v>
      </c>
      <c r="BJ44" s="410">
        <v>0</v>
      </c>
      <c r="BK44" s="410">
        <v>0</v>
      </c>
      <c r="BL44" s="410">
        <v>0</v>
      </c>
      <c r="BM44" s="410">
        <v>0</v>
      </c>
      <c r="BN44" s="410">
        <v>0</v>
      </c>
      <c r="BO44" s="410">
        <v>0</v>
      </c>
      <c r="BP44" s="410">
        <v>0</v>
      </c>
      <c r="BQ44" s="410">
        <v>0</v>
      </c>
      <c r="BR44" s="410">
        <v>0</v>
      </c>
      <c r="BS44" s="410">
        <v>0</v>
      </c>
      <c r="BT44" s="410">
        <v>0</v>
      </c>
      <c r="BU44" s="410">
        <v>0</v>
      </c>
      <c r="BV44" s="410">
        <v>0</v>
      </c>
      <c r="BW44" s="410">
        <v>0</v>
      </c>
      <c r="BX44" s="411">
        <v>0</v>
      </c>
      <c r="BY44" s="411">
        <v>0</v>
      </c>
      <c r="BZ44" s="411">
        <v>0</v>
      </c>
      <c r="CA44" s="412">
        <v>0</v>
      </c>
    </row>
    <row r="45" spans="1:79" s="334" customFormat="1" ht="25.5" customHeight="1" thickBot="1" x14ac:dyDescent="0.4">
      <c r="B45" s="420" t="s">
        <v>325</v>
      </c>
      <c r="C45" s="421"/>
      <c r="D45" s="422">
        <v>0</v>
      </c>
      <c r="E45" s="422">
        <v>0</v>
      </c>
      <c r="F45" s="422">
        <v>0</v>
      </c>
      <c r="G45" s="422">
        <v>0</v>
      </c>
      <c r="H45" s="422">
        <v>0</v>
      </c>
      <c r="I45" s="422">
        <v>0</v>
      </c>
      <c r="J45" s="422">
        <v>0</v>
      </c>
      <c r="K45" s="422">
        <v>0</v>
      </c>
      <c r="L45" s="422">
        <v>0</v>
      </c>
      <c r="M45" s="422">
        <v>0</v>
      </c>
      <c r="N45" s="422">
        <v>0</v>
      </c>
      <c r="O45" s="422">
        <v>0</v>
      </c>
      <c r="P45" s="422">
        <v>0</v>
      </c>
      <c r="Q45" s="422">
        <v>0</v>
      </c>
      <c r="R45" s="422">
        <v>0</v>
      </c>
      <c r="S45" s="422">
        <v>0</v>
      </c>
      <c r="T45" s="422">
        <v>0</v>
      </c>
      <c r="U45" s="422">
        <v>0</v>
      </c>
      <c r="V45" s="422">
        <v>0</v>
      </c>
      <c r="W45" s="422">
        <v>0</v>
      </c>
      <c r="X45" s="422">
        <v>0</v>
      </c>
      <c r="Y45" s="422">
        <v>0</v>
      </c>
      <c r="Z45" s="422">
        <v>0</v>
      </c>
      <c r="AA45" s="422">
        <v>0</v>
      </c>
      <c r="AB45" s="422">
        <v>0</v>
      </c>
      <c r="AC45" s="422">
        <v>0</v>
      </c>
      <c r="AD45" s="422">
        <v>0</v>
      </c>
      <c r="AE45" s="422">
        <v>0</v>
      </c>
      <c r="AF45" s="422">
        <v>0</v>
      </c>
      <c r="AG45" s="422">
        <v>0</v>
      </c>
      <c r="AH45" s="422">
        <v>0</v>
      </c>
      <c r="AI45" s="422">
        <v>10.256496201483053</v>
      </c>
      <c r="AJ45" s="422">
        <v>50.87265879026512</v>
      </c>
      <c r="AK45" s="422">
        <v>91.956756530170836</v>
      </c>
      <c r="AL45" s="422">
        <v>141.40686575783812</v>
      </c>
      <c r="AM45" s="422">
        <v>195.91935572948489</v>
      </c>
      <c r="AN45" s="422">
        <v>240.44819427871874</v>
      </c>
      <c r="AO45" s="422">
        <v>298.14138795922707</v>
      </c>
      <c r="AP45" s="422">
        <v>377.24371882139343</v>
      </c>
      <c r="AQ45" s="422">
        <v>438.80178332461281</v>
      </c>
      <c r="AR45" s="422">
        <v>490.97109438634811</v>
      </c>
      <c r="AS45" s="422">
        <v>542.48452017594218</v>
      </c>
      <c r="AT45" s="422">
        <v>596.65744293367891</v>
      </c>
      <c r="AU45" s="422">
        <v>692.91626952923548</v>
      </c>
      <c r="AV45" s="422">
        <v>43.469790286706392</v>
      </c>
      <c r="AW45" s="422">
        <v>0</v>
      </c>
      <c r="AX45" s="422">
        <v>0</v>
      </c>
      <c r="AY45" s="422">
        <v>0</v>
      </c>
      <c r="AZ45" s="422">
        <v>0</v>
      </c>
      <c r="BA45" s="422">
        <v>0</v>
      </c>
      <c r="BB45" s="422">
        <v>0</v>
      </c>
      <c r="BC45" s="422">
        <v>0</v>
      </c>
      <c r="BD45" s="422">
        <v>0</v>
      </c>
      <c r="BE45" s="422">
        <v>0</v>
      </c>
      <c r="BF45" s="422">
        <v>0</v>
      </c>
      <c r="BG45" s="422">
        <v>0</v>
      </c>
      <c r="BH45" s="422">
        <v>0</v>
      </c>
      <c r="BI45" s="422">
        <v>0</v>
      </c>
      <c r="BJ45" s="422">
        <v>0</v>
      </c>
      <c r="BK45" s="422">
        <v>0</v>
      </c>
      <c r="BL45" s="422">
        <v>0</v>
      </c>
      <c r="BM45" s="422">
        <v>0</v>
      </c>
      <c r="BN45" s="422">
        <v>0</v>
      </c>
      <c r="BO45" s="422">
        <v>0</v>
      </c>
      <c r="BP45" s="422">
        <v>0</v>
      </c>
      <c r="BQ45" s="422">
        <v>0</v>
      </c>
      <c r="BR45" s="422">
        <v>0</v>
      </c>
      <c r="BS45" s="422">
        <v>0</v>
      </c>
      <c r="BT45" s="422">
        <v>0</v>
      </c>
      <c r="BU45" s="422">
        <v>0</v>
      </c>
      <c r="BV45" s="422">
        <v>0</v>
      </c>
      <c r="BW45" s="422">
        <v>0</v>
      </c>
      <c r="BX45" s="422">
        <v>0</v>
      </c>
      <c r="BY45" s="422">
        <v>0</v>
      </c>
      <c r="BZ45" s="422">
        <v>0</v>
      </c>
      <c r="CA45" s="423">
        <v>0</v>
      </c>
    </row>
    <row r="46" spans="1:79" ht="39.75" customHeight="1" x14ac:dyDescent="0.4">
      <c r="A46" s="384"/>
      <c r="B46" s="370" t="s">
        <v>446</v>
      </c>
      <c r="C46" s="385"/>
      <c r="D46" s="372" t="s">
        <v>671</v>
      </c>
      <c r="E46" s="372" t="s">
        <v>672</v>
      </c>
      <c r="F46" s="372" t="s">
        <v>673</v>
      </c>
      <c r="G46" s="372" t="s">
        <v>674</v>
      </c>
      <c r="H46" s="372" t="s">
        <v>675</v>
      </c>
      <c r="I46" s="372" t="s">
        <v>676</v>
      </c>
      <c r="J46" s="372" t="s">
        <v>677</v>
      </c>
      <c r="K46" s="372" t="s">
        <v>678</v>
      </c>
      <c r="L46" s="372" t="s">
        <v>679</v>
      </c>
      <c r="M46" s="372" t="s">
        <v>680</v>
      </c>
      <c r="N46" s="372" t="s">
        <v>681</v>
      </c>
      <c r="O46" s="372" t="s">
        <v>682</v>
      </c>
      <c r="P46" s="372" t="s">
        <v>683</v>
      </c>
      <c r="Q46" s="372" t="s">
        <v>684</v>
      </c>
      <c r="R46" s="372" t="s">
        <v>685</v>
      </c>
      <c r="S46" s="372" t="s">
        <v>686</v>
      </c>
      <c r="T46" s="372" t="s">
        <v>687</v>
      </c>
      <c r="U46" s="372" t="s">
        <v>688</v>
      </c>
      <c r="V46" s="372" t="s">
        <v>689</v>
      </c>
      <c r="W46" s="372" t="s">
        <v>690</v>
      </c>
      <c r="X46" s="372" t="s">
        <v>691</v>
      </c>
      <c r="Y46" s="372" t="s">
        <v>692</v>
      </c>
      <c r="Z46" s="372" t="s">
        <v>693</v>
      </c>
      <c r="AA46" s="372" t="s">
        <v>694</v>
      </c>
      <c r="AB46" s="372" t="s">
        <v>695</v>
      </c>
      <c r="AC46" s="372" t="s">
        <v>696</v>
      </c>
      <c r="AD46" s="372" t="s">
        <v>697</v>
      </c>
      <c r="AE46" s="372" t="s">
        <v>698</v>
      </c>
      <c r="AF46" s="372" t="s">
        <v>699</v>
      </c>
      <c r="AG46" s="372" t="s">
        <v>700</v>
      </c>
      <c r="AH46" s="372" t="s">
        <v>701</v>
      </c>
      <c r="AI46" s="372" t="s">
        <v>702</v>
      </c>
      <c r="AJ46" s="372" t="s">
        <v>703</v>
      </c>
      <c r="AK46" s="372" t="s">
        <v>704</v>
      </c>
      <c r="AL46" s="372" t="s">
        <v>705</v>
      </c>
      <c r="AM46" s="372" t="s">
        <v>706</v>
      </c>
      <c r="AN46" s="372" t="s">
        <v>707</v>
      </c>
      <c r="AO46" s="372" t="s">
        <v>708</v>
      </c>
      <c r="AP46" s="372" t="s">
        <v>709</v>
      </c>
      <c r="AQ46" s="372" t="s">
        <v>710</v>
      </c>
      <c r="AR46" s="372" t="s">
        <v>711</v>
      </c>
      <c r="AS46" s="372" t="s">
        <v>712</v>
      </c>
      <c r="AT46" s="372" t="s">
        <v>713</v>
      </c>
      <c r="AU46" s="372" t="s">
        <v>714</v>
      </c>
      <c r="AV46" s="372" t="s">
        <v>715</v>
      </c>
      <c r="AW46" s="372" t="s">
        <v>716</v>
      </c>
      <c r="AX46" s="372" t="s">
        <v>717</v>
      </c>
      <c r="AY46" s="372" t="s">
        <v>718</v>
      </c>
      <c r="AZ46" s="372" t="s">
        <v>719</v>
      </c>
      <c r="BA46" s="372" t="s">
        <v>720</v>
      </c>
      <c r="BB46" s="372" t="s">
        <v>721</v>
      </c>
      <c r="BC46" s="372" t="s">
        <v>722</v>
      </c>
      <c r="BD46" s="372" t="s">
        <v>723</v>
      </c>
      <c r="BE46" s="372" t="s">
        <v>724</v>
      </c>
      <c r="BF46" s="372" t="s">
        <v>725</v>
      </c>
      <c r="BG46" s="372" t="s">
        <v>726</v>
      </c>
      <c r="BH46" s="372" t="s">
        <v>727</v>
      </c>
      <c r="BI46" s="372" t="s">
        <v>728</v>
      </c>
      <c r="BJ46" s="372" t="s">
        <v>729</v>
      </c>
      <c r="BK46" s="372" t="s">
        <v>730</v>
      </c>
      <c r="BL46" s="372" t="s">
        <v>731</v>
      </c>
      <c r="BM46" s="372" t="s">
        <v>732</v>
      </c>
      <c r="BN46" s="372" t="s">
        <v>733</v>
      </c>
      <c r="BO46" s="372" t="s">
        <v>734</v>
      </c>
      <c r="BP46" s="372" t="s">
        <v>735</v>
      </c>
      <c r="BQ46" s="372" t="s">
        <v>736</v>
      </c>
      <c r="BR46" s="372" t="s">
        <v>737</v>
      </c>
      <c r="BS46" s="372" t="s">
        <v>738</v>
      </c>
      <c r="BT46" s="372" t="s">
        <v>739</v>
      </c>
      <c r="BU46" s="372" t="s">
        <v>740</v>
      </c>
      <c r="BV46" s="372" t="s">
        <v>741</v>
      </c>
      <c r="BW46" s="372" t="s">
        <v>742</v>
      </c>
      <c r="BX46" s="372" t="s">
        <v>743</v>
      </c>
      <c r="BY46" s="372" t="s">
        <v>744</v>
      </c>
      <c r="BZ46" s="372" t="s">
        <v>745</v>
      </c>
      <c r="CA46" s="373" t="s">
        <v>746</v>
      </c>
    </row>
    <row r="47" spans="1:79" ht="26.25" customHeight="1" x14ac:dyDescent="0.4">
      <c r="A47" s="424"/>
      <c r="B47" s="91" t="s">
        <v>100</v>
      </c>
      <c r="C47" s="413"/>
      <c r="D47" s="425"/>
      <c r="E47" s="425"/>
      <c r="F47" s="425"/>
      <c r="G47" s="425"/>
      <c r="H47" s="425"/>
      <c r="I47" s="425"/>
      <c r="J47" s="425"/>
      <c r="K47" s="425"/>
      <c r="L47" s="425"/>
      <c r="M47" s="425"/>
      <c r="N47" s="425"/>
      <c r="O47" s="425"/>
      <c r="P47" s="425"/>
      <c r="Q47" s="425"/>
      <c r="R47" s="425"/>
      <c r="S47" s="425"/>
      <c r="T47" s="425"/>
      <c r="U47" s="425"/>
      <c r="V47" s="425"/>
      <c r="W47" s="425"/>
      <c r="X47" s="425"/>
      <c r="Y47" s="425"/>
      <c r="Z47" s="425"/>
      <c r="AA47" s="425"/>
      <c r="AB47" s="425"/>
      <c r="AC47" s="425"/>
      <c r="AD47" s="425"/>
      <c r="AE47" s="425"/>
      <c r="AF47" s="425"/>
      <c r="AG47" s="425"/>
      <c r="AH47" s="425"/>
      <c r="AI47" s="425"/>
      <c r="AJ47" s="425"/>
      <c r="AK47" s="425"/>
      <c r="AL47" s="425"/>
      <c r="AM47" s="425"/>
      <c r="AN47" s="425"/>
      <c r="AO47" s="425"/>
      <c r="AP47" s="425"/>
      <c r="AQ47" s="425"/>
      <c r="AR47" s="425"/>
      <c r="AS47" s="425"/>
      <c r="AT47" s="425"/>
      <c r="AU47" s="425"/>
      <c r="AV47" s="406"/>
      <c r="AW47" s="406"/>
      <c r="AX47" s="406"/>
      <c r="AY47" s="406">
        <v>2937</v>
      </c>
      <c r="AZ47" s="406">
        <v>3144</v>
      </c>
      <c r="BA47" s="406">
        <v>3369</v>
      </c>
      <c r="BB47" s="406">
        <v>3496</v>
      </c>
      <c r="BC47" s="406">
        <v>3599</v>
      </c>
      <c r="BD47" s="406">
        <v>3719</v>
      </c>
      <c r="BE47" s="406">
        <v>3863</v>
      </c>
      <c r="BF47" s="406">
        <v>4000</v>
      </c>
      <c r="BG47" s="406">
        <v>4154</v>
      </c>
      <c r="BH47" s="406">
        <v>4290</v>
      </c>
      <c r="BI47" s="406">
        <v>4406</v>
      </c>
      <c r="BJ47" s="406">
        <v>4518</v>
      </c>
      <c r="BK47" s="406">
        <v>4641</v>
      </c>
      <c r="BL47" s="406">
        <v>4771</v>
      </c>
      <c r="BM47" s="406">
        <v>4909</v>
      </c>
      <c r="BN47" s="406">
        <v>4987</v>
      </c>
      <c r="BO47" s="406">
        <v>5009</v>
      </c>
      <c r="BP47" s="406">
        <v>5017</v>
      </c>
      <c r="BQ47" s="406">
        <v>4962</v>
      </c>
      <c r="BR47" s="406">
        <v>5032</v>
      </c>
      <c r="BS47" s="406">
        <v>5214</v>
      </c>
      <c r="BT47" s="406">
        <v>5279</v>
      </c>
      <c r="BU47" s="406">
        <v>5261</v>
      </c>
      <c r="BV47" s="406">
        <v>5252</v>
      </c>
      <c r="BW47" s="406">
        <v>5334</v>
      </c>
      <c r="BX47" s="407">
        <v>5459</v>
      </c>
      <c r="BY47" s="407">
        <v>5675</v>
      </c>
      <c r="BZ47" s="407">
        <v>5786</v>
      </c>
      <c r="CA47" s="408">
        <v>5990</v>
      </c>
    </row>
    <row r="48" spans="1:79" x14ac:dyDescent="0.4">
      <c r="A48" s="424"/>
      <c r="B48" s="413" t="s">
        <v>228</v>
      </c>
      <c r="C48" s="413"/>
      <c r="D48" s="425"/>
      <c r="E48" s="425"/>
      <c r="F48" s="425"/>
      <c r="G48" s="425"/>
      <c r="H48" s="425"/>
      <c r="I48" s="425"/>
      <c r="J48" s="425"/>
      <c r="K48" s="425"/>
      <c r="L48" s="425"/>
      <c r="M48" s="425"/>
      <c r="N48" s="425"/>
      <c r="O48" s="425"/>
      <c r="P48" s="425"/>
      <c r="Q48" s="425"/>
      <c r="R48" s="425"/>
      <c r="S48" s="425"/>
      <c r="T48" s="425"/>
      <c r="U48" s="425"/>
      <c r="V48" s="425"/>
      <c r="W48" s="425"/>
      <c r="X48" s="425"/>
      <c r="Y48" s="425"/>
      <c r="Z48" s="425"/>
      <c r="AA48" s="425"/>
      <c r="AB48" s="425"/>
      <c r="AC48" s="425"/>
      <c r="AD48" s="425"/>
      <c r="AE48" s="425"/>
      <c r="AF48" s="425"/>
      <c r="AG48" s="425"/>
      <c r="AH48" s="425"/>
      <c r="AI48" s="425"/>
      <c r="AJ48" s="425"/>
      <c r="AK48" s="425"/>
      <c r="AL48" s="425"/>
      <c r="AM48" s="425"/>
      <c r="AN48" s="425"/>
      <c r="AO48" s="425"/>
      <c r="AP48" s="425"/>
      <c r="AQ48" s="425"/>
      <c r="AR48" s="425"/>
      <c r="AS48" s="425"/>
      <c r="AT48" s="425"/>
      <c r="AU48" s="425"/>
      <c r="AV48" s="410">
        <v>1873</v>
      </c>
      <c r="AW48" s="410">
        <v>2243</v>
      </c>
      <c r="AX48" s="410">
        <v>2501</v>
      </c>
      <c r="AY48" s="410">
        <v>2770</v>
      </c>
      <c r="AZ48" s="410">
        <v>2987</v>
      </c>
      <c r="BA48" s="410">
        <v>3202</v>
      </c>
      <c r="BB48" s="410">
        <v>3318</v>
      </c>
      <c r="BC48" s="410">
        <v>3406</v>
      </c>
      <c r="BD48" s="410">
        <v>3515</v>
      </c>
      <c r="BE48" s="410">
        <v>3646</v>
      </c>
      <c r="BF48" s="410">
        <v>3775</v>
      </c>
      <c r="BG48" s="410">
        <v>3931</v>
      </c>
      <c r="BH48" s="410">
        <v>4082</v>
      </c>
      <c r="BI48" s="410">
        <v>4202</v>
      </c>
      <c r="BJ48" s="410">
        <v>4319</v>
      </c>
      <c r="BK48" s="410">
        <v>4446</v>
      </c>
      <c r="BL48" s="410">
        <v>4577</v>
      </c>
      <c r="BM48" s="410">
        <v>4713</v>
      </c>
      <c r="BN48" s="410">
        <v>4796</v>
      </c>
      <c r="BO48" s="410">
        <v>4821</v>
      </c>
      <c r="BP48" s="410">
        <v>4831</v>
      </c>
      <c r="BQ48" s="410">
        <v>4780</v>
      </c>
      <c r="BR48" s="410">
        <v>4845</v>
      </c>
      <c r="BS48" s="410">
        <v>5035</v>
      </c>
      <c r="BT48" s="410">
        <v>5092</v>
      </c>
      <c r="BU48" s="410">
        <v>5076</v>
      </c>
      <c r="BV48" s="410">
        <v>5078</v>
      </c>
      <c r="BW48" s="410">
        <v>5164</v>
      </c>
      <c r="BX48" s="411">
        <v>5290</v>
      </c>
      <c r="BY48" s="411">
        <v>5504</v>
      </c>
      <c r="BZ48" s="411">
        <v>5613</v>
      </c>
      <c r="CA48" s="412">
        <v>5813</v>
      </c>
    </row>
    <row r="49" spans="1:79" x14ac:dyDescent="0.4">
      <c r="A49" s="424"/>
      <c r="B49" s="413" t="s">
        <v>229</v>
      </c>
      <c r="C49" s="413"/>
      <c r="D49" s="425"/>
      <c r="E49" s="425"/>
      <c r="F49" s="425"/>
      <c r="G49" s="425"/>
      <c r="H49" s="425"/>
      <c r="I49" s="425"/>
      <c r="J49" s="425"/>
      <c r="K49" s="425"/>
      <c r="L49" s="425"/>
      <c r="M49" s="425"/>
      <c r="N49" s="425"/>
      <c r="O49" s="425"/>
      <c r="P49" s="425"/>
      <c r="Q49" s="425"/>
      <c r="R49" s="425"/>
      <c r="S49" s="425"/>
      <c r="T49" s="425"/>
      <c r="U49" s="425"/>
      <c r="V49" s="425"/>
      <c r="W49" s="425"/>
      <c r="X49" s="425"/>
      <c r="Y49" s="425"/>
      <c r="Z49" s="425"/>
      <c r="AA49" s="425"/>
      <c r="AB49" s="425"/>
      <c r="AC49" s="425"/>
      <c r="AD49" s="425"/>
      <c r="AE49" s="425"/>
      <c r="AF49" s="425"/>
      <c r="AG49" s="425"/>
      <c r="AH49" s="425"/>
      <c r="AI49" s="425"/>
      <c r="AJ49" s="425"/>
      <c r="AK49" s="425"/>
      <c r="AL49" s="425"/>
      <c r="AM49" s="425"/>
      <c r="AN49" s="425"/>
      <c r="AO49" s="425"/>
      <c r="AP49" s="425"/>
      <c r="AQ49" s="425"/>
      <c r="AR49" s="425"/>
      <c r="AS49" s="425"/>
      <c r="AT49" s="425"/>
      <c r="AU49" s="425"/>
      <c r="AV49" s="406"/>
      <c r="AW49" s="406"/>
      <c r="AX49" s="406"/>
      <c r="AY49" s="410">
        <v>167</v>
      </c>
      <c r="AZ49" s="410">
        <v>157</v>
      </c>
      <c r="BA49" s="410">
        <v>167</v>
      </c>
      <c r="BB49" s="410">
        <v>178</v>
      </c>
      <c r="BC49" s="410">
        <v>193</v>
      </c>
      <c r="BD49" s="410">
        <v>204</v>
      </c>
      <c r="BE49" s="410">
        <v>217</v>
      </c>
      <c r="BF49" s="410">
        <v>225</v>
      </c>
      <c r="BG49" s="410">
        <v>223</v>
      </c>
      <c r="BH49" s="410">
        <v>208</v>
      </c>
      <c r="BI49" s="410">
        <v>204</v>
      </c>
      <c r="BJ49" s="410">
        <v>199</v>
      </c>
      <c r="BK49" s="410">
        <v>195</v>
      </c>
      <c r="BL49" s="410">
        <v>193</v>
      </c>
      <c r="BM49" s="410">
        <v>196</v>
      </c>
      <c r="BN49" s="410">
        <v>192</v>
      </c>
      <c r="BO49" s="410">
        <v>188</v>
      </c>
      <c r="BP49" s="410">
        <v>187</v>
      </c>
      <c r="BQ49" s="410">
        <v>181</v>
      </c>
      <c r="BR49" s="410">
        <v>187</v>
      </c>
      <c r="BS49" s="410">
        <v>179</v>
      </c>
      <c r="BT49" s="410">
        <v>187</v>
      </c>
      <c r="BU49" s="410">
        <v>185</v>
      </c>
      <c r="BV49" s="410">
        <v>174</v>
      </c>
      <c r="BW49" s="410">
        <v>170</v>
      </c>
      <c r="BX49" s="411">
        <v>169</v>
      </c>
      <c r="BY49" s="411">
        <v>171</v>
      </c>
      <c r="BZ49" s="411">
        <v>173</v>
      </c>
      <c r="CA49" s="412">
        <v>176</v>
      </c>
    </row>
    <row r="50" spans="1:79" s="230" customFormat="1" ht="26.25" customHeight="1" x14ac:dyDescent="0.4">
      <c r="A50" s="354"/>
      <c r="B50" s="345" t="s">
        <v>146</v>
      </c>
      <c r="C50" s="426"/>
      <c r="D50" s="406">
        <v>0</v>
      </c>
      <c r="E50" s="406">
        <v>0</v>
      </c>
      <c r="F50" s="406">
        <v>0</v>
      </c>
      <c r="G50" s="406">
        <v>0</v>
      </c>
      <c r="H50" s="406">
        <v>0</v>
      </c>
      <c r="I50" s="406">
        <v>0</v>
      </c>
      <c r="J50" s="406">
        <v>0</v>
      </c>
      <c r="K50" s="406">
        <v>0</v>
      </c>
      <c r="L50" s="406">
        <v>0</v>
      </c>
      <c r="M50" s="406">
        <v>0</v>
      </c>
      <c r="N50" s="406">
        <v>0</v>
      </c>
      <c r="O50" s="406">
        <v>0</v>
      </c>
      <c r="P50" s="406">
        <v>0</v>
      </c>
      <c r="Q50" s="406">
        <v>0</v>
      </c>
      <c r="R50" s="406">
        <v>0</v>
      </c>
      <c r="S50" s="406">
        <v>0</v>
      </c>
      <c r="T50" s="406">
        <v>0</v>
      </c>
      <c r="U50" s="406">
        <v>0</v>
      </c>
      <c r="V50" s="406">
        <v>0</v>
      </c>
      <c r="W50" s="406">
        <v>0</v>
      </c>
      <c r="X50" s="406">
        <v>0</v>
      </c>
      <c r="Y50" s="406">
        <v>0</v>
      </c>
      <c r="Z50" s="406">
        <v>0</v>
      </c>
      <c r="AA50" s="406">
        <v>0</v>
      </c>
      <c r="AB50" s="406">
        <v>0</v>
      </c>
      <c r="AC50" s="406">
        <v>0</v>
      </c>
      <c r="AD50" s="406">
        <v>0</v>
      </c>
      <c r="AE50" s="406">
        <v>0</v>
      </c>
      <c r="AF50" s="406">
        <v>0</v>
      </c>
      <c r="AG50" s="406">
        <v>0</v>
      </c>
      <c r="AH50" s="406">
        <v>0</v>
      </c>
      <c r="AI50" s="406">
        <v>0</v>
      </c>
      <c r="AJ50" s="406">
        <v>0</v>
      </c>
      <c r="AK50" s="406">
        <v>0</v>
      </c>
      <c r="AL50" s="406">
        <v>0</v>
      </c>
      <c r="AM50" s="406">
        <v>0</v>
      </c>
      <c r="AN50" s="406">
        <v>0</v>
      </c>
      <c r="AO50" s="406">
        <v>0</v>
      </c>
      <c r="AP50" s="406">
        <v>0</v>
      </c>
      <c r="AQ50" s="406">
        <v>0</v>
      </c>
      <c r="AR50" s="406">
        <v>0</v>
      </c>
      <c r="AS50" s="406">
        <v>0</v>
      </c>
      <c r="AT50" s="406">
        <v>0</v>
      </c>
      <c r="AU50" s="406">
        <v>0</v>
      </c>
      <c r="AV50" s="406">
        <v>1045</v>
      </c>
      <c r="AW50" s="406">
        <v>1286</v>
      </c>
      <c r="AX50" s="406">
        <v>1466</v>
      </c>
      <c r="AY50" s="406">
        <v>1669</v>
      </c>
      <c r="AZ50" s="406">
        <v>1846</v>
      </c>
      <c r="BA50" s="406">
        <v>2004</v>
      </c>
      <c r="BB50" s="406">
        <v>2092</v>
      </c>
      <c r="BC50" s="406">
        <v>2165</v>
      </c>
      <c r="BD50" s="406">
        <v>2255</v>
      </c>
      <c r="BE50" s="406">
        <v>2368</v>
      </c>
      <c r="BF50" s="406">
        <v>2490</v>
      </c>
      <c r="BG50" s="406">
        <v>2607</v>
      </c>
      <c r="BH50" s="406">
        <v>2701</v>
      </c>
      <c r="BI50" s="406">
        <v>2777</v>
      </c>
      <c r="BJ50" s="406">
        <v>2852</v>
      </c>
      <c r="BK50" s="406">
        <v>2941</v>
      </c>
      <c r="BL50" s="406">
        <v>3034</v>
      </c>
      <c r="BM50" s="406">
        <v>3133</v>
      </c>
      <c r="BN50" s="406">
        <v>3205</v>
      </c>
      <c r="BO50" s="406">
        <v>3253</v>
      </c>
      <c r="BP50" s="406">
        <v>3307</v>
      </c>
      <c r="BQ50" s="406">
        <v>3307</v>
      </c>
      <c r="BR50" s="406">
        <v>3214</v>
      </c>
      <c r="BS50" s="406">
        <v>3018</v>
      </c>
      <c r="BT50" s="406">
        <v>2631</v>
      </c>
      <c r="BU50" s="406">
        <v>2127</v>
      </c>
      <c r="BV50" s="406">
        <v>1762</v>
      </c>
      <c r="BW50" s="406">
        <v>1563</v>
      </c>
      <c r="BX50" s="407">
        <v>1322</v>
      </c>
      <c r="BY50" s="407">
        <v>1284</v>
      </c>
      <c r="BZ50" s="407">
        <v>1155</v>
      </c>
      <c r="CA50" s="408">
        <v>1122</v>
      </c>
    </row>
    <row r="51" spans="1:79" s="230" customFormat="1" x14ac:dyDescent="0.4">
      <c r="A51" s="354"/>
      <c r="B51" s="413" t="s">
        <v>228</v>
      </c>
      <c r="C51" s="426"/>
      <c r="D51" s="410">
        <v>0</v>
      </c>
      <c r="E51" s="410">
        <v>0</v>
      </c>
      <c r="F51" s="410">
        <v>0</v>
      </c>
      <c r="G51" s="410">
        <v>0</v>
      </c>
      <c r="H51" s="410">
        <v>0</v>
      </c>
      <c r="I51" s="410">
        <v>0</v>
      </c>
      <c r="J51" s="410">
        <v>0</v>
      </c>
      <c r="K51" s="410">
        <v>0</v>
      </c>
      <c r="L51" s="410">
        <v>0</v>
      </c>
      <c r="M51" s="410">
        <v>0</v>
      </c>
      <c r="N51" s="410">
        <v>0</v>
      </c>
      <c r="O51" s="410">
        <v>0</v>
      </c>
      <c r="P51" s="410">
        <v>0</v>
      </c>
      <c r="Q51" s="410">
        <v>0</v>
      </c>
      <c r="R51" s="410">
        <v>0</v>
      </c>
      <c r="S51" s="410">
        <v>0</v>
      </c>
      <c r="T51" s="410">
        <v>0</v>
      </c>
      <c r="U51" s="410">
        <v>0</v>
      </c>
      <c r="V51" s="410">
        <v>0</v>
      </c>
      <c r="W51" s="410">
        <v>0</v>
      </c>
      <c r="X51" s="410">
        <v>0</v>
      </c>
      <c r="Y51" s="410">
        <v>0</v>
      </c>
      <c r="Z51" s="410">
        <v>0</v>
      </c>
      <c r="AA51" s="410">
        <v>0</v>
      </c>
      <c r="AB51" s="410">
        <v>0</v>
      </c>
      <c r="AC51" s="410">
        <v>0</v>
      </c>
      <c r="AD51" s="410">
        <v>0</v>
      </c>
      <c r="AE51" s="410">
        <v>0</v>
      </c>
      <c r="AF51" s="410">
        <v>0</v>
      </c>
      <c r="AG51" s="410">
        <v>0</v>
      </c>
      <c r="AH51" s="410">
        <v>0</v>
      </c>
      <c r="AI51" s="410">
        <v>0</v>
      </c>
      <c r="AJ51" s="410">
        <v>0</v>
      </c>
      <c r="AK51" s="410">
        <v>0</v>
      </c>
      <c r="AL51" s="410">
        <v>0</v>
      </c>
      <c r="AM51" s="410">
        <v>0</v>
      </c>
      <c r="AN51" s="410">
        <v>0</v>
      </c>
      <c r="AO51" s="410">
        <v>0</v>
      </c>
      <c r="AP51" s="410">
        <v>0</v>
      </c>
      <c r="AQ51" s="410">
        <v>0</v>
      </c>
      <c r="AR51" s="410">
        <v>0</v>
      </c>
      <c r="AS51" s="410">
        <v>0</v>
      </c>
      <c r="AT51" s="410">
        <v>0</v>
      </c>
      <c r="AU51" s="410">
        <v>0</v>
      </c>
      <c r="AV51" s="410">
        <v>983</v>
      </c>
      <c r="AW51" s="410">
        <v>1281</v>
      </c>
      <c r="AX51" s="410">
        <v>1455</v>
      </c>
      <c r="AY51" s="410">
        <v>1655</v>
      </c>
      <c r="AZ51" s="410">
        <v>1835</v>
      </c>
      <c r="BA51" s="410">
        <v>1995</v>
      </c>
      <c r="BB51" s="410">
        <v>2080</v>
      </c>
      <c r="BC51" s="410">
        <v>2150</v>
      </c>
      <c r="BD51" s="410">
        <v>2239</v>
      </c>
      <c r="BE51" s="410">
        <v>2350</v>
      </c>
      <c r="BF51" s="410">
        <v>2471</v>
      </c>
      <c r="BG51" s="410">
        <v>2588</v>
      </c>
      <c r="BH51" s="410">
        <v>2682</v>
      </c>
      <c r="BI51" s="410">
        <v>2757</v>
      </c>
      <c r="BJ51" s="410">
        <v>2830</v>
      </c>
      <c r="BK51" s="410">
        <v>2918</v>
      </c>
      <c r="BL51" s="410">
        <v>3009</v>
      </c>
      <c r="BM51" s="410">
        <v>3106</v>
      </c>
      <c r="BN51" s="410">
        <v>3177</v>
      </c>
      <c r="BO51" s="410">
        <v>3224</v>
      </c>
      <c r="BP51" s="410">
        <v>3278</v>
      </c>
      <c r="BQ51" s="410">
        <v>3277</v>
      </c>
      <c r="BR51" s="410">
        <v>3185</v>
      </c>
      <c r="BS51" s="410">
        <v>2989</v>
      </c>
      <c r="BT51" s="410">
        <v>2604</v>
      </c>
      <c r="BU51" s="410">
        <v>2104</v>
      </c>
      <c r="BV51" s="410">
        <v>1746</v>
      </c>
      <c r="BW51" s="410">
        <v>1552</v>
      </c>
      <c r="BX51" s="411">
        <v>1314</v>
      </c>
      <c r="BY51" s="411">
        <v>1276</v>
      </c>
      <c r="BZ51" s="411">
        <v>1148</v>
      </c>
      <c r="CA51" s="412">
        <v>1115</v>
      </c>
    </row>
    <row r="52" spans="1:79" x14ac:dyDescent="0.4">
      <c r="B52" s="327" t="s">
        <v>279</v>
      </c>
      <c r="C52" s="427"/>
      <c r="D52" s="410">
        <v>0</v>
      </c>
      <c r="E52" s="410">
        <v>0</v>
      </c>
      <c r="F52" s="410">
        <v>0</v>
      </c>
      <c r="G52" s="410">
        <v>0</v>
      </c>
      <c r="H52" s="410">
        <v>0</v>
      </c>
      <c r="I52" s="410">
        <v>0</v>
      </c>
      <c r="J52" s="410">
        <v>0</v>
      </c>
      <c r="K52" s="410">
        <v>0</v>
      </c>
      <c r="L52" s="410">
        <v>0</v>
      </c>
      <c r="M52" s="410">
        <v>0</v>
      </c>
      <c r="N52" s="410">
        <v>0</v>
      </c>
      <c r="O52" s="410">
        <v>0</v>
      </c>
      <c r="P52" s="410">
        <v>0</v>
      </c>
      <c r="Q52" s="410">
        <v>0</v>
      </c>
      <c r="R52" s="410">
        <v>0</v>
      </c>
      <c r="S52" s="410">
        <v>0</v>
      </c>
      <c r="T52" s="410">
        <v>0</v>
      </c>
      <c r="U52" s="410">
        <v>0</v>
      </c>
      <c r="V52" s="410">
        <v>0</v>
      </c>
      <c r="W52" s="410">
        <v>0</v>
      </c>
      <c r="X52" s="410">
        <v>0</v>
      </c>
      <c r="Y52" s="410">
        <v>0</v>
      </c>
      <c r="Z52" s="410">
        <v>0</v>
      </c>
      <c r="AA52" s="410">
        <v>0</v>
      </c>
      <c r="AB52" s="410">
        <v>0</v>
      </c>
      <c r="AC52" s="410">
        <v>0</v>
      </c>
      <c r="AD52" s="410">
        <v>0</v>
      </c>
      <c r="AE52" s="410">
        <v>0</v>
      </c>
      <c r="AF52" s="410">
        <v>0</v>
      </c>
      <c r="AG52" s="410">
        <v>0</v>
      </c>
      <c r="AH52" s="410">
        <v>0</v>
      </c>
      <c r="AI52" s="410">
        <v>0</v>
      </c>
      <c r="AJ52" s="410">
        <v>0</v>
      </c>
      <c r="AK52" s="410">
        <v>0</v>
      </c>
      <c r="AL52" s="410">
        <v>0</v>
      </c>
      <c r="AM52" s="410">
        <v>0</v>
      </c>
      <c r="AN52" s="410">
        <v>0</v>
      </c>
      <c r="AO52" s="410">
        <v>0</v>
      </c>
      <c r="AP52" s="410">
        <v>0</v>
      </c>
      <c r="AQ52" s="410">
        <v>0</v>
      </c>
      <c r="AR52" s="410">
        <v>0</v>
      </c>
      <c r="AS52" s="410">
        <v>0</v>
      </c>
      <c r="AT52" s="410">
        <v>0</v>
      </c>
      <c r="AU52" s="410">
        <v>0</v>
      </c>
      <c r="AV52" s="410">
        <v>99</v>
      </c>
      <c r="AW52" s="410">
        <v>128</v>
      </c>
      <c r="AX52" s="410">
        <v>145</v>
      </c>
      <c r="AY52" s="410">
        <v>164</v>
      </c>
      <c r="AZ52" s="410">
        <v>181</v>
      </c>
      <c r="BA52" s="410">
        <v>197</v>
      </c>
      <c r="BB52" s="410">
        <v>207</v>
      </c>
      <c r="BC52" s="410">
        <v>216</v>
      </c>
      <c r="BD52" s="410">
        <v>226</v>
      </c>
      <c r="BE52" s="410">
        <v>239</v>
      </c>
      <c r="BF52" s="410">
        <v>258</v>
      </c>
      <c r="BG52" s="410">
        <v>270</v>
      </c>
      <c r="BH52" s="410">
        <v>279</v>
      </c>
      <c r="BI52" s="410">
        <v>286</v>
      </c>
      <c r="BJ52" s="410">
        <v>292</v>
      </c>
      <c r="BK52" s="410">
        <v>300</v>
      </c>
      <c r="BL52" s="410">
        <v>310</v>
      </c>
      <c r="BM52" s="410">
        <v>322</v>
      </c>
      <c r="BN52" s="410">
        <v>331</v>
      </c>
      <c r="BO52" s="410">
        <v>339</v>
      </c>
      <c r="BP52" s="410">
        <v>350</v>
      </c>
      <c r="BQ52" s="410">
        <v>362</v>
      </c>
      <c r="BR52" s="410">
        <v>381</v>
      </c>
      <c r="BS52" s="410">
        <v>406</v>
      </c>
      <c r="BT52" s="410">
        <v>426</v>
      </c>
      <c r="BU52" s="410">
        <v>449</v>
      </c>
      <c r="BV52" s="410">
        <v>472</v>
      </c>
      <c r="BW52" s="410">
        <v>496</v>
      </c>
      <c r="BX52" s="411">
        <v>522</v>
      </c>
      <c r="BY52" s="411">
        <v>549</v>
      </c>
      <c r="BZ52" s="411">
        <v>578</v>
      </c>
      <c r="CA52" s="412">
        <v>606</v>
      </c>
    </row>
    <row r="53" spans="1:79" x14ac:dyDescent="0.4">
      <c r="B53" s="327" t="s">
        <v>280</v>
      </c>
      <c r="C53" s="427"/>
      <c r="D53" s="410">
        <v>0</v>
      </c>
      <c r="E53" s="410">
        <v>0</v>
      </c>
      <c r="F53" s="410">
        <v>0</v>
      </c>
      <c r="G53" s="410">
        <v>0</v>
      </c>
      <c r="H53" s="410">
        <v>0</v>
      </c>
      <c r="I53" s="410">
        <v>0</v>
      </c>
      <c r="J53" s="410">
        <v>0</v>
      </c>
      <c r="K53" s="410">
        <v>0</v>
      </c>
      <c r="L53" s="410">
        <v>0</v>
      </c>
      <c r="M53" s="410">
        <v>0</v>
      </c>
      <c r="N53" s="410">
        <v>0</v>
      </c>
      <c r="O53" s="410">
        <v>0</v>
      </c>
      <c r="P53" s="410">
        <v>0</v>
      </c>
      <c r="Q53" s="410">
        <v>0</v>
      </c>
      <c r="R53" s="410">
        <v>0</v>
      </c>
      <c r="S53" s="410">
        <v>0</v>
      </c>
      <c r="T53" s="410">
        <v>0</v>
      </c>
      <c r="U53" s="410">
        <v>0</v>
      </c>
      <c r="V53" s="410">
        <v>0</v>
      </c>
      <c r="W53" s="410">
        <v>0</v>
      </c>
      <c r="X53" s="410">
        <v>0</v>
      </c>
      <c r="Y53" s="410">
        <v>0</v>
      </c>
      <c r="Z53" s="410">
        <v>0</v>
      </c>
      <c r="AA53" s="410">
        <v>0</v>
      </c>
      <c r="AB53" s="410">
        <v>0</v>
      </c>
      <c r="AC53" s="410">
        <v>0</v>
      </c>
      <c r="AD53" s="410">
        <v>0</v>
      </c>
      <c r="AE53" s="410">
        <v>0</v>
      </c>
      <c r="AF53" s="410">
        <v>0</v>
      </c>
      <c r="AG53" s="410">
        <v>0</v>
      </c>
      <c r="AH53" s="410">
        <v>0</v>
      </c>
      <c r="AI53" s="410">
        <v>0</v>
      </c>
      <c r="AJ53" s="410">
        <v>0</v>
      </c>
      <c r="AK53" s="410">
        <v>0</v>
      </c>
      <c r="AL53" s="410">
        <v>0</v>
      </c>
      <c r="AM53" s="410">
        <v>0</v>
      </c>
      <c r="AN53" s="410">
        <v>0</v>
      </c>
      <c r="AO53" s="410">
        <v>0</v>
      </c>
      <c r="AP53" s="410">
        <v>0</v>
      </c>
      <c r="AQ53" s="410">
        <v>0</v>
      </c>
      <c r="AR53" s="410">
        <v>0</v>
      </c>
      <c r="AS53" s="410">
        <v>0</v>
      </c>
      <c r="AT53" s="410">
        <v>0</v>
      </c>
      <c r="AU53" s="410">
        <v>0</v>
      </c>
      <c r="AV53" s="410">
        <v>591</v>
      </c>
      <c r="AW53" s="410">
        <v>796</v>
      </c>
      <c r="AX53" s="410">
        <v>908</v>
      </c>
      <c r="AY53" s="410">
        <v>1039</v>
      </c>
      <c r="AZ53" s="410">
        <v>1151</v>
      </c>
      <c r="BA53" s="410">
        <v>1243</v>
      </c>
      <c r="BB53" s="410">
        <v>1278</v>
      </c>
      <c r="BC53" s="410">
        <v>1302</v>
      </c>
      <c r="BD53" s="410">
        <v>1339</v>
      </c>
      <c r="BE53" s="410">
        <v>1396</v>
      </c>
      <c r="BF53" s="410">
        <v>1477</v>
      </c>
      <c r="BG53" s="410">
        <v>1539</v>
      </c>
      <c r="BH53" s="410">
        <v>1582</v>
      </c>
      <c r="BI53" s="410">
        <v>1612</v>
      </c>
      <c r="BJ53" s="410">
        <v>1641</v>
      </c>
      <c r="BK53" s="410">
        <v>1676</v>
      </c>
      <c r="BL53" s="410">
        <v>1715</v>
      </c>
      <c r="BM53" s="410">
        <v>1761</v>
      </c>
      <c r="BN53" s="410">
        <v>1800</v>
      </c>
      <c r="BO53" s="410">
        <v>1828</v>
      </c>
      <c r="BP53" s="410">
        <v>1858</v>
      </c>
      <c r="BQ53" s="410">
        <v>1846</v>
      </c>
      <c r="BR53" s="410">
        <v>1742</v>
      </c>
      <c r="BS53" s="410">
        <v>1547</v>
      </c>
      <c r="BT53" s="410">
        <v>1221</v>
      </c>
      <c r="BU53" s="410">
        <v>825</v>
      </c>
      <c r="BV53" s="410">
        <v>547</v>
      </c>
      <c r="BW53" s="410">
        <v>392</v>
      </c>
      <c r="BX53" s="411">
        <v>204</v>
      </c>
      <c r="BY53" s="411">
        <v>185</v>
      </c>
      <c r="BZ53" s="411">
        <v>90</v>
      </c>
      <c r="CA53" s="412">
        <v>73</v>
      </c>
    </row>
    <row r="54" spans="1:79" x14ac:dyDescent="0.4">
      <c r="B54" s="327" t="s">
        <v>281</v>
      </c>
      <c r="C54" s="428"/>
      <c r="D54" s="410">
        <v>0</v>
      </c>
      <c r="E54" s="410">
        <v>0</v>
      </c>
      <c r="F54" s="410">
        <v>0</v>
      </c>
      <c r="G54" s="410">
        <v>0</v>
      </c>
      <c r="H54" s="410">
        <v>0</v>
      </c>
      <c r="I54" s="410">
        <v>0</v>
      </c>
      <c r="J54" s="410">
        <v>0</v>
      </c>
      <c r="K54" s="410">
        <v>0</v>
      </c>
      <c r="L54" s="410">
        <v>0</v>
      </c>
      <c r="M54" s="410">
        <v>0</v>
      </c>
      <c r="N54" s="410">
        <v>0</v>
      </c>
      <c r="O54" s="410">
        <v>0</v>
      </c>
      <c r="P54" s="410">
        <v>0</v>
      </c>
      <c r="Q54" s="410">
        <v>0</v>
      </c>
      <c r="R54" s="410">
        <v>0</v>
      </c>
      <c r="S54" s="410">
        <v>0</v>
      </c>
      <c r="T54" s="410">
        <v>0</v>
      </c>
      <c r="U54" s="410">
        <v>0</v>
      </c>
      <c r="V54" s="410">
        <v>0</v>
      </c>
      <c r="W54" s="410">
        <v>0</v>
      </c>
      <c r="X54" s="410">
        <v>0</v>
      </c>
      <c r="Y54" s="410">
        <v>0</v>
      </c>
      <c r="Z54" s="410">
        <v>0</v>
      </c>
      <c r="AA54" s="410">
        <v>0</v>
      </c>
      <c r="AB54" s="410">
        <v>0</v>
      </c>
      <c r="AC54" s="410">
        <v>0</v>
      </c>
      <c r="AD54" s="410">
        <v>0</v>
      </c>
      <c r="AE54" s="410">
        <v>0</v>
      </c>
      <c r="AF54" s="410">
        <v>0</v>
      </c>
      <c r="AG54" s="410">
        <v>0</v>
      </c>
      <c r="AH54" s="410">
        <v>0</v>
      </c>
      <c r="AI54" s="410">
        <v>0</v>
      </c>
      <c r="AJ54" s="410">
        <v>0</v>
      </c>
      <c r="AK54" s="410">
        <v>0</v>
      </c>
      <c r="AL54" s="410">
        <v>0</v>
      </c>
      <c r="AM54" s="410">
        <v>0</v>
      </c>
      <c r="AN54" s="410">
        <v>0</v>
      </c>
      <c r="AO54" s="410">
        <v>0</v>
      </c>
      <c r="AP54" s="410">
        <v>0</v>
      </c>
      <c r="AQ54" s="410">
        <v>0</v>
      </c>
      <c r="AR54" s="410">
        <v>0</v>
      </c>
      <c r="AS54" s="410">
        <v>0</v>
      </c>
      <c r="AT54" s="410">
        <v>0</v>
      </c>
      <c r="AU54" s="410">
        <v>0</v>
      </c>
      <c r="AV54" s="410">
        <v>292</v>
      </c>
      <c r="AW54" s="410">
        <v>357</v>
      </c>
      <c r="AX54" s="410">
        <v>402</v>
      </c>
      <c r="AY54" s="410">
        <v>452</v>
      </c>
      <c r="AZ54" s="410">
        <v>503</v>
      </c>
      <c r="BA54" s="410">
        <v>555</v>
      </c>
      <c r="BB54" s="410">
        <v>595</v>
      </c>
      <c r="BC54" s="410">
        <v>632</v>
      </c>
      <c r="BD54" s="410">
        <v>674</v>
      </c>
      <c r="BE54" s="410">
        <v>715</v>
      </c>
      <c r="BF54" s="410">
        <v>736</v>
      </c>
      <c r="BG54" s="410">
        <v>779</v>
      </c>
      <c r="BH54" s="410">
        <v>821</v>
      </c>
      <c r="BI54" s="410">
        <v>859</v>
      </c>
      <c r="BJ54" s="410">
        <v>897</v>
      </c>
      <c r="BK54" s="410">
        <v>942</v>
      </c>
      <c r="BL54" s="410">
        <v>984</v>
      </c>
      <c r="BM54" s="410">
        <v>1023</v>
      </c>
      <c r="BN54" s="410">
        <v>1046</v>
      </c>
      <c r="BO54" s="410">
        <v>1057</v>
      </c>
      <c r="BP54" s="410">
        <v>1070</v>
      </c>
      <c r="BQ54" s="410">
        <v>1069</v>
      </c>
      <c r="BR54" s="410">
        <v>1062</v>
      </c>
      <c r="BS54" s="410">
        <v>1036</v>
      </c>
      <c r="BT54" s="410">
        <v>957</v>
      </c>
      <c r="BU54" s="410">
        <v>830</v>
      </c>
      <c r="BV54" s="410">
        <v>727</v>
      </c>
      <c r="BW54" s="410">
        <v>664</v>
      </c>
      <c r="BX54" s="411">
        <v>588</v>
      </c>
      <c r="BY54" s="411">
        <v>542</v>
      </c>
      <c r="BZ54" s="411">
        <v>480</v>
      </c>
      <c r="CA54" s="412">
        <v>435</v>
      </c>
    </row>
    <row r="55" spans="1:79" x14ac:dyDescent="0.4">
      <c r="B55" s="413" t="s">
        <v>229</v>
      </c>
      <c r="C55" s="428"/>
      <c r="D55" s="410">
        <v>0</v>
      </c>
      <c r="E55" s="410">
        <v>0</v>
      </c>
      <c r="F55" s="410">
        <v>0</v>
      </c>
      <c r="G55" s="410">
        <v>0</v>
      </c>
      <c r="H55" s="410">
        <v>0</v>
      </c>
      <c r="I55" s="410">
        <v>0</v>
      </c>
      <c r="J55" s="410">
        <v>0</v>
      </c>
      <c r="K55" s="410">
        <v>0</v>
      </c>
      <c r="L55" s="410">
        <v>0</v>
      </c>
      <c r="M55" s="410">
        <v>0</v>
      </c>
      <c r="N55" s="410">
        <v>0</v>
      </c>
      <c r="O55" s="410">
        <v>0</v>
      </c>
      <c r="P55" s="410">
        <v>0</v>
      </c>
      <c r="Q55" s="410">
        <v>0</v>
      </c>
      <c r="R55" s="410">
        <v>0</v>
      </c>
      <c r="S55" s="410">
        <v>0</v>
      </c>
      <c r="T55" s="410">
        <v>0</v>
      </c>
      <c r="U55" s="410">
        <v>0</v>
      </c>
      <c r="V55" s="410">
        <v>0</v>
      </c>
      <c r="W55" s="410">
        <v>0</v>
      </c>
      <c r="X55" s="410">
        <v>0</v>
      </c>
      <c r="Y55" s="410">
        <v>0</v>
      </c>
      <c r="Z55" s="410">
        <v>0</v>
      </c>
      <c r="AA55" s="410">
        <v>0</v>
      </c>
      <c r="AB55" s="410">
        <v>0</v>
      </c>
      <c r="AC55" s="410">
        <v>0</v>
      </c>
      <c r="AD55" s="410">
        <v>0</v>
      </c>
      <c r="AE55" s="410">
        <v>0</v>
      </c>
      <c r="AF55" s="410">
        <v>0</v>
      </c>
      <c r="AG55" s="410">
        <v>0</v>
      </c>
      <c r="AH55" s="410">
        <v>0</v>
      </c>
      <c r="AI55" s="410">
        <v>0</v>
      </c>
      <c r="AJ55" s="410">
        <v>0</v>
      </c>
      <c r="AK55" s="410">
        <v>0</v>
      </c>
      <c r="AL55" s="410">
        <v>0</v>
      </c>
      <c r="AM55" s="410">
        <v>0</v>
      </c>
      <c r="AN55" s="410">
        <v>0</v>
      </c>
      <c r="AO55" s="410">
        <v>0</v>
      </c>
      <c r="AP55" s="410">
        <v>0</v>
      </c>
      <c r="AQ55" s="410">
        <v>0</v>
      </c>
      <c r="AR55" s="410">
        <v>0</v>
      </c>
      <c r="AS55" s="410">
        <v>0</v>
      </c>
      <c r="AT55" s="410">
        <v>0</v>
      </c>
      <c r="AU55" s="410">
        <v>0</v>
      </c>
      <c r="AV55" s="410">
        <v>62</v>
      </c>
      <c r="AW55" s="410">
        <v>5</v>
      </c>
      <c r="AX55" s="410">
        <v>11</v>
      </c>
      <c r="AY55" s="410">
        <v>14</v>
      </c>
      <c r="AZ55" s="410">
        <v>11</v>
      </c>
      <c r="BA55" s="410">
        <v>9</v>
      </c>
      <c r="BB55" s="410">
        <v>12</v>
      </c>
      <c r="BC55" s="410">
        <v>15</v>
      </c>
      <c r="BD55" s="410">
        <v>16</v>
      </c>
      <c r="BE55" s="410">
        <v>18</v>
      </c>
      <c r="BF55" s="410">
        <v>19</v>
      </c>
      <c r="BG55" s="410">
        <v>19</v>
      </c>
      <c r="BH55" s="410">
        <v>19</v>
      </c>
      <c r="BI55" s="410">
        <v>20</v>
      </c>
      <c r="BJ55" s="410">
        <v>22</v>
      </c>
      <c r="BK55" s="410">
        <v>23</v>
      </c>
      <c r="BL55" s="410">
        <v>24</v>
      </c>
      <c r="BM55" s="410">
        <v>27</v>
      </c>
      <c r="BN55" s="410">
        <v>28</v>
      </c>
      <c r="BO55" s="410">
        <v>29</v>
      </c>
      <c r="BP55" s="410">
        <v>29</v>
      </c>
      <c r="BQ55" s="410">
        <v>30</v>
      </c>
      <c r="BR55" s="410">
        <v>30</v>
      </c>
      <c r="BS55" s="410">
        <v>29</v>
      </c>
      <c r="BT55" s="410">
        <v>27</v>
      </c>
      <c r="BU55" s="410">
        <v>23</v>
      </c>
      <c r="BV55" s="410">
        <v>17</v>
      </c>
      <c r="BW55" s="410">
        <v>11</v>
      </c>
      <c r="BX55" s="411">
        <v>8</v>
      </c>
      <c r="BY55" s="411">
        <v>8</v>
      </c>
      <c r="BZ55" s="411">
        <v>8</v>
      </c>
      <c r="CA55" s="412">
        <v>7</v>
      </c>
    </row>
    <row r="56" spans="1:79" x14ac:dyDescent="0.4">
      <c r="A56" s="416"/>
      <c r="B56" s="327" t="s">
        <v>279</v>
      </c>
      <c r="C56" s="428"/>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0"/>
      <c r="AJ56" s="410"/>
      <c r="AK56" s="410"/>
      <c r="AL56" s="410"/>
      <c r="AM56" s="410"/>
      <c r="AN56" s="410"/>
      <c r="AO56" s="410"/>
      <c r="AP56" s="410"/>
      <c r="AQ56" s="410"/>
      <c r="AR56" s="410"/>
      <c r="AS56" s="410"/>
      <c r="AT56" s="410"/>
      <c r="AU56" s="410"/>
      <c r="AV56" s="410"/>
      <c r="AW56" s="410"/>
      <c r="AX56" s="410"/>
      <c r="AY56" s="410"/>
      <c r="AZ56" s="410"/>
      <c r="BA56" s="410"/>
      <c r="BB56" s="410"/>
      <c r="BC56" s="410"/>
      <c r="BD56" s="410"/>
      <c r="BE56" s="410"/>
      <c r="BF56" s="410"/>
      <c r="BG56" s="410"/>
      <c r="BH56" s="410"/>
      <c r="BI56" s="410"/>
      <c r="BJ56" s="410"/>
      <c r="BK56" s="410"/>
      <c r="BL56" s="410"/>
      <c r="BM56" s="410"/>
      <c r="BN56" s="410"/>
      <c r="BO56" s="410"/>
      <c r="BP56" s="410"/>
      <c r="BQ56" s="410">
        <v>0</v>
      </c>
      <c r="BR56" s="410">
        <v>0</v>
      </c>
      <c r="BS56" s="410">
        <v>0</v>
      </c>
      <c r="BT56" s="410">
        <v>0</v>
      </c>
      <c r="BU56" s="410">
        <v>0</v>
      </c>
      <c r="BV56" s="410">
        <v>1</v>
      </c>
      <c r="BW56" s="410">
        <v>1</v>
      </c>
      <c r="BX56" s="411">
        <v>1</v>
      </c>
      <c r="BY56" s="411">
        <v>1</v>
      </c>
      <c r="BZ56" s="411">
        <v>1</v>
      </c>
      <c r="CA56" s="412">
        <v>1</v>
      </c>
    </row>
    <row r="57" spans="1:79" x14ac:dyDescent="0.4">
      <c r="A57" s="416"/>
      <c r="B57" s="327" t="s">
        <v>280</v>
      </c>
      <c r="C57" s="428"/>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c r="AK57" s="410"/>
      <c r="AL57" s="410"/>
      <c r="AM57" s="410"/>
      <c r="AN57" s="410"/>
      <c r="AO57" s="410"/>
      <c r="AP57" s="410"/>
      <c r="AQ57" s="410"/>
      <c r="AR57" s="410"/>
      <c r="AS57" s="410"/>
      <c r="AT57" s="410"/>
      <c r="AU57" s="410"/>
      <c r="AV57" s="410"/>
      <c r="AW57" s="410"/>
      <c r="AX57" s="410"/>
      <c r="AY57" s="410"/>
      <c r="AZ57" s="410"/>
      <c r="BA57" s="410"/>
      <c r="BB57" s="410"/>
      <c r="BC57" s="410"/>
      <c r="BD57" s="410"/>
      <c r="BE57" s="410"/>
      <c r="BF57" s="410"/>
      <c r="BG57" s="410"/>
      <c r="BH57" s="410"/>
      <c r="BI57" s="410"/>
      <c r="BJ57" s="410"/>
      <c r="BK57" s="410"/>
      <c r="BL57" s="410"/>
      <c r="BM57" s="410"/>
      <c r="BN57" s="410"/>
      <c r="BO57" s="410"/>
      <c r="BP57" s="410"/>
      <c r="BQ57" s="410">
        <v>20</v>
      </c>
      <c r="BR57" s="410">
        <v>19</v>
      </c>
      <c r="BS57" s="410">
        <v>18</v>
      </c>
      <c r="BT57" s="410">
        <v>17</v>
      </c>
      <c r="BU57" s="410">
        <v>14</v>
      </c>
      <c r="BV57" s="410">
        <v>8</v>
      </c>
      <c r="BW57" s="410">
        <v>4</v>
      </c>
      <c r="BX57" s="411">
        <v>1</v>
      </c>
      <c r="BY57" s="411">
        <v>1</v>
      </c>
      <c r="BZ57" s="411">
        <v>1</v>
      </c>
      <c r="CA57" s="412">
        <v>1</v>
      </c>
    </row>
    <row r="58" spans="1:79" x14ac:dyDescent="0.4">
      <c r="A58" s="416"/>
      <c r="B58" s="327" t="s">
        <v>281</v>
      </c>
      <c r="C58" s="428"/>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c r="AG58" s="410"/>
      <c r="AH58" s="410"/>
      <c r="AI58" s="410"/>
      <c r="AJ58" s="410"/>
      <c r="AK58" s="410"/>
      <c r="AL58" s="410"/>
      <c r="AM58" s="410"/>
      <c r="AN58" s="410"/>
      <c r="AO58" s="410"/>
      <c r="AP58" s="410"/>
      <c r="AQ58" s="410"/>
      <c r="AR58" s="410"/>
      <c r="AS58" s="410"/>
      <c r="AT58" s="410"/>
      <c r="AU58" s="410"/>
      <c r="AV58" s="410"/>
      <c r="AW58" s="410"/>
      <c r="AX58" s="410"/>
      <c r="AY58" s="410"/>
      <c r="AZ58" s="410"/>
      <c r="BA58" s="410"/>
      <c r="BB58" s="410"/>
      <c r="BC58" s="410"/>
      <c r="BD58" s="410"/>
      <c r="BE58" s="410"/>
      <c r="BF58" s="410"/>
      <c r="BG58" s="410"/>
      <c r="BH58" s="410"/>
      <c r="BI58" s="410"/>
      <c r="BJ58" s="410"/>
      <c r="BK58" s="410"/>
      <c r="BL58" s="410"/>
      <c r="BM58" s="410"/>
      <c r="BN58" s="410"/>
      <c r="BO58" s="410"/>
      <c r="BP58" s="410"/>
      <c r="BQ58" s="410">
        <v>10</v>
      </c>
      <c r="BR58" s="410">
        <v>10</v>
      </c>
      <c r="BS58" s="410">
        <v>10</v>
      </c>
      <c r="BT58" s="410">
        <v>10</v>
      </c>
      <c r="BU58" s="410">
        <v>9</v>
      </c>
      <c r="BV58" s="410">
        <v>8</v>
      </c>
      <c r="BW58" s="410">
        <v>7</v>
      </c>
      <c r="BX58" s="411">
        <v>7</v>
      </c>
      <c r="BY58" s="411">
        <v>6</v>
      </c>
      <c r="BZ58" s="411">
        <v>6</v>
      </c>
      <c r="CA58" s="412">
        <v>6</v>
      </c>
    </row>
    <row r="59" spans="1:79" ht="25.5" customHeight="1" x14ac:dyDescent="0.4">
      <c r="A59" s="416"/>
      <c r="B59" s="429" t="s">
        <v>445</v>
      </c>
      <c r="C59" s="428"/>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410"/>
      <c r="AQ59" s="410"/>
      <c r="AR59" s="410"/>
      <c r="AS59" s="410"/>
      <c r="AT59" s="410"/>
      <c r="AU59" s="410"/>
      <c r="AV59" s="410"/>
      <c r="AW59" s="410"/>
      <c r="AX59" s="410"/>
      <c r="AY59" s="410"/>
      <c r="AZ59" s="410"/>
      <c r="BA59" s="410"/>
      <c r="BB59" s="410"/>
      <c r="BC59" s="410"/>
      <c r="BD59" s="410"/>
      <c r="BE59" s="410"/>
      <c r="BF59" s="410"/>
      <c r="BG59" s="410">
        <v>2</v>
      </c>
      <c r="BH59" s="410">
        <v>3</v>
      </c>
      <c r="BI59" s="410">
        <v>3</v>
      </c>
      <c r="BJ59" s="410">
        <v>3</v>
      </c>
      <c r="BK59" s="410">
        <v>4</v>
      </c>
      <c r="BL59" s="410">
        <v>3</v>
      </c>
      <c r="BM59" s="410">
        <v>3</v>
      </c>
      <c r="BN59" s="410">
        <v>4</v>
      </c>
      <c r="BO59" s="410">
        <v>4</v>
      </c>
      <c r="BP59" s="410">
        <v>4</v>
      </c>
      <c r="BQ59" s="410">
        <v>4</v>
      </c>
      <c r="BR59" s="410">
        <v>4</v>
      </c>
      <c r="BS59" s="410">
        <v>4</v>
      </c>
      <c r="BT59" s="410">
        <v>4</v>
      </c>
      <c r="BU59" s="410">
        <v>3</v>
      </c>
      <c r="BV59" s="410">
        <v>3</v>
      </c>
      <c r="BW59" s="410">
        <v>3</v>
      </c>
      <c r="BX59" s="411">
        <v>2</v>
      </c>
      <c r="BY59" s="411">
        <v>2</v>
      </c>
      <c r="BZ59" s="411">
        <v>2</v>
      </c>
      <c r="CA59" s="412">
        <v>2</v>
      </c>
    </row>
    <row r="60" spans="1:79" ht="24" customHeight="1" x14ac:dyDescent="0.4">
      <c r="B60" s="414" t="s">
        <v>176</v>
      </c>
      <c r="C60" s="428"/>
      <c r="D60" s="406">
        <v>0</v>
      </c>
      <c r="E60" s="406">
        <v>0</v>
      </c>
      <c r="F60" s="406">
        <v>0</v>
      </c>
      <c r="G60" s="406">
        <v>0</v>
      </c>
      <c r="H60" s="406">
        <v>0</v>
      </c>
      <c r="I60" s="406">
        <v>0</v>
      </c>
      <c r="J60" s="406">
        <v>0</v>
      </c>
      <c r="K60" s="406">
        <v>0</v>
      </c>
      <c r="L60" s="406">
        <v>0</v>
      </c>
      <c r="M60" s="406">
        <v>0</v>
      </c>
      <c r="N60" s="406">
        <v>0</v>
      </c>
      <c r="O60" s="406">
        <v>0</v>
      </c>
      <c r="P60" s="406">
        <v>0</v>
      </c>
      <c r="Q60" s="406">
        <v>0</v>
      </c>
      <c r="R60" s="406">
        <v>0</v>
      </c>
      <c r="S60" s="406">
        <v>0</v>
      </c>
      <c r="T60" s="406">
        <v>0</v>
      </c>
      <c r="U60" s="406">
        <v>0</v>
      </c>
      <c r="V60" s="406">
        <v>0</v>
      </c>
      <c r="W60" s="406">
        <v>0</v>
      </c>
      <c r="X60" s="406">
        <v>0</v>
      </c>
      <c r="Y60" s="406">
        <v>0</v>
      </c>
      <c r="Z60" s="406">
        <v>0</v>
      </c>
      <c r="AA60" s="406">
        <v>0</v>
      </c>
      <c r="AB60" s="406">
        <v>0</v>
      </c>
      <c r="AC60" s="406">
        <v>0</v>
      </c>
      <c r="AD60" s="406">
        <v>0</v>
      </c>
      <c r="AE60" s="406">
        <v>0</v>
      </c>
      <c r="AF60" s="406">
        <v>0</v>
      </c>
      <c r="AG60" s="406">
        <v>0</v>
      </c>
      <c r="AH60" s="406">
        <v>0</v>
      </c>
      <c r="AI60" s="406">
        <v>0</v>
      </c>
      <c r="AJ60" s="406">
        <v>0</v>
      </c>
      <c r="AK60" s="406">
        <v>0</v>
      </c>
      <c r="AL60" s="406">
        <v>0</v>
      </c>
      <c r="AM60" s="406">
        <v>0</v>
      </c>
      <c r="AN60" s="406">
        <v>0</v>
      </c>
      <c r="AO60" s="406">
        <v>0</v>
      </c>
      <c r="AP60" s="406">
        <v>0</v>
      </c>
      <c r="AQ60" s="406">
        <v>0</v>
      </c>
      <c r="AR60" s="406">
        <v>0</v>
      </c>
      <c r="AS60" s="406">
        <v>0</v>
      </c>
      <c r="AT60" s="406">
        <v>0</v>
      </c>
      <c r="AU60" s="406">
        <v>0</v>
      </c>
      <c r="AV60" s="406">
        <v>0</v>
      </c>
      <c r="AW60" s="406">
        <v>0</v>
      </c>
      <c r="AX60" s="406">
        <v>0</v>
      </c>
      <c r="AY60" s="406">
        <v>0</v>
      </c>
      <c r="AZ60" s="406">
        <v>0</v>
      </c>
      <c r="BA60" s="406">
        <v>0</v>
      </c>
      <c r="BB60" s="406">
        <v>0</v>
      </c>
      <c r="BC60" s="406">
        <v>0</v>
      </c>
      <c r="BD60" s="406">
        <v>0</v>
      </c>
      <c r="BE60" s="406">
        <v>0</v>
      </c>
      <c r="BF60" s="406">
        <v>0</v>
      </c>
      <c r="BG60" s="406">
        <v>0</v>
      </c>
      <c r="BH60" s="406">
        <v>0</v>
      </c>
      <c r="BI60" s="406">
        <v>0</v>
      </c>
      <c r="BJ60" s="406">
        <v>0</v>
      </c>
      <c r="BK60" s="406">
        <v>0</v>
      </c>
      <c r="BL60" s="406">
        <v>0</v>
      </c>
      <c r="BM60" s="406">
        <v>0</v>
      </c>
      <c r="BN60" s="406">
        <v>0</v>
      </c>
      <c r="BO60" s="406">
        <v>0</v>
      </c>
      <c r="BP60" s="406">
        <v>0</v>
      </c>
      <c r="BQ60" s="406">
        <v>13</v>
      </c>
      <c r="BR60" s="406">
        <v>200</v>
      </c>
      <c r="BS60" s="406">
        <v>594</v>
      </c>
      <c r="BT60" s="406">
        <v>1055</v>
      </c>
      <c r="BU60" s="406">
        <v>1553</v>
      </c>
      <c r="BV60" s="406">
        <v>1913</v>
      </c>
      <c r="BW60" s="406">
        <v>2185</v>
      </c>
      <c r="BX60" s="407">
        <v>2537</v>
      </c>
      <c r="BY60" s="407">
        <v>2772</v>
      </c>
      <c r="BZ60" s="407">
        <v>2986</v>
      </c>
      <c r="CA60" s="408">
        <v>3192</v>
      </c>
    </row>
    <row r="61" spans="1:79" x14ac:dyDescent="0.4">
      <c r="B61" s="413" t="s">
        <v>228</v>
      </c>
      <c r="C61" s="428"/>
      <c r="D61" s="410">
        <v>0</v>
      </c>
      <c r="E61" s="410">
        <v>0</v>
      </c>
      <c r="F61" s="410">
        <v>0</v>
      </c>
      <c r="G61" s="410">
        <v>0</v>
      </c>
      <c r="H61" s="410">
        <v>0</v>
      </c>
      <c r="I61" s="410">
        <v>0</v>
      </c>
      <c r="J61" s="410">
        <v>0</v>
      </c>
      <c r="K61" s="410">
        <v>0</v>
      </c>
      <c r="L61" s="410">
        <v>0</v>
      </c>
      <c r="M61" s="410">
        <v>0</v>
      </c>
      <c r="N61" s="410">
        <v>0</v>
      </c>
      <c r="O61" s="410">
        <v>0</v>
      </c>
      <c r="P61" s="410">
        <v>0</v>
      </c>
      <c r="Q61" s="410">
        <v>0</v>
      </c>
      <c r="R61" s="410">
        <v>0</v>
      </c>
      <c r="S61" s="410">
        <v>0</v>
      </c>
      <c r="T61" s="410">
        <v>0</v>
      </c>
      <c r="U61" s="410">
        <v>0</v>
      </c>
      <c r="V61" s="410">
        <v>0</v>
      </c>
      <c r="W61" s="410">
        <v>0</v>
      </c>
      <c r="X61" s="410">
        <v>0</v>
      </c>
      <c r="Y61" s="410">
        <v>0</v>
      </c>
      <c r="Z61" s="410">
        <v>0</v>
      </c>
      <c r="AA61" s="410">
        <v>0</v>
      </c>
      <c r="AB61" s="410">
        <v>0</v>
      </c>
      <c r="AC61" s="410">
        <v>0</v>
      </c>
      <c r="AD61" s="410">
        <v>0</v>
      </c>
      <c r="AE61" s="410">
        <v>0</v>
      </c>
      <c r="AF61" s="410">
        <v>0</v>
      </c>
      <c r="AG61" s="410">
        <v>0</v>
      </c>
      <c r="AH61" s="410">
        <v>0</v>
      </c>
      <c r="AI61" s="410">
        <v>0</v>
      </c>
      <c r="AJ61" s="410">
        <v>0</v>
      </c>
      <c r="AK61" s="410">
        <v>0</v>
      </c>
      <c r="AL61" s="410">
        <v>0</v>
      </c>
      <c r="AM61" s="410">
        <v>0</v>
      </c>
      <c r="AN61" s="410">
        <v>0</v>
      </c>
      <c r="AO61" s="410">
        <v>0</v>
      </c>
      <c r="AP61" s="410">
        <v>0</v>
      </c>
      <c r="AQ61" s="410">
        <v>0</v>
      </c>
      <c r="AR61" s="410">
        <v>0</v>
      </c>
      <c r="AS61" s="410">
        <v>0</v>
      </c>
      <c r="AT61" s="410">
        <v>0</v>
      </c>
      <c r="AU61" s="410">
        <v>0</v>
      </c>
      <c r="AV61" s="410">
        <v>0</v>
      </c>
      <c r="AW61" s="410">
        <v>0</v>
      </c>
      <c r="AX61" s="410">
        <v>0</v>
      </c>
      <c r="AY61" s="410">
        <v>0</v>
      </c>
      <c r="AZ61" s="410">
        <v>0</v>
      </c>
      <c r="BA61" s="410">
        <v>0</v>
      </c>
      <c r="BB61" s="410">
        <v>0</v>
      </c>
      <c r="BC61" s="410">
        <v>0</v>
      </c>
      <c r="BD61" s="410">
        <v>0</v>
      </c>
      <c r="BE61" s="410">
        <v>0</v>
      </c>
      <c r="BF61" s="410">
        <v>0</v>
      </c>
      <c r="BG61" s="410">
        <v>0</v>
      </c>
      <c r="BH61" s="410">
        <v>0</v>
      </c>
      <c r="BI61" s="410">
        <v>0</v>
      </c>
      <c r="BJ61" s="410">
        <v>0</v>
      </c>
      <c r="BK61" s="410">
        <v>0</v>
      </c>
      <c r="BL61" s="410">
        <v>0</v>
      </c>
      <c r="BM61" s="410">
        <v>0</v>
      </c>
      <c r="BN61" s="410">
        <v>0</v>
      </c>
      <c r="BO61" s="410">
        <v>0</v>
      </c>
      <c r="BP61" s="410">
        <v>0</v>
      </c>
      <c r="BQ61" s="410">
        <v>13</v>
      </c>
      <c r="BR61" s="410">
        <v>198</v>
      </c>
      <c r="BS61" s="410">
        <v>588</v>
      </c>
      <c r="BT61" s="410">
        <v>1043</v>
      </c>
      <c r="BU61" s="410">
        <v>1536</v>
      </c>
      <c r="BV61" s="410">
        <v>1892</v>
      </c>
      <c r="BW61" s="410">
        <v>2161</v>
      </c>
      <c r="BX61" s="411">
        <v>2509</v>
      </c>
      <c r="BY61" s="411">
        <v>2742</v>
      </c>
      <c r="BZ61" s="411">
        <v>2953</v>
      </c>
      <c r="CA61" s="412">
        <v>3158</v>
      </c>
    </row>
    <row r="62" spans="1:79" x14ac:dyDescent="0.4">
      <c r="B62" s="327" t="s">
        <v>280</v>
      </c>
      <c r="C62" s="428"/>
      <c r="D62" s="410">
        <v>0</v>
      </c>
      <c r="E62" s="410">
        <v>0</v>
      </c>
      <c r="F62" s="410">
        <v>0</v>
      </c>
      <c r="G62" s="410">
        <v>0</v>
      </c>
      <c r="H62" s="410">
        <v>0</v>
      </c>
      <c r="I62" s="410">
        <v>0</v>
      </c>
      <c r="J62" s="410">
        <v>0</v>
      </c>
      <c r="K62" s="410">
        <v>0</v>
      </c>
      <c r="L62" s="410">
        <v>0</v>
      </c>
      <c r="M62" s="410">
        <v>0</v>
      </c>
      <c r="N62" s="410">
        <v>0</v>
      </c>
      <c r="O62" s="410">
        <v>0</v>
      </c>
      <c r="P62" s="410">
        <v>0</v>
      </c>
      <c r="Q62" s="410">
        <v>0</v>
      </c>
      <c r="R62" s="410">
        <v>0</v>
      </c>
      <c r="S62" s="410">
        <v>0</v>
      </c>
      <c r="T62" s="410">
        <v>0</v>
      </c>
      <c r="U62" s="410">
        <v>0</v>
      </c>
      <c r="V62" s="410">
        <v>0</v>
      </c>
      <c r="W62" s="410">
        <v>0</v>
      </c>
      <c r="X62" s="410">
        <v>0</v>
      </c>
      <c r="Y62" s="410">
        <v>0</v>
      </c>
      <c r="Z62" s="410">
        <v>0</v>
      </c>
      <c r="AA62" s="410">
        <v>0</v>
      </c>
      <c r="AB62" s="410">
        <v>0</v>
      </c>
      <c r="AC62" s="410">
        <v>0</v>
      </c>
      <c r="AD62" s="410">
        <v>0</v>
      </c>
      <c r="AE62" s="410">
        <v>0</v>
      </c>
      <c r="AF62" s="410">
        <v>0</v>
      </c>
      <c r="AG62" s="410">
        <v>0</v>
      </c>
      <c r="AH62" s="410">
        <v>0</v>
      </c>
      <c r="AI62" s="410">
        <v>0</v>
      </c>
      <c r="AJ62" s="410">
        <v>0</v>
      </c>
      <c r="AK62" s="410">
        <v>0</v>
      </c>
      <c r="AL62" s="410">
        <v>0</v>
      </c>
      <c r="AM62" s="410">
        <v>0</v>
      </c>
      <c r="AN62" s="410">
        <v>0</v>
      </c>
      <c r="AO62" s="410">
        <v>0</v>
      </c>
      <c r="AP62" s="410">
        <v>0</v>
      </c>
      <c r="AQ62" s="410">
        <v>0</v>
      </c>
      <c r="AR62" s="410">
        <v>0</v>
      </c>
      <c r="AS62" s="410">
        <v>0</v>
      </c>
      <c r="AT62" s="410">
        <v>0</v>
      </c>
      <c r="AU62" s="410">
        <v>0</v>
      </c>
      <c r="AV62" s="410">
        <v>0</v>
      </c>
      <c r="AW62" s="410">
        <v>0</v>
      </c>
      <c r="AX62" s="410">
        <v>0</v>
      </c>
      <c r="AY62" s="410">
        <v>0</v>
      </c>
      <c r="AZ62" s="410">
        <v>0</v>
      </c>
      <c r="BA62" s="410">
        <v>0</v>
      </c>
      <c r="BB62" s="410">
        <v>0</v>
      </c>
      <c r="BC62" s="410">
        <v>0</v>
      </c>
      <c r="BD62" s="410">
        <v>0</v>
      </c>
      <c r="BE62" s="410">
        <v>0</v>
      </c>
      <c r="BF62" s="410">
        <v>0</v>
      </c>
      <c r="BG62" s="410">
        <v>0</v>
      </c>
      <c r="BH62" s="410">
        <v>0</v>
      </c>
      <c r="BI62" s="410">
        <v>0</v>
      </c>
      <c r="BJ62" s="410">
        <v>0</v>
      </c>
      <c r="BK62" s="410">
        <v>0</v>
      </c>
      <c r="BL62" s="410">
        <v>0</v>
      </c>
      <c r="BM62" s="410">
        <v>0</v>
      </c>
      <c r="BN62" s="410">
        <v>0</v>
      </c>
      <c r="BO62" s="410">
        <v>0</v>
      </c>
      <c r="BP62" s="410">
        <v>0</v>
      </c>
      <c r="BQ62" s="410">
        <v>12</v>
      </c>
      <c r="BR62" s="410">
        <v>182</v>
      </c>
      <c r="BS62" s="410">
        <v>563</v>
      </c>
      <c r="BT62" s="410">
        <v>957</v>
      </c>
      <c r="BU62" s="410">
        <v>1375</v>
      </c>
      <c r="BV62" s="410">
        <v>1693</v>
      </c>
      <c r="BW62" s="410">
        <v>1891</v>
      </c>
      <c r="BX62" s="411">
        <v>2178</v>
      </c>
      <c r="BY62" s="411">
        <v>2359</v>
      </c>
      <c r="BZ62" s="411">
        <v>2524</v>
      </c>
      <c r="CA62" s="412">
        <v>2686</v>
      </c>
    </row>
    <row r="63" spans="1:79" x14ac:dyDescent="0.4">
      <c r="B63" s="327" t="s">
        <v>281</v>
      </c>
      <c r="C63" s="428"/>
      <c r="D63" s="410">
        <v>0</v>
      </c>
      <c r="E63" s="410">
        <v>0</v>
      </c>
      <c r="F63" s="410">
        <v>0</v>
      </c>
      <c r="G63" s="410">
        <v>0</v>
      </c>
      <c r="H63" s="410">
        <v>0</v>
      </c>
      <c r="I63" s="410">
        <v>0</v>
      </c>
      <c r="J63" s="410">
        <v>0</v>
      </c>
      <c r="K63" s="410">
        <v>0</v>
      </c>
      <c r="L63" s="410">
        <v>0</v>
      </c>
      <c r="M63" s="410">
        <v>0</v>
      </c>
      <c r="N63" s="410">
        <v>0</v>
      </c>
      <c r="O63" s="410">
        <v>0</v>
      </c>
      <c r="P63" s="410">
        <v>0</v>
      </c>
      <c r="Q63" s="410">
        <v>0</v>
      </c>
      <c r="R63" s="410">
        <v>0</v>
      </c>
      <c r="S63" s="410">
        <v>0</v>
      </c>
      <c r="T63" s="410">
        <v>0</v>
      </c>
      <c r="U63" s="410">
        <v>0</v>
      </c>
      <c r="V63" s="410">
        <v>0</v>
      </c>
      <c r="W63" s="410">
        <v>0</v>
      </c>
      <c r="X63" s="410">
        <v>0</v>
      </c>
      <c r="Y63" s="410">
        <v>0</v>
      </c>
      <c r="Z63" s="410">
        <v>0</v>
      </c>
      <c r="AA63" s="410">
        <v>0</v>
      </c>
      <c r="AB63" s="410">
        <v>0</v>
      </c>
      <c r="AC63" s="410">
        <v>0</v>
      </c>
      <c r="AD63" s="410">
        <v>0</v>
      </c>
      <c r="AE63" s="410">
        <v>0</v>
      </c>
      <c r="AF63" s="410">
        <v>0</v>
      </c>
      <c r="AG63" s="410">
        <v>0</v>
      </c>
      <c r="AH63" s="410">
        <v>0</v>
      </c>
      <c r="AI63" s="410">
        <v>0</v>
      </c>
      <c r="AJ63" s="410">
        <v>0</v>
      </c>
      <c r="AK63" s="410">
        <v>0</v>
      </c>
      <c r="AL63" s="410">
        <v>0</v>
      </c>
      <c r="AM63" s="410">
        <v>0</v>
      </c>
      <c r="AN63" s="410">
        <v>0</v>
      </c>
      <c r="AO63" s="410">
        <v>0</v>
      </c>
      <c r="AP63" s="410">
        <v>0</v>
      </c>
      <c r="AQ63" s="410">
        <v>0</v>
      </c>
      <c r="AR63" s="410">
        <v>0</v>
      </c>
      <c r="AS63" s="410">
        <v>0</v>
      </c>
      <c r="AT63" s="410">
        <v>0</v>
      </c>
      <c r="AU63" s="410">
        <v>0</v>
      </c>
      <c r="AV63" s="410">
        <v>0</v>
      </c>
      <c r="AW63" s="410">
        <v>0</v>
      </c>
      <c r="AX63" s="410">
        <v>0</v>
      </c>
      <c r="AY63" s="410">
        <v>0</v>
      </c>
      <c r="AZ63" s="410">
        <v>0</v>
      </c>
      <c r="BA63" s="410">
        <v>0</v>
      </c>
      <c r="BB63" s="410">
        <v>0</v>
      </c>
      <c r="BC63" s="410">
        <v>0</v>
      </c>
      <c r="BD63" s="410">
        <v>0</v>
      </c>
      <c r="BE63" s="410">
        <v>0</v>
      </c>
      <c r="BF63" s="410">
        <v>0</v>
      </c>
      <c r="BG63" s="410">
        <v>0</v>
      </c>
      <c r="BH63" s="410">
        <v>0</v>
      </c>
      <c r="BI63" s="410">
        <v>0</v>
      </c>
      <c r="BJ63" s="410">
        <v>0</v>
      </c>
      <c r="BK63" s="410">
        <v>0</v>
      </c>
      <c r="BL63" s="410">
        <v>0</v>
      </c>
      <c r="BM63" s="410">
        <v>0</v>
      </c>
      <c r="BN63" s="410">
        <v>0</v>
      </c>
      <c r="BO63" s="410">
        <v>0</v>
      </c>
      <c r="BP63" s="410">
        <v>0</v>
      </c>
      <c r="BQ63" s="410">
        <v>1</v>
      </c>
      <c r="BR63" s="410">
        <v>16</v>
      </c>
      <c r="BS63" s="410">
        <v>24</v>
      </c>
      <c r="BT63" s="410">
        <v>87</v>
      </c>
      <c r="BU63" s="410">
        <v>162</v>
      </c>
      <c r="BV63" s="410">
        <v>199</v>
      </c>
      <c r="BW63" s="410">
        <v>270</v>
      </c>
      <c r="BX63" s="411">
        <v>331</v>
      </c>
      <c r="BY63" s="411">
        <v>383</v>
      </c>
      <c r="BZ63" s="411">
        <v>429</v>
      </c>
      <c r="CA63" s="412">
        <v>471</v>
      </c>
    </row>
    <row r="64" spans="1:79" x14ac:dyDescent="0.4">
      <c r="B64" s="413" t="s">
        <v>229</v>
      </c>
      <c r="C64" s="428"/>
      <c r="D64" s="410">
        <v>0</v>
      </c>
      <c r="E64" s="410">
        <v>0</v>
      </c>
      <c r="F64" s="410">
        <v>0</v>
      </c>
      <c r="G64" s="410">
        <v>0</v>
      </c>
      <c r="H64" s="410">
        <v>0</v>
      </c>
      <c r="I64" s="410">
        <v>0</v>
      </c>
      <c r="J64" s="410">
        <v>0</v>
      </c>
      <c r="K64" s="410">
        <v>0</v>
      </c>
      <c r="L64" s="410">
        <v>0</v>
      </c>
      <c r="M64" s="410">
        <v>0</v>
      </c>
      <c r="N64" s="410">
        <v>0</v>
      </c>
      <c r="O64" s="410">
        <v>0</v>
      </c>
      <c r="P64" s="410">
        <v>0</v>
      </c>
      <c r="Q64" s="410">
        <v>0</v>
      </c>
      <c r="R64" s="410">
        <v>0</v>
      </c>
      <c r="S64" s="410">
        <v>0</v>
      </c>
      <c r="T64" s="410">
        <v>0</v>
      </c>
      <c r="U64" s="410">
        <v>0</v>
      </c>
      <c r="V64" s="410">
        <v>0</v>
      </c>
      <c r="W64" s="410">
        <v>0</v>
      </c>
      <c r="X64" s="410">
        <v>0</v>
      </c>
      <c r="Y64" s="410">
        <v>0</v>
      </c>
      <c r="Z64" s="410">
        <v>0</v>
      </c>
      <c r="AA64" s="410">
        <v>0</v>
      </c>
      <c r="AB64" s="410">
        <v>0</v>
      </c>
      <c r="AC64" s="410">
        <v>0</v>
      </c>
      <c r="AD64" s="410">
        <v>0</v>
      </c>
      <c r="AE64" s="410">
        <v>0</v>
      </c>
      <c r="AF64" s="410">
        <v>0</v>
      </c>
      <c r="AG64" s="410">
        <v>0</v>
      </c>
      <c r="AH64" s="410">
        <v>0</v>
      </c>
      <c r="AI64" s="410">
        <v>0</v>
      </c>
      <c r="AJ64" s="410">
        <v>0</v>
      </c>
      <c r="AK64" s="410">
        <v>0</v>
      </c>
      <c r="AL64" s="410">
        <v>0</v>
      </c>
      <c r="AM64" s="410">
        <v>0</v>
      </c>
      <c r="AN64" s="410">
        <v>0</v>
      </c>
      <c r="AO64" s="410">
        <v>0</v>
      </c>
      <c r="AP64" s="410">
        <v>0</v>
      </c>
      <c r="AQ64" s="410">
        <v>0</v>
      </c>
      <c r="AR64" s="410">
        <v>0</v>
      </c>
      <c r="AS64" s="410">
        <v>0</v>
      </c>
      <c r="AT64" s="410">
        <v>0</v>
      </c>
      <c r="AU64" s="410">
        <v>0</v>
      </c>
      <c r="AV64" s="410">
        <v>0</v>
      </c>
      <c r="AW64" s="410">
        <v>0</v>
      </c>
      <c r="AX64" s="410">
        <v>0</v>
      </c>
      <c r="AY64" s="410">
        <v>0</v>
      </c>
      <c r="AZ64" s="410">
        <v>0</v>
      </c>
      <c r="BA64" s="410">
        <v>0</v>
      </c>
      <c r="BB64" s="410">
        <v>0</v>
      </c>
      <c r="BC64" s="410">
        <v>0</v>
      </c>
      <c r="BD64" s="410">
        <v>0</v>
      </c>
      <c r="BE64" s="410">
        <v>0</v>
      </c>
      <c r="BF64" s="410">
        <v>0</v>
      </c>
      <c r="BG64" s="410">
        <v>0</v>
      </c>
      <c r="BH64" s="410">
        <v>0</v>
      </c>
      <c r="BI64" s="410">
        <v>0</v>
      </c>
      <c r="BJ64" s="410">
        <v>0</v>
      </c>
      <c r="BK64" s="410">
        <v>0</v>
      </c>
      <c r="BL64" s="410">
        <v>0</v>
      </c>
      <c r="BM64" s="410">
        <v>0</v>
      </c>
      <c r="BN64" s="410">
        <v>0</v>
      </c>
      <c r="BO64" s="410">
        <v>0</v>
      </c>
      <c r="BP64" s="410">
        <v>0</v>
      </c>
      <c r="BQ64" s="410">
        <v>0</v>
      </c>
      <c r="BR64" s="410">
        <v>2</v>
      </c>
      <c r="BS64" s="410">
        <v>6</v>
      </c>
      <c r="BT64" s="410">
        <v>11</v>
      </c>
      <c r="BU64" s="410">
        <v>17</v>
      </c>
      <c r="BV64" s="410">
        <v>21</v>
      </c>
      <c r="BW64" s="410">
        <v>24</v>
      </c>
      <c r="BX64" s="411">
        <v>28</v>
      </c>
      <c r="BY64" s="411">
        <v>30</v>
      </c>
      <c r="BZ64" s="411">
        <v>33</v>
      </c>
      <c r="CA64" s="412">
        <v>35</v>
      </c>
    </row>
    <row r="65" spans="1:79" x14ac:dyDescent="0.4">
      <c r="A65" s="416"/>
      <c r="B65" s="327" t="s">
        <v>280</v>
      </c>
      <c r="C65" s="428"/>
      <c r="D65" s="410"/>
      <c r="E65" s="410"/>
      <c r="F65" s="410"/>
      <c r="G65" s="410"/>
      <c r="H65" s="410"/>
      <c r="I65" s="410"/>
      <c r="J65" s="410"/>
      <c r="K65" s="410"/>
      <c r="L65" s="410"/>
      <c r="M65" s="410"/>
      <c r="N65" s="410"/>
      <c r="O65" s="410"/>
      <c r="P65" s="410"/>
      <c r="Q65" s="410"/>
      <c r="R65" s="410"/>
      <c r="S65" s="410"/>
      <c r="T65" s="410"/>
      <c r="U65" s="410"/>
      <c r="V65" s="410"/>
      <c r="W65" s="410"/>
      <c r="X65" s="410"/>
      <c r="Y65" s="410"/>
      <c r="Z65" s="410"/>
      <c r="AA65" s="410"/>
      <c r="AB65" s="410"/>
      <c r="AC65" s="410"/>
      <c r="AD65" s="410"/>
      <c r="AE65" s="410"/>
      <c r="AF65" s="410"/>
      <c r="AG65" s="410"/>
      <c r="AH65" s="410"/>
      <c r="AI65" s="410"/>
      <c r="AJ65" s="410"/>
      <c r="AK65" s="410"/>
      <c r="AL65" s="410"/>
      <c r="AM65" s="410"/>
      <c r="AN65" s="410"/>
      <c r="AO65" s="410"/>
      <c r="AP65" s="410"/>
      <c r="AQ65" s="410"/>
      <c r="AR65" s="410"/>
      <c r="AS65" s="410"/>
      <c r="AT65" s="410"/>
      <c r="AU65" s="410"/>
      <c r="AV65" s="410"/>
      <c r="AW65" s="410"/>
      <c r="AX65" s="410"/>
      <c r="AY65" s="410"/>
      <c r="AZ65" s="410"/>
      <c r="BA65" s="410"/>
      <c r="BB65" s="410"/>
      <c r="BC65" s="410"/>
      <c r="BD65" s="410"/>
      <c r="BE65" s="410"/>
      <c r="BF65" s="410"/>
      <c r="BG65" s="410"/>
      <c r="BH65" s="410"/>
      <c r="BI65" s="410"/>
      <c r="BJ65" s="410"/>
      <c r="BK65" s="410"/>
      <c r="BL65" s="410"/>
      <c r="BM65" s="410"/>
      <c r="BN65" s="410"/>
      <c r="BO65" s="410"/>
      <c r="BP65" s="410"/>
      <c r="BQ65" s="410">
        <v>0</v>
      </c>
      <c r="BR65" s="410">
        <v>2</v>
      </c>
      <c r="BS65" s="410">
        <v>6</v>
      </c>
      <c r="BT65" s="410">
        <v>11</v>
      </c>
      <c r="BU65" s="410">
        <v>15</v>
      </c>
      <c r="BV65" s="410">
        <v>19</v>
      </c>
      <c r="BW65" s="410">
        <v>21</v>
      </c>
      <c r="BX65" s="411">
        <v>24</v>
      </c>
      <c r="BY65" s="411">
        <v>26</v>
      </c>
      <c r="BZ65" s="411">
        <v>28</v>
      </c>
      <c r="CA65" s="412">
        <v>30</v>
      </c>
    </row>
    <row r="66" spans="1:79" x14ac:dyDescent="0.4">
      <c r="A66" s="416"/>
      <c r="B66" s="327" t="s">
        <v>281</v>
      </c>
      <c r="C66" s="428"/>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410"/>
      <c r="AE66" s="410"/>
      <c r="AF66" s="410"/>
      <c r="AG66" s="410"/>
      <c r="AH66" s="410"/>
      <c r="AI66" s="410"/>
      <c r="AJ66" s="410"/>
      <c r="AK66" s="410"/>
      <c r="AL66" s="410"/>
      <c r="AM66" s="410"/>
      <c r="AN66" s="410"/>
      <c r="AO66" s="410"/>
      <c r="AP66" s="410"/>
      <c r="AQ66" s="410"/>
      <c r="AR66" s="410"/>
      <c r="AS66" s="410"/>
      <c r="AT66" s="410"/>
      <c r="AU66" s="410"/>
      <c r="AV66" s="410"/>
      <c r="AW66" s="410"/>
      <c r="AX66" s="410"/>
      <c r="AY66" s="410"/>
      <c r="AZ66" s="410"/>
      <c r="BA66" s="410"/>
      <c r="BB66" s="410"/>
      <c r="BC66" s="410"/>
      <c r="BD66" s="410"/>
      <c r="BE66" s="410"/>
      <c r="BF66" s="410"/>
      <c r="BG66" s="410"/>
      <c r="BH66" s="410"/>
      <c r="BI66" s="410"/>
      <c r="BJ66" s="410"/>
      <c r="BK66" s="410"/>
      <c r="BL66" s="410"/>
      <c r="BM66" s="410"/>
      <c r="BN66" s="410"/>
      <c r="BO66" s="410"/>
      <c r="BP66" s="410"/>
      <c r="BQ66" s="410">
        <v>0</v>
      </c>
      <c r="BR66" s="410">
        <v>0</v>
      </c>
      <c r="BS66" s="410">
        <v>0</v>
      </c>
      <c r="BT66" s="410">
        <v>1</v>
      </c>
      <c r="BU66" s="410">
        <v>2</v>
      </c>
      <c r="BV66" s="410">
        <v>2</v>
      </c>
      <c r="BW66" s="410">
        <v>3</v>
      </c>
      <c r="BX66" s="411">
        <v>4</v>
      </c>
      <c r="BY66" s="411">
        <v>4</v>
      </c>
      <c r="BZ66" s="411">
        <v>5</v>
      </c>
      <c r="CA66" s="412">
        <v>5</v>
      </c>
    </row>
    <row r="67" spans="1:79" ht="27" customHeight="1" x14ac:dyDescent="0.4">
      <c r="A67" s="416"/>
      <c r="B67" s="429" t="s">
        <v>445</v>
      </c>
      <c r="C67" s="428"/>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410"/>
      <c r="AL67" s="410"/>
      <c r="AM67" s="410"/>
      <c r="AN67" s="410"/>
      <c r="AO67" s="410"/>
      <c r="AP67" s="410"/>
      <c r="AQ67" s="410"/>
      <c r="AR67" s="410"/>
      <c r="AS67" s="410"/>
      <c r="AT67" s="410"/>
      <c r="AU67" s="410"/>
      <c r="AV67" s="410"/>
      <c r="AW67" s="410"/>
      <c r="AX67" s="410"/>
      <c r="AY67" s="410"/>
      <c r="AZ67" s="410"/>
      <c r="BA67" s="410"/>
      <c r="BB67" s="410"/>
      <c r="BC67" s="410"/>
      <c r="BD67" s="410"/>
      <c r="BE67" s="410"/>
      <c r="BF67" s="410"/>
      <c r="BG67" s="410"/>
      <c r="BH67" s="410"/>
      <c r="BI67" s="410"/>
      <c r="BJ67" s="410"/>
      <c r="BK67" s="410"/>
      <c r="BL67" s="410"/>
      <c r="BM67" s="410"/>
      <c r="BN67" s="410"/>
      <c r="BO67" s="410"/>
      <c r="BP67" s="410"/>
      <c r="BQ67" s="410">
        <v>0</v>
      </c>
      <c r="BR67" s="410">
        <v>1</v>
      </c>
      <c r="BS67" s="410">
        <v>2</v>
      </c>
      <c r="BT67" s="410">
        <v>4</v>
      </c>
      <c r="BU67" s="410">
        <v>6</v>
      </c>
      <c r="BV67" s="410">
        <v>8</v>
      </c>
      <c r="BW67" s="410">
        <v>9</v>
      </c>
      <c r="BX67" s="411">
        <v>10</v>
      </c>
      <c r="BY67" s="411">
        <v>11</v>
      </c>
      <c r="BZ67" s="411">
        <v>12</v>
      </c>
      <c r="CA67" s="412">
        <v>13</v>
      </c>
    </row>
    <row r="68" spans="1:79" ht="25.5" customHeight="1" x14ac:dyDescent="0.4">
      <c r="A68" s="416"/>
      <c r="B68" s="418" t="s">
        <v>133</v>
      </c>
      <c r="C68" s="428"/>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0"/>
      <c r="AG68" s="410"/>
      <c r="AH68" s="410"/>
      <c r="AI68" s="410"/>
      <c r="AJ68" s="410"/>
      <c r="AK68" s="410"/>
      <c r="AL68" s="410"/>
      <c r="AM68" s="410"/>
      <c r="AN68" s="410"/>
      <c r="AO68" s="410"/>
      <c r="AP68" s="410"/>
      <c r="AQ68" s="410"/>
      <c r="AR68" s="410"/>
      <c r="AS68" s="410"/>
      <c r="AT68" s="410"/>
      <c r="AU68" s="410"/>
      <c r="AV68" s="410"/>
      <c r="AW68" s="410"/>
      <c r="AX68" s="410"/>
      <c r="AY68" s="410"/>
      <c r="AZ68" s="410"/>
      <c r="BA68" s="410"/>
      <c r="BB68" s="410"/>
      <c r="BC68" s="410"/>
      <c r="BD68" s="410"/>
      <c r="BE68" s="410"/>
      <c r="BF68" s="410"/>
      <c r="BG68" s="410"/>
      <c r="BH68" s="410"/>
      <c r="BI68" s="410"/>
      <c r="BJ68" s="410"/>
      <c r="BK68" s="410"/>
      <c r="BL68" s="410"/>
      <c r="BM68" s="410"/>
      <c r="BN68" s="410"/>
      <c r="BO68" s="410"/>
      <c r="BP68" s="410"/>
      <c r="BQ68" s="406">
        <v>1</v>
      </c>
      <c r="BR68" s="406">
        <v>1</v>
      </c>
      <c r="BS68" s="406">
        <v>1</v>
      </c>
      <c r="BT68" s="406">
        <v>1</v>
      </c>
      <c r="BU68" s="406">
        <v>1</v>
      </c>
      <c r="BV68" s="406">
        <v>1</v>
      </c>
      <c r="BW68" s="406">
        <v>1</v>
      </c>
      <c r="BX68" s="407">
        <v>1</v>
      </c>
      <c r="BY68" s="407">
        <v>1</v>
      </c>
      <c r="BZ68" s="407">
        <v>1</v>
      </c>
      <c r="CA68" s="408">
        <v>1</v>
      </c>
    </row>
    <row r="69" spans="1:79" s="230" customFormat="1" ht="26.25" customHeight="1" x14ac:dyDescent="0.4">
      <c r="B69" s="414" t="s">
        <v>135</v>
      </c>
      <c r="C69" s="354"/>
      <c r="D69" s="410">
        <v>0</v>
      </c>
      <c r="E69" s="410">
        <v>0</v>
      </c>
      <c r="F69" s="410">
        <v>0</v>
      </c>
      <c r="G69" s="410">
        <v>0</v>
      </c>
      <c r="H69" s="410">
        <v>0</v>
      </c>
      <c r="I69" s="410">
        <v>0</v>
      </c>
      <c r="J69" s="410">
        <v>0</v>
      </c>
      <c r="K69" s="410">
        <v>0</v>
      </c>
      <c r="L69" s="410">
        <v>0</v>
      </c>
      <c r="M69" s="410">
        <v>0</v>
      </c>
      <c r="N69" s="410">
        <v>0</v>
      </c>
      <c r="O69" s="410">
        <v>0</v>
      </c>
      <c r="P69" s="410">
        <v>0</v>
      </c>
      <c r="Q69" s="410">
        <v>0</v>
      </c>
      <c r="R69" s="410">
        <v>0</v>
      </c>
      <c r="S69" s="410">
        <v>0</v>
      </c>
      <c r="T69" s="410">
        <v>0</v>
      </c>
      <c r="U69" s="410">
        <v>0</v>
      </c>
      <c r="V69" s="410">
        <v>0</v>
      </c>
      <c r="W69" s="410">
        <v>0</v>
      </c>
      <c r="X69" s="410">
        <v>0</v>
      </c>
      <c r="Y69" s="410">
        <v>0</v>
      </c>
      <c r="Z69" s="410">
        <v>0</v>
      </c>
      <c r="AA69" s="410">
        <v>0</v>
      </c>
      <c r="AB69" s="410">
        <v>0</v>
      </c>
      <c r="AC69" s="410">
        <v>0</v>
      </c>
      <c r="AD69" s="410">
        <v>0</v>
      </c>
      <c r="AE69" s="410">
        <v>0</v>
      </c>
      <c r="AF69" s="410">
        <v>0</v>
      </c>
      <c r="AG69" s="410">
        <v>0</v>
      </c>
      <c r="AH69" s="410">
        <v>0</v>
      </c>
      <c r="AI69" s="410">
        <v>0</v>
      </c>
      <c r="AJ69" s="410">
        <v>0</v>
      </c>
      <c r="AK69" s="410">
        <v>0</v>
      </c>
      <c r="AL69" s="410">
        <v>0</v>
      </c>
      <c r="AM69" s="410">
        <v>0</v>
      </c>
      <c r="AN69" s="410">
        <v>0</v>
      </c>
      <c r="AO69" s="410">
        <v>0</v>
      </c>
      <c r="AP69" s="410">
        <v>0</v>
      </c>
      <c r="AQ69" s="410">
        <v>0</v>
      </c>
      <c r="AR69" s="410">
        <v>0</v>
      </c>
      <c r="AS69" s="410">
        <v>0</v>
      </c>
      <c r="AT69" s="410">
        <v>0</v>
      </c>
      <c r="AU69" s="410">
        <v>0</v>
      </c>
      <c r="AV69" s="410">
        <v>0</v>
      </c>
      <c r="AW69" s="410">
        <v>0</v>
      </c>
      <c r="AX69" s="410">
        <v>0</v>
      </c>
      <c r="AY69" s="406">
        <v>1268</v>
      </c>
      <c r="AZ69" s="406">
        <v>1298</v>
      </c>
      <c r="BA69" s="406">
        <v>1365</v>
      </c>
      <c r="BB69" s="406">
        <v>1404</v>
      </c>
      <c r="BC69" s="406">
        <v>1434</v>
      </c>
      <c r="BD69" s="406">
        <v>1464</v>
      </c>
      <c r="BE69" s="406">
        <v>1495</v>
      </c>
      <c r="BF69" s="406">
        <v>1510</v>
      </c>
      <c r="BG69" s="406">
        <v>1547</v>
      </c>
      <c r="BH69" s="406">
        <v>1589</v>
      </c>
      <c r="BI69" s="406">
        <v>1629</v>
      </c>
      <c r="BJ69" s="406">
        <v>1666</v>
      </c>
      <c r="BK69" s="406">
        <v>1700</v>
      </c>
      <c r="BL69" s="406">
        <v>1737</v>
      </c>
      <c r="BM69" s="406">
        <v>1776</v>
      </c>
      <c r="BN69" s="406">
        <v>1782</v>
      </c>
      <c r="BO69" s="406">
        <v>1756</v>
      </c>
      <c r="BP69" s="406">
        <v>1710</v>
      </c>
      <c r="BQ69" s="406">
        <v>1641</v>
      </c>
      <c r="BR69" s="406">
        <v>1617</v>
      </c>
      <c r="BS69" s="406">
        <v>1602</v>
      </c>
      <c r="BT69" s="406">
        <v>1594</v>
      </c>
      <c r="BU69" s="406">
        <v>1580</v>
      </c>
      <c r="BV69" s="406">
        <v>1576</v>
      </c>
      <c r="BW69" s="406">
        <v>1586</v>
      </c>
      <c r="BX69" s="407">
        <v>1600</v>
      </c>
      <c r="BY69" s="407">
        <v>1620</v>
      </c>
      <c r="BZ69" s="407">
        <v>1645</v>
      </c>
      <c r="CA69" s="408">
        <v>1675</v>
      </c>
    </row>
    <row r="70" spans="1:79" s="230" customFormat="1" x14ac:dyDescent="0.4">
      <c r="B70" s="413" t="s">
        <v>228</v>
      </c>
      <c r="C70" s="354"/>
      <c r="D70" s="410">
        <v>0</v>
      </c>
      <c r="E70" s="410">
        <v>0</v>
      </c>
      <c r="F70" s="410">
        <v>0</v>
      </c>
      <c r="G70" s="410">
        <v>0</v>
      </c>
      <c r="H70" s="410">
        <v>0</v>
      </c>
      <c r="I70" s="410">
        <v>0</v>
      </c>
      <c r="J70" s="410">
        <v>0</v>
      </c>
      <c r="K70" s="410">
        <v>0</v>
      </c>
      <c r="L70" s="410">
        <v>0</v>
      </c>
      <c r="M70" s="410">
        <v>0</v>
      </c>
      <c r="N70" s="410">
        <v>0</v>
      </c>
      <c r="O70" s="410">
        <v>0</v>
      </c>
      <c r="P70" s="410">
        <v>0</v>
      </c>
      <c r="Q70" s="410">
        <v>0</v>
      </c>
      <c r="R70" s="410">
        <v>0</v>
      </c>
      <c r="S70" s="410">
        <v>0</v>
      </c>
      <c r="T70" s="410">
        <v>0</v>
      </c>
      <c r="U70" s="410">
        <v>0</v>
      </c>
      <c r="V70" s="410">
        <v>0</v>
      </c>
      <c r="W70" s="410">
        <v>0</v>
      </c>
      <c r="X70" s="410">
        <v>0</v>
      </c>
      <c r="Y70" s="410">
        <v>0</v>
      </c>
      <c r="Z70" s="410">
        <v>0</v>
      </c>
      <c r="AA70" s="410">
        <v>0</v>
      </c>
      <c r="AB70" s="410">
        <v>0</v>
      </c>
      <c r="AC70" s="410">
        <v>143</v>
      </c>
      <c r="AD70" s="410">
        <v>170</v>
      </c>
      <c r="AE70" s="410">
        <v>193</v>
      </c>
      <c r="AF70" s="410">
        <v>217</v>
      </c>
      <c r="AG70" s="410">
        <v>243</v>
      </c>
      <c r="AH70" s="410">
        <v>264</v>
      </c>
      <c r="AI70" s="410">
        <v>278</v>
      </c>
      <c r="AJ70" s="410">
        <v>314</v>
      </c>
      <c r="AK70" s="410">
        <v>350</v>
      </c>
      <c r="AL70" s="410">
        <v>388</v>
      </c>
      <c r="AM70" s="410">
        <v>441</v>
      </c>
      <c r="AN70" s="410">
        <v>507</v>
      </c>
      <c r="AO70" s="410">
        <v>562</v>
      </c>
      <c r="AP70" s="410">
        <v>611</v>
      </c>
      <c r="AQ70" s="410">
        <v>677</v>
      </c>
      <c r="AR70" s="410">
        <v>737</v>
      </c>
      <c r="AS70" s="410">
        <v>798</v>
      </c>
      <c r="AT70" s="410">
        <v>875</v>
      </c>
      <c r="AU70" s="410">
        <v>988</v>
      </c>
      <c r="AV70" s="410">
        <v>890</v>
      </c>
      <c r="AW70" s="410">
        <v>962</v>
      </c>
      <c r="AX70" s="410">
        <v>1046</v>
      </c>
      <c r="AY70" s="410">
        <v>1115</v>
      </c>
      <c r="AZ70" s="410">
        <v>1152</v>
      </c>
      <c r="BA70" s="410">
        <v>1207</v>
      </c>
      <c r="BB70" s="410">
        <v>1238</v>
      </c>
      <c r="BC70" s="410">
        <v>1256</v>
      </c>
      <c r="BD70" s="410">
        <v>1276</v>
      </c>
      <c r="BE70" s="410">
        <v>1296</v>
      </c>
      <c r="BF70" s="410">
        <v>1304</v>
      </c>
      <c r="BG70" s="410">
        <v>1343</v>
      </c>
      <c r="BH70" s="410">
        <v>1400</v>
      </c>
      <c r="BI70" s="410">
        <v>1445</v>
      </c>
      <c r="BJ70" s="410">
        <v>1489</v>
      </c>
      <c r="BK70" s="410">
        <v>1528</v>
      </c>
      <c r="BL70" s="410">
        <v>1568</v>
      </c>
      <c r="BM70" s="410">
        <v>1607</v>
      </c>
      <c r="BN70" s="410">
        <v>1619</v>
      </c>
      <c r="BO70" s="410">
        <v>1597</v>
      </c>
      <c r="BP70" s="410">
        <v>1553</v>
      </c>
      <c r="BQ70" s="410">
        <v>1490</v>
      </c>
      <c r="BR70" s="410">
        <v>1462</v>
      </c>
      <c r="BS70" s="410">
        <v>1459</v>
      </c>
      <c r="BT70" s="410">
        <v>1445</v>
      </c>
      <c r="BU70" s="410">
        <v>1435</v>
      </c>
      <c r="BV70" s="410">
        <v>1440</v>
      </c>
      <c r="BW70" s="410">
        <v>1451</v>
      </c>
      <c r="BX70" s="411">
        <v>1467</v>
      </c>
      <c r="BY70" s="411">
        <v>1487</v>
      </c>
      <c r="BZ70" s="411">
        <v>1512</v>
      </c>
      <c r="CA70" s="412">
        <v>1541</v>
      </c>
    </row>
    <row r="71" spans="1:79" x14ac:dyDescent="0.4">
      <c r="A71" s="312"/>
      <c r="B71" s="415" t="s">
        <v>444</v>
      </c>
      <c r="D71" s="410">
        <v>0</v>
      </c>
      <c r="E71" s="410">
        <v>0</v>
      </c>
      <c r="F71" s="410">
        <v>0</v>
      </c>
      <c r="G71" s="410">
        <v>0</v>
      </c>
      <c r="H71" s="410">
        <v>0</v>
      </c>
      <c r="I71" s="410">
        <v>0</v>
      </c>
      <c r="J71" s="410">
        <v>0</v>
      </c>
      <c r="K71" s="410">
        <v>0</v>
      </c>
      <c r="L71" s="410">
        <v>0</v>
      </c>
      <c r="M71" s="410">
        <v>0</v>
      </c>
      <c r="N71" s="410">
        <v>0</v>
      </c>
      <c r="O71" s="410">
        <v>0</v>
      </c>
      <c r="P71" s="410">
        <v>0</v>
      </c>
      <c r="Q71" s="410">
        <v>0</v>
      </c>
      <c r="R71" s="410">
        <v>0</v>
      </c>
      <c r="S71" s="410">
        <v>0</v>
      </c>
      <c r="T71" s="410">
        <v>0</v>
      </c>
      <c r="U71" s="410">
        <v>0</v>
      </c>
      <c r="V71" s="410">
        <v>0</v>
      </c>
      <c r="W71" s="410">
        <v>0</v>
      </c>
      <c r="X71" s="410">
        <v>0</v>
      </c>
      <c r="Y71" s="410">
        <v>0</v>
      </c>
      <c r="Z71" s="410">
        <v>0</v>
      </c>
      <c r="AA71" s="410">
        <v>0</v>
      </c>
      <c r="AB71" s="410">
        <v>0</v>
      </c>
      <c r="AC71" s="410">
        <v>30</v>
      </c>
      <c r="AD71" s="410">
        <v>35</v>
      </c>
      <c r="AE71" s="410">
        <v>39</v>
      </c>
      <c r="AF71" s="410">
        <v>41</v>
      </c>
      <c r="AG71" s="410">
        <v>45</v>
      </c>
      <c r="AH71" s="410">
        <v>46</v>
      </c>
      <c r="AI71" s="410">
        <v>47</v>
      </c>
      <c r="AJ71" s="410">
        <v>49</v>
      </c>
      <c r="AK71" s="410">
        <v>50</v>
      </c>
      <c r="AL71" s="410">
        <v>53</v>
      </c>
      <c r="AM71" s="410">
        <v>54</v>
      </c>
      <c r="AN71" s="410">
        <v>58</v>
      </c>
      <c r="AO71" s="410">
        <v>61</v>
      </c>
      <c r="AP71" s="410">
        <v>64</v>
      </c>
      <c r="AQ71" s="410">
        <v>68</v>
      </c>
      <c r="AR71" s="410">
        <v>72</v>
      </c>
      <c r="AS71" s="410">
        <v>74</v>
      </c>
      <c r="AT71" s="410">
        <v>80</v>
      </c>
      <c r="AU71" s="410">
        <v>90</v>
      </c>
      <c r="AV71" s="410">
        <v>0</v>
      </c>
      <c r="AW71" s="410">
        <v>0</v>
      </c>
      <c r="AX71" s="410">
        <v>0</v>
      </c>
      <c r="AY71" s="410">
        <v>0</v>
      </c>
      <c r="AZ71" s="410">
        <v>0</v>
      </c>
      <c r="BA71" s="410">
        <v>0</v>
      </c>
      <c r="BB71" s="410">
        <v>0</v>
      </c>
      <c r="BC71" s="410">
        <v>0</v>
      </c>
      <c r="BD71" s="410">
        <v>0</v>
      </c>
      <c r="BE71" s="410">
        <v>0</v>
      </c>
      <c r="BF71" s="410">
        <v>0</v>
      </c>
      <c r="BG71" s="410">
        <v>0</v>
      </c>
      <c r="BH71" s="410">
        <v>0</v>
      </c>
      <c r="BI71" s="410">
        <v>0</v>
      </c>
      <c r="BJ71" s="410">
        <v>0</v>
      </c>
      <c r="BK71" s="410">
        <v>0</v>
      </c>
      <c r="BL71" s="410">
        <v>0</v>
      </c>
      <c r="BM71" s="410">
        <v>0</v>
      </c>
      <c r="BN71" s="410">
        <v>0</v>
      </c>
      <c r="BO71" s="410">
        <v>0</v>
      </c>
      <c r="BP71" s="410">
        <v>0</v>
      </c>
      <c r="BQ71" s="410">
        <v>0</v>
      </c>
      <c r="BR71" s="410">
        <v>0</v>
      </c>
      <c r="BS71" s="410">
        <v>0</v>
      </c>
      <c r="BT71" s="410">
        <v>0</v>
      </c>
      <c r="BU71" s="410">
        <v>0</v>
      </c>
      <c r="BV71" s="410">
        <v>0</v>
      </c>
      <c r="BW71" s="410">
        <v>0</v>
      </c>
      <c r="BX71" s="411">
        <v>0</v>
      </c>
      <c r="BY71" s="411">
        <v>0</v>
      </c>
      <c r="BZ71" s="411">
        <v>0</v>
      </c>
      <c r="CA71" s="412">
        <v>0</v>
      </c>
    </row>
    <row r="72" spans="1:79" x14ac:dyDescent="0.4">
      <c r="A72" s="312"/>
      <c r="B72" s="415" t="s">
        <v>326</v>
      </c>
      <c r="D72" s="410">
        <v>0</v>
      </c>
      <c r="E72" s="410">
        <v>0</v>
      </c>
      <c r="F72" s="410">
        <v>0</v>
      </c>
      <c r="G72" s="410">
        <v>0</v>
      </c>
      <c r="H72" s="410">
        <v>0</v>
      </c>
      <c r="I72" s="410">
        <v>0</v>
      </c>
      <c r="J72" s="410">
        <v>0</v>
      </c>
      <c r="K72" s="410">
        <v>0</v>
      </c>
      <c r="L72" s="410">
        <v>0</v>
      </c>
      <c r="M72" s="410">
        <v>0</v>
      </c>
      <c r="N72" s="410">
        <v>0</v>
      </c>
      <c r="O72" s="410">
        <v>0</v>
      </c>
      <c r="P72" s="410">
        <v>0</v>
      </c>
      <c r="Q72" s="410">
        <v>0</v>
      </c>
      <c r="R72" s="410">
        <v>0</v>
      </c>
      <c r="S72" s="410">
        <v>0</v>
      </c>
      <c r="T72" s="410">
        <v>0</v>
      </c>
      <c r="U72" s="410">
        <v>0</v>
      </c>
      <c r="V72" s="410">
        <v>0</v>
      </c>
      <c r="W72" s="410">
        <v>0</v>
      </c>
      <c r="X72" s="410">
        <v>0</v>
      </c>
      <c r="Y72" s="410">
        <v>0</v>
      </c>
      <c r="Z72" s="410">
        <v>0</v>
      </c>
      <c r="AA72" s="410">
        <v>0</v>
      </c>
      <c r="AB72" s="410">
        <v>0</v>
      </c>
      <c r="AC72" s="410">
        <v>41</v>
      </c>
      <c r="AD72" s="410">
        <v>51</v>
      </c>
      <c r="AE72" s="410">
        <v>56</v>
      </c>
      <c r="AF72" s="410">
        <v>64</v>
      </c>
      <c r="AG72" s="410">
        <v>70</v>
      </c>
      <c r="AH72" s="410">
        <v>76</v>
      </c>
      <c r="AI72" s="410">
        <v>80</v>
      </c>
      <c r="AJ72" s="410">
        <v>86</v>
      </c>
      <c r="AK72" s="410">
        <v>97</v>
      </c>
      <c r="AL72" s="410">
        <v>105</v>
      </c>
      <c r="AM72" s="410">
        <v>118</v>
      </c>
      <c r="AN72" s="410">
        <v>132</v>
      </c>
      <c r="AO72" s="410">
        <v>142</v>
      </c>
      <c r="AP72" s="410">
        <v>154</v>
      </c>
      <c r="AQ72" s="410">
        <v>166</v>
      </c>
      <c r="AR72" s="410">
        <v>176</v>
      </c>
      <c r="AS72" s="410">
        <v>186</v>
      </c>
      <c r="AT72" s="410">
        <v>199</v>
      </c>
      <c r="AU72" s="410">
        <v>212</v>
      </c>
      <c r="AV72" s="410">
        <v>0</v>
      </c>
      <c r="AW72" s="410">
        <v>0</v>
      </c>
      <c r="AX72" s="410">
        <v>0</v>
      </c>
      <c r="AY72" s="410">
        <v>0</v>
      </c>
      <c r="AZ72" s="410">
        <v>0</v>
      </c>
      <c r="BA72" s="410">
        <v>0</v>
      </c>
      <c r="BB72" s="410">
        <v>0</v>
      </c>
      <c r="BC72" s="410">
        <v>0</v>
      </c>
      <c r="BD72" s="410">
        <v>0</v>
      </c>
      <c r="BE72" s="410">
        <v>0</v>
      </c>
      <c r="BF72" s="410">
        <v>0</v>
      </c>
      <c r="BG72" s="410">
        <v>0</v>
      </c>
      <c r="BH72" s="410">
        <v>0</v>
      </c>
      <c r="BI72" s="410">
        <v>0</v>
      </c>
      <c r="BJ72" s="410">
        <v>0</v>
      </c>
      <c r="BK72" s="410">
        <v>0</v>
      </c>
      <c r="BL72" s="410">
        <v>0</v>
      </c>
      <c r="BM72" s="410">
        <v>0</v>
      </c>
      <c r="BN72" s="410">
        <v>0</v>
      </c>
      <c r="BO72" s="410">
        <v>0</v>
      </c>
      <c r="BP72" s="410">
        <v>0</v>
      </c>
      <c r="BQ72" s="410">
        <v>0</v>
      </c>
      <c r="BR72" s="410">
        <v>0</v>
      </c>
      <c r="BS72" s="410">
        <v>0</v>
      </c>
      <c r="BT72" s="410">
        <v>0</v>
      </c>
      <c r="BU72" s="410">
        <v>0</v>
      </c>
      <c r="BV72" s="410">
        <v>0</v>
      </c>
      <c r="BW72" s="410">
        <v>0</v>
      </c>
      <c r="BX72" s="411">
        <v>0</v>
      </c>
      <c r="BY72" s="411">
        <v>0</v>
      </c>
      <c r="BZ72" s="411">
        <v>0</v>
      </c>
      <c r="CA72" s="412">
        <v>0</v>
      </c>
    </row>
    <row r="73" spans="1:79" x14ac:dyDescent="0.4">
      <c r="A73" s="312"/>
      <c r="B73" s="415" t="s">
        <v>325</v>
      </c>
      <c r="D73" s="410">
        <v>0</v>
      </c>
      <c r="E73" s="410">
        <v>0</v>
      </c>
      <c r="F73" s="410">
        <v>0</v>
      </c>
      <c r="G73" s="410">
        <v>0</v>
      </c>
      <c r="H73" s="410">
        <v>0</v>
      </c>
      <c r="I73" s="410">
        <v>0</v>
      </c>
      <c r="J73" s="410">
        <v>0</v>
      </c>
      <c r="K73" s="410">
        <v>0</v>
      </c>
      <c r="L73" s="410">
        <v>0</v>
      </c>
      <c r="M73" s="410">
        <v>0</v>
      </c>
      <c r="N73" s="410">
        <v>0</v>
      </c>
      <c r="O73" s="410">
        <v>0</v>
      </c>
      <c r="P73" s="410">
        <v>0</v>
      </c>
      <c r="Q73" s="410">
        <v>0</v>
      </c>
      <c r="R73" s="410">
        <v>0</v>
      </c>
      <c r="S73" s="410">
        <v>0</v>
      </c>
      <c r="T73" s="410">
        <v>0</v>
      </c>
      <c r="U73" s="410">
        <v>0</v>
      </c>
      <c r="V73" s="410">
        <v>0</v>
      </c>
      <c r="W73" s="410">
        <v>0</v>
      </c>
      <c r="X73" s="410">
        <v>0</v>
      </c>
      <c r="Y73" s="410">
        <v>0</v>
      </c>
      <c r="Z73" s="410">
        <v>0</v>
      </c>
      <c r="AA73" s="410">
        <v>0</v>
      </c>
      <c r="AB73" s="410">
        <v>0</v>
      </c>
      <c r="AC73" s="410">
        <v>72</v>
      </c>
      <c r="AD73" s="410">
        <v>84</v>
      </c>
      <c r="AE73" s="410">
        <v>99</v>
      </c>
      <c r="AF73" s="410">
        <v>112</v>
      </c>
      <c r="AG73" s="410">
        <v>129</v>
      </c>
      <c r="AH73" s="410">
        <v>143</v>
      </c>
      <c r="AI73" s="410">
        <v>151</v>
      </c>
      <c r="AJ73" s="410">
        <v>179</v>
      </c>
      <c r="AK73" s="410">
        <v>203</v>
      </c>
      <c r="AL73" s="410">
        <v>230</v>
      </c>
      <c r="AM73" s="410">
        <v>269</v>
      </c>
      <c r="AN73" s="410">
        <v>317</v>
      </c>
      <c r="AO73" s="410">
        <v>359</v>
      </c>
      <c r="AP73" s="410">
        <v>394</v>
      </c>
      <c r="AQ73" s="410">
        <v>443</v>
      </c>
      <c r="AR73" s="410">
        <v>490</v>
      </c>
      <c r="AS73" s="410">
        <v>538</v>
      </c>
      <c r="AT73" s="410">
        <v>596</v>
      </c>
      <c r="AU73" s="410">
        <v>686</v>
      </c>
      <c r="AV73" s="410">
        <v>890</v>
      </c>
      <c r="AW73" s="410">
        <v>962</v>
      </c>
      <c r="AX73" s="410">
        <v>1046</v>
      </c>
      <c r="AY73" s="410">
        <v>1115</v>
      </c>
      <c r="AZ73" s="410">
        <v>1152</v>
      </c>
      <c r="BA73" s="410">
        <v>1207</v>
      </c>
      <c r="BB73" s="410">
        <v>1238</v>
      </c>
      <c r="BC73" s="410">
        <v>1256</v>
      </c>
      <c r="BD73" s="410">
        <v>1276</v>
      </c>
      <c r="BE73" s="410">
        <v>1296</v>
      </c>
      <c r="BF73" s="410">
        <v>1304</v>
      </c>
      <c r="BG73" s="410">
        <v>1343</v>
      </c>
      <c r="BH73" s="410">
        <v>1400</v>
      </c>
      <c r="BI73" s="410">
        <v>1445</v>
      </c>
      <c r="BJ73" s="410">
        <v>1489</v>
      </c>
      <c r="BK73" s="410">
        <v>1528</v>
      </c>
      <c r="BL73" s="410">
        <v>1568</v>
      </c>
      <c r="BM73" s="410">
        <v>1607</v>
      </c>
      <c r="BN73" s="410">
        <v>1619</v>
      </c>
      <c r="BO73" s="410">
        <v>1597</v>
      </c>
      <c r="BP73" s="410">
        <v>1553</v>
      </c>
      <c r="BQ73" s="410">
        <v>1490</v>
      </c>
      <c r="BR73" s="410">
        <v>1462</v>
      </c>
      <c r="BS73" s="410">
        <v>1459</v>
      </c>
      <c r="BT73" s="410">
        <v>1445</v>
      </c>
      <c r="BU73" s="410">
        <v>1435</v>
      </c>
      <c r="BV73" s="410">
        <v>1440</v>
      </c>
      <c r="BW73" s="410">
        <v>1451</v>
      </c>
      <c r="BX73" s="411">
        <v>1467</v>
      </c>
      <c r="BY73" s="411">
        <v>1487</v>
      </c>
      <c r="BZ73" s="411">
        <v>1512</v>
      </c>
      <c r="CA73" s="412">
        <v>1541</v>
      </c>
    </row>
    <row r="74" spans="1:79" x14ac:dyDescent="0.4">
      <c r="A74" s="312"/>
      <c r="B74" s="413" t="s">
        <v>229</v>
      </c>
      <c r="D74" s="410">
        <v>0</v>
      </c>
      <c r="E74" s="410">
        <v>0</v>
      </c>
      <c r="F74" s="410">
        <v>0</v>
      </c>
      <c r="G74" s="410">
        <v>0</v>
      </c>
      <c r="H74" s="410">
        <v>0</v>
      </c>
      <c r="I74" s="410">
        <v>0</v>
      </c>
      <c r="J74" s="410">
        <v>0</v>
      </c>
      <c r="K74" s="410">
        <v>0</v>
      </c>
      <c r="L74" s="410">
        <v>0</v>
      </c>
      <c r="M74" s="410">
        <v>0</v>
      </c>
      <c r="N74" s="410">
        <v>0</v>
      </c>
      <c r="O74" s="410">
        <v>0</v>
      </c>
      <c r="P74" s="410">
        <v>0</v>
      </c>
      <c r="Q74" s="410">
        <v>0</v>
      </c>
      <c r="R74" s="410">
        <v>0</v>
      </c>
      <c r="S74" s="410">
        <v>0</v>
      </c>
      <c r="T74" s="410">
        <v>0</v>
      </c>
      <c r="U74" s="410">
        <v>0</v>
      </c>
      <c r="V74" s="410">
        <v>0</v>
      </c>
      <c r="W74" s="410">
        <v>0</v>
      </c>
      <c r="X74" s="410">
        <v>0</v>
      </c>
      <c r="Y74" s="410">
        <v>0</v>
      </c>
      <c r="Z74" s="410">
        <v>0</v>
      </c>
      <c r="AA74" s="410">
        <v>0</v>
      </c>
      <c r="AB74" s="410">
        <v>0</v>
      </c>
      <c r="AC74" s="410">
        <v>0</v>
      </c>
      <c r="AD74" s="410">
        <v>0</v>
      </c>
      <c r="AE74" s="410">
        <v>0</v>
      </c>
      <c r="AF74" s="410">
        <v>0</v>
      </c>
      <c r="AG74" s="410">
        <v>0</v>
      </c>
      <c r="AH74" s="410">
        <v>0</v>
      </c>
      <c r="AI74" s="410">
        <v>0</v>
      </c>
      <c r="AJ74" s="410">
        <v>0</v>
      </c>
      <c r="AK74" s="410">
        <v>0</v>
      </c>
      <c r="AL74" s="410">
        <v>0</v>
      </c>
      <c r="AM74" s="410">
        <v>0</v>
      </c>
      <c r="AN74" s="410">
        <v>0</v>
      </c>
      <c r="AO74" s="410">
        <v>0</v>
      </c>
      <c r="AP74" s="410">
        <v>0</v>
      </c>
      <c r="AQ74" s="410">
        <v>0</v>
      </c>
      <c r="AR74" s="410">
        <v>0</v>
      </c>
      <c r="AS74" s="410">
        <v>0</v>
      </c>
      <c r="AT74" s="410">
        <v>0</v>
      </c>
      <c r="AU74" s="410">
        <v>0</v>
      </c>
      <c r="AV74" s="410">
        <v>0</v>
      </c>
      <c r="AW74" s="410">
        <v>0</v>
      </c>
      <c r="AX74" s="410">
        <v>0</v>
      </c>
      <c r="AY74" s="410">
        <v>153</v>
      </c>
      <c r="AZ74" s="410">
        <v>146</v>
      </c>
      <c r="BA74" s="410">
        <v>158</v>
      </c>
      <c r="BB74" s="410">
        <v>166</v>
      </c>
      <c r="BC74" s="410">
        <v>178</v>
      </c>
      <c r="BD74" s="410">
        <v>188</v>
      </c>
      <c r="BE74" s="410">
        <v>199</v>
      </c>
      <c r="BF74" s="410">
        <v>206</v>
      </c>
      <c r="BG74" s="410">
        <v>204</v>
      </c>
      <c r="BH74" s="410">
        <v>189</v>
      </c>
      <c r="BI74" s="410">
        <v>184</v>
      </c>
      <c r="BJ74" s="410">
        <v>177</v>
      </c>
      <c r="BK74" s="410">
        <v>172</v>
      </c>
      <c r="BL74" s="410">
        <v>169</v>
      </c>
      <c r="BM74" s="410">
        <v>169</v>
      </c>
      <c r="BN74" s="410">
        <v>163</v>
      </c>
      <c r="BO74" s="410">
        <v>160</v>
      </c>
      <c r="BP74" s="410">
        <v>158</v>
      </c>
      <c r="BQ74" s="410">
        <v>151</v>
      </c>
      <c r="BR74" s="410">
        <v>155</v>
      </c>
      <c r="BS74" s="410">
        <v>143</v>
      </c>
      <c r="BT74" s="410">
        <v>148</v>
      </c>
      <c r="BU74" s="410">
        <v>145</v>
      </c>
      <c r="BV74" s="410">
        <v>137</v>
      </c>
      <c r="BW74" s="410">
        <v>135</v>
      </c>
      <c r="BX74" s="411">
        <v>133</v>
      </c>
      <c r="BY74" s="411">
        <v>133</v>
      </c>
      <c r="BZ74" s="411">
        <v>133</v>
      </c>
      <c r="CA74" s="412">
        <v>134</v>
      </c>
    </row>
    <row r="75" spans="1:79" ht="25.5" customHeight="1" x14ac:dyDescent="0.4">
      <c r="A75" s="312"/>
      <c r="B75" s="296" t="s">
        <v>445</v>
      </c>
      <c r="D75" s="410"/>
      <c r="E75" s="410"/>
      <c r="F75" s="410"/>
      <c r="G75" s="410"/>
      <c r="H75" s="410"/>
      <c r="I75" s="410"/>
      <c r="J75" s="410"/>
      <c r="K75" s="410"/>
      <c r="L75" s="410"/>
      <c r="M75" s="410"/>
      <c r="N75" s="410"/>
      <c r="O75" s="410"/>
      <c r="P75" s="410"/>
      <c r="Q75" s="410"/>
      <c r="R75" s="410"/>
      <c r="S75" s="410"/>
      <c r="T75" s="410"/>
      <c r="U75" s="410"/>
      <c r="V75" s="410"/>
      <c r="W75" s="410"/>
      <c r="X75" s="410"/>
      <c r="Y75" s="410"/>
      <c r="Z75" s="410"/>
      <c r="AA75" s="410"/>
      <c r="AB75" s="410"/>
      <c r="AC75" s="410"/>
      <c r="AD75" s="410"/>
      <c r="AE75" s="410"/>
      <c r="AF75" s="410"/>
      <c r="AG75" s="410"/>
      <c r="AH75" s="410"/>
      <c r="AI75" s="410"/>
      <c r="AJ75" s="410"/>
      <c r="AK75" s="410"/>
      <c r="AL75" s="410"/>
      <c r="AM75" s="410"/>
      <c r="AN75" s="410"/>
      <c r="AO75" s="410"/>
      <c r="AP75" s="410"/>
      <c r="AQ75" s="410"/>
      <c r="AR75" s="410"/>
      <c r="AS75" s="410"/>
      <c r="AT75" s="410"/>
      <c r="AU75" s="410"/>
      <c r="AV75" s="410"/>
      <c r="AW75" s="410"/>
      <c r="AX75" s="410"/>
      <c r="AY75" s="410"/>
      <c r="AZ75" s="410"/>
      <c r="BA75" s="410"/>
      <c r="BB75" s="410"/>
      <c r="BC75" s="410"/>
      <c r="BD75" s="410"/>
      <c r="BE75" s="410"/>
      <c r="BF75" s="410"/>
      <c r="BG75" s="410">
        <v>0</v>
      </c>
      <c r="BH75" s="410">
        <v>0</v>
      </c>
      <c r="BI75" s="410">
        <v>0</v>
      </c>
      <c r="BJ75" s="410">
        <v>0</v>
      </c>
      <c r="BK75" s="410">
        <v>0</v>
      </c>
      <c r="BL75" s="410">
        <v>0</v>
      </c>
      <c r="BM75" s="410">
        <v>1</v>
      </c>
      <c r="BN75" s="410">
        <v>1</v>
      </c>
      <c r="BO75" s="410">
        <v>1</v>
      </c>
      <c r="BP75" s="410">
        <v>1</v>
      </c>
      <c r="BQ75" s="410">
        <v>2</v>
      </c>
      <c r="BR75" s="410">
        <v>2</v>
      </c>
      <c r="BS75" s="410">
        <v>2</v>
      </c>
      <c r="BT75" s="410">
        <v>3</v>
      </c>
      <c r="BU75" s="410">
        <v>3</v>
      </c>
      <c r="BV75" s="410">
        <v>3</v>
      </c>
      <c r="BW75" s="410">
        <v>3</v>
      </c>
      <c r="BX75" s="411">
        <v>3</v>
      </c>
      <c r="BY75" s="411">
        <v>4</v>
      </c>
      <c r="BZ75" s="411">
        <v>4</v>
      </c>
      <c r="CA75" s="412">
        <v>4</v>
      </c>
    </row>
    <row r="76" spans="1:79" s="230" customFormat="1" ht="26.25" customHeight="1" x14ac:dyDescent="0.4">
      <c r="B76" s="414" t="s">
        <v>170</v>
      </c>
      <c r="C76" s="354"/>
      <c r="D76" s="410">
        <v>0</v>
      </c>
      <c r="E76" s="410">
        <v>0</v>
      </c>
      <c r="F76" s="410">
        <v>0</v>
      </c>
      <c r="G76" s="410">
        <v>0</v>
      </c>
      <c r="H76" s="410">
        <v>0</v>
      </c>
      <c r="I76" s="410">
        <v>0</v>
      </c>
      <c r="J76" s="410">
        <v>0</v>
      </c>
      <c r="K76" s="410">
        <v>0</v>
      </c>
      <c r="L76" s="410">
        <v>0</v>
      </c>
      <c r="M76" s="410">
        <v>0</v>
      </c>
      <c r="N76" s="410">
        <v>0</v>
      </c>
      <c r="O76" s="410">
        <v>0</v>
      </c>
      <c r="P76" s="410">
        <v>0</v>
      </c>
      <c r="Q76" s="410">
        <v>0</v>
      </c>
      <c r="R76" s="410">
        <v>0</v>
      </c>
      <c r="S76" s="410">
        <v>0</v>
      </c>
      <c r="T76" s="410">
        <v>0</v>
      </c>
      <c r="U76" s="410">
        <v>0</v>
      </c>
      <c r="V76" s="410">
        <v>0</v>
      </c>
      <c r="W76" s="410">
        <v>0</v>
      </c>
      <c r="X76" s="410">
        <v>0</v>
      </c>
      <c r="Y76" s="410">
        <v>0</v>
      </c>
      <c r="Z76" s="410">
        <v>0</v>
      </c>
      <c r="AA76" s="410">
        <v>0</v>
      </c>
      <c r="AB76" s="410">
        <v>0</v>
      </c>
      <c r="AC76" s="410">
        <v>0</v>
      </c>
      <c r="AD76" s="410">
        <v>0</v>
      </c>
      <c r="AE76" s="410">
        <v>0</v>
      </c>
      <c r="AF76" s="410">
        <v>34</v>
      </c>
      <c r="AG76" s="410">
        <v>55</v>
      </c>
      <c r="AH76" s="410">
        <v>75</v>
      </c>
      <c r="AI76" s="410">
        <v>105</v>
      </c>
      <c r="AJ76" s="410">
        <v>147</v>
      </c>
      <c r="AK76" s="410">
        <v>177</v>
      </c>
      <c r="AL76" s="410">
        <v>214</v>
      </c>
      <c r="AM76" s="410">
        <v>263</v>
      </c>
      <c r="AN76" s="410">
        <v>314</v>
      </c>
      <c r="AO76" s="410">
        <v>367</v>
      </c>
      <c r="AP76" s="410">
        <v>422</v>
      </c>
      <c r="AQ76" s="410">
        <v>474</v>
      </c>
      <c r="AR76" s="410">
        <v>520</v>
      </c>
      <c r="AS76" s="410">
        <v>565</v>
      </c>
      <c r="AT76" s="410">
        <v>607</v>
      </c>
      <c r="AU76" s="410">
        <v>654</v>
      </c>
      <c r="AV76" s="410">
        <v>0</v>
      </c>
      <c r="AW76" s="410">
        <v>0</v>
      </c>
      <c r="AX76" s="410">
        <v>0</v>
      </c>
      <c r="AY76" s="410">
        <v>0</v>
      </c>
      <c r="AZ76" s="410">
        <v>0</v>
      </c>
      <c r="BA76" s="410">
        <v>0</v>
      </c>
      <c r="BB76" s="410">
        <v>0</v>
      </c>
      <c r="BC76" s="410">
        <v>0</v>
      </c>
      <c r="BD76" s="410">
        <v>0</v>
      </c>
      <c r="BE76" s="410">
        <v>0</v>
      </c>
      <c r="BF76" s="410">
        <v>0</v>
      </c>
      <c r="BG76" s="410">
        <v>0</v>
      </c>
      <c r="BH76" s="410">
        <v>0</v>
      </c>
      <c r="BI76" s="410">
        <v>0</v>
      </c>
      <c r="BJ76" s="410">
        <v>0</v>
      </c>
      <c r="BK76" s="410">
        <v>0</v>
      </c>
      <c r="BL76" s="410">
        <v>0</v>
      </c>
      <c r="BM76" s="410">
        <v>0</v>
      </c>
      <c r="BN76" s="410">
        <v>0</v>
      </c>
      <c r="BO76" s="410">
        <v>0</v>
      </c>
      <c r="BP76" s="410">
        <v>0</v>
      </c>
      <c r="BQ76" s="410">
        <v>0</v>
      </c>
      <c r="BR76" s="410">
        <v>0</v>
      </c>
      <c r="BS76" s="410">
        <v>0</v>
      </c>
      <c r="BT76" s="410">
        <v>0</v>
      </c>
      <c r="BU76" s="410">
        <v>0</v>
      </c>
      <c r="BV76" s="410">
        <v>0</v>
      </c>
      <c r="BW76" s="410">
        <v>0</v>
      </c>
      <c r="BX76" s="411">
        <v>0</v>
      </c>
      <c r="BY76" s="411">
        <v>0</v>
      </c>
      <c r="BZ76" s="411">
        <v>0</v>
      </c>
      <c r="CA76" s="412">
        <v>0</v>
      </c>
    </row>
    <row r="77" spans="1:79" x14ac:dyDescent="0.4">
      <c r="A77" s="312"/>
      <c r="B77" s="327" t="s">
        <v>444</v>
      </c>
      <c r="D77" s="410">
        <v>0</v>
      </c>
      <c r="E77" s="410">
        <v>0</v>
      </c>
      <c r="F77" s="410">
        <v>0</v>
      </c>
      <c r="G77" s="410">
        <v>0</v>
      </c>
      <c r="H77" s="410">
        <v>0</v>
      </c>
      <c r="I77" s="410">
        <v>0</v>
      </c>
      <c r="J77" s="410">
        <v>0</v>
      </c>
      <c r="K77" s="410">
        <v>0</v>
      </c>
      <c r="L77" s="410">
        <v>0</v>
      </c>
      <c r="M77" s="410">
        <v>0</v>
      </c>
      <c r="N77" s="410">
        <v>0</v>
      </c>
      <c r="O77" s="410">
        <v>0</v>
      </c>
      <c r="P77" s="410">
        <v>0</v>
      </c>
      <c r="Q77" s="410">
        <v>0</v>
      </c>
      <c r="R77" s="410">
        <v>0</v>
      </c>
      <c r="S77" s="410">
        <v>0</v>
      </c>
      <c r="T77" s="410">
        <v>0</v>
      </c>
      <c r="U77" s="410">
        <v>0</v>
      </c>
      <c r="V77" s="410">
        <v>0</v>
      </c>
      <c r="W77" s="410">
        <v>0</v>
      </c>
      <c r="X77" s="410">
        <v>0</v>
      </c>
      <c r="Y77" s="410">
        <v>0</v>
      </c>
      <c r="Z77" s="410">
        <v>0</v>
      </c>
      <c r="AA77" s="410">
        <v>0</v>
      </c>
      <c r="AB77" s="410">
        <v>0</v>
      </c>
      <c r="AC77" s="410">
        <v>0</v>
      </c>
      <c r="AD77" s="410">
        <v>0</v>
      </c>
      <c r="AE77" s="410">
        <v>0</v>
      </c>
      <c r="AF77" s="410">
        <v>3</v>
      </c>
      <c r="AG77" s="410">
        <v>11</v>
      </c>
      <c r="AH77" s="410">
        <v>15</v>
      </c>
      <c r="AI77" s="410">
        <v>15</v>
      </c>
      <c r="AJ77" s="410">
        <v>16</v>
      </c>
      <c r="AK77" s="410">
        <v>16</v>
      </c>
      <c r="AL77" s="410">
        <v>16</v>
      </c>
      <c r="AM77" s="410">
        <v>16</v>
      </c>
      <c r="AN77" s="410">
        <v>17</v>
      </c>
      <c r="AO77" s="410">
        <v>17</v>
      </c>
      <c r="AP77" s="410">
        <v>17</v>
      </c>
      <c r="AQ77" s="410">
        <v>17</v>
      </c>
      <c r="AR77" s="410">
        <v>17</v>
      </c>
      <c r="AS77" s="410">
        <v>18</v>
      </c>
      <c r="AT77" s="410">
        <v>18</v>
      </c>
      <c r="AU77" s="410">
        <v>19</v>
      </c>
      <c r="AV77" s="410">
        <v>0</v>
      </c>
      <c r="AW77" s="410">
        <v>0</v>
      </c>
      <c r="AX77" s="410">
        <v>0</v>
      </c>
      <c r="AY77" s="410">
        <v>0</v>
      </c>
      <c r="AZ77" s="410">
        <v>0</v>
      </c>
      <c r="BA77" s="410">
        <v>0</v>
      </c>
      <c r="BB77" s="410">
        <v>0</v>
      </c>
      <c r="BC77" s="410">
        <v>0</v>
      </c>
      <c r="BD77" s="410">
        <v>0</v>
      </c>
      <c r="BE77" s="410">
        <v>0</v>
      </c>
      <c r="BF77" s="410">
        <v>0</v>
      </c>
      <c r="BG77" s="410">
        <v>0</v>
      </c>
      <c r="BH77" s="410">
        <v>0</v>
      </c>
      <c r="BI77" s="410">
        <v>0</v>
      </c>
      <c r="BJ77" s="410">
        <v>0</v>
      </c>
      <c r="BK77" s="410">
        <v>0</v>
      </c>
      <c r="BL77" s="410">
        <v>0</v>
      </c>
      <c r="BM77" s="410">
        <v>0</v>
      </c>
      <c r="BN77" s="410">
        <v>0</v>
      </c>
      <c r="BO77" s="410">
        <v>0</v>
      </c>
      <c r="BP77" s="410">
        <v>0</v>
      </c>
      <c r="BQ77" s="410">
        <v>0</v>
      </c>
      <c r="BR77" s="410">
        <v>0</v>
      </c>
      <c r="BS77" s="410">
        <v>0</v>
      </c>
      <c r="BT77" s="410">
        <v>0</v>
      </c>
      <c r="BU77" s="410">
        <v>0</v>
      </c>
      <c r="BV77" s="410">
        <v>0</v>
      </c>
      <c r="BW77" s="410">
        <v>0</v>
      </c>
      <c r="BX77" s="411">
        <v>0</v>
      </c>
      <c r="BY77" s="411">
        <v>0</v>
      </c>
      <c r="BZ77" s="411">
        <v>0</v>
      </c>
      <c r="CA77" s="412">
        <v>0</v>
      </c>
    </row>
    <row r="78" spans="1:79" x14ac:dyDescent="0.4">
      <c r="A78" s="312"/>
      <c r="B78" s="327" t="s">
        <v>326</v>
      </c>
      <c r="D78" s="410">
        <v>0</v>
      </c>
      <c r="E78" s="410">
        <v>0</v>
      </c>
      <c r="F78" s="410">
        <v>0</v>
      </c>
      <c r="G78" s="410">
        <v>0</v>
      </c>
      <c r="H78" s="410">
        <v>0</v>
      </c>
      <c r="I78" s="410">
        <v>0</v>
      </c>
      <c r="J78" s="410">
        <v>0</v>
      </c>
      <c r="K78" s="410">
        <v>0</v>
      </c>
      <c r="L78" s="410">
        <v>0</v>
      </c>
      <c r="M78" s="410">
        <v>0</v>
      </c>
      <c r="N78" s="410">
        <v>0</v>
      </c>
      <c r="O78" s="410">
        <v>0</v>
      </c>
      <c r="P78" s="410">
        <v>0</v>
      </c>
      <c r="Q78" s="410">
        <v>0</v>
      </c>
      <c r="R78" s="410">
        <v>0</v>
      </c>
      <c r="S78" s="410">
        <v>0</v>
      </c>
      <c r="T78" s="410">
        <v>0</v>
      </c>
      <c r="U78" s="410">
        <v>0</v>
      </c>
      <c r="V78" s="410">
        <v>0</v>
      </c>
      <c r="W78" s="410">
        <v>0</v>
      </c>
      <c r="X78" s="410">
        <v>0</v>
      </c>
      <c r="Y78" s="410">
        <v>0</v>
      </c>
      <c r="Z78" s="410">
        <v>0</v>
      </c>
      <c r="AA78" s="410">
        <v>0</v>
      </c>
      <c r="AB78" s="410">
        <v>0</v>
      </c>
      <c r="AC78" s="410">
        <v>0</v>
      </c>
      <c r="AD78" s="410">
        <v>0</v>
      </c>
      <c r="AE78" s="410">
        <v>0</v>
      </c>
      <c r="AF78" s="410">
        <v>31</v>
      </c>
      <c r="AG78" s="410">
        <v>44</v>
      </c>
      <c r="AH78" s="410">
        <v>61</v>
      </c>
      <c r="AI78" s="410">
        <v>86</v>
      </c>
      <c r="AJ78" s="410">
        <v>114</v>
      </c>
      <c r="AK78" s="410">
        <v>131</v>
      </c>
      <c r="AL78" s="410">
        <v>154</v>
      </c>
      <c r="AM78" s="410">
        <v>185</v>
      </c>
      <c r="AN78" s="410">
        <v>216</v>
      </c>
      <c r="AO78" s="410">
        <v>246</v>
      </c>
      <c r="AP78" s="410">
        <v>275</v>
      </c>
      <c r="AQ78" s="410">
        <v>303</v>
      </c>
      <c r="AR78" s="410">
        <v>325</v>
      </c>
      <c r="AS78" s="410">
        <v>345</v>
      </c>
      <c r="AT78" s="410">
        <v>364</v>
      </c>
      <c r="AU78" s="410">
        <v>387</v>
      </c>
      <c r="AV78" s="410">
        <v>0</v>
      </c>
      <c r="AW78" s="410">
        <v>0</v>
      </c>
      <c r="AX78" s="410">
        <v>0</v>
      </c>
      <c r="AY78" s="410">
        <v>0</v>
      </c>
      <c r="AZ78" s="410">
        <v>0</v>
      </c>
      <c r="BA78" s="410">
        <v>0</v>
      </c>
      <c r="BB78" s="410">
        <v>0</v>
      </c>
      <c r="BC78" s="410">
        <v>0</v>
      </c>
      <c r="BD78" s="410">
        <v>0</v>
      </c>
      <c r="BE78" s="410">
        <v>0</v>
      </c>
      <c r="BF78" s="410">
        <v>0</v>
      </c>
      <c r="BG78" s="410">
        <v>0</v>
      </c>
      <c r="BH78" s="410">
        <v>0</v>
      </c>
      <c r="BI78" s="410">
        <v>0</v>
      </c>
      <c r="BJ78" s="410">
        <v>0</v>
      </c>
      <c r="BK78" s="410">
        <v>0</v>
      </c>
      <c r="BL78" s="410">
        <v>0</v>
      </c>
      <c r="BM78" s="410">
        <v>0</v>
      </c>
      <c r="BN78" s="410">
        <v>0</v>
      </c>
      <c r="BO78" s="410">
        <v>0</v>
      </c>
      <c r="BP78" s="410">
        <v>0</v>
      </c>
      <c r="BQ78" s="410">
        <v>0</v>
      </c>
      <c r="BR78" s="410">
        <v>0</v>
      </c>
      <c r="BS78" s="410">
        <v>0</v>
      </c>
      <c r="BT78" s="410">
        <v>0</v>
      </c>
      <c r="BU78" s="410">
        <v>0</v>
      </c>
      <c r="BV78" s="410">
        <v>0</v>
      </c>
      <c r="BW78" s="410">
        <v>0</v>
      </c>
      <c r="BX78" s="411">
        <v>0</v>
      </c>
      <c r="BY78" s="411">
        <v>0</v>
      </c>
      <c r="BZ78" s="411">
        <v>0</v>
      </c>
      <c r="CA78" s="412">
        <v>0</v>
      </c>
    </row>
    <row r="79" spans="1:79" x14ac:dyDescent="0.4">
      <c r="A79" s="312"/>
      <c r="B79" s="327" t="s">
        <v>325</v>
      </c>
      <c r="D79" s="410">
        <v>0</v>
      </c>
      <c r="E79" s="410">
        <v>0</v>
      </c>
      <c r="F79" s="410">
        <v>0</v>
      </c>
      <c r="G79" s="410">
        <v>0</v>
      </c>
      <c r="H79" s="410">
        <v>0</v>
      </c>
      <c r="I79" s="410">
        <v>0</v>
      </c>
      <c r="J79" s="410">
        <v>0</v>
      </c>
      <c r="K79" s="410">
        <v>0</v>
      </c>
      <c r="L79" s="410">
        <v>0</v>
      </c>
      <c r="M79" s="410">
        <v>0</v>
      </c>
      <c r="N79" s="410">
        <v>0</v>
      </c>
      <c r="O79" s="410">
        <v>0</v>
      </c>
      <c r="P79" s="410">
        <v>0</v>
      </c>
      <c r="Q79" s="410">
        <v>0</v>
      </c>
      <c r="R79" s="410">
        <v>0</v>
      </c>
      <c r="S79" s="410">
        <v>0</v>
      </c>
      <c r="T79" s="410">
        <v>0</v>
      </c>
      <c r="U79" s="410">
        <v>0</v>
      </c>
      <c r="V79" s="410">
        <v>0</v>
      </c>
      <c r="W79" s="410">
        <v>0</v>
      </c>
      <c r="X79" s="410">
        <v>0</v>
      </c>
      <c r="Y79" s="410">
        <v>0</v>
      </c>
      <c r="Z79" s="410">
        <v>0</v>
      </c>
      <c r="AA79" s="410">
        <v>0</v>
      </c>
      <c r="AB79" s="410">
        <v>0</v>
      </c>
      <c r="AC79" s="410">
        <v>0</v>
      </c>
      <c r="AD79" s="410">
        <v>0</v>
      </c>
      <c r="AE79" s="410">
        <v>0</v>
      </c>
      <c r="AF79" s="410">
        <v>0</v>
      </c>
      <c r="AG79" s="410">
        <v>0</v>
      </c>
      <c r="AH79" s="410">
        <v>0</v>
      </c>
      <c r="AI79" s="410">
        <v>3</v>
      </c>
      <c r="AJ79" s="410">
        <v>17</v>
      </c>
      <c r="AK79" s="410">
        <v>30</v>
      </c>
      <c r="AL79" s="410">
        <v>44</v>
      </c>
      <c r="AM79" s="410">
        <v>61</v>
      </c>
      <c r="AN79" s="410">
        <v>81</v>
      </c>
      <c r="AO79" s="410">
        <v>104</v>
      </c>
      <c r="AP79" s="410">
        <v>130</v>
      </c>
      <c r="AQ79" s="410">
        <v>155</v>
      </c>
      <c r="AR79" s="410">
        <v>178</v>
      </c>
      <c r="AS79" s="410">
        <v>202</v>
      </c>
      <c r="AT79" s="410">
        <v>225</v>
      </c>
      <c r="AU79" s="410">
        <v>248</v>
      </c>
      <c r="AV79" s="410">
        <v>0</v>
      </c>
      <c r="AW79" s="410">
        <v>0</v>
      </c>
      <c r="AX79" s="410">
        <v>0</v>
      </c>
      <c r="AY79" s="410">
        <v>0</v>
      </c>
      <c r="AZ79" s="410">
        <v>0</v>
      </c>
      <c r="BA79" s="410">
        <v>0</v>
      </c>
      <c r="BB79" s="410">
        <v>0</v>
      </c>
      <c r="BC79" s="410">
        <v>0</v>
      </c>
      <c r="BD79" s="410">
        <v>0</v>
      </c>
      <c r="BE79" s="410">
        <v>0</v>
      </c>
      <c r="BF79" s="410">
        <v>0</v>
      </c>
      <c r="BG79" s="410">
        <v>0</v>
      </c>
      <c r="BH79" s="410">
        <v>0</v>
      </c>
      <c r="BI79" s="410">
        <v>0</v>
      </c>
      <c r="BJ79" s="410">
        <v>0</v>
      </c>
      <c r="BK79" s="410">
        <v>0</v>
      </c>
      <c r="BL79" s="410">
        <v>0</v>
      </c>
      <c r="BM79" s="410">
        <v>0</v>
      </c>
      <c r="BN79" s="410">
        <v>0</v>
      </c>
      <c r="BO79" s="410">
        <v>0</v>
      </c>
      <c r="BP79" s="410">
        <v>0</v>
      </c>
      <c r="BQ79" s="410">
        <v>0</v>
      </c>
      <c r="BR79" s="410">
        <v>0</v>
      </c>
      <c r="BS79" s="410">
        <v>0</v>
      </c>
      <c r="BT79" s="410">
        <v>0</v>
      </c>
      <c r="BU79" s="410">
        <v>0</v>
      </c>
      <c r="BV79" s="410">
        <v>0</v>
      </c>
      <c r="BW79" s="410">
        <v>0</v>
      </c>
      <c r="BX79" s="411">
        <v>0</v>
      </c>
      <c r="BY79" s="411">
        <v>0</v>
      </c>
      <c r="BZ79" s="411">
        <v>0</v>
      </c>
      <c r="CA79" s="412">
        <v>0</v>
      </c>
    </row>
    <row r="80" spans="1:79" ht="15.4" thickBot="1" x14ac:dyDescent="0.45">
      <c r="A80" s="349"/>
      <c r="B80" s="430"/>
      <c r="C80" s="349"/>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431"/>
      <c r="AF80" s="431"/>
      <c r="AG80" s="431"/>
      <c r="AH80" s="431"/>
      <c r="AI80" s="431"/>
      <c r="AJ80" s="431"/>
      <c r="AK80" s="431"/>
      <c r="AL80" s="431"/>
      <c r="AM80" s="431"/>
      <c r="AN80" s="431"/>
      <c r="AO80" s="431"/>
      <c r="AP80" s="431"/>
      <c r="AQ80" s="431"/>
      <c r="AR80" s="431"/>
      <c r="AS80" s="431"/>
      <c r="AT80" s="431"/>
      <c r="AU80" s="431"/>
      <c r="AV80" s="431"/>
      <c r="AW80" s="431"/>
      <c r="AX80" s="431"/>
      <c r="AY80" s="431"/>
      <c r="AZ80" s="431"/>
      <c r="BA80" s="431"/>
      <c r="BB80" s="431"/>
      <c r="BC80" s="431"/>
      <c r="BD80" s="431"/>
      <c r="BE80" s="431"/>
      <c r="BF80" s="431"/>
      <c r="BG80" s="431"/>
      <c r="BH80" s="431"/>
      <c r="BI80" s="431"/>
      <c r="BJ80" s="431"/>
      <c r="BK80" s="431"/>
      <c r="BL80" s="431"/>
      <c r="BM80" s="431"/>
      <c r="BN80" s="431"/>
      <c r="BO80" s="431"/>
      <c r="BP80" s="431"/>
      <c r="BQ80" s="431"/>
      <c r="BR80" s="431"/>
      <c r="BS80" s="431"/>
      <c r="BT80" s="431"/>
      <c r="BU80" s="431"/>
      <c r="BV80" s="431"/>
      <c r="BW80" s="431"/>
      <c r="BX80" s="431"/>
      <c r="BY80" s="431"/>
      <c r="BZ80" s="431"/>
      <c r="CA80" s="43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tint="0.39997558519241921"/>
  </sheetPr>
  <dimension ref="A1:CA144"/>
  <sheetViews>
    <sheetView zoomScale="70" zoomScaleNormal="70" workbookViewId="0">
      <pane xSplit="3" topLeftCell="BS1" activePane="topRight" state="frozen"/>
      <selection activeCell="A4" sqref="A4"/>
      <selection pane="top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206" customWidth="1"/>
    <col min="76" max="79" width="12.73046875" style="312" customWidth="1"/>
    <col min="80" max="16384" width="9.1328125" style="312"/>
  </cols>
  <sheetData>
    <row r="1" spans="1:79" s="310" customFormat="1" ht="25.5" customHeight="1" thickBot="1" x14ac:dyDescent="0.4">
      <c r="A1" s="40" t="s">
        <v>42</v>
      </c>
      <c r="B1" s="41" t="s">
        <v>82</v>
      </c>
      <c r="C1" s="92"/>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9"/>
      <c r="BW1" s="309"/>
      <c r="BX1" s="309"/>
    </row>
    <row r="2" spans="1:79" ht="34.5" customHeight="1" x14ac:dyDescent="0.4">
      <c r="A2" s="44" t="s">
        <v>592</v>
      </c>
      <c r="B2" s="17" t="s">
        <v>447</v>
      </c>
      <c r="C2" s="404"/>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69"/>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30" customFormat="1" ht="24" customHeight="1" x14ac:dyDescent="0.4">
      <c r="A4" s="356"/>
      <c r="B4" s="323" t="s">
        <v>100</v>
      </c>
      <c r="C4" s="91"/>
      <c r="D4" s="357">
        <v>0</v>
      </c>
      <c r="E4" s="357">
        <v>0</v>
      </c>
      <c r="F4" s="357">
        <v>0</v>
      </c>
      <c r="G4" s="357">
        <v>0</v>
      </c>
      <c r="H4" s="357">
        <v>0</v>
      </c>
      <c r="I4" s="357">
        <v>0</v>
      </c>
      <c r="J4" s="357">
        <v>0</v>
      </c>
      <c r="K4" s="357">
        <v>0</v>
      </c>
      <c r="L4" s="357">
        <v>0</v>
      </c>
      <c r="M4" s="357">
        <v>0</v>
      </c>
      <c r="N4" s="357">
        <v>0</v>
      </c>
      <c r="O4" s="357">
        <v>0</v>
      </c>
      <c r="P4" s="357">
        <v>0</v>
      </c>
      <c r="Q4" s="357">
        <v>0</v>
      </c>
      <c r="R4" s="357">
        <v>0</v>
      </c>
      <c r="S4" s="357">
        <v>0</v>
      </c>
      <c r="T4" s="357">
        <v>0</v>
      </c>
      <c r="U4" s="357">
        <v>0</v>
      </c>
      <c r="V4" s="357">
        <v>0</v>
      </c>
      <c r="W4" s="357">
        <v>0</v>
      </c>
      <c r="X4" s="357">
        <v>0</v>
      </c>
      <c r="Y4" s="357">
        <v>0</v>
      </c>
      <c r="Z4" s="357">
        <v>22</v>
      </c>
      <c r="AA4" s="357">
        <v>20</v>
      </c>
      <c r="AB4" s="357">
        <v>105</v>
      </c>
      <c r="AC4" s="357">
        <v>225</v>
      </c>
      <c r="AD4" s="357">
        <v>138</v>
      </c>
      <c r="AE4" s="357">
        <v>194</v>
      </c>
      <c r="AF4" s="357">
        <v>201</v>
      </c>
      <c r="AG4" s="357">
        <v>684</v>
      </c>
      <c r="AH4" s="357">
        <v>721</v>
      </c>
      <c r="AI4" s="357">
        <v>793</v>
      </c>
      <c r="AJ4" s="357">
        <v>1024</v>
      </c>
      <c r="AK4" s="357">
        <v>1655.6</v>
      </c>
      <c r="AL4" s="357">
        <v>2128</v>
      </c>
      <c r="AM4" s="357">
        <v>2516</v>
      </c>
      <c r="AN4" s="357">
        <v>2833</v>
      </c>
      <c r="AO4" s="357">
        <v>3177</v>
      </c>
      <c r="AP4" s="357">
        <v>3415</v>
      </c>
      <c r="AQ4" s="357">
        <v>3536</v>
      </c>
      <c r="AR4" s="357">
        <v>3723.4489999999996</v>
      </c>
      <c r="AS4" s="357">
        <v>4232.5369999999994</v>
      </c>
      <c r="AT4" s="357">
        <v>5095.3410000000003</v>
      </c>
      <c r="AU4" s="357">
        <v>6358.652</v>
      </c>
      <c r="AV4" s="357">
        <v>7812.0959999999995</v>
      </c>
      <c r="AW4" s="357">
        <v>9216.8450000000012</v>
      </c>
      <c r="AX4" s="357">
        <v>10103.235919999999</v>
      </c>
      <c r="AY4" s="357">
        <v>10874.666694000003</v>
      </c>
      <c r="AZ4" s="357">
        <v>11379.761964999998</v>
      </c>
      <c r="BA4" s="357">
        <v>11176.396122999999</v>
      </c>
      <c r="BB4" s="357">
        <v>11064.804220000002</v>
      </c>
      <c r="BC4" s="357">
        <v>11064.103816674598</v>
      </c>
      <c r="BD4" s="357">
        <v>11162.3689748</v>
      </c>
      <c r="BE4" s="357">
        <v>11588.695131</v>
      </c>
      <c r="BF4" s="357">
        <v>12636.220416</v>
      </c>
      <c r="BG4" s="357">
        <v>12347.373120710001</v>
      </c>
      <c r="BH4" s="357">
        <v>13157.570061439999</v>
      </c>
      <c r="BI4" s="357">
        <v>13928.205135</v>
      </c>
      <c r="BJ4" s="357">
        <v>14840.547586000004</v>
      </c>
      <c r="BK4" s="357">
        <v>15731.800594999997</v>
      </c>
      <c r="BL4" s="357">
        <f t="shared" ref="BL4:BY4" si="0">SUM(BL5:BL7)</f>
        <v>17103.441162000006</v>
      </c>
      <c r="BM4" s="357">
        <f t="shared" si="0"/>
        <v>19989.231178000002</v>
      </c>
      <c r="BN4" s="357">
        <f t="shared" si="0"/>
        <v>21426.990300999998</v>
      </c>
      <c r="BO4" s="357">
        <f t="shared" si="0"/>
        <v>22820.290123000006</v>
      </c>
      <c r="BP4" s="357">
        <f t="shared" si="0"/>
        <v>23899.631612000001</v>
      </c>
      <c r="BQ4" s="357">
        <f t="shared" si="0"/>
        <v>24169.807673000003</v>
      </c>
      <c r="BR4" s="357">
        <f t="shared" si="0"/>
        <v>24316.565554999994</v>
      </c>
      <c r="BS4" s="357">
        <f t="shared" si="0"/>
        <v>24243.713647000004</v>
      </c>
      <c r="BT4" s="357">
        <f t="shared" si="0"/>
        <v>23440.599919000008</v>
      </c>
      <c r="BU4" s="357">
        <f t="shared" si="0"/>
        <v>22301.220213999997</v>
      </c>
      <c r="BV4" s="357">
        <f t="shared" si="0"/>
        <v>20775.129963405921</v>
      </c>
      <c r="BW4" s="357">
        <f t="shared" si="0"/>
        <v>23411.93450099423</v>
      </c>
      <c r="BX4" s="358">
        <f t="shared" si="0"/>
        <v>23768.798012089599</v>
      </c>
      <c r="BY4" s="358">
        <f t="shared" si="0"/>
        <v>24369.577626337559</v>
      </c>
      <c r="BZ4" s="358">
        <f t="shared" ref="BZ4:CA4" si="1">SUM(BZ5:BZ7)</f>
        <v>25143.877507717836</v>
      </c>
      <c r="CA4" s="359">
        <f t="shared" si="1"/>
        <v>25925.344249697795</v>
      </c>
    </row>
    <row r="5" spans="1:79" s="230" customFormat="1" x14ac:dyDescent="0.4">
      <c r="A5" s="399"/>
      <c r="B5" s="123" t="s">
        <v>157</v>
      </c>
      <c r="C5" s="91"/>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O5" s="357"/>
      <c r="AP5" s="357"/>
      <c r="AQ5" s="357"/>
      <c r="AR5" s="357"/>
      <c r="AS5" s="357"/>
      <c r="AT5" s="357"/>
      <c r="AU5" s="357"/>
      <c r="AV5" s="357"/>
      <c r="AW5" s="357"/>
      <c r="AX5" s="357"/>
      <c r="AY5" s="357"/>
      <c r="AZ5" s="357"/>
      <c r="BA5" s="357"/>
      <c r="BB5" s="357"/>
      <c r="BC5" s="357"/>
      <c r="BD5" s="357"/>
      <c r="BE5" s="357"/>
      <c r="BF5" s="357"/>
      <c r="BG5" s="357"/>
      <c r="BH5" s="357"/>
      <c r="BI5" s="357"/>
      <c r="BJ5" s="357"/>
      <c r="BK5" s="357"/>
      <c r="BL5" s="361">
        <v>15141.776923958705</v>
      </c>
      <c r="BM5" s="361">
        <v>16923.255930776253</v>
      </c>
      <c r="BN5" s="361">
        <v>18018.287469340114</v>
      </c>
      <c r="BO5" s="361">
        <v>19055.311208911484</v>
      </c>
      <c r="BP5" s="361">
        <v>19879.676398880401</v>
      </c>
      <c r="BQ5" s="361">
        <v>20522.749055613676</v>
      </c>
      <c r="BR5" s="361">
        <v>21398.772408641653</v>
      </c>
      <c r="BS5" s="361">
        <v>21750.305519860998</v>
      </c>
      <c r="BT5" s="361">
        <v>21298.013079496453</v>
      </c>
      <c r="BU5" s="361">
        <v>20268.515139952928</v>
      </c>
      <c r="BV5" s="361">
        <v>19138.517830175068</v>
      </c>
      <c r="BW5" s="361">
        <v>20737.826857493321</v>
      </c>
      <c r="BX5" s="362">
        <v>20960.044404202694</v>
      </c>
      <c r="BY5" s="362">
        <v>21453.982891880427</v>
      </c>
      <c r="BZ5" s="362">
        <v>22127.810968195317</v>
      </c>
      <c r="CA5" s="363">
        <v>22807.309494585901</v>
      </c>
    </row>
    <row r="6" spans="1:79" s="230" customFormat="1" x14ac:dyDescent="0.4">
      <c r="A6" s="399"/>
      <c r="B6" s="123" t="s">
        <v>158</v>
      </c>
      <c r="C6" s="91"/>
      <c r="D6" s="357"/>
      <c r="E6" s="357"/>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61">
        <v>1613.425236041295</v>
      </c>
      <c r="BM6" s="361">
        <v>2679.944486223746</v>
      </c>
      <c r="BN6" s="361">
        <v>3009.2036966598816</v>
      </c>
      <c r="BO6" s="361">
        <v>3331.7742650885075</v>
      </c>
      <c r="BP6" s="361">
        <v>3573.0294971195967</v>
      </c>
      <c r="BQ6" s="361">
        <v>3176.1656353863264</v>
      </c>
      <c r="BR6" s="361">
        <v>2353.825090358343</v>
      </c>
      <c r="BS6" s="361">
        <v>1865.1421391390063</v>
      </c>
      <c r="BT6" s="361">
        <v>1596.4824745035512</v>
      </c>
      <c r="BU6" s="361">
        <v>1407.9342720470704</v>
      </c>
      <c r="BV6" s="361">
        <v>1050.7547276694802</v>
      </c>
      <c r="BW6" s="361">
        <v>2078.0139783208438</v>
      </c>
      <c r="BX6" s="362">
        <v>2201.7815859918278</v>
      </c>
      <c r="BY6" s="362">
        <v>2290.1243099483545</v>
      </c>
      <c r="BZ6" s="362">
        <v>2369.4955375362265</v>
      </c>
      <c r="CA6" s="363">
        <v>2449.947841840451</v>
      </c>
    </row>
    <row r="7" spans="1:79" s="230" customFormat="1" x14ac:dyDescent="0.4">
      <c r="A7" s="399"/>
      <c r="B7" s="123" t="s">
        <v>159</v>
      </c>
      <c r="C7" s="91"/>
      <c r="D7" s="357"/>
      <c r="E7" s="357"/>
      <c r="F7" s="357"/>
      <c r="G7" s="357"/>
      <c r="H7" s="357"/>
      <c r="I7" s="357"/>
      <c r="J7" s="357"/>
      <c r="K7" s="357"/>
      <c r="L7" s="357"/>
      <c r="M7" s="357"/>
      <c r="N7" s="357"/>
      <c r="O7" s="357"/>
      <c r="P7" s="357"/>
      <c r="Q7" s="357"/>
      <c r="R7" s="357"/>
      <c r="S7" s="357"/>
      <c r="T7" s="357"/>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61">
        <v>348.23900200000571</v>
      </c>
      <c r="BM7" s="361">
        <v>386.0307610000018</v>
      </c>
      <c r="BN7" s="361">
        <v>399.49913500000184</v>
      </c>
      <c r="BO7" s="361">
        <v>433.20464900001389</v>
      </c>
      <c r="BP7" s="361">
        <v>446.92571600000156</v>
      </c>
      <c r="BQ7" s="361">
        <v>470.89298200000121</v>
      </c>
      <c r="BR7" s="361">
        <v>563.96805599999789</v>
      </c>
      <c r="BS7" s="361">
        <v>628.2659879999992</v>
      </c>
      <c r="BT7" s="361">
        <v>546.10436500000287</v>
      </c>
      <c r="BU7" s="361">
        <v>624.77080199999909</v>
      </c>
      <c r="BV7" s="361">
        <v>585.85740556137512</v>
      </c>
      <c r="BW7" s="361">
        <v>596.09366518006607</v>
      </c>
      <c r="BX7" s="362">
        <v>606.97202189508005</v>
      </c>
      <c r="BY7" s="362">
        <v>625.47042450877962</v>
      </c>
      <c r="BZ7" s="362">
        <v>646.57100198629416</v>
      </c>
      <c r="CA7" s="363">
        <v>668.08691327144243</v>
      </c>
    </row>
    <row r="8" spans="1:79" s="54" customFormat="1" ht="26.25" customHeight="1" x14ac:dyDescent="0.4">
      <c r="A8" s="48"/>
      <c r="B8" s="234" t="s">
        <v>448</v>
      </c>
      <c r="C8" s="48"/>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7"/>
      <c r="BY8" s="207"/>
      <c r="BZ8" s="207"/>
      <c r="CA8" s="208"/>
    </row>
    <row r="9" spans="1:79" s="54" customFormat="1" x14ac:dyDescent="0.4">
      <c r="A9" s="48"/>
      <c r="B9" s="123" t="s">
        <v>449</v>
      </c>
      <c r="C9" s="48"/>
      <c r="D9" s="361" t="s">
        <v>409</v>
      </c>
      <c r="E9" s="361" t="s">
        <v>409</v>
      </c>
      <c r="F9" s="361" t="s">
        <v>409</v>
      </c>
      <c r="G9" s="361" t="s">
        <v>409</v>
      </c>
      <c r="H9" s="361" t="s">
        <v>409</v>
      </c>
      <c r="I9" s="361" t="s">
        <v>409</v>
      </c>
      <c r="J9" s="361" t="s">
        <v>409</v>
      </c>
      <c r="K9" s="361" t="s">
        <v>409</v>
      </c>
      <c r="L9" s="361" t="s">
        <v>409</v>
      </c>
      <c r="M9" s="361" t="s">
        <v>409</v>
      </c>
      <c r="N9" s="361" t="s">
        <v>409</v>
      </c>
      <c r="O9" s="361" t="s">
        <v>409</v>
      </c>
      <c r="P9" s="361" t="s">
        <v>409</v>
      </c>
      <c r="Q9" s="361" t="s">
        <v>409</v>
      </c>
      <c r="R9" s="361" t="s">
        <v>409</v>
      </c>
      <c r="S9" s="361" t="s">
        <v>409</v>
      </c>
      <c r="T9" s="361" t="s">
        <v>409</v>
      </c>
      <c r="U9" s="361" t="s">
        <v>409</v>
      </c>
      <c r="V9" s="361" t="s">
        <v>409</v>
      </c>
      <c r="W9" s="361" t="s">
        <v>409</v>
      </c>
      <c r="X9" s="361" t="s">
        <v>409</v>
      </c>
      <c r="Y9" s="361" t="s">
        <v>409</v>
      </c>
      <c r="Z9" s="361">
        <v>22</v>
      </c>
      <c r="AA9" s="361">
        <v>20</v>
      </c>
      <c r="AB9" s="361">
        <v>90</v>
      </c>
      <c r="AC9" s="361">
        <v>196</v>
      </c>
      <c r="AD9" s="361">
        <v>122</v>
      </c>
      <c r="AE9" s="361">
        <v>162</v>
      </c>
      <c r="AF9" s="361">
        <v>174</v>
      </c>
      <c r="AG9" s="361">
        <v>541</v>
      </c>
      <c r="AH9" s="361">
        <v>574</v>
      </c>
      <c r="AI9" s="361">
        <v>636</v>
      </c>
      <c r="AJ9" s="361">
        <v>841</v>
      </c>
      <c r="AK9" s="361">
        <v>1385.6</v>
      </c>
      <c r="AL9" s="361">
        <v>1777</v>
      </c>
      <c r="AM9" s="361">
        <v>1980</v>
      </c>
      <c r="AN9" s="361">
        <v>2146</v>
      </c>
      <c r="AO9" s="361">
        <v>2296</v>
      </c>
      <c r="AP9" s="361">
        <v>2419</v>
      </c>
      <c r="AQ9" s="361">
        <v>2506</v>
      </c>
      <c r="AR9" s="361">
        <v>2652.7289999999998</v>
      </c>
      <c r="AS9" s="361">
        <v>2867.1709999999998</v>
      </c>
      <c r="AT9" s="361">
        <v>3328.549</v>
      </c>
      <c r="AU9" s="361">
        <v>3945.2429999999999</v>
      </c>
      <c r="AV9" s="361">
        <v>4566.0839999999998</v>
      </c>
      <c r="AW9" s="361">
        <v>5028.2650000000003</v>
      </c>
      <c r="AX9" s="361">
        <v>5228.0419039999988</v>
      </c>
      <c r="AY9" s="361">
        <v>5429.9853480000011</v>
      </c>
      <c r="AZ9" s="361">
        <v>5569.4310189999987</v>
      </c>
      <c r="BA9" s="361">
        <v>5497.5839939999996</v>
      </c>
      <c r="BB9" s="361">
        <v>5404.9490960500016</v>
      </c>
      <c r="BC9" s="361">
        <v>5344.729778154182</v>
      </c>
      <c r="BD9" s="361">
        <v>5258.2568189613457</v>
      </c>
      <c r="BE9" s="361">
        <v>5282.4738553494062</v>
      </c>
      <c r="BF9" s="361">
        <v>5405.2261763595543</v>
      </c>
      <c r="BG9" s="361">
        <v>5029.8907191137514</v>
      </c>
      <c r="BH9" s="361">
        <v>5200.1683993846509</v>
      </c>
      <c r="BI9" s="361">
        <v>5262.5853160000006</v>
      </c>
      <c r="BJ9" s="361">
        <v>5369.7323449999994</v>
      </c>
      <c r="BK9" s="361">
        <v>5453.8794029999999</v>
      </c>
      <c r="BL9" s="361">
        <v>5368.0309110000007</v>
      </c>
      <c r="BM9" s="361">
        <v>5469.598512999999</v>
      </c>
      <c r="BN9" s="361">
        <v>5405.463205</v>
      </c>
      <c r="BO9" s="361">
        <v>5577.661986000001</v>
      </c>
      <c r="BP9" s="361">
        <v>5877.8337030000002</v>
      </c>
      <c r="BQ9" s="361">
        <v>5949.4745670000002</v>
      </c>
      <c r="BR9" s="361">
        <v>5996.8369509999993</v>
      </c>
      <c r="BS9" s="361">
        <v>5971.5869619999994</v>
      </c>
      <c r="BT9" s="361">
        <v>5801.1453980000015</v>
      </c>
      <c r="BU9" s="361">
        <v>5485.4757249999984</v>
      </c>
      <c r="BV9" s="361">
        <v>5219.1208494816929</v>
      </c>
      <c r="BW9" s="361">
        <v>5733.5703880401243</v>
      </c>
      <c r="BX9" s="362">
        <v>5785.6680645638435</v>
      </c>
      <c r="BY9" s="362">
        <v>5954.7211314458127</v>
      </c>
      <c r="BZ9" s="362">
        <v>6168.5391122737128</v>
      </c>
      <c r="CA9" s="363">
        <v>6398.2544241548312</v>
      </c>
    </row>
    <row r="10" spans="1:79" s="54" customFormat="1" x14ac:dyDescent="0.4">
      <c r="A10" s="48"/>
      <c r="B10" s="123" t="s">
        <v>450</v>
      </c>
      <c r="C10" s="48"/>
      <c r="D10" s="361" t="s">
        <v>409</v>
      </c>
      <c r="E10" s="361" t="s">
        <v>409</v>
      </c>
      <c r="F10" s="361" t="s">
        <v>409</v>
      </c>
      <c r="G10" s="361" t="s">
        <v>409</v>
      </c>
      <c r="H10" s="361" t="s">
        <v>409</v>
      </c>
      <c r="I10" s="361" t="s">
        <v>409</v>
      </c>
      <c r="J10" s="361" t="s">
        <v>409</v>
      </c>
      <c r="K10" s="361" t="s">
        <v>409</v>
      </c>
      <c r="L10" s="361" t="s">
        <v>409</v>
      </c>
      <c r="M10" s="361" t="s">
        <v>409</v>
      </c>
      <c r="N10" s="361" t="s">
        <v>409</v>
      </c>
      <c r="O10" s="361" t="s">
        <v>409</v>
      </c>
      <c r="P10" s="361" t="s">
        <v>409</v>
      </c>
      <c r="Q10" s="361" t="s">
        <v>409</v>
      </c>
      <c r="R10" s="361" t="s">
        <v>409</v>
      </c>
      <c r="S10" s="361" t="s">
        <v>409</v>
      </c>
      <c r="T10" s="361" t="s">
        <v>409</v>
      </c>
      <c r="U10" s="361" t="s">
        <v>409</v>
      </c>
      <c r="V10" s="361" t="s">
        <v>409</v>
      </c>
      <c r="W10" s="361" t="s">
        <v>409</v>
      </c>
      <c r="X10" s="361" t="s">
        <v>409</v>
      </c>
      <c r="Y10" s="361" t="s">
        <v>409</v>
      </c>
      <c r="Z10" s="361" t="s">
        <v>409</v>
      </c>
      <c r="AA10" s="361" t="s">
        <v>409</v>
      </c>
      <c r="AB10" s="361" t="s">
        <v>409</v>
      </c>
      <c r="AC10" s="361" t="s">
        <v>409</v>
      </c>
      <c r="AD10" s="361" t="s">
        <v>409</v>
      </c>
      <c r="AE10" s="361" t="s">
        <v>409</v>
      </c>
      <c r="AF10" s="361" t="s">
        <v>409</v>
      </c>
      <c r="AG10" s="361" t="s">
        <v>409</v>
      </c>
      <c r="AH10" s="361" t="s">
        <v>409</v>
      </c>
      <c r="AI10" s="361" t="s">
        <v>409</v>
      </c>
      <c r="AJ10" s="361" t="s">
        <v>409</v>
      </c>
      <c r="AK10" s="361" t="s">
        <v>409</v>
      </c>
      <c r="AL10" s="361" t="s">
        <v>409</v>
      </c>
      <c r="AM10" s="361" t="s">
        <v>409</v>
      </c>
      <c r="AN10" s="361" t="s">
        <v>409</v>
      </c>
      <c r="AO10" s="361" t="s">
        <v>409</v>
      </c>
      <c r="AP10" s="361" t="s">
        <v>409</v>
      </c>
      <c r="AQ10" s="361" t="s">
        <v>409</v>
      </c>
      <c r="AR10" s="361" t="s">
        <v>409</v>
      </c>
      <c r="AS10" s="361" t="s">
        <v>409</v>
      </c>
      <c r="AT10" s="361" t="s">
        <v>409</v>
      </c>
      <c r="AU10" s="361" t="s">
        <v>409</v>
      </c>
      <c r="AV10" s="361" t="s">
        <v>409</v>
      </c>
      <c r="AW10" s="361" t="s">
        <v>409</v>
      </c>
      <c r="AX10" s="361">
        <v>1308.5634420000383</v>
      </c>
      <c r="AY10" s="361">
        <v>1640.2769817999344</v>
      </c>
      <c r="AZ10" s="361">
        <v>1990.7376319759783</v>
      </c>
      <c r="BA10" s="361">
        <v>2242.2150966862773</v>
      </c>
      <c r="BB10" s="361">
        <v>2480.1925472964745</v>
      </c>
      <c r="BC10" s="361">
        <v>2753.0026466072081</v>
      </c>
      <c r="BD10" s="361">
        <v>3053.0684534672382</v>
      </c>
      <c r="BE10" s="361">
        <v>3481.9717405472043</v>
      </c>
      <c r="BF10" s="361">
        <v>4199.332684970158</v>
      </c>
      <c r="BG10" s="361">
        <v>4292.258269780411</v>
      </c>
      <c r="BH10" s="361">
        <v>4603.3960303730873</v>
      </c>
      <c r="BI10" s="361">
        <v>4949.5769554409108</v>
      </c>
      <c r="BJ10" s="361">
        <v>5195.0334294040358</v>
      </c>
      <c r="BK10" s="361">
        <v>5579.7007413789333</v>
      </c>
      <c r="BL10" s="361">
        <v>6111.8128355627241</v>
      </c>
      <c r="BM10" s="361">
        <v>6947.1654035862148</v>
      </c>
      <c r="BN10" s="361">
        <v>7349.7853795119054</v>
      </c>
      <c r="BO10" s="361">
        <v>8026.1615392231415</v>
      </c>
      <c r="BP10" s="361">
        <v>8749.8103466936554</v>
      </c>
      <c r="BQ10" s="361">
        <v>8945.1177198424903</v>
      </c>
      <c r="BR10" s="361">
        <v>9221.9510450522685</v>
      </c>
      <c r="BS10" s="361">
        <v>9488.978110994547</v>
      </c>
      <c r="BT10" s="361">
        <v>9348.6610615558184</v>
      </c>
      <c r="BU10" s="361">
        <v>9106.6553628610582</v>
      </c>
      <c r="BV10" s="361">
        <v>8665.0565249025985</v>
      </c>
      <c r="BW10" s="361">
        <v>9640.0317841504275</v>
      </c>
      <c r="BX10" s="362">
        <v>9809.0077213781715</v>
      </c>
      <c r="BY10" s="362">
        <v>10053.513218556303</v>
      </c>
      <c r="BZ10" s="362">
        <v>10394.865850789725</v>
      </c>
      <c r="CA10" s="363">
        <v>10733.854167754669</v>
      </c>
    </row>
    <row r="11" spans="1:79" s="54" customFormat="1" x14ac:dyDescent="0.4">
      <c r="A11" s="48"/>
      <c r="B11" s="123" t="s">
        <v>451</v>
      </c>
      <c r="C11" s="48"/>
      <c r="D11" s="361" t="s">
        <v>409</v>
      </c>
      <c r="E11" s="361" t="s">
        <v>409</v>
      </c>
      <c r="F11" s="361" t="s">
        <v>409</v>
      </c>
      <c r="G11" s="361" t="s">
        <v>409</v>
      </c>
      <c r="H11" s="361" t="s">
        <v>409</v>
      </c>
      <c r="I11" s="361" t="s">
        <v>409</v>
      </c>
      <c r="J11" s="361" t="s">
        <v>409</v>
      </c>
      <c r="K11" s="361" t="s">
        <v>409</v>
      </c>
      <c r="L11" s="361" t="s">
        <v>409</v>
      </c>
      <c r="M11" s="361" t="s">
        <v>409</v>
      </c>
      <c r="N11" s="361" t="s">
        <v>409</v>
      </c>
      <c r="O11" s="361" t="s">
        <v>409</v>
      </c>
      <c r="P11" s="361" t="s">
        <v>409</v>
      </c>
      <c r="Q11" s="361" t="s">
        <v>409</v>
      </c>
      <c r="R11" s="361" t="s">
        <v>409</v>
      </c>
      <c r="S11" s="361" t="s">
        <v>409</v>
      </c>
      <c r="T11" s="361" t="s">
        <v>409</v>
      </c>
      <c r="U11" s="361" t="s">
        <v>409</v>
      </c>
      <c r="V11" s="361" t="s">
        <v>409</v>
      </c>
      <c r="W11" s="361" t="s">
        <v>409</v>
      </c>
      <c r="X11" s="361" t="s">
        <v>409</v>
      </c>
      <c r="Y11" s="361" t="s">
        <v>409</v>
      </c>
      <c r="Z11" s="361" t="s">
        <v>409</v>
      </c>
      <c r="AA11" s="361" t="s">
        <v>409</v>
      </c>
      <c r="AB11" s="361" t="s">
        <v>409</v>
      </c>
      <c r="AC11" s="361" t="s">
        <v>409</v>
      </c>
      <c r="AD11" s="361" t="s">
        <v>409</v>
      </c>
      <c r="AE11" s="361" t="s">
        <v>409</v>
      </c>
      <c r="AF11" s="361" t="s">
        <v>409</v>
      </c>
      <c r="AG11" s="361" t="s">
        <v>409</v>
      </c>
      <c r="AH11" s="361" t="s">
        <v>409</v>
      </c>
      <c r="AI11" s="361" t="s">
        <v>409</v>
      </c>
      <c r="AJ11" s="361" t="s">
        <v>409</v>
      </c>
      <c r="AK11" s="361" t="s">
        <v>409</v>
      </c>
      <c r="AL11" s="361" t="s">
        <v>409</v>
      </c>
      <c r="AM11" s="361" t="s">
        <v>409</v>
      </c>
      <c r="AN11" s="361" t="s">
        <v>409</v>
      </c>
      <c r="AO11" s="361" t="s">
        <v>409</v>
      </c>
      <c r="AP11" s="361" t="s">
        <v>409</v>
      </c>
      <c r="AQ11" s="361" t="s">
        <v>409</v>
      </c>
      <c r="AR11" s="361" t="s">
        <v>409</v>
      </c>
      <c r="AS11" s="361" t="s">
        <v>409</v>
      </c>
      <c r="AT11" s="361" t="s">
        <v>409</v>
      </c>
      <c r="AU11" s="361" t="s">
        <v>409</v>
      </c>
      <c r="AV11" s="361" t="s">
        <v>409</v>
      </c>
      <c r="AW11" s="361" t="s">
        <v>409</v>
      </c>
      <c r="AX11" s="361">
        <v>3566.6305739999607</v>
      </c>
      <c r="AY11" s="361">
        <v>3804.4043642000647</v>
      </c>
      <c r="AZ11" s="361">
        <v>3819.5933140240209</v>
      </c>
      <c r="BA11" s="361">
        <v>3436.5970323137235</v>
      </c>
      <c r="BB11" s="361">
        <v>3179.6625766535249</v>
      </c>
      <c r="BC11" s="361">
        <v>2966.3833413927578</v>
      </c>
      <c r="BD11" s="361">
        <v>2851.0551250032404</v>
      </c>
      <c r="BE11" s="361">
        <v>2824.2625689397278</v>
      </c>
      <c r="BF11" s="361">
        <v>3031.6314852320297</v>
      </c>
      <c r="BG11" s="361">
        <v>3027.5829635595874</v>
      </c>
      <c r="BH11" s="361">
        <v>3354.006205881341</v>
      </c>
      <c r="BI11" s="361">
        <v>3716.0428635590897</v>
      </c>
      <c r="BJ11" s="361">
        <v>4275.7818115959699</v>
      </c>
      <c r="BK11" s="361">
        <v>4698.2204506210655</v>
      </c>
      <c r="BL11" s="361">
        <v>5623.5974154372798</v>
      </c>
      <c r="BM11" s="361">
        <v>7572.4672614137844</v>
      </c>
      <c r="BN11" s="361">
        <v>8671.7417164880899</v>
      </c>
      <c r="BO11" s="361">
        <v>9216.4665977768636</v>
      </c>
      <c r="BP11" s="361">
        <v>9271.9875623063435</v>
      </c>
      <c r="BQ11" s="361">
        <v>9275.2153861575061</v>
      </c>
      <c r="BR11" s="361">
        <v>9097.7775589477278</v>
      </c>
      <c r="BS11" s="361">
        <v>8783.1485740054559</v>
      </c>
      <c r="BT11" s="361">
        <v>8290.7934594441886</v>
      </c>
      <c r="BU11" s="361">
        <v>7709.0891261389406</v>
      </c>
      <c r="BV11" s="361">
        <v>6890.9525890216364</v>
      </c>
      <c r="BW11" s="361">
        <v>8038.3323288036827</v>
      </c>
      <c r="BX11" s="362">
        <v>8174.1222261475887</v>
      </c>
      <c r="BY11" s="362">
        <v>8361.3432763354431</v>
      </c>
      <c r="BZ11" s="362">
        <v>8580.472544654398</v>
      </c>
      <c r="CA11" s="363">
        <v>8793.2356577882874</v>
      </c>
    </row>
    <row r="12" spans="1:79" s="54" customFormat="1" x14ac:dyDescent="0.4">
      <c r="A12" s="48"/>
      <c r="B12" s="261" t="s">
        <v>452</v>
      </c>
      <c r="C12" s="48"/>
      <c r="D12" s="361" t="s">
        <v>409</v>
      </c>
      <c r="E12" s="361" t="s">
        <v>409</v>
      </c>
      <c r="F12" s="361" t="s">
        <v>409</v>
      </c>
      <c r="G12" s="361" t="s">
        <v>409</v>
      </c>
      <c r="H12" s="361" t="s">
        <v>409</v>
      </c>
      <c r="I12" s="361" t="s">
        <v>409</v>
      </c>
      <c r="J12" s="361" t="s">
        <v>409</v>
      </c>
      <c r="K12" s="361" t="s">
        <v>409</v>
      </c>
      <c r="L12" s="361" t="s">
        <v>409</v>
      </c>
      <c r="M12" s="361" t="s">
        <v>409</v>
      </c>
      <c r="N12" s="361" t="s">
        <v>409</v>
      </c>
      <c r="O12" s="361" t="s">
        <v>409</v>
      </c>
      <c r="P12" s="361" t="s">
        <v>409</v>
      </c>
      <c r="Q12" s="361" t="s">
        <v>409</v>
      </c>
      <c r="R12" s="361" t="s">
        <v>409</v>
      </c>
      <c r="S12" s="361" t="s">
        <v>409</v>
      </c>
      <c r="T12" s="361" t="s">
        <v>409</v>
      </c>
      <c r="U12" s="361" t="s">
        <v>409</v>
      </c>
      <c r="V12" s="361" t="s">
        <v>409</v>
      </c>
      <c r="W12" s="361" t="s">
        <v>409</v>
      </c>
      <c r="X12" s="361" t="s">
        <v>409</v>
      </c>
      <c r="Y12" s="361" t="s">
        <v>409</v>
      </c>
      <c r="Z12" s="361" t="s">
        <v>409</v>
      </c>
      <c r="AA12" s="361" t="s">
        <v>409</v>
      </c>
      <c r="AB12" s="361" t="s">
        <v>409</v>
      </c>
      <c r="AC12" s="361" t="s">
        <v>409</v>
      </c>
      <c r="AD12" s="361" t="s">
        <v>409</v>
      </c>
      <c r="AE12" s="361" t="s">
        <v>409</v>
      </c>
      <c r="AF12" s="361" t="s">
        <v>409</v>
      </c>
      <c r="AG12" s="361" t="s">
        <v>409</v>
      </c>
      <c r="AH12" s="361" t="s">
        <v>409</v>
      </c>
      <c r="AI12" s="361" t="s">
        <v>409</v>
      </c>
      <c r="AJ12" s="361" t="s">
        <v>409</v>
      </c>
      <c r="AK12" s="361" t="s">
        <v>409</v>
      </c>
      <c r="AL12" s="361" t="s">
        <v>409</v>
      </c>
      <c r="AM12" s="361" t="s">
        <v>409</v>
      </c>
      <c r="AN12" s="361" t="s">
        <v>409</v>
      </c>
      <c r="AO12" s="361" t="s">
        <v>409</v>
      </c>
      <c r="AP12" s="361" t="s">
        <v>409</v>
      </c>
      <c r="AQ12" s="361" t="s">
        <v>409</v>
      </c>
      <c r="AR12" s="361" t="s">
        <v>409</v>
      </c>
      <c r="AS12" s="361" t="s">
        <v>409</v>
      </c>
      <c r="AT12" s="361" t="s">
        <v>409</v>
      </c>
      <c r="AU12" s="361" t="s">
        <v>409</v>
      </c>
      <c r="AV12" s="361" t="s">
        <v>409</v>
      </c>
      <c r="AW12" s="361" t="s">
        <v>409</v>
      </c>
      <c r="AX12" s="361" t="s">
        <v>409</v>
      </c>
      <c r="AY12" s="361" t="s">
        <v>409</v>
      </c>
      <c r="AZ12" s="361" t="s">
        <v>409</v>
      </c>
      <c r="BA12" s="361" t="s">
        <v>409</v>
      </c>
      <c r="BB12" s="361" t="s">
        <v>409</v>
      </c>
      <c r="BC12" s="361" t="s">
        <v>409</v>
      </c>
      <c r="BD12" s="361" t="s">
        <v>409</v>
      </c>
      <c r="BE12" s="361" t="s">
        <v>409</v>
      </c>
      <c r="BF12" s="361" t="s">
        <v>409</v>
      </c>
      <c r="BG12" s="361" t="s">
        <v>409</v>
      </c>
      <c r="BH12" s="361" t="s">
        <v>409</v>
      </c>
      <c r="BI12" s="361" t="s">
        <v>409</v>
      </c>
      <c r="BJ12" s="361">
        <v>378.67377499999998</v>
      </c>
      <c r="BK12" s="361">
        <v>421.67804699999999</v>
      </c>
      <c r="BL12" s="361">
        <v>1863.213853579424</v>
      </c>
      <c r="BM12" s="361">
        <v>4769.8138420000005</v>
      </c>
      <c r="BN12" s="361">
        <v>6358.6353639999998</v>
      </c>
      <c r="BO12" s="361">
        <v>7201.4408910000002</v>
      </c>
      <c r="BP12" s="361">
        <v>7480.1284109999988</v>
      </c>
      <c r="BQ12" s="361">
        <v>7686.8701579999997</v>
      </c>
      <c r="BR12" s="361">
        <v>7627.6554859999987</v>
      </c>
      <c r="BS12" s="361">
        <v>7440.5281910000012</v>
      </c>
      <c r="BT12" s="361">
        <v>7054.434866999999</v>
      </c>
      <c r="BU12" s="361">
        <v>6550.6822560000019</v>
      </c>
      <c r="BV12" s="361">
        <v>5799.55188854681</v>
      </c>
      <c r="BW12" s="361">
        <v>6975.9075990340571</v>
      </c>
      <c r="BX12" s="362">
        <v>7129.8369201986789</v>
      </c>
      <c r="BY12" s="362">
        <v>7293.1395377687668</v>
      </c>
      <c r="BZ12" s="362">
        <v>7484.2739378097767</v>
      </c>
      <c r="CA12" s="363">
        <v>7669.8554910713492</v>
      </c>
    </row>
    <row r="13" spans="1:79" s="54" customFormat="1" ht="26.25" customHeight="1" x14ac:dyDescent="0.4">
      <c r="A13" s="48"/>
      <c r="B13" s="123" t="s">
        <v>453</v>
      </c>
      <c r="C13" s="48"/>
      <c r="D13" s="361" t="s">
        <v>409</v>
      </c>
      <c r="E13" s="361" t="s">
        <v>409</v>
      </c>
      <c r="F13" s="361" t="s">
        <v>409</v>
      </c>
      <c r="G13" s="361" t="s">
        <v>409</v>
      </c>
      <c r="H13" s="361" t="s">
        <v>409</v>
      </c>
      <c r="I13" s="361" t="s">
        <v>409</v>
      </c>
      <c r="J13" s="361" t="s">
        <v>409</v>
      </c>
      <c r="K13" s="361" t="s">
        <v>409</v>
      </c>
      <c r="L13" s="361" t="s">
        <v>409</v>
      </c>
      <c r="M13" s="361" t="s">
        <v>409</v>
      </c>
      <c r="N13" s="361" t="s">
        <v>409</v>
      </c>
      <c r="O13" s="361" t="s">
        <v>409</v>
      </c>
      <c r="P13" s="361" t="s">
        <v>409</v>
      </c>
      <c r="Q13" s="361" t="s">
        <v>409</v>
      </c>
      <c r="R13" s="361" t="s">
        <v>409</v>
      </c>
      <c r="S13" s="361" t="s">
        <v>409</v>
      </c>
      <c r="T13" s="361" t="s">
        <v>409</v>
      </c>
      <c r="U13" s="361" t="s">
        <v>409</v>
      </c>
      <c r="V13" s="361" t="s">
        <v>409</v>
      </c>
      <c r="W13" s="361" t="s">
        <v>409</v>
      </c>
      <c r="X13" s="361" t="s">
        <v>409</v>
      </c>
      <c r="Y13" s="361" t="s">
        <v>409</v>
      </c>
      <c r="Z13" s="361" t="s">
        <v>409</v>
      </c>
      <c r="AA13" s="361" t="s">
        <v>409</v>
      </c>
      <c r="AB13" s="361" t="s">
        <v>409</v>
      </c>
      <c r="AC13" s="361" t="s">
        <v>409</v>
      </c>
      <c r="AD13" s="361" t="s">
        <v>409</v>
      </c>
      <c r="AE13" s="361" t="s">
        <v>409</v>
      </c>
      <c r="AF13" s="361" t="s">
        <v>409</v>
      </c>
      <c r="AG13" s="361" t="s">
        <v>409</v>
      </c>
      <c r="AH13" s="361" t="s">
        <v>409</v>
      </c>
      <c r="AI13" s="361" t="s">
        <v>409</v>
      </c>
      <c r="AJ13" s="361" t="s">
        <v>409</v>
      </c>
      <c r="AK13" s="361" t="s">
        <v>409</v>
      </c>
      <c r="AL13" s="361" t="s">
        <v>409</v>
      </c>
      <c r="AM13" s="361" t="s">
        <v>409</v>
      </c>
      <c r="AN13" s="361" t="s">
        <v>409</v>
      </c>
      <c r="AO13" s="361" t="s">
        <v>409</v>
      </c>
      <c r="AP13" s="361" t="s">
        <v>409</v>
      </c>
      <c r="AQ13" s="361" t="s">
        <v>409</v>
      </c>
      <c r="AR13" s="361" t="s">
        <v>409</v>
      </c>
      <c r="AS13" s="361" t="s">
        <v>409</v>
      </c>
      <c r="AT13" s="361" t="s">
        <v>409</v>
      </c>
      <c r="AU13" s="361" t="s">
        <v>409</v>
      </c>
      <c r="AV13" s="361" t="s">
        <v>409</v>
      </c>
      <c r="AW13" s="361" t="s">
        <v>409</v>
      </c>
      <c r="AX13" s="361">
        <f t="shared" ref="AX13:BT13" si="2">SUM(AX9:AX10)</f>
        <v>6536.6053460000367</v>
      </c>
      <c r="AY13" s="361">
        <f t="shared" si="2"/>
        <v>7070.2623297999353</v>
      </c>
      <c r="AZ13" s="361">
        <f t="shared" si="2"/>
        <v>7560.1686509759766</v>
      </c>
      <c r="BA13" s="361">
        <f t="shared" si="2"/>
        <v>7739.7990906862769</v>
      </c>
      <c r="BB13" s="361">
        <f t="shared" si="2"/>
        <v>7885.1416433464765</v>
      </c>
      <c r="BC13" s="361">
        <f t="shared" si="2"/>
        <v>8097.7324247613906</v>
      </c>
      <c r="BD13" s="361">
        <f t="shared" si="2"/>
        <v>8311.3252724285849</v>
      </c>
      <c r="BE13" s="361">
        <f t="shared" si="2"/>
        <v>8764.44559589661</v>
      </c>
      <c r="BF13" s="361">
        <f t="shared" si="2"/>
        <v>9604.5588613297114</v>
      </c>
      <c r="BG13" s="361">
        <f t="shared" si="2"/>
        <v>9322.1489888941614</v>
      </c>
      <c r="BH13" s="361">
        <f t="shared" si="2"/>
        <v>9803.5644297577383</v>
      </c>
      <c r="BI13" s="361">
        <f t="shared" si="2"/>
        <v>10212.162271440911</v>
      </c>
      <c r="BJ13" s="361">
        <f t="shared" si="2"/>
        <v>10564.765774404035</v>
      </c>
      <c r="BK13" s="361">
        <f t="shared" si="2"/>
        <v>11033.580144378933</v>
      </c>
      <c r="BL13" s="361">
        <f t="shared" si="2"/>
        <v>11479.843746562725</v>
      </c>
      <c r="BM13" s="361">
        <f t="shared" si="2"/>
        <v>12416.763916586213</v>
      </c>
      <c r="BN13" s="361">
        <f t="shared" si="2"/>
        <v>12755.248584511904</v>
      </c>
      <c r="BO13" s="361">
        <f t="shared" si="2"/>
        <v>13603.823525223142</v>
      </c>
      <c r="BP13" s="361">
        <f t="shared" si="2"/>
        <v>14627.644049693656</v>
      </c>
      <c r="BQ13" s="361">
        <f t="shared" si="2"/>
        <v>14894.59228684249</v>
      </c>
      <c r="BR13" s="361">
        <f t="shared" si="2"/>
        <v>15218.787996052268</v>
      </c>
      <c r="BS13" s="361">
        <f t="shared" si="2"/>
        <v>15460.565072994546</v>
      </c>
      <c r="BT13" s="361">
        <f t="shared" si="2"/>
        <v>15149.806459555821</v>
      </c>
      <c r="BU13" s="361">
        <f t="shared" ref="BU13:CA13" si="3">SUM(BU9:BU10)</f>
        <v>14592.131087861057</v>
      </c>
      <c r="BV13" s="361">
        <f t="shared" si="3"/>
        <v>13884.177374384291</v>
      </c>
      <c r="BW13" s="361">
        <f t="shared" si="3"/>
        <v>15373.602172190553</v>
      </c>
      <c r="BX13" s="362">
        <f t="shared" si="3"/>
        <v>15594.675785942014</v>
      </c>
      <c r="BY13" s="362">
        <f t="shared" si="3"/>
        <v>16008.234350002116</v>
      </c>
      <c r="BZ13" s="362">
        <f t="shared" si="3"/>
        <v>16563.40496306344</v>
      </c>
      <c r="CA13" s="363">
        <f t="shared" si="3"/>
        <v>17132.108591909499</v>
      </c>
    </row>
    <row r="14" spans="1:79" s="54" customFormat="1" x14ac:dyDescent="0.4">
      <c r="A14" s="48"/>
      <c r="B14" s="123" t="s">
        <v>454</v>
      </c>
      <c r="C14" s="48"/>
      <c r="D14" s="361" t="s">
        <v>409</v>
      </c>
      <c r="E14" s="361" t="s">
        <v>409</v>
      </c>
      <c r="F14" s="361" t="s">
        <v>409</v>
      </c>
      <c r="G14" s="361" t="s">
        <v>409</v>
      </c>
      <c r="H14" s="361" t="s">
        <v>409</v>
      </c>
      <c r="I14" s="361" t="s">
        <v>409</v>
      </c>
      <c r="J14" s="361" t="s">
        <v>409</v>
      </c>
      <c r="K14" s="361" t="s">
        <v>409</v>
      </c>
      <c r="L14" s="361" t="s">
        <v>409</v>
      </c>
      <c r="M14" s="361" t="s">
        <v>409</v>
      </c>
      <c r="N14" s="361" t="s">
        <v>409</v>
      </c>
      <c r="O14" s="361" t="s">
        <v>409</v>
      </c>
      <c r="P14" s="361" t="s">
        <v>409</v>
      </c>
      <c r="Q14" s="361" t="s">
        <v>409</v>
      </c>
      <c r="R14" s="361" t="s">
        <v>409</v>
      </c>
      <c r="S14" s="361" t="s">
        <v>409</v>
      </c>
      <c r="T14" s="361" t="s">
        <v>409</v>
      </c>
      <c r="U14" s="361" t="s">
        <v>409</v>
      </c>
      <c r="V14" s="361" t="s">
        <v>409</v>
      </c>
      <c r="W14" s="361" t="s">
        <v>409</v>
      </c>
      <c r="X14" s="361" t="s">
        <v>409</v>
      </c>
      <c r="Y14" s="361" t="s">
        <v>409</v>
      </c>
      <c r="Z14" s="361" t="s">
        <v>409</v>
      </c>
      <c r="AA14" s="361" t="s">
        <v>409</v>
      </c>
      <c r="AB14" s="361">
        <v>15</v>
      </c>
      <c r="AC14" s="361">
        <v>29</v>
      </c>
      <c r="AD14" s="361">
        <v>16</v>
      </c>
      <c r="AE14" s="361">
        <v>32</v>
      </c>
      <c r="AF14" s="361">
        <v>27</v>
      </c>
      <c r="AG14" s="361">
        <v>143</v>
      </c>
      <c r="AH14" s="361">
        <v>147</v>
      </c>
      <c r="AI14" s="361">
        <v>157</v>
      </c>
      <c r="AJ14" s="361">
        <v>183</v>
      </c>
      <c r="AK14" s="361">
        <v>270</v>
      </c>
      <c r="AL14" s="361">
        <v>351</v>
      </c>
      <c r="AM14" s="361">
        <v>536</v>
      </c>
      <c r="AN14" s="361">
        <v>687</v>
      </c>
      <c r="AO14" s="361">
        <v>881</v>
      </c>
      <c r="AP14" s="361">
        <v>996</v>
      </c>
      <c r="AQ14" s="361">
        <v>1030</v>
      </c>
      <c r="AR14" s="361">
        <v>1070.72</v>
      </c>
      <c r="AS14" s="361">
        <v>1365.366</v>
      </c>
      <c r="AT14" s="361">
        <v>1766.7919999999999</v>
      </c>
      <c r="AU14" s="361">
        <v>2413.4090000000001</v>
      </c>
      <c r="AV14" s="361">
        <v>3246.0120000000002</v>
      </c>
      <c r="AW14" s="361">
        <v>4188.58</v>
      </c>
      <c r="AX14" s="361">
        <v>4875.1940159999995</v>
      </c>
      <c r="AY14" s="361">
        <v>5444.6813459999994</v>
      </c>
      <c r="AZ14" s="361">
        <v>5810.3309459999991</v>
      </c>
      <c r="BA14" s="361">
        <v>5678.8121290000008</v>
      </c>
      <c r="BB14" s="361">
        <v>5659.8551239499993</v>
      </c>
      <c r="BC14" s="361">
        <v>5719.3859879999654</v>
      </c>
      <c r="BD14" s="361">
        <v>5904.123578470475</v>
      </c>
      <c r="BE14" s="361">
        <v>6306.2343094869357</v>
      </c>
      <c r="BF14" s="361">
        <v>7230.9641702021872</v>
      </c>
      <c r="BG14" s="361">
        <v>7319.8412333400011</v>
      </c>
      <c r="BH14" s="361">
        <v>7957.4022362544338</v>
      </c>
      <c r="BI14" s="361">
        <v>8665.6198189999996</v>
      </c>
      <c r="BJ14" s="361">
        <v>9470.8152410000057</v>
      </c>
      <c r="BK14" s="361">
        <v>10277.921191999998</v>
      </c>
      <c r="BL14" s="361">
        <v>11735.410251000005</v>
      </c>
      <c r="BM14" s="361">
        <v>14519.632664999999</v>
      </c>
      <c r="BN14" s="361">
        <v>16021.527095999996</v>
      </c>
      <c r="BO14" s="361">
        <v>17242.628137000003</v>
      </c>
      <c r="BP14" s="361">
        <v>18021.797909000001</v>
      </c>
      <c r="BQ14" s="361">
        <v>18220.333105999998</v>
      </c>
      <c r="BR14" s="361">
        <v>18319.728603999996</v>
      </c>
      <c r="BS14" s="361">
        <v>18272.126685000003</v>
      </c>
      <c r="BT14" s="361">
        <v>17639.454521000007</v>
      </c>
      <c r="BU14" s="361">
        <v>16815.744488999997</v>
      </c>
      <c r="BV14" s="361">
        <v>15556.009113924236</v>
      </c>
      <c r="BW14" s="361">
        <v>17678.36411295411</v>
      </c>
      <c r="BX14" s="362">
        <v>17983.129947525762</v>
      </c>
      <c r="BY14" s="362">
        <v>18414.856494891748</v>
      </c>
      <c r="BZ14" s="362">
        <v>18975.338395444123</v>
      </c>
      <c r="CA14" s="363">
        <v>19527.089825542957</v>
      </c>
    </row>
    <row r="15" spans="1:79" s="54" customFormat="1" ht="26.25" customHeight="1" x14ac:dyDescent="0.4">
      <c r="A15" s="143"/>
      <c r="B15" s="143" t="s">
        <v>414</v>
      </c>
      <c r="C15" s="48"/>
      <c r="D15" s="361"/>
      <c r="E15" s="361"/>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c r="AT15" s="361"/>
      <c r="AU15" s="361"/>
      <c r="AV15" s="361"/>
      <c r="AW15" s="361"/>
      <c r="AX15" s="361"/>
      <c r="AY15" s="361"/>
      <c r="AZ15" s="361"/>
      <c r="BA15" s="361"/>
      <c r="BB15" s="361"/>
      <c r="BC15" s="361"/>
      <c r="BD15" s="361"/>
      <c r="BE15" s="361"/>
      <c r="BF15" s="361"/>
      <c r="BG15" s="361"/>
      <c r="BH15" s="361"/>
      <c r="BI15" s="361"/>
      <c r="BJ15" s="361"/>
      <c r="BK15" s="361"/>
      <c r="BL15" s="361"/>
      <c r="BM15" s="361"/>
      <c r="BN15" s="361"/>
      <c r="BO15" s="361"/>
      <c r="BP15" s="361"/>
      <c r="BQ15" s="361"/>
      <c r="BR15" s="361"/>
      <c r="BS15" s="361"/>
      <c r="BT15" s="361"/>
      <c r="BU15" s="361"/>
      <c r="BV15" s="361"/>
      <c r="BW15" s="361"/>
      <c r="BX15" s="362"/>
      <c r="BY15" s="362"/>
      <c r="BZ15" s="362"/>
      <c r="CA15" s="363"/>
    </row>
    <row r="16" spans="1:79" s="54" customFormat="1" x14ac:dyDescent="0.4">
      <c r="A16" s="394"/>
      <c r="B16" s="64" t="s">
        <v>415</v>
      </c>
      <c r="C16" s="48"/>
      <c r="D16" s="361" t="s">
        <v>409</v>
      </c>
      <c r="E16" s="361" t="s">
        <v>409</v>
      </c>
      <c r="F16" s="361" t="s">
        <v>409</v>
      </c>
      <c r="G16" s="361" t="s">
        <v>409</v>
      </c>
      <c r="H16" s="361" t="s">
        <v>409</v>
      </c>
      <c r="I16" s="361" t="s">
        <v>409</v>
      </c>
      <c r="J16" s="361" t="s">
        <v>409</v>
      </c>
      <c r="K16" s="361" t="s">
        <v>409</v>
      </c>
      <c r="L16" s="361" t="s">
        <v>409</v>
      </c>
      <c r="M16" s="361" t="s">
        <v>409</v>
      </c>
      <c r="N16" s="361" t="s">
        <v>409</v>
      </c>
      <c r="O16" s="361" t="s">
        <v>409</v>
      </c>
      <c r="P16" s="361" t="s">
        <v>409</v>
      </c>
      <c r="Q16" s="361" t="s">
        <v>409</v>
      </c>
      <c r="R16" s="361" t="s">
        <v>409</v>
      </c>
      <c r="S16" s="361" t="s">
        <v>409</v>
      </c>
      <c r="T16" s="361" t="s">
        <v>409</v>
      </c>
      <c r="U16" s="361" t="s">
        <v>409</v>
      </c>
      <c r="V16" s="361" t="s">
        <v>409</v>
      </c>
      <c r="W16" s="361" t="s">
        <v>409</v>
      </c>
      <c r="X16" s="361" t="s">
        <v>409</v>
      </c>
      <c r="Y16" s="361" t="s">
        <v>409</v>
      </c>
      <c r="Z16" s="361" t="s">
        <v>409</v>
      </c>
      <c r="AA16" s="361" t="s">
        <v>409</v>
      </c>
      <c r="AB16" s="361" t="s">
        <v>409</v>
      </c>
      <c r="AC16" s="361" t="s">
        <v>409</v>
      </c>
      <c r="AD16" s="361" t="s">
        <v>409</v>
      </c>
      <c r="AE16" s="361" t="s">
        <v>409</v>
      </c>
      <c r="AF16" s="361" t="s">
        <v>409</v>
      </c>
      <c r="AG16" s="361" t="s">
        <v>409</v>
      </c>
      <c r="AH16" s="361" t="s">
        <v>409</v>
      </c>
      <c r="AI16" s="361" t="s">
        <v>409</v>
      </c>
      <c r="AJ16" s="361" t="s">
        <v>409</v>
      </c>
      <c r="AK16" s="361" t="s">
        <v>409</v>
      </c>
      <c r="AL16" s="361" t="s">
        <v>409</v>
      </c>
      <c r="AM16" s="361" t="s">
        <v>409</v>
      </c>
      <c r="AN16" s="361" t="s">
        <v>409</v>
      </c>
      <c r="AO16" s="361" t="s">
        <v>409</v>
      </c>
      <c r="AP16" s="361" t="s">
        <v>409</v>
      </c>
      <c r="AQ16" s="361" t="s">
        <v>409</v>
      </c>
      <c r="AR16" s="361" t="s">
        <v>409</v>
      </c>
      <c r="AS16" s="361" t="s">
        <v>409</v>
      </c>
      <c r="AT16" s="361" t="s">
        <v>409</v>
      </c>
      <c r="AU16" s="361" t="s">
        <v>409</v>
      </c>
      <c r="AV16" s="361" t="s">
        <v>409</v>
      </c>
      <c r="AW16" s="361" t="s">
        <v>409</v>
      </c>
      <c r="AX16" s="361" t="s">
        <v>409</v>
      </c>
      <c r="AY16" s="361" t="s">
        <v>409</v>
      </c>
      <c r="AZ16" s="361" t="s">
        <v>409</v>
      </c>
      <c r="BA16" s="361" t="s">
        <v>409</v>
      </c>
      <c r="BB16" s="361" t="s">
        <v>409</v>
      </c>
      <c r="BC16" s="361" t="s">
        <v>409</v>
      </c>
      <c r="BD16" s="361" t="s">
        <v>409</v>
      </c>
      <c r="BE16" s="361" t="s">
        <v>409</v>
      </c>
      <c r="BF16" s="361" t="s">
        <v>409</v>
      </c>
      <c r="BG16" s="361" t="s">
        <v>409</v>
      </c>
      <c r="BH16" s="361" t="s">
        <v>409</v>
      </c>
      <c r="BI16" s="361" t="s">
        <v>409</v>
      </c>
      <c r="BJ16" s="361" t="s">
        <v>409</v>
      </c>
      <c r="BK16" s="361" t="s">
        <v>409</v>
      </c>
      <c r="BL16" s="361">
        <v>1646.9585583274306</v>
      </c>
      <c r="BM16" s="361">
        <v>2732.7185734874533</v>
      </c>
      <c r="BN16" s="361">
        <v>3068.8441160952298</v>
      </c>
      <c r="BO16" s="361">
        <v>3399.1006602323869</v>
      </c>
      <c r="BP16" s="361">
        <v>3644.1718667287919</v>
      </c>
      <c r="BQ16" s="361">
        <v>3241.9422918321306</v>
      </c>
      <c r="BR16" s="361">
        <v>2411.6856133845986</v>
      </c>
      <c r="BS16" s="361">
        <v>1916.7666369866961</v>
      </c>
      <c r="BT16" s="361">
        <v>1636.6315206723273</v>
      </c>
      <c r="BU16" s="361">
        <v>1451.7127921035253</v>
      </c>
      <c r="BV16" s="361">
        <v>1107.2801457889818</v>
      </c>
      <c r="BW16" s="361">
        <v>2136.7623649850607</v>
      </c>
      <c r="BX16" s="362">
        <v>2263.5425764691031</v>
      </c>
      <c r="BY16" s="362">
        <v>2354.8245428013856</v>
      </c>
      <c r="BZ16" s="362">
        <v>2437.0269729783299</v>
      </c>
      <c r="CA16" s="363">
        <v>2520.1230126330552</v>
      </c>
    </row>
    <row r="17" spans="1:79" s="54" customFormat="1" x14ac:dyDescent="0.4">
      <c r="A17" s="394"/>
      <c r="B17" s="64" t="s">
        <v>25</v>
      </c>
      <c r="C17" s="48"/>
      <c r="D17" s="361" t="s">
        <v>409</v>
      </c>
      <c r="E17" s="361" t="s">
        <v>409</v>
      </c>
      <c r="F17" s="361" t="s">
        <v>409</v>
      </c>
      <c r="G17" s="361" t="s">
        <v>409</v>
      </c>
      <c r="H17" s="361" t="s">
        <v>409</v>
      </c>
      <c r="I17" s="361" t="s">
        <v>409</v>
      </c>
      <c r="J17" s="361" t="s">
        <v>409</v>
      </c>
      <c r="K17" s="361" t="s">
        <v>409</v>
      </c>
      <c r="L17" s="361" t="s">
        <v>409</v>
      </c>
      <c r="M17" s="361" t="s">
        <v>409</v>
      </c>
      <c r="N17" s="361" t="s">
        <v>409</v>
      </c>
      <c r="O17" s="361" t="s">
        <v>409</v>
      </c>
      <c r="P17" s="361" t="s">
        <v>409</v>
      </c>
      <c r="Q17" s="361" t="s">
        <v>409</v>
      </c>
      <c r="R17" s="361" t="s">
        <v>409</v>
      </c>
      <c r="S17" s="361" t="s">
        <v>409</v>
      </c>
      <c r="T17" s="361" t="s">
        <v>409</v>
      </c>
      <c r="U17" s="361" t="s">
        <v>409</v>
      </c>
      <c r="V17" s="361" t="s">
        <v>409</v>
      </c>
      <c r="W17" s="361" t="s">
        <v>409</v>
      </c>
      <c r="X17" s="361" t="s">
        <v>409</v>
      </c>
      <c r="Y17" s="361" t="s">
        <v>409</v>
      </c>
      <c r="Z17" s="361" t="s">
        <v>409</v>
      </c>
      <c r="AA17" s="361" t="s">
        <v>409</v>
      </c>
      <c r="AB17" s="361" t="s">
        <v>409</v>
      </c>
      <c r="AC17" s="361" t="s">
        <v>409</v>
      </c>
      <c r="AD17" s="361" t="s">
        <v>409</v>
      </c>
      <c r="AE17" s="361" t="s">
        <v>409</v>
      </c>
      <c r="AF17" s="361" t="s">
        <v>409</v>
      </c>
      <c r="AG17" s="361" t="s">
        <v>409</v>
      </c>
      <c r="AH17" s="361" t="s">
        <v>409</v>
      </c>
      <c r="AI17" s="361" t="s">
        <v>409</v>
      </c>
      <c r="AJ17" s="361" t="s">
        <v>409</v>
      </c>
      <c r="AK17" s="361" t="s">
        <v>409</v>
      </c>
      <c r="AL17" s="361" t="s">
        <v>409</v>
      </c>
      <c r="AM17" s="361" t="s">
        <v>409</v>
      </c>
      <c r="AN17" s="361" t="s">
        <v>409</v>
      </c>
      <c r="AO17" s="361" t="s">
        <v>409</v>
      </c>
      <c r="AP17" s="361" t="s">
        <v>409</v>
      </c>
      <c r="AQ17" s="361" t="s">
        <v>409</v>
      </c>
      <c r="AR17" s="361" t="s">
        <v>409</v>
      </c>
      <c r="AS17" s="361" t="s">
        <v>409</v>
      </c>
      <c r="AT17" s="361" t="s">
        <v>409</v>
      </c>
      <c r="AU17" s="361" t="s">
        <v>409</v>
      </c>
      <c r="AV17" s="361" t="s">
        <v>409</v>
      </c>
      <c r="AW17" s="361" t="s">
        <v>409</v>
      </c>
      <c r="AX17" s="361" t="s">
        <v>409</v>
      </c>
      <c r="AY17" s="361" t="s">
        <v>409</v>
      </c>
      <c r="AZ17" s="361" t="s">
        <v>409</v>
      </c>
      <c r="BA17" s="361" t="s">
        <v>409</v>
      </c>
      <c r="BB17" s="361" t="s">
        <v>409</v>
      </c>
      <c r="BC17" s="361" t="s">
        <v>409</v>
      </c>
      <c r="BD17" s="361" t="s">
        <v>409</v>
      </c>
      <c r="BE17" s="361" t="s">
        <v>409</v>
      </c>
      <c r="BF17" s="361" t="s">
        <v>409</v>
      </c>
      <c r="BG17" s="361" t="s">
        <v>409</v>
      </c>
      <c r="BH17" s="361" t="s">
        <v>409</v>
      </c>
      <c r="BI17" s="361" t="s">
        <v>409</v>
      </c>
      <c r="BJ17" s="361" t="s">
        <v>409</v>
      </c>
      <c r="BK17" s="361" t="s">
        <v>409</v>
      </c>
      <c r="BL17" s="361">
        <v>4476.9210732179572</v>
      </c>
      <c r="BM17" s="361">
        <v>5069.1288261388017</v>
      </c>
      <c r="BN17" s="361">
        <v>5380.0316400709962</v>
      </c>
      <c r="BO17" s="361">
        <v>5751.430097558853</v>
      </c>
      <c r="BP17" s="361">
        <v>6054.4950272257229</v>
      </c>
      <c r="BQ17" s="361">
        <v>6194.2714010260988</v>
      </c>
      <c r="BR17" s="361">
        <v>6678.1472903271933</v>
      </c>
      <c r="BS17" s="361">
        <v>6946.5151764190032</v>
      </c>
      <c r="BT17" s="361">
        <v>6870.0617211736808</v>
      </c>
      <c r="BU17" s="361">
        <v>6679.3883075615377</v>
      </c>
      <c r="BV17" s="361">
        <v>6334.2761058901779</v>
      </c>
      <c r="BW17" s="361">
        <v>7033.4484341008292</v>
      </c>
      <c r="BX17" s="362">
        <v>7147.0704523190707</v>
      </c>
      <c r="BY17" s="362">
        <v>7266.3542506520171</v>
      </c>
      <c r="BZ17" s="362">
        <v>7423.2872663461412</v>
      </c>
      <c r="CA17" s="363">
        <v>7585.2711266742917</v>
      </c>
    </row>
    <row r="18" spans="1:79" s="54" customFormat="1" x14ac:dyDescent="0.4">
      <c r="A18" s="394"/>
      <c r="B18" s="64" t="s">
        <v>416</v>
      </c>
      <c r="C18" s="48"/>
      <c r="D18" s="361" t="s">
        <v>409</v>
      </c>
      <c r="E18" s="361" t="s">
        <v>409</v>
      </c>
      <c r="F18" s="361" t="s">
        <v>409</v>
      </c>
      <c r="G18" s="361" t="s">
        <v>409</v>
      </c>
      <c r="H18" s="361" t="s">
        <v>409</v>
      </c>
      <c r="I18" s="361" t="s">
        <v>409</v>
      </c>
      <c r="J18" s="361" t="s">
        <v>409</v>
      </c>
      <c r="K18" s="361" t="s">
        <v>409</v>
      </c>
      <c r="L18" s="361" t="s">
        <v>409</v>
      </c>
      <c r="M18" s="361" t="s">
        <v>409</v>
      </c>
      <c r="N18" s="361" t="s">
        <v>409</v>
      </c>
      <c r="O18" s="361" t="s">
        <v>409</v>
      </c>
      <c r="P18" s="361" t="s">
        <v>409</v>
      </c>
      <c r="Q18" s="361" t="s">
        <v>409</v>
      </c>
      <c r="R18" s="361" t="s">
        <v>409</v>
      </c>
      <c r="S18" s="361" t="s">
        <v>409</v>
      </c>
      <c r="T18" s="361" t="s">
        <v>409</v>
      </c>
      <c r="U18" s="361" t="s">
        <v>409</v>
      </c>
      <c r="V18" s="361" t="s">
        <v>409</v>
      </c>
      <c r="W18" s="361" t="s">
        <v>409</v>
      </c>
      <c r="X18" s="361" t="s">
        <v>409</v>
      </c>
      <c r="Y18" s="361" t="s">
        <v>409</v>
      </c>
      <c r="Z18" s="361" t="s">
        <v>409</v>
      </c>
      <c r="AA18" s="361" t="s">
        <v>409</v>
      </c>
      <c r="AB18" s="361" t="s">
        <v>409</v>
      </c>
      <c r="AC18" s="361" t="s">
        <v>409</v>
      </c>
      <c r="AD18" s="361" t="s">
        <v>409</v>
      </c>
      <c r="AE18" s="361" t="s">
        <v>409</v>
      </c>
      <c r="AF18" s="361" t="s">
        <v>409</v>
      </c>
      <c r="AG18" s="361" t="s">
        <v>409</v>
      </c>
      <c r="AH18" s="361" t="s">
        <v>409</v>
      </c>
      <c r="AI18" s="361" t="s">
        <v>409</v>
      </c>
      <c r="AJ18" s="361" t="s">
        <v>409</v>
      </c>
      <c r="AK18" s="361" t="s">
        <v>409</v>
      </c>
      <c r="AL18" s="361" t="s">
        <v>409</v>
      </c>
      <c r="AM18" s="361" t="s">
        <v>409</v>
      </c>
      <c r="AN18" s="361" t="s">
        <v>409</v>
      </c>
      <c r="AO18" s="361" t="s">
        <v>409</v>
      </c>
      <c r="AP18" s="361" t="s">
        <v>409</v>
      </c>
      <c r="AQ18" s="361" t="s">
        <v>409</v>
      </c>
      <c r="AR18" s="361" t="s">
        <v>409</v>
      </c>
      <c r="AS18" s="361" t="s">
        <v>409</v>
      </c>
      <c r="AT18" s="361" t="s">
        <v>409</v>
      </c>
      <c r="AU18" s="361" t="s">
        <v>409</v>
      </c>
      <c r="AV18" s="361" t="s">
        <v>409</v>
      </c>
      <c r="AW18" s="361" t="s">
        <v>409</v>
      </c>
      <c r="AX18" s="361" t="s">
        <v>409</v>
      </c>
      <c r="AY18" s="361" t="s">
        <v>409</v>
      </c>
      <c r="AZ18" s="361" t="s">
        <v>409</v>
      </c>
      <c r="BA18" s="361" t="s">
        <v>409</v>
      </c>
      <c r="BB18" s="361" t="s">
        <v>409</v>
      </c>
      <c r="BC18" s="361" t="s">
        <v>409</v>
      </c>
      <c r="BD18" s="361" t="s">
        <v>409</v>
      </c>
      <c r="BE18" s="361" t="s">
        <v>409</v>
      </c>
      <c r="BF18" s="361" t="s">
        <v>409</v>
      </c>
      <c r="BG18" s="361" t="s">
        <v>409</v>
      </c>
      <c r="BH18" s="361" t="s">
        <v>409</v>
      </c>
      <c r="BI18" s="361" t="s">
        <v>409</v>
      </c>
      <c r="BJ18" s="361" t="s">
        <v>409</v>
      </c>
      <c r="BK18" s="361" t="s">
        <v>409</v>
      </c>
      <c r="BL18" s="361">
        <v>3278.6721206416673</v>
      </c>
      <c r="BM18" s="361">
        <v>3414.699558166159</v>
      </c>
      <c r="BN18" s="361">
        <v>3246.9003947534702</v>
      </c>
      <c r="BO18" s="361">
        <v>3003.0285087410157</v>
      </c>
      <c r="BP18" s="361">
        <v>2754.4785976389271</v>
      </c>
      <c r="BQ18" s="361">
        <v>2504.5623245995998</v>
      </c>
      <c r="BR18" s="361">
        <v>2378.8444446022886</v>
      </c>
      <c r="BS18" s="361">
        <v>2256.0112500659761</v>
      </c>
      <c r="BT18" s="361">
        <v>2088.7413831652643</v>
      </c>
      <c r="BU18" s="361">
        <v>1868.0857479177519</v>
      </c>
      <c r="BV18" s="361">
        <v>1645.4833382482343</v>
      </c>
      <c r="BW18" s="361">
        <v>1872.3682360611128</v>
      </c>
      <c r="BX18" s="362">
        <v>1818.3350043575156</v>
      </c>
      <c r="BY18" s="362">
        <v>1792.8667226893901</v>
      </c>
      <c r="BZ18" s="362">
        <v>1818.1896884622847</v>
      </c>
      <c r="CA18" s="363">
        <v>1862.4437418312768</v>
      </c>
    </row>
    <row r="19" spans="1:79" s="54" customFormat="1" x14ac:dyDescent="0.4">
      <c r="A19" s="394"/>
      <c r="B19" s="64" t="s">
        <v>363</v>
      </c>
      <c r="C19" s="48"/>
      <c r="D19" s="361" t="s">
        <v>409</v>
      </c>
      <c r="E19" s="361" t="s">
        <v>409</v>
      </c>
      <c r="F19" s="361" t="s">
        <v>409</v>
      </c>
      <c r="G19" s="361" t="s">
        <v>409</v>
      </c>
      <c r="H19" s="361" t="s">
        <v>409</v>
      </c>
      <c r="I19" s="361" t="s">
        <v>409</v>
      </c>
      <c r="J19" s="361" t="s">
        <v>409</v>
      </c>
      <c r="K19" s="361" t="s">
        <v>409</v>
      </c>
      <c r="L19" s="361" t="s">
        <v>409</v>
      </c>
      <c r="M19" s="361" t="s">
        <v>409</v>
      </c>
      <c r="N19" s="361" t="s">
        <v>409</v>
      </c>
      <c r="O19" s="361" t="s">
        <v>409</v>
      </c>
      <c r="P19" s="361" t="s">
        <v>409</v>
      </c>
      <c r="Q19" s="361" t="s">
        <v>409</v>
      </c>
      <c r="R19" s="361" t="s">
        <v>409</v>
      </c>
      <c r="S19" s="361" t="s">
        <v>409</v>
      </c>
      <c r="T19" s="361" t="s">
        <v>409</v>
      </c>
      <c r="U19" s="361" t="s">
        <v>409</v>
      </c>
      <c r="V19" s="361" t="s">
        <v>409</v>
      </c>
      <c r="W19" s="361" t="s">
        <v>409</v>
      </c>
      <c r="X19" s="361" t="s">
        <v>409</v>
      </c>
      <c r="Y19" s="361" t="s">
        <v>409</v>
      </c>
      <c r="Z19" s="361" t="s">
        <v>409</v>
      </c>
      <c r="AA19" s="361" t="s">
        <v>409</v>
      </c>
      <c r="AB19" s="361" t="s">
        <v>409</v>
      </c>
      <c r="AC19" s="361" t="s">
        <v>409</v>
      </c>
      <c r="AD19" s="361" t="s">
        <v>409</v>
      </c>
      <c r="AE19" s="361" t="s">
        <v>409</v>
      </c>
      <c r="AF19" s="361" t="s">
        <v>409</v>
      </c>
      <c r="AG19" s="361" t="s">
        <v>409</v>
      </c>
      <c r="AH19" s="361" t="s">
        <v>409</v>
      </c>
      <c r="AI19" s="361" t="s">
        <v>409</v>
      </c>
      <c r="AJ19" s="361" t="s">
        <v>409</v>
      </c>
      <c r="AK19" s="361" t="s">
        <v>409</v>
      </c>
      <c r="AL19" s="361" t="s">
        <v>409</v>
      </c>
      <c r="AM19" s="361" t="s">
        <v>409</v>
      </c>
      <c r="AN19" s="361" t="s">
        <v>409</v>
      </c>
      <c r="AO19" s="361" t="s">
        <v>409</v>
      </c>
      <c r="AP19" s="361" t="s">
        <v>409</v>
      </c>
      <c r="AQ19" s="361" t="s">
        <v>409</v>
      </c>
      <c r="AR19" s="361" t="s">
        <v>409</v>
      </c>
      <c r="AS19" s="361" t="s">
        <v>409</v>
      </c>
      <c r="AT19" s="361" t="s">
        <v>409</v>
      </c>
      <c r="AU19" s="361" t="s">
        <v>409</v>
      </c>
      <c r="AV19" s="361" t="s">
        <v>409</v>
      </c>
      <c r="AW19" s="361" t="s">
        <v>409</v>
      </c>
      <c r="AX19" s="361" t="s">
        <v>409</v>
      </c>
      <c r="AY19" s="361" t="s">
        <v>409</v>
      </c>
      <c r="AZ19" s="361" t="s">
        <v>409</v>
      </c>
      <c r="BA19" s="361" t="s">
        <v>409</v>
      </c>
      <c r="BB19" s="361" t="s">
        <v>409</v>
      </c>
      <c r="BC19" s="361" t="s">
        <v>409</v>
      </c>
      <c r="BD19" s="361" t="s">
        <v>409</v>
      </c>
      <c r="BE19" s="361" t="s">
        <v>409</v>
      </c>
      <c r="BF19" s="361" t="s">
        <v>409</v>
      </c>
      <c r="BG19" s="361" t="s">
        <v>409</v>
      </c>
      <c r="BH19" s="361" t="s">
        <v>409</v>
      </c>
      <c r="BI19" s="361" t="s">
        <v>409</v>
      </c>
      <c r="BJ19" s="361" t="s">
        <v>409</v>
      </c>
      <c r="BK19" s="361" t="s">
        <v>409</v>
      </c>
      <c r="BL19" s="361">
        <v>315.32689004851829</v>
      </c>
      <c r="BM19" s="361">
        <v>391.93425198433891</v>
      </c>
      <c r="BN19" s="361">
        <v>465.09166515156534</v>
      </c>
      <c r="BO19" s="361">
        <v>540.50149467791391</v>
      </c>
      <c r="BP19" s="361">
        <v>626.09691811330299</v>
      </c>
      <c r="BQ19" s="361">
        <v>695.36424794605682</v>
      </c>
      <c r="BR19" s="361">
        <v>781.28564014637732</v>
      </c>
      <c r="BS19" s="361">
        <v>885.7633665276046</v>
      </c>
      <c r="BT19" s="361">
        <v>935.86524437191224</v>
      </c>
      <c r="BU19" s="361">
        <v>953.07062235629201</v>
      </c>
      <c r="BV19" s="361">
        <v>938.41407499006789</v>
      </c>
      <c r="BW19" s="361">
        <v>1112.4715546456673</v>
      </c>
      <c r="BX19" s="362">
        <v>1183.7988072493558</v>
      </c>
      <c r="BY19" s="362">
        <v>1261.8812015355293</v>
      </c>
      <c r="BZ19" s="362">
        <v>1350.5838920270028</v>
      </c>
      <c r="CA19" s="363">
        <v>1446.3275767764258</v>
      </c>
    </row>
    <row r="20" spans="1:79" s="54" customFormat="1" x14ac:dyDescent="0.4">
      <c r="A20" s="394"/>
      <c r="B20" s="64" t="s">
        <v>455</v>
      </c>
      <c r="C20" s="48"/>
      <c r="D20" s="361" t="s">
        <v>409</v>
      </c>
      <c r="E20" s="361" t="s">
        <v>409</v>
      </c>
      <c r="F20" s="361" t="s">
        <v>409</v>
      </c>
      <c r="G20" s="361" t="s">
        <v>409</v>
      </c>
      <c r="H20" s="361" t="s">
        <v>409</v>
      </c>
      <c r="I20" s="361" t="s">
        <v>409</v>
      </c>
      <c r="J20" s="361" t="s">
        <v>409</v>
      </c>
      <c r="K20" s="361" t="s">
        <v>409</v>
      </c>
      <c r="L20" s="361" t="s">
        <v>409</v>
      </c>
      <c r="M20" s="361" t="s">
        <v>409</v>
      </c>
      <c r="N20" s="361" t="s">
        <v>409</v>
      </c>
      <c r="O20" s="361" t="s">
        <v>409</v>
      </c>
      <c r="P20" s="361" t="s">
        <v>409</v>
      </c>
      <c r="Q20" s="361" t="s">
        <v>409</v>
      </c>
      <c r="R20" s="361" t="s">
        <v>409</v>
      </c>
      <c r="S20" s="361" t="s">
        <v>409</v>
      </c>
      <c r="T20" s="361" t="s">
        <v>409</v>
      </c>
      <c r="U20" s="361" t="s">
        <v>409</v>
      </c>
      <c r="V20" s="361" t="s">
        <v>409</v>
      </c>
      <c r="W20" s="361" t="s">
        <v>409</v>
      </c>
      <c r="X20" s="361" t="s">
        <v>409</v>
      </c>
      <c r="Y20" s="361" t="s">
        <v>409</v>
      </c>
      <c r="Z20" s="361" t="s">
        <v>409</v>
      </c>
      <c r="AA20" s="361" t="s">
        <v>409</v>
      </c>
      <c r="AB20" s="361" t="s">
        <v>409</v>
      </c>
      <c r="AC20" s="361" t="s">
        <v>409</v>
      </c>
      <c r="AD20" s="361" t="s">
        <v>409</v>
      </c>
      <c r="AE20" s="361" t="s">
        <v>409</v>
      </c>
      <c r="AF20" s="361" t="s">
        <v>409</v>
      </c>
      <c r="AG20" s="361" t="s">
        <v>409</v>
      </c>
      <c r="AH20" s="361" t="s">
        <v>409</v>
      </c>
      <c r="AI20" s="361" t="s">
        <v>409</v>
      </c>
      <c r="AJ20" s="361" t="s">
        <v>409</v>
      </c>
      <c r="AK20" s="361" t="s">
        <v>409</v>
      </c>
      <c r="AL20" s="361" t="s">
        <v>409</v>
      </c>
      <c r="AM20" s="361" t="s">
        <v>409</v>
      </c>
      <c r="AN20" s="361" t="s">
        <v>409</v>
      </c>
      <c r="AO20" s="361" t="s">
        <v>409</v>
      </c>
      <c r="AP20" s="361" t="s">
        <v>409</v>
      </c>
      <c r="AQ20" s="361" t="s">
        <v>409</v>
      </c>
      <c r="AR20" s="361" t="s">
        <v>409</v>
      </c>
      <c r="AS20" s="361" t="s">
        <v>409</v>
      </c>
      <c r="AT20" s="361" t="s">
        <v>409</v>
      </c>
      <c r="AU20" s="361" t="s">
        <v>409</v>
      </c>
      <c r="AV20" s="361" t="s">
        <v>409</v>
      </c>
      <c r="AW20" s="361" t="s">
        <v>409</v>
      </c>
      <c r="AX20" s="361" t="s">
        <v>409</v>
      </c>
      <c r="AY20" s="361" t="s">
        <v>409</v>
      </c>
      <c r="AZ20" s="361" t="s">
        <v>409</v>
      </c>
      <c r="BA20" s="361" t="s">
        <v>409</v>
      </c>
      <c r="BB20" s="361" t="s">
        <v>409</v>
      </c>
      <c r="BC20" s="361" t="s">
        <v>409</v>
      </c>
      <c r="BD20" s="361" t="s">
        <v>409</v>
      </c>
      <c r="BE20" s="361" t="s">
        <v>409</v>
      </c>
      <c r="BF20" s="361" t="s">
        <v>409</v>
      </c>
      <c r="BG20" s="361" t="s">
        <v>409</v>
      </c>
      <c r="BH20" s="361" t="s">
        <v>409</v>
      </c>
      <c r="BI20" s="361" t="s">
        <v>409</v>
      </c>
      <c r="BJ20" s="361" t="s">
        <v>409</v>
      </c>
      <c r="BK20" s="361" t="s">
        <v>409</v>
      </c>
      <c r="BL20" s="361">
        <v>648.39868019601681</v>
      </c>
      <c r="BM20" s="361">
        <v>677.56700463404729</v>
      </c>
      <c r="BN20" s="361">
        <v>663.08095054898035</v>
      </c>
      <c r="BO20" s="361">
        <v>626.78101775676737</v>
      </c>
      <c r="BP20" s="361">
        <v>550.93048016298599</v>
      </c>
      <c r="BQ20" s="361">
        <v>491.29283105119077</v>
      </c>
      <c r="BR20" s="361">
        <v>443.77461406450112</v>
      </c>
      <c r="BS20" s="361">
        <v>381.44098743695912</v>
      </c>
      <c r="BT20" s="361">
        <v>309.89289354464535</v>
      </c>
      <c r="BU20" s="361">
        <v>223.58938666833674</v>
      </c>
      <c r="BV20" s="361">
        <v>139.01285063226226</v>
      </c>
      <c r="BW20" s="361">
        <v>128.05623724928529</v>
      </c>
      <c r="BX20" s="362">
        <v>131.05161419884618</v>
      </c>
      <c r="BY20" s="362">
        <v>134.82912832634221</v>
      </c>
      <c r="BZ20" s="362">
        <v>138.95545664211249</v>
      </c>
      <c r="CA20" s="363">
        <v>143.31457264220373</v>
      </c>
    </row>
    <row r="21" spans="1:79" s="54" customFormat="1" ht="26.25" customHeight="1" x14ac:dyDescent="0.4">
      <c r="A21" s="394"/>
      <c r="B21" s="64" t="s">
        <v>418</v>
      </c>
      <c r="C21" s="48"/>
      <c r="D21" s="361" t="s">
        <v>409</v>
      </c>
      <c r="E21" s="361" t="s">
        <v>409</v>
      </c>
      <c r="F21" s="361" t="s">
        <v>409</v>
      </c>
      <c r="G21" s="361" t="s">
        <v>409</v>
      </c>
      <c r="H21" s="361" t="s">
        <v>409</v>
      </c>
      <c r="I21" s="361" t="s">
        <v>409</v>
      </c>
      <c r="J21" s="361" t="s">
        <v>409</v>
      </c>
      <c r="K21" s="361" t="s">
        <v>409</v>
      </c>
      <c r="L21" s="361" t="s">
        <v>409</v>
      </c>
      <c r="M21" s="361" t="s">
        <v>409</v>
      </c>
      <c r="N21" s="361" t="s">
        <v>409</v>
      </c>
      <c r="O21" s="361" t="s">
        <v>409</v>
      </c>
      <c r="P21" s="361" t="s">
        <v>409</v>
      </c>
      <c r="Q21" s="361" t="s">
        <v>409</v>
      </c>
      <c r="R21" s="361" t="s">
        <v>409</v>
      </c>
      <c r="S21" s="361" t="s">
        <v>409</v>
      </c>
      <c r="T21" s="361" t="s">
        <v>409</v>
      </c>
      <c r="U21" s="361" t="s">
        <v>409</v>
      </c>
      <c r="V21" s="361" t="s">
        <v>409</v>
      </c>
      <c r="W21" s="361" t="s">
        <v>409</v>
      </c>
      <c r="X21" s="361" t="s">
        <v>409</v>
      </c>
      <c r="Y21" s="361" t="s">
        <v>409</v>
      </c>
      <c r="Z21" s="361" t="s">
        <v>409</v>
      </c>
      <c r="AA21" s="361" t="s">
        <v>409</v>
      </c>
      <c r="AB21" s="361" t="s">
        <v>409</v>
      </c>
      <c r="AC21" s="361" t="s">
        <v>409</v>
      </c>
      <c r="AD21" s="361" t="s">
        <v>409</v>
      </c>
      <c r="AE21" s="361" t="s">
        <v>409</v>
      </c>
      <c r="AF21" s="361" t="s">
        <v>409</v>
      </c>
      <c r="AG21" s="361" t="s">
        <v>409</v>
      </c>
      <c r="AH21" s="361" t="s">
        <v>409</v>
      </c>
      <c r="AI21" s="361" t="s">
        <v>409</v>
      </c>
      <c r="AJ21" s="361" t="s">
        <v>409</v>
      </c>
      <c r="AK21" s="361" t="s">
        <v>409</v>
      </c>
      <c r="AL21" s="361" t="s">
        <v>409</v>
      </c>
      <c r="AM21" s="361" t="s">
        <v>409</v>
      </c>
      <c r="AN21" s="361" t="s">
        <v>409</v>
      </c>
      <c r="AO21" s="361" t="s">
        <v>409</v>
      </c>
      <c r="AP21" s="361" t="s">
        <v>409</v>
      </c>
      <c r="AQ21" s="361" t="s">
        <v>409</v>
      </c>
      <c r="AR21" s="361" t="s">
        <v>409</v>
      </c>
      <c r="AS21" s="361" t="s">
        <v>409</v>
      </c>
      <c r="AT21" s="361" t="s">
        <v>409</v>
      </c>
      <c r="AU21" s="361" t="s">
        <v>409</v>
      </c>
      <c r="AV21" s="361" t="s">
        <v>409</v>
      </c>
      <c r="AW21" s="361" t="s">
        <v>409</v>
      </c>
      <c r="AX21" s="361" t="s">
        <v>409</v>
      </c>
      <c r="AY21" s="361" t="s">
        <v>409</v>
      </c>
      <c r="AZ21" s="361" t="s">
        <v>409</v>
      </c>
      <c r="BA21" s="361" t="s">
        <v>409</v>
      </c>
      <c r="BB21" s="361" t="s">
        <v>409</v>
      </c>
      <c r="BC21" s="361" t="s">
        <v>409</v>
      </c>
      <c r="BD21" s="361" t="s">
        <v>409</v>
      </c>
      <c r="BE21" s="361" t="s">
        <v>409</v>
      </c>
      <c r="BF21" s="361" t="s">
        <v>409</v>
      </c>
      <c r="BG21" s="361" t="s">
        <v>409</v>
      </c>
      <c r="BH21" s="361" t="s">
        <v>409</v>
      </c>
      <c r="BI21" s="361" t="s">
        <v>409</v>
      </c>
      <c r="BJ21" s="361" t="s">
        <v>409</v>
      </c>
      <c r="BK21" s="361" t="s">
        <v>409</v>
      </c>
      <c r="BL21" s="361">
        <v>4152.579372791467</v>
      </c>
      <c r="BM21" s="361">
        <v>4313.2385099654957</v>
      </c>
      <c r="BN21" s="361">
        <v>4443.152787180662</v>
      </c>
      <c r="BO21" s="361">
        <v>4622.5520183609024</v>
      </c>
      <c r="BP21" s="361">
        <v>4745.7790610750062</v>
      </c>
      <c r="BQ21" s="361">
        <v>4846.240294482328</v>
      </c>
      <c r="BR21" s="361">
        <v>4852.202471269452</v>
      </c>
      <c r="BS21" s="361">
        <v>4802.0500860739676</v>
      </c>
      <c r="BT21" s="361">
        <v>4647.386078796203</v>
      </c>
      <c r="BU21" s="361">
        <v>4480.8573206008805</v>
      </c>
      <c r="BV21" s="361">
        <v>4313.0509949249499</v>
      </c>
      <c r="BW21" s="361">
        <v>4182.1518501247674</v>
      </c>
      <c r="BX21" s="362">
        <v>4094.7024178269944</v>
      </c>
      <c r="BY21" s="362">
        <v>4065.5333849055064</v>
      </c>
      <c r="BZ21" s="362">
        <v>4091.5778846080657</v>
      </c>
      <c r="CA21" s="363">
        <v>4099.0449923145161</v>
      </c>
    </row>
    <row r="22" spans="1:79" s="54" customFormat="1" x14ac:dyDescent="0.4">
      <c r="A22" s="394"/>
      <c r="B22" s="64" t="s">
        <v>364</v>
      </c>
      <c r="C22" s="48"/>
      <c r="D22" s="361" t="s">
        <v>409</v>
      </c>
      <c r="E22" s="361" t="s">
        <v>409</v>
      </c>
      <c r="F22" s="361" t="s">
        <v>409</v>
      </c>
      <c r="G22" s="361" t="s">
        <v>409</v>
      </c>
      <c r="H22" s="361" t="s">
        <v>409</v>
      </c>
      <c r="I22" s="361" t="s">
        <v>409</v>
      </c>
      <c r="J22" s="361" t="s">
        <v>409</v>
      </c>
      <c r="K22" s="361" t="s">
        <v>409</v>
      </c>
      <c r="L22" s="361" t="s">
        <v>409</v>
      </c>
      <c r="M22" s="361" t="s">
        <v>409</v>
      </c>
      <c r="N22" s="361" t="s">
        <v>409</v>
      </c>
      <c r="O22" s="361" t="s">
        <v>409</v>
      </c>
      <c r="P22" s="361" t="s">
        <v>409</v>
      </c>
      <c r="Q22" s="361" t="s">
        <v>409</v>
      </c>
      <c r="R22" s="361" t="s">
        <v>409</v>
      </c>
      <c r="S22" s="361" t="s">
        <v>409</v>
      </c>
      <c r="T22" s="361" t="s">
        <v>409</v>
      </c>
      <c r="U22" s="361" t="s">
        <v>409</v>
      </c>
      <c r="V22" s="361" t="s">
        <v>409</v>
      </c>
      <c r="W22" s="361" t="s">
        <v>409</v>
      </c>
      <c r="X22" s="361" t="s">
        <v>409</v>
      </c>
      <c r="Y22" s="361" t="s">
        <v>409</v>
      </c>
      <c r="Z22" s="361" t="s">
        <v>409</v>
      </c>
      <c r="AA22" s="361" t="s">
        <v>409</v>
      </c>
      <c r="AB22" s="361" t="s">
        <v>409</v>
      </c>
      <c r="AC22" s="361" t="s">
        <v>409</v>
      </c>
      <c r="AD22" s="361" t="s">
        <v>409</v>
      </c>
      <c r="AE22" s="361" t="s">
        <v>409</v>
      </c>
      <c r="AF22" s="361" t="s">
        <v>409</v>
      </c>
      <c r="AG22" s="361" t="s">
        <v>409</v>
      </c>
      <c r="AH22" s="361" t="s">
        <v>409</v>
      </c>
      <c r="AI22" s="361" t="s">
        <v>409</v>
      </c>
      <c r="AJ22" s="361" t="s">
        <v>409</v>
      </c>
      <c r="AK22" s="361" t="s">
        <v>409</v>
      </c>
      <c r="AL22" s="361" t="s">
        <v>409</v>
      </c>
      <c r="AM22" s="361" t="s">
        <v>409</v>
      </c>
      <c r="AN22" s="361" t="s">
        <v>409</v>
      </c>
      <c r="AO22" s="361" t="s">
        <v>409</v>
      </c>
      <c r="AP22" s="361" t="s">
        <v>409</v>
      </c>
      <c r="AQ22" s="361" t="s">
        <v>409</v>
      </c>
      <c r="AR22" s="361" t="s">
        <v>409</v>
      </c>
      <c r="AS22" s="361" t="s">
        <v>409</v>
      </c>
      <c r="AT22" s="361" t="s">
        <v>409</v>
      </c>
      <c r="AU22" s="361" t="s">
        <v>409</v>
      </c>
      <c r="AV22" s="361" t="s">
        <v>409</v>
      </c>
      <c r="AW22" s="361" t="s">
        <v>409</v>
      </c>
      <c r="AX22" s="361" t="s">
        <v>409</v>
      </c>
      <c r="AY22" s="361" t="s">
        <v>409</v>
      </c>
      <c r="AZ22" s="361" t="s">
        <v>409</v>
      </c>
      <c r="BA22" s="361" t="s">
        <v>409</v>
      </c>
      <c r="BB22" s="361" t="s">
        <v>409</v>
      </c>
      <c r="BC22" s="361" t="s">
        <v>409</v>
      </c>
      <c r="BD22" s="361" t="s">
        <v>409</v>
      </c>
      <c r="BE22" s="361" t="s">
        <v>409</v>
      </c>
      <c r="BF22" s="361" t="s">
        <v>409</v>
      </c>
      <c r="BG22" s="361" t="s">
        <v>409</v>
      </c>
      <c r="BH22" s="361" t="s">
        <v>409</v>
      </c>
      <c r="BI22" s="361" t="s">
        <v>409</v>
      </c>
      <c r="BJ22" s="361" t="s">
        <v>409</v>
      </c>
      <c r="BK22" s="361" t="s">
        <v>409</v>
      </c>
      <c r="BL22" s="361">
        <v>99.45993897531325</v>
      </c>
      <c r="BM22" s="361">
        <v>126.1038655767793</v>
      </c>
      <c r="BN22" s="361">
        <v>152.98604032937789</v>
      </c>
      <c r="BO22" s="361">
        <v>179.42766398503792</v>
      </c>
      <c r="BP22" s="361">
        <v>220.87045793975454</v>
      </c>
      <c r="BQ22" s="361">
        <v>252.27197576665208</v>
      </c>
      <c r="BR22" s="361">
        <v>274.23709589580255</v>
      </c>
      <c r="BS22" s="361">
        <v>300.25519274908095</v>
      </c>
      <c r="BT22" s="361">
        <v>302.12204374352308</v>
      </c>
      <c r="BU22" s="361">
        <v>285.93220021424474</v>
      </c>
      <c r="BV22" s="361">
        <v>296.98665250213332</v>
      </c>
      <c r="BW22" s="361">
        <v>330.7692506701074</v>
      </c>
      <c r="BX22" s="362">
        <v>343.14647473785465</v>
      </c>
      <c r="BY22" s="362">
        <v>364.59058728907684</v>
      </c>
      <c r="BZ22" s="362">
        <v>392.04839443542471</v>
      </c>
      <c r="CA22" s="363">
        <v>422.14866723804613</v>
      </c>
    </row>
    <row r="23" spans="1:79" s="54" customFormat="1" x14ac:dyDescent="0.4">
      <c r="A23" s="394"/>
      <c r="B23" s="64" t="s">
        <v>419</v>
      </c>
      <c r="C23" s="48"/>
      <c r="D23" s="361" t="s">
        <v>409</v>
      </c>
      <c r="E23" s="361" t="s">
        <v>409</v>
      </c>
      <c r="F23" s="361" t="s">
        <v>409</v>
      </c>
      <c r="G23" s="361" t="s">
        <v>409</v>
      </c>
      <c r="H23" s="361" t="s">
        <v>409</v>
      </c>
      <c r="I23" s="361" t="s">
        <v>409</v>
      </c>
      <c r="J23" s="361" t="s">
        <v>409</v>
      </c>
      <c r="K23" s="361" t="s">
        <v>409</v>
      </c>
      <c r="L23" s="361" t="s">
        <v>409</v>
      </c>
      <c r="M23" s="361" t="s">
        <v>409</v>
      </c>
      <c r="N23" s="361" t="s">
        <v>409</v>
      </c>
      <c r="O23" s="361" t="s">
        <v>409</v>
      </c>
      <c r="P23" s="361" t="s">
        <v>409</v>
      </c>
      <c r="Q23" s="361" t="s">
        <v>409</v>
      </c>
      <c r="R23" s="361" t="s">
        <v>409</v>
      </c>
      <c r="S23" s="361" t="s">
        <v>409</v>
      </c>
      <c r="T23" s="361" t="s">
        <v>409</v>
      </c>
      <c r="U23" s="361" t="s">
        <v>409</v>
      </c>
      <c r="V23" s="361" t="s">
        <v>409</v>
      </c>
      <c r="W23" s="361" t="s">
        <v>409</v>
      </c>
      <c r="X23" s="361" t="s">
        <v>409</v>
      </c>
      <c r="Y23" s="361" t="s">
        <v>409</v>
      </c>
      <c r="Z23" s="361" t="s">
        <v>409</v>
      </c>
      <c r="AA23" s="361" t="s">
        <v>409</v>
      </c>
      <c r="AB23" s="361" t="s">
        <v>409</v>
      </c>
      <c r="AC23" s="361" t="s">
        <v>409</v>
      </c>
      <c r="AD23" s="361" t="s">
        <v>409</v>
      </c>
      <c r="AE23" s="361" t="s">
        <v>409</v>
      </c>
      <c r="AF23" s="361" t="s">
        <v>409</v>
      </c>
      <c r="AG23" s="361" t="s">
        <v>409</v>
      </c>
      <c r="AH23" s="361" t="s">
        <v>409</v>
      </c>
      <c r="AI23" s="361" t="s">
        <v>409</v>
      </c>
      <c r="AJ23" s="361" t="s">
        <v>409</v>
      </c>
      <c r="AK23" s="361" t="s">
        <v>409</v>
      </c>
      <c r="AL23" s="361" t="s">
        <v>409</v>
      </c>
      <c r="AM23" s="361" t="s">
        <v>409</v>
      </c>
      <c r="AN23" s="361" t="s">
        <v>409</v>
      </c>
      <c r="AO23" s="361" t="s">
        <v>409</v>
      </c>
      <c r="AP23" s="361" t="s">
        <v>409</v>
      </c>
      <c r="AQ23" s="361" t="s">
        <v>409</v>
      </c>
      <c r="AR23" s="361" t="s">
        <v>409</v>
      </c>
      <c r="AS23" s="361" t="s">
        <v>409</v>
      </c>
      <c r="AT23" s="361" t="s">
        <v>409</v>
      </c>
      <c r="AU23" s="361" t="s">
        <v>409</v>
      </c>
      <c r="AV23" s="361" t="s">
        <v>409</v>
      </c>
      <c r="AW23" s="361" t="s">
        <v>409</v>
      </c>
      <c r="AX23" s="361" t="s">
        <v>409</v>
      </c>
      <c r="AY23" s="361" t="s">
        <v>409</v>
      </c>
      <c r="AZ23" s="361" t="s">
        <v>409</v>
      </c>
      <c r="BA23" s="361" t="s">
        <v>409</v>
      </c>
      <c r="BB23" s="361" t="s">
        <v>409</v>
      </c>
      <c r="BC23" s="361" t="s">
        <v>409</v>
      </c>
      <c r="BD23" s="361" t="s">
        <v>409</v>
      </c>
      <c r="BE23" s="361" t="s">
        <v>409</v>
      </c>
      <c r="BF23" s="361" t="s">
        <v>409</v>
      </c>
      <c r="BG23" s="361" t="s">
        <v>409</v>
      </c>
      <c r="BH23" s="361" t="s">
        <v>409</v>
      </c>
      <c r="BI23" s="361" t="s">
        <v>409</v>
      </c>
      <c r="BJ23" s="361" t="s">
        <v>409</v>
      </c>
      <c r="BK23" s="361" t="s">
        <v>409</v>
      </c>
      <c r="BL23" s="361">
        <v>22.911098280285508</v>
      </c>
      <c r="BM23" s="361">
        <v>26.48139283378131</v>
      </c>
      <c r="BN23" s="361">
        <v>29.383466506712136</v>
      </c>
      <c r="BO23" s="361">
        <v>31.163302722754715</v>
      </c>
      <c r="BP23" s="361">
        <v>32.761190341591991</v>
      </c>
      <c r="BQ23" s="361">
        <v>32.515440545309076</v>
      </c>
      <c r="BR23" s="361">
        <v>32.218041485030888</v>
      </c>
      <c r="BS23" s="361">
        <v>32.620100909511436</v>
      </c>
      <c r="BT23" s="361">
        <v>31.906919767503069</v>
      </c>
      <c r="BU23" s="361">
        <v>26.665432947447133</v>
      </c>
      <c r="BV23" s="361">
        <v>24.451506556202407</v>
      </c>
      <c r="BW23" s="361">
        <v>28.992758301195042</v>
      </c>
      <c r="BX23" s="362">
        <v>29.291287101346416</v>
      </c>
      <c r="BY23" s="362">
        <v>30.140800179281726</v>
      </c>
      <c r="BZ23" s="362">
        <v>30.97958722005324</v>
      </c>
      <c r="CA23" s="363">
        <v>31.859794704567825</v>
      </c>
    </row>
    <row r="24" spans="1:79" s="54" customFormat="1" x14ac:dyDescent="0.4">
      <c r="A24" s="394"/>
      <c r="B24" s="64" t="s">
        <v>32</v>
      </c>
      <c r="C24" s="48"/>
      <c r="D24" s="361" t="s">
        <v>409</v>
      </c>
      <c r="E24" s="361" t="s">
        <v>409</v>
      </c>
      <c r="F24" s="361" t="s">
        <v>409</v>
      </c>
      <c r="G24" s="361" t="s">
        <v>409</v>
      </c>
      <c r="H24" s="361" t="s">
        <v>409</v>
      </c>
      <c r="I24" s="361" t="s">
        <v>409</v>
      </c>
      <c r="J24" s="361" t="s">
        <v>409</v>
      </c>
      <c r="K24" s="361" t="s">
        <v>409</v>
      </c>
      <c r="L24" s="361" t="s">
        <v>409</v>
      </c>
      <c r="M24" s="361" t="s">
        <v>409</v>
      </c>
      <c r="N24" s="361" t="s">
        <v>409</v>
      </c>
      <c r="O24" s="361" t="s">
        <v>409</v>
      </c>
      <c r="P24" s="361" t="s">
        <v>409</v>
      </c>
      <c r="Q24" s="361" t="s">
        <v>409</v>
      </c>
      <c r="R24" s="361" t="s">
        <v>409</v>
      </c>
      <c r="S24" s="361" t="s">
        <v>409</v>
      </c>
      <c r="T24" s="361" t="s">
        <v>409</v>
      </c>
      <c r="U24" s="361" t="s">
        <v>409</v>
      </c>
      <c r="V24" s="361" t="s">
        <v>409</v>
      </c>
      <c r="W24" s="361" t="s">
        <v>409</v>
      </c>
      <c r="X24" s="361" t="s">
        <v>409</v>
      </c>
      <c r="Y24" s="361" t="s">
        <v>409</v>
      </c>
      <c r="Z24" s="361" t="s">
        <v>409</v>
      </c>
      <c r="AA24" s="361" t="s">
        <v>409</v>
      </c>
      <c r="AB24" s="361" t="s">
        <v>409</v>
      </c>
      <c r="AC24" s="361" t="s">
        <v>409</v>
      </c>
      <c r="AD24" s="361" t="s">
        <v>409</v>
      </c>
      <c r="AE24" s="361" t="s">
        <v>409</v>
      </c>
      <c r="AF24" s="361" t="s">
        <v>409</v>
      </c>
      <c r="AG24" s="361" t="s">
        <v>409</v>
      </c>
      <c r="AH24" s="361" t="s">
        <v>409</v>
      </c>
      <c r="AI24" s="361" t="s">
        <v>409</v>
      </c>
      <c r="AJ24" s="361" t="s">
        <v>409</v>
      </c>
      <c r="AK24" s="361" t="s">
        <v>409</v>
      </c>
      <c r="AL24" s="361" t="s">
        <v>409</v>
      </c>
      <c r="AM24" s="361" t="s">
        <v>409</v>
      </c>
      <c r="AN24" s="361" t="s">
        <v>409</v>
      </c>
      <c r="AO24" s="361" t="s">
        <v>409</v>
      </c>
      <c r="AP24" s="361" t="s">
        <v>409</v>
      </c>
      <c r="AQ24" s="361" t="s">
        <v>409</v>
      </c>
      <c r="AR24" s="361" t="s">
        <v>409</v>
      </c>
      <c r="AS24" s="361" t="s">
        <v>409</v>
      </c>
      <c r="AT24" s="361" t="s">
        <v>409</v>
      </c>
      <c r="AU24" s="361" t="s">
        <v>409</v>
      </c>
      <c r="AV24" s="361" t="s">
        <v>409</v>
      </c>
      <c r="AW24" s="361" t="s">
        <v>409</v>
      </c>
      <c r="AX24" s="361" t="s">
        <v>409</v>
      </c>
      <c r="AY24" s="361" t="s">
        <v>409</v>
      </c>
      <c r="AZ24" s="361" t="s">
        <v>409</v>
      </c>
      <c r="BA24" s="361" t="s">
        <v>409</v>
      </c>
      <c r="BB24" s="361" t="s">
        <v>409</v>
      </c>
      <c r="BC24" s="361" t="s">
        <v>409</v>
      </c>
      <c r="BD24" s="361" t="s">
        <v>409</v>
      </c>
      <c r="BE24" s="361" t="s">
        <v>409</v>
      </c>
      <c r="BF24" s="361" t="s">
        <v>409</v>
      </c>
      <c r="BG24" s="361" t="s">
        <v>409</v>
      </c>
      <c r="BH24" s="361" t="s">
        <v>409</v>
      </c>
      <c r="BI24" s="361" t="s">
        <v>409</v>
      </c>
      <c r="BJ24" s="361" t="s">
        <v>409</v>
      </c>
      <c r="BK24" s="361" t="s">
        <v>409</v>
      </c>
      <c r="BL24" s="361">
        <v>729.57844381337998</v>
      </c>
      <c r="BM24" s="361">
        <v>811.77139366659742</v>
      </c>
      <c r="BN24" s="361">
        <v>789.08018610923807</v>
      </c>
      <c r="BO24" s="361">
        <v>845.76504266207826</v>
      </c>
      <c r="BP24" s="361">
        <v>954.91007025113925</v>
      </c>
      <c r="BQ24" s="361">
        <v>1050.0322154118712</v>
      </c>
      <c r="BR24" s="361">
        <v>1152.4229375804537</v>
      </c>
      <c r="BS24" s="361">
        <v>1242.6322315630098</v>
      </c>
      <c r="BT24" s="361">
        <v>1317.0764254864059</v>
      </c>
      <c r="BU24" s="361">
        <v>1382.1764984226986</v>
      </c>
      <c r="BV24" s="361">
        <v>1428.7713649190027</v>
      </c>
      <c r="BW24" s="361">
        <v>1464.7630851734364</v>
      </c>
      <c r="BX24" s="362">
        <v>1518.3100093373739</v>
      </c>
      <c r="BY24" s="362">
        <v>1631.7944037626646</v>
      </c>
      <c r="BZ24" s="362">
        <v>1763.8497060878594</v>
      </c>
      <c r="CA24" s="363">
        <v>1914.5956131946757</v>
      </c>
    </row>
    <row r="25" spans="1:79" s="54" customFormat="1" x14ac:dyDescent="0.4">
      <c r="A25" s="394"/>
      <c r="B25" s="64" t="s">
        <v>456</v>
      </c>
      <c r="C25" s="48"/>
      <c r="D25" s="361" t="s">
        <v>409</v>
      </c>
      <c r="E25" s="361" t="s">
        <v>409</v>
      </c>
      <c r="F25" s="361" t="s">
        <v>409</v>
      </c>
      <c r="G25" s="361" t="s">
        <v>409</v>
      </c>
      <c r="H25" s="361" t="s">
        <v>409</v>
      </c>
      <c r="I25" s="361" t="s">
        <v>409</v>
      </c>
      <c r="J25" s="361" t="s">
        <v>409</v>
      </c>
      <c r="K25" s="361" t="s">
        <v>409</v>
      </c>
      <c r="L25" s="361" t="s">
        <v>409</v>
      </c>
      <c r="M25" s="361" t="s">
        <v>409</v>
      </c>
      <c r="N25" s="361" t="s">
        <v>409</v>
      </c>
      <c r="O25" s="361" t="s">
        <v>409</v>
      </c>
      <c r="P25" s="361" t="s">
        <v>409</v>
      </c>
      <c r="Q25" s="361" t="s">
        <v>409</v>
      </c>
      <c r="R25" s="361" t="s">
        <v>409</v>
      </c>
      <c r="S25" s="361" t="s">
        <v>409</v>
      </c>
      <c r="T25" s="361" t="s">
        <v>409</v>
      </c>
      <c r="U25" s="361" t="s">
        <v>409</v>
      </c>
      <c r="V25" s="361" t="s">
        <v>409</v>
      </c>
      <c r="W25" s="361" t="s">
        <v>409</v>
      </c>
      <c r="X25" s="361" t="s">
        <v>409</v>
      </c>
      <c r="Y25" s="361" t="s">
        <v>409</v>
      </c>
      <c r="Z25" s="361" t="s">
        <v>409</v>
      </c>
      <c r="AA25" s="361" t="s">
        <v>409</v>
      </c>
      <c r="AB25" s="361" t="s">
        <v>409</v>
      </c>
      <c r="AC25" s="361" t="s">
        <v>409</v>
      </c>
      <c r="AD25" s="361" t="s">
        <v>409</v>
      </c>
      <c r="AE25" s="361" t="s">
        <v>409</v>
      </c>
      <c r="AF25" s="361" t="s">
        <v>409</v>
      </c>
      <c r="AG25" s="361" t="s">
        <v>409</v>
      </c>
      <c r="AH25" s="361" t="s">
        <v>409</v>
      </c>
      <c r="AI25" s="361" t="s">
        <v>409</v>
      </c>
      <c r="AJ25" s="361" t="s">
        <v>409</v>
      </c>
      <c r="AK25" s="361" t="s">
        <v>409</v>
      </c>
      <c r="AL25" s="361" t="s">
        <v>409</v>
      </c>
      <c r="AM25" s="361" t="s">
        <v>409</v>
      </c>
      <c r="AN25" s="361" t="s">
        <v>409</v>
      </c>
      <c r="AO25" s="361" t="s">
        <v>409</v>
      </c>
      <c r="AP25" s="361" t="s">
        <v>409</v>
      </c>
      <c r="AQ25" s="361" t="s">
        <v>409</v>
      </c>
      <c r="AR25" s="361" t="s">
        <v>409</v>
      </c>
      <c r="AS25" s="361" t="s">
        <v>409</v>
      </c>
      <c r="AT25" s="361" t="s">
        <v>409</v>
      </c>
      <c r="AU25" s="361" t="s">
        <v>409</v>
      </c>
      <c r="AV25" s="361" t="s">
        <v>409</v>
      </c>
      <c r="AW25" s="361" t="s">
        <v>409</v>
      </c>
      <c r="AX25" s="361" t="s">
        <v>409</v>
      </c>
      <c r="AY25" s="361" t="s">
        <v>409</v>
      </c>
      <c r="AZ25" s="361" t="s">
        <v>409</v>
      </c>
      <c r="BA25" s="361" t="s">
        <v>409</v>
      </c>
      <c r="BB25" s="361" t="s">
        <v>409</v>
      </c>
      <c r="BC25" s="361" t="s">
        <v>409</v>
      </c>
      <c r="BD25" s="361" t="s">
        <v>409</v>
      </c>
      <c r="BE25" s="361" t="s">
        <v>409</v>
      </c>
      <c r="BF25" s="361" t="s">
        <v>409</v>
      </c>
      <c r="BG25" s="361" t="s">
        <v>409</v>
      </c>
      <c r="BH25" s="361" t="s">
        <v>409</v>
      </c>
      <c r="BI25" s="361" t="s">
        <v>409</v>
      </c>
      <c r="BJ25" s="361" t="s">
        <v>409</v>
      </c>
      <c r="BK25" s="361" t="s">
        <v>409</v>
      </c>
      <c r="BL25" s="361">
        <v>1732.6349857079667</v>
      </c>
      <c r="BM25" s="361">
        <v>2425.5878015465441</v>
      </c>
      <c r="BN25" s="361">
        <v>3188.439054253764</v>
      </c>
      <c r="BO25" s="361">
        <v>3820.5403163022961</v>
      </c>
      <c r="BP25" s="361">
        <v>4315.1379425227778</v>
      </c>
      <c r="BQ25" s="361">
        <v>4861.3146503387634</v>
      </c>
      <c r="BR25" s="361">
        <v>5311.7474062442998</v>
      </c>
      <c r="BS25" s="361">
        <v>5479.6586182681949</v>
      </c>
      <c r="BT25" s="361">
        <v>5300.9156882785428</v>
      </c>
      <c r="BU25" s="361">
        <v>4949.7419052072837</v>
      </c>
      <c r="BV25" s="361">
        <v>4547.4029289539149</v>
      </c>
      <c r="BW25" s="361">
        <v>5122.1507296827713</v>
      </c>
      <c r="BX25" s="362">
        <v>5239.5493684921412</v>
      </c>
      <c r="BY25" s="362">
        <v>5466.7626041963676</v>
      </c>
      <c r="BZ25" s="362">
        <v>5697.3786589105639</v>
      </c>
      <c r="CA25" s="363">
        <v>5900.2151516887307</v>
      </c>
    </row>
    <row r="26" spans="1:79" s="54" customFormat="1" ht="26.25" customHeight="1" x14ac:dyDescent="0.4">
      <c r="A26" s="394"/>
      <c r="B26" s="123" t="s">
        <v>421</v>
      </c>
      <c r="C26" s="48"/>
      <c r="D26" s="361">
        <f t="shared" ref="D26:AG26" si="4">D29</f>
        <v>0</v>
      </c>
      <c r="E26" s="361">
        <f t="shared" si="4"/>
        <v>0</v>
      </c>
      <c r="F26" s="361">
        <f t="shared" si="4"/>
        <v>0</v>
      </c>
      <c r="G26" s="361">
        <f t="shared" si="4"/>
        <v>0</v>
      </c>
      <c r="H26" s="361">
        <f t="shared" si="4"/>
        <v>0</v>
      </c>
      <c r="I26" s="361">
        <f t="shared" si="4"/>
        <v>0</v>
      </c>
      <c r="J26" s="361">
        <f t="shared" si="4"/>
        <v>0</v>
      </c>
      <c r="K26" s="361">
        <f t="shared" si="4"/>
        <v>0</v>
      </c>
      <c r="L26" s="361">
        <f t="shared" si="4"/>
        <v>0</v>
      </c>
      <c r="M26" s="361">
        <f t="shared" si="4"/>
        <v>0</v>
      </c>
      <c r="N26" s="361">
        <f t="shared" si="4"/>
        <v>0</v>
      </c>
      <c r="O26" s="361">
        <f t="shared" si="4"/>
        <v>0</v>
      </c>
      <c r="P26" s="361">
        <f t="shared" si="4"/>
        <v>0</v>
      </c>
      <c r="Q26" s="361">
        <f t="shared" si="4"/>
        <v>0</v>
      </c>
      <c r="R26" s="361">
        <f t="shared" si="4"/>
        <v>0</v>
      </c>
      <c r="S26" s="361">
        <f t="shared" si="4"/>
        <v>0</v>
      </c>
      <c r="T26" s="361">
        <f t="shared" si="4"/>
        <v>0</v>
      </c>
      <c r="U26" s="361">
        <f t="shared" si="4"/>
        <v>0</v>
      </c>
      <c r="V26" s="361">
        <f t="shared" si="4"/>
        <v>0</v>
      </c>
      <c r="W26" s="361">
        <f t="shared" si="4"/>
        <v>0</v>
      </c>
      <c r="X26" s="361">
        <f t="shared" si="4"/>
        <v>0</v>
      </c>
      <c r="Y26" s="361">
        <f t="shared" si="4"/>
        <v>0</v>
      </c>
      <c r="Z26" s="361">
        <f t="shared" si="4"/>
        <v>0</v>
      </c>
      <c r="AA26" s="361">
        <f t="shared" si="4"/>
        <v>0</v>
      </c>
      <c r="AB26" s="361">
        <f t="shared" si="4"/>
        <v>0</v>
      </c>
      <c r="AC26" s="361">
        <f t="shared" si="4"/>
        <v>0</v>
      </c>
      <c r="AD26" s="361">
        <f t="shared" si="4"/>
        <v>0</v>
      </c>
      <c r="AE26" s="361">
        <f t="shared" si="4"/>
        <v>0</v>
      </c>
      <c r="AF26" s="361">
        <f t="shared" si="4"/>
        <v>0</v>
      </c>
      <c r="AG26" s="361">
        <f t="shared" si="4"/>
        <v>0</v>
      </c>
      <c r="AH26" s="361">
        <f>AH29</f>
        <v>320.9395900106818</v>
      </c>
      <c r="AI26" s="361">
        <f t="shared" ref="AI26:AQ26" si="5">AI29</f>
        <v>352.75813604081998</v>
      </c>
      <c r="AJ26" s="361">
        <f t="shared" si="5"/>
        <v>455.35323341022615</v>
      </c>
      <c r="AK26" s="361">
        <f t="shared" si="5"/>
        <v>736.40552867942881</v>
      </c>
      <c r="AL26" s="361">
        <f t="shared" si="5"/>
        <v>946.35929177961918</v>
      </c>
      <c r="AM26" s="361">
        <f t="shared" si="5"/>
        <v>1119.0866247744702</v>
      </c>
      <c r="AN26" s="361">
        <f t="shared" si="5"/>
        <v>1260.4022225303984</v>
      </c>
      <c r="AO26" s="361">
        <f t="shared" si="5"/>
        <v>1413.4558865030046</v>
      </c>
      <c r="AP26" s="361">
        <f t="shared" si="5"/>
        <v>1518.3915054319073</v>
      </c>
      <c r="AQ26" s="361">
        <f t="shared" si="5"/>
        <v>1572.8116400781266</v>
      </c>
      <c r="AR26" s="361">
        <f>AR29</f>
        <v>1819.8820000000001</v>
      </c>
      <c r="AS26" s="361">
        <f>AS29</f>
        <v>2044.9829999999999</v>
      </c>
      <c r="AT26" s="361">
        <f t="shared" ref="AT26:BQ26" si="6">AT29</f>
        <v>2323.52</v>
      </c>
      <c r="AU26" s="361">
        <f t="shared" si="6"/>
        <v>2573.1280000000002</v>
      </c>
      <c r="AV26" s="361">
        <f t="shared" si="6"/>
        <v>2807.8249999999998</v>
      </c>
      <c r="AW26" s="361">
        <f t="shared" si="6"/>
        <v>3189.0050000000001</v>
      </c>
      <c r="AX26" s="361">
        <f t="shared" si="6"/>
        <v>3402.2148963971672</v>
      </c>
      <c r="AY26" s="361">
        <f t="shared" si="6"/>
        <v>3614.8473488867526</v>
      </c>
      <c r="AZ26" s="361">
        <f t="shared" si="6"/>
        <v>3751.9206727282358</v>
      </c>
      <c r="BA26" s="361">
        <f t="shared" si="6"/>
        <v>3788.0146137757624</v>
      </c>
      <c r="BB26" s="361">
        <f t="shared" si="6"/>
        <v>3851.7417929521921</v>
      </c>
      <c r="BC26" s="361">
        <f t="shared" si="6"/>
        <v>3997.2728888889624</v>
      </c>
      <c r="BD26" s="361">
        <f t="shared" si="6"/>
        <v>4207.3417317175063</v>
      </c>
      <c r="BE26" s="361">
        <f t="shared" si="6"/>
        <v>4458.6120397296809</v>
      </c>
      <c r="BF26" s="361">
        <f t="shared" si="6"/>
        <v>4782.8062827579006</v>
      </c>
      <c r="BG26" s="361">
        <f t="shared" si="6"/>
        <v>4439.9426964228405</v>
      </c>
      <c r="BH26" s="361">
        <f t="shared" si="6"/>
        <v>4548.4601171225586</v>
      </c>
      <c r="BI26" s="361">
        <f t="shared" si="6"/>
        <v>4563.9384927414358</v>
      </c>
      <c r="BJ26" s="361">
        <f t="shared" si="6"/>
        <v>4861.4789099542368</v>
      </c>
      <c r="BK26" s="361">
        <f t="shared" si="6"/>
        <v>4923.6027084858815</v>
      </c>
      <c r="BL26" s="361">
        <f t="shared" si="6"/>
        <v>5503.9442212258709</v>
      </c>
      <c r="BM26" s="361">
        <f t="shared" si="6"/>
        <v>5762.4397376097304</v>
      </c>
      <c r="BN26" s="361">
        <f t="shared" si="6"/>
        <v>5948.9797621593234</v>
      </c>
      <c r="BO26" s="361">
        <f t="shared" si="6"/>
        <v>6241.622946717006</v>
      </c>
      <c r="BP26" s="361">
        <f t="shared" si="6"/>
        <v>6427.139962759471</v>
      </c>
      <c r="BQ26" s="361">
        <f t="shared" si="6"/>
        <v>6544.0581409153201</v>
      </c>
      <c r="BR26" s="361">
        <v>6578.0549409279665</v>
      </c>
      <c r="BS26" s="361">
        <v>6527.4880116677159</v>
      </c>
      <c r="BT26" s="361">
        <v>6329.2889150000001</v>
      </c>
      <c r="BU26" s="361">
        <v>6088.1434402404884</v>
      </c>
      <c r="BV26" s="361">
        <v>5800.9194546992385</v>
      </c>
      <c r="BW26" s="361">
        <v>5646.9149352982095</v>
      </c>
      <c r="BX26" s="362">
        <v>5613.0124271643735</v>
      </c>
      <c r="BY26" s="362">
        <v>5697.3277886681781</v>
      </c>
      <c r="BZ26" s="362">
        <v>5855.4275906959319</v>
      </c>
      <c r="CA26" s="363">
        <v>6013.6406055091984</v>
      </c>
    </row>
    <row r="27" spans="1:79" s="54" customFormat="1" x14ac:dyDescent="0.4">
      <c r="A27" s="394"/>
      <c r="B27" s="123" t="s">
        <v>422</v>
      </c>
      <c r="C27" s="48"/>
      <c r="D27" s="361">
        <f t="shared" ref="D27:AG27" si="7">SUM(D30:D33)</f>
        <v>0</v>
      </c>
      <c r="E27" s="361">
        <f t="shared" si="7"/>
        <v>0</v>
      </c>
      <c r="F27" s="361">
        <f t="shared" si="7"/>
        <v>0</v>
      </c>
      <c r="G27" s="361">
        <f t="shared" si="7"/>
        <v>0</v>
      </c>
      <c r="H27" s="361">
        <f t="shared" si="7"/>
        <v>0</v>
      </c>
      <c r="I27" s="361">
        <f t="shared" si="7"/>
        <v>0</v>
      </c>
      <c r="J27" s="361">
        <f t="shared" si="7"/>
        <v>0</v>
      </c>
      <c r="K27" s="361">
        <f t="shared" si="7"/>
        <v>0</v>
      </c>
      <c r="L27" s="361">
        <f t="shared" si="7"/>
        <v>0</v>
      </c>
      <c r="M27" s="361">
        <f t="shared" si="7"/>
        <v>0</v>
      </c>
      <c r="N27" s="361">
        <f t="shared" si="7"/>
        <v>0</v>
      </c>
      <c r="O27" s="361">
        <f t="shared" si="7"/>
        <v>0</v>
      </c>
      <c r="P27" s="361">
        <f t="shared" si="7"/>
        <v>0</v>
      </c>
      <c r="Q27" s="361">
        <f t="shared" si="7"/>
        <v>0</v>
      </c>
      <c r="R27" s="361">
        <f t="shared" si="7"/>
        <v>0</v>
      </c>
      <c r="S27" s="361">
        <f t="shared" si="7"/>
        <v>0</v>
      </c>
      <c r="T27" s="361">
        <f t="shared" si="7"/>
        <v>0</v>
      </c>
      <c r="U27" s="361">
        <f t="shared" si="7"/>
        <v>0</v>
      </c>
      <c r="V27" s="361">
        <f t="shared" si="7"/>
        <v>0</v>
      </c>
      <c r="W27" s="361">
        <f t="shared" si="7"/>
        <v>0</v>
      </c>
      <c r="X27" s="361">
        <f t="shared" si="7"/>
        <v>0</v>
      </c>
      <c r="Y27" s="361">
        <f t="shared" si="7"/>
        <v>0</v>
      </c>
      <c r="Z27" s="361">
        <f t="shared" si="7"/>
        <v>0</v>
      </c>
      <c r="AA27" s="361">
        <f t="shared" si="7"/>
        <v>0</v>
      </c>
      <c r="AB27" s="361">
        <f t="shared" si="7"/>
        <v>0</v>
      </c>
      <c r="AC27" s="361">
        <f t="shared" si="7"/>
        <v>0</v>
      </c>
      <c r="AD27" s="361">
        <f t="shared" si="7"/>
        <v>0</v>
      </c>
      <c r="AE27" s="361">
        <f t="shared" si="7"/>
        <v>0</v>
      </c>
      <c r="AF27" s="361">
        <f t="shared" si="7"/>
        <v>0</v>
      </c>
      <c r="AG27" s="361">
        <f t="shared" si="7"/>
        <v>0</v>
      </c>
      <c r="AH27" s="361">
        <f>SUM(AH30:AH33)</f>
        <v>400.06040998931815</v>
      </c>
      <c r="AI27" s="361">
        <f t="shared" ref="AI27:AQ27" si="8">SUM(AI30:AI33)</f>
        <v>440.24186395917997</v>
      </c>
      <c r="AJ27" s="361">
        <f t="shared" si="8"/>
        <v>568.64676658977396</v>
      </c>
      <c r="AK27" s="361">
        <f t="shared" si="8"/>
        <v>919.19447132057121</v>
      </c>
      <c r="AL27" s="361">
        <f t="shared" si="8"/>
        <v>1181.6407082203809</v>
      </c>
      <c r="AM27" s="361">
        <f t="shared" si="8"/>
        <v>1396.9133752255298</v>
      </c>
      <c r="AN27" s="361">
        <f t="shared" si="8"/>
        <v>1572.5977774696016</v>
      </c>
      <c r="AO27" s="361">
        <f t="shared" si="8"/>
        <v>1763.5441134969951</v>
      </c>
      <c r="AP27" s="361">
        <f t="shared" si="8"/>
        <v>1896.6084945680932</v>
      </c>
      <c r="AQ27" s="361">
        <f t="shared" si="8"/>
        <v>1963.1883599218736</v>
      </c>
      <c r="AR27" s="361">
        <f>SUM(AR30:AR33)</f>
        <v>1903.5669999999996</v>
      </c>
      <c r="AS27" s="361">
        <f>SUM(AS30:AS33)</f>
        <v>2187.5540000000001</v>
      </c>
      <c r="AT27" s="361">
        <f t="shared" ref="AT27:BQ27" si="9">SUM(AT30:AT33)</f>
        <v>2771.8209999999999</v>
      </c>
      <c r="AU27" s="361">
        <f t="shared" si="9"/>
        <v>3785.5240000000008</v>
      </c>
      <c r="AV27" s="361">
        <f t="shared" si="9"/>
        <v>5004.2709999999997</v>
      </c>
      <c r="AW27" s="361">
        <f t="shared" si="9"/>
        <v>6027.8400000000011</v>
      </c>
      <c r="AX27" s="361">
        <f t="shared" si="9"/>
        <v>6701.0210236028324</v>
      </c>
      <c r="AY27" s="361">
        <f t="shared" si="9"/>
        <v>7259.8193451132465</v>
      </c>
      <c r="AZ27" s="361">
        <f t="shared" si="9"/>
        <v>7627.8412922717607</v>
      </c>
      <c r="BA27" s="361">
        <f t="shared" si="9"/>
        <v>7388.3815092242394</v>
      </c>
      <c r="BB27" s="361">
        <f t="shared" si="9"/>
        <v>7213.0624270478074</v>
      </c>
      <c r="BC27" s="361">
        <f t="shared" si="9"/>
        <v>7066.8309277856351</v>
      </c>
      <c r="BD27" s="361">
        <f t="shared" si="9"/>
        <v>6955.0272430824934</v>
      </c>
      <c r="BE27" s="361">
        <f t="shared" si="9"/>
        <v>7130.0830912703177</v>
      </c>
      <c r="BF27" s="361">
        <f t="shared" si="9"/>
        <v>7853.4141332420995</v>
      </c>
      <c r="BG27" s="361">
        <f t="shared" si="9"/>
        <v>7907.4304242871603</v>
      </c>
      <c r="BH27" s="361">
        <f t="shared" si="9"/>
        <v>8609.1099443174389</v>
      </c>
      <c r="BI27" s="361">
        <f t="shared" si="9"/>
        <v>9364.2666422585644</v>
      </c>
      <c r="BJ27" s="361">
        <f t="shared" si="9"/>
        <v>9979.0686760457666</v>
      </c>
      <c r="BK27" s="361">
        <f t="shared" si="9"/>
        <v>10808.197886514117</v>
      </c>
      <c r="BL27" s="361">
        <f t="shared" si="9"/>
        <v>11599.496940774132</v>
      </c>
      <c r="BM27" s="361">
        <f t="shared" si="9"/>
        <v>14226.791440390265</v>
      </c>
      <c r="BN27" s="361">
        <f t="shared" si="9"/>
        <v>15478.01053884067</v>
      </c>
      <c r="BO27" s="361">
        <f t="shared" si="9"/>
        <v>16578.667176283001</v>
      </c>
      <c r="BP27" s="361">
        <f t="shared" si="9"/>
        <v>17472.491649240532</v>
      </c>
      <c r="BQ27" s="361">
        <f t="shared" si="9"/>
        <v>17625.749532084679</v>
      </c>
      <c r="BR27" s="361">
        <v>17738.510614072031</v>
      </c>
      <c r="BS27" s="361">
        <v>17716.225635332288</v>
      </c>
      <c r="BT27" s="361">
        <v>17111.31100400001</v>
      </c>
      <c r="BU27" s="361">
        <v>16213.076773759509</v>
      </c>
      <c r="BV27" s="361">
        <v>14974.21050870669</v>
      </c>
      <c r="BW27" s="361">
        <v>17765.019565696024</v>
      </c>
      <c r="BX27" s="362">
        <v>18155.785584925234</v>
      </c>
      <c r="BY27" s="362">
        <v>18672.249837669387</v>
      </c>
      <c r="BZ27" s="362">
        <v>19288.44991702191</v>
      </c>
      <c r="CA27" s="363">
        <v>19911.70364418859</v>
      </c>
    </row>
    <row r="28" spans="1:79" s="54" customFormat="1" ht="26.25" customHeight="1" x14ac:dyDescent="0.4">
      <c r="A28" s="234"/>
      <c r="B28" s="234" t="s">
        <v>423</v>
      </c>
      <c r="C28" s="48"/>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361"/>
      <c r="BF28" s="361"/>
      <c r="BG28" s="361"/>
      <c r="BH28" s="361"/>
      <c r="BI28" s="361"/>
      <c r="BJ28" s="361"/>
      <c r="BK28" s="361"/>
      <c r="BL28" s="361"/>
      <c r="BM28" s="361"/>
      <c r="BN28" s="361"/>
      <c r="BO28" s="361"/>
      <c r="BP28" s="361"/>
      <c r="BQ28" s="361"/>
      <c r="BR28" s="361"/>
      <c r="BS28" s="361"/>
      <c r="BT28" s="361"/>
      <c r="BU28" s="361"/>
      <c r="BV28" s="361"/>
      <c r="BW28" s="361"/>
      <c r="BX28" s="362"/>
      <c r="BY28" s="362"/>
      <c r="BZ28" s="362"/>
      <c r="CA28" s="363"/>
    </row>
    <row r="29" spans="1:79" s="54" customFormat="1" x14ac:dyDescent="0.4">
      <c r="A29" s="48"/>
      <c r="B29" s="123" t="s">
        <v>457</v>
      </c>
      <c r="C29" s="48"/>
      <c r="D29" s="361">
        <v>0</v>
      </c>
      <c r="E29" s="361">
        <v>0</v>
      </c>
      <c r="F29" s="361">
        <v>0</v>
      </c>
      <c r="G29" s="361">
        <v>0</v>
      </c>
      <c r="H29" s="361">
        <v>0</v>
      </c>
      <c r="I29" s="361">
        <v>0</v>
      </c>
      <c r="J29" s="361">
        <v>0</v>
      </c>
      <c r="K29" s="361">
        <v>0</v>
      </c>
      <c r="L29" s="361">
        <v>0</v>
      </c>
      <c r="M29" s="361">
        <v>0</v>
      </c>
      <c r="N29" s="361">
        <v>0</v>
      </c>
      <c r="O29" s="361">
        <v>0</v>
      </c>
      <c r="P29" s="361">
        <v>0</v>
      </c>
      <c r="Q29" s="361">
        <v>0</v>
      </c>
      <c r="R29" s="361">
        <v>0</v>
      </c>
      <c r="S29" s="361">
        <v>0</v>
      </c>
      <c r="T29" s="361">
        <v>0</v>
      </c>
      <c r="U29" s="361">
        <v>0</v>
      </c>
      <c r="V29" s="361">
        <v>0</v>
      </c>
      <c r="W29" s="361">
        <v>0</v>
      </c>
      <c r="X29" s="361">
        <v>0</v>
      </c>
      <c r="Y29" s="361">
        <v>0</v>
      </c>
      <c r="Z29" s="361">
        <v>0</v>
      </c>
      <c r="AA29" s="361">
        <v>0</v>
      </c>
      <c r="AB29" s="361">
        <v>0</v>
      </c>
      <c r="AC29" s="361">
        <v>0</v>
      </c>
      <c r="AD29" s="361">
        <v>0</v>
      </c>
      <c r="AE29" s="361">
        <v>0</v>
      </c>
      <c r="AF29" s="361">
        <v>0</v>
      </c>
      <c r="AG29" s="361">
        <v>0</v>
      </c>
      <c r="AH29" s="361">
        <v>320.9395900106818</v>
      </c>
      <c r="AI29" s="361">
        <v>352.75813604081998</v>
      </c>
      <c r="AJ29" s="361">
        <v>455.35323341022615</v>
      </c>
      <c r="AK29" s="361">
        <v>736.40552867942881</v>
      </c>
      <c r="AL29" s="361">
        <v>946.35929177961918</v>
      </c>
      <c r="AM29" s="361">
        <v>1119.0866247744702</v>
      </c>
      <c r="AN29" s="361">
        <v>1260.4022225303984</v>
      </c>
      <c r="AO29" s="361">
        <v>1413.4558865030046</v>
      </c>
      <c r="AP29" s="361">
        <v>1518.3915054319073</v>
      </c>
      <c r="AQ29" s="361">
        <v>1572.8116400781266</v>
      </c>
      <c r="AR29" s="361">
        <v>1819.8820000000001</v>
      </c>
      <c r="AS29" s="361">
        <v>2044.9829999999999</v>
      </c>
      <c r="AT29" s="361">
        <v>2323.52</v>
      </c>
      <c r="AU29" s="361">
        <v>2573.1280000000002</v>
      </c>
      <c r="AV29" s="361">
        <v>2807.8249999999998</v>
      </c>
      <c r="AW29" s="361">
        <v>3189.0050000000001</v>
      </c>
      <c r="AX29" s="361">
        <v>3402.2148963971672</v>
      </c>
      <c r="AY29" s="361">
        <v>3614.8473488867526</v>
      </c>
      <c r="AZ29" s="361">
        <v>3751.9206727282358</v>
      </c>
      <c r="BA29" s="361">
        <v>3788.0146137757624</v>
      </c>
      <c r="BB29" s="361">
        <v>3851.7417929521921</v>
      </c>
      <c r="BC29" s="361">
        <v>3997.2728888889624</v>
      </c>
      <c r="BD29" s="361">
        <v>4207.3417317175063</v>
      </c>
      <c r="BE29" s="361">
        <v>4458.6120397296809</v>
      </c>
      <c r="BF29" s="361">
        <v>4782.8062827579006</v>
      </c>
      <c r="BG29" s="361">
        <v>4439.9426964228405</v>
      </c>
      <c r="BH29" s="361">
        <v>4548.4601171225586</v>
      </c>
      <c r="BI29" s="361">
        <v>4563.9384927414358</v>
      </c>
      <c r="BJ29" s="361">
        <v>4861.4789099542368</v>
      </c>
      <c r="BK29" s="361">
        <v>4923.6027084858815</v>
      </c>
      <c r="BL29" s="361">
        <v>5503.9442212258709</v>
      </c>
      <c r="BM29" s="361">
        <v>5762.4397376097304</v>
      </c>
      <c r="BN29" s="361">
        <v>5948.9797621593234</v>
      </c>
      <c r="BO29" s="361">
        <v>6241.622946717006</v>
      </c>
      <c r="BP29" s="361">
        <v>6427.139962759471</v>
      </c>
      <c r="BQ29" s="361">
        <v>6544.0581409153201</v>
      </c>
      <c r="BR29" s="361">
        <v>6578.0549409279665</v>
      </c>
      <c r="BS29" s="361">
        <v>6527.4880116677159</v>
      </c>
      <c r="BT29" s="361">
        <v>6329.2889150000001</v>
      </c>
      <c r="BU29" s="361">
        <v>6088.1434402404884</v>
      </c>
      <c r="BV29" s="361"/>
      <c r="BW29" s="361"/>
      <c r="BX29" s="362"/>
      <c r="BY29" s="362"/>
      <c r="BZ29" s="362"/>
      <c r="CA29" s="363"/>
    </row>
    <row r="30" spans="1:79" s="54" customFormat="1" ht="22.5" customHeight="1" x14ac:dyDescent="0.4">
      <c r="A30" s="48"/>
      <c r="B30" s="123" t="s">
        <v>367</v>
      </c>
      <c r="C30" s="48"/>
      <c r="D30" s="361">
        <v>0</v>
      </c>
      <c r="E30" s="361">
        <v>0</v>
      </c>
      <c r="F30" s="361">
        <v>0</v>
      </c>
      <c r="G30" s="361">
        <v>0</v>
      </c>
      <c r="H30" s="361">
        <v>0</v>
      </c>
      <c r="I30" s="361">
        <v>0</v>
      </c>
      <c r="J30" s="361">
        <v>0</v>
      </c>
      <c r="K30" s="361">
        <v>0</v>
      </c>
      <c r="L30" s="361">
        <v>0</v>
      </c>
      <c r="M30" s="361">
        <v>0</v>
      </c>
      <c r="N30" s="361">
        <v>0</v>
      </c>
      <c r="O30" s="361">
        <v>0</v>
      </c>
      <c r="P30" s="361">
        <v>0</v>
      </c>
      <c r="Q30" s="361">
        <v>0</v>
      </c>
      <c r="R30" s="361">
        <v>0</v>
      </c>
      <c r="S30" s="361">
        <v>0</v>
      </c>
      <c r="T30" s="361">
        <v>0</v>
      </c>
      <c r="U30" s="361">
        <v>0</v>
      </c>
      <c r="V30" s="361">
        <v>0</v>
      </c>
      <c r="W30" s="361">
        <v>0</v>
      </c>
      <c r="X30" s="361">
        <v>0</v>
      </c>
      <c r="Y30" s="361">
        <v>0</v>
      </c>
      <c r="Z30" s="361">
        <v>0</v>
      </c>
      <c r="AA30" s="361">
        <v>0</v>
      </c>
      <c r="AB30" s="361">
        <v>0</v>
      </c>
      <c r="AC30" s="361">
        <v>0</v>
      </c>
      <c r="AD30" s="361">
        <v>0</v>
      </c>
      <c r="AE30" s="361">
        <v>0</v>
      </c>
      <c r="AF30" s="361">
        <v>0</v>
      </c>
      <c r="AG30" s="361">
        <v>0</v>
      </c>
      <c r="AH30" s="361">
        <v>51.497172727332845</v>
      </c>
      <c r="AI30" s="361">
        <v>56.414147956273574</v>
      </c>
      <c r="AJ30" s="361">
        <v>72.615417878922116</v>
      </c>
      <c r="AK30" s="361">
        <v>117.78692276529311</v>
      </c>
      <c r="AL30" s="361">
        <v>151.22362386540289</v>
      </c>
      <c r="AM30" s="361">
        <v>178.70507247687672</v>
      </c>
      <c r="AN30" s="361">
        <v>201.80019075346371</v>
      </c>
      <c r="AO30" s="361">
        <v>225.35883833034222</v>
      </c>
      <c r="AP30" s="361">
        <v>242.96586799409306</v>
      </c>
      <c r="AQ30" s="361">
        <v>251.3770479196252</v>
      </c>
      <c r="AR30" s="361">
        <v>219.61099999999999</v>
      </c>
      <c r="AS30" s="361">
        <v>302.30599999999998</v>
      </c>
      <c r="AT30" s="361">
        <v>415.50300000000004</v>
      </c>
      <c r="AU30" s="361">
        <v>549.82100000000003</v>
      </c>
      <c r="AV30" s="361">
        <v>722.96500000000003</v>
      </c>
      <c r="AW30" s="361">
        <v>963.53300000000002</v>
      </c>
      <c r="AX30" s="361">
        <v>1237.7020586775143</v>
      </c>
      <c r="AY30" s="361">
        <v>1440.7675679371928</v>
      </c>
      <c r="AZ30" s="361">
        <v>1632.1173192887268</v>
      </c>
      <c r="BA30" s="361">
        <v>1783.2014949487759</v>
      </c>
      <c r="BB30" s="361">
        <v>1966.2753495570933</v>
      </c>
      <c r="BC30" s="361">
        <v>2143.4684371455282</v>
      </c>
      <c r="BD30" s="361">
        <v>2303.1767229957381</v>
      </c>
      <c r="BE30" s="361">
        <v>2531.7035246192022</v>
      </c>
      <c r="BF30" s="361">
        <v>2999.4614887041653</v>
      </c>
      <c r="BG30" s="361">
        <v>2966.6712049912694</v>
      </c>
      <c r="BH30" s="361">
        <v>3201.5130041258617</v>
      </c>
      <c r="BI30" s="361">
        <v>3472.5465205192463</v>
      </c>
      <c r="BJ30" s="361">
        <v>3760.9241738617989</v>
      </c>
      <c r="BK30" s="361">
        <v>3996.4280011900032</v>
      </c>
      <c r="BL30" s="361">
        <v>4244.6051546596109</v>
      </c>
      <c r="BM30" s="361">
        <v>4816.6368835239837</v>
      </c>
      <c r="BN30" s="361">
        <v>5116.2278732207014</v>
      </c>
      <c r="BO30" s="361">
        <v>5469.0315633652781</v>
      </c>
      <c r="BP30" s="361">
        <v>5737.9549651022062</v>
      </c>
      <c r="BQ30" s="361">
        <v>5906.7941022493942</v>
      </c>
      <c r="BR30" s="361">
        <v>6506.7348483009719</v>
      </c>
      <c r="BS30" s="361">
        <v>6964.344186289647</v>
      </c>
      <c r="BT30" s="361">
        <v>7015.2522599964095</v>
      </c>
      <c r="BU30" s="361">
        <v>6928.772256702845</v>
      </c>
      <c r="BV30" s="361"/>
      <c r="BW30" s="361"/>
      <c r="BX30" s="362"/>
      <c r="BY30" s="362"/>
      <c r="BZ30" s="362"/>
      <c r="CA30" s="363"/>
    </row>
    <row r="31" spans="1:79" s="54" customFormat="1" x14ac:dyDescent="0.4">
      <c r="A31" s="48"/>
      <c r="B31" s="123" t="s">
        <v>425</v>
      </c>
      <c r="C31" s="48"/>
      <c r="D31" s="361">
        <v>0</v>
      </c>
      <c r="E31" s="361">
        <v>0</v>
      </c>
      <c r="F31" s="361">
        <v>0</v>
      </c>
      <c r="G31" s="361">
        <v>0</v>
      </c>
      <c r="H31" s="361">
        <v>0</v>
      </c>
      <c r="I31" s="361">
        <v>0</v>
      </c>
      <c r="J31" s="361">
        <v>0</v>
      </c>
      <c r="K31" s="361">
        <v>0</v>
      </c>
      <c r="L31" s="361">
        <v>0</v>
      </c>
      <c r="M31" s="361">
        <v>0</v>
      </c>
      <c r="N31" s="361">
        <v>0</v>
      </c>
      <c r="O31" s="361">
        <v>0</v>
      </c>
      <c r="P31" s="361">
        <v>0</v>
      </c>
      <c r="Q31" s="361">
        <v>0</v>
      </c>
      <c r="R31" s="361">
        <v>0</v>
      </c>
      <c r="S31" s="361">
        <v>0</v>
      </c>
      <c r="T31" s="361">
        <v>0</v>
      </c>
      <c r="U31" s="361">
        <v>0</v>
      </c>
      <c r="V31" s="361">
        <v>0</v>
      </c>
      <c r="W31" s="361">
        <v>0</v>
      </c>
      <c r="X31" s="361">
        <v>0</v>
      </c>
      <c r="Y31" s="361">
        <v>0</v>
      </c>
      <c r="Z31" s="361">
        <v>0</v>
      </c>
      <c r="AA31" s="361">
        <v>0</v>
      </c>
      <c r="AB31" s="361">
        <v>0</v>
      </c>
      <c r="AC31" s="361">
        <v>0</v>
      </c>
      <c r="AD31" s="361">
        <v>0</v>
      </c>
      <c r="AE31" s="361">
        <v>0</v>
      </c>
      <c r="AF31" s="361">
        <v>0</v>
      </c>
      <c r="AG31" s="361">
        <v>0</v>
      </c>
      <c r="AH31" s="361">
        <v>168.08730332909167</v>
      </c>
      <c r="AI31" s="361">
        <v>184.99751749637238</v>
      </c>
      <c r="AJ31" s="361">
        <v>239.23474572028033</v>
      </c>
      <c r="AK31" s="361">
        <v>386.48978982576017</v>
      </c>
      <c r="AL31" s="361">
        <v>497.02647197775968</v>
      </c>
      <c r="AM31" s="361">
        <v>587.578235170884</v>
      </c>
      <c r="AN31" s="361">
        <v>661.2712513369687</v>
      </c>
      <c r="AO31" s="361">
        <v>741.87435234499264</v>
      </c>
      <c r="AP31" s="361">
        <v>797.59674087542669</v>
      </c>
      <c r="AQ31" s="361">
        <v>825.30668435995631</v>
      </c>
      <c r="AR31" s="361">
        <v>605.18799999999999</v>
      </c>
      <c r="AS31" s="361">
        <v>725.47699999999998</v>
      </c>
      <c r="AT31" s="361">
        <v>943.97500000000002</v>
      </c>
      <c r="AU31" s="361">
        <v>1292.8490000000002</v>
      </c>
      <c r="AV31" s="361">
        <v>1634.97</v>
      </c>
      <c r="AW31" s="361">
        <v>1949.7149999999999</v>
      </c>
      <c r="AX31" s="361">
        <v>2178.8338293619486</v>
      </c>
      <c r="AY31" s="361">
        <v>2410.3410278276319</v>
      </c>
      <c r="AZ31" s="361">
        <v>2602.0677779938896</v>
      </c>
      <c r="BA31" s="361">
        <v>2613.3758641330728</v>
      </c>
      <c r="BB31" s="361">
        <v>2654.0090183747411</v>
      </c>
      <c r="BC31" s="361">
        <v>2717.25314288246</v>
      </c>
      <c r="BD31" s="361">
        <v>2631.7231073019957</v>
      </c>
      <c r="BE31" s="361">
        <v>2676.4827117072482</v>
      </c>
      <c r="BF31" s="361">
        <v>2863.2198953002007</v>
      </c>
      <c r="BG31" s="361">
        <v>3002.8396047330152</v>
      </c>
      <c r="BH31" s="361">
        <v>3231.1334929200289</v>
      </c>
      <c r="BI31" s="361">
        <v>3522.8486328112713</v>
      </c>
      <c r="BJ31" s="361">
        <v>3676.4928151004046</v>
      </c>
      <c r="BK31" s="361">
        <v>3930.1189148811586</v>
      </c>
      <c r="BL31" s="361">
        <v>4122.4846621636352</v>
      </c>
      <c r="BM31" s="361">
        <v>4731.9697243651808</v>
      </c>
      <c r="BN31" s="361">
        <v>5152.3156460949622</v>
      </c>
      <c r="BO31" s="361">
        <v>5488.63957396979</v>
      </c>
      <c r="BP31" s="361">
        <v>5687.7660422616582</v>
      </c>
      <c r="BQ31" s="361">
        <v>5692.0412985289258</v>
      </c>
      <c r="BR31" s="361">
        <v>5596.288435049948</v>
      </c>
      <c r="BS31" s="361">
        <v>5467.8613278076509</v>
      </c>
      <c r="BT31" s="361">
        <v>5175.8452222501146</v>
      </c>
      <c r="BU31" s="361">
        <v>4716.3196085507116</v>
      </c>
      <c r="BV31" s="361"/>
      <c r="BW31" s="361"/>
      <c r="BX31" s="362"/>
      <c r="BY31" s="362"/>
      <c r="BZ31" s="362"/>
      <c r="CA31" s="363"/>
    </row>
    <row r="32" spans="1:79" s="54" customFormat="1" x14ac:dyDescent="0.4">
      <c r="A32" s="164"/>
      <c r="B32" s="123" t="s">
        <v>322</v>
      </c>
      <c r="C32" s="48"/>
      <c r="D32" s="361">
        <v>0</v>
      </c>
      <c r="E32" s="361">
        <v>0</v>
      </c>
      <c r="F32" s="361">
        <v>0</v>
      </c>
      <c r="G32" s="361">
        <v>0</v>
      </c>
      <c r="H32" s="361">
        <v>0</v>
      </c>
      <c r="I32" s="361">
        <v>0</v>
      </c>
      <c r="J32" s="361">
        <v>0</v>
      </c>
      <c r="K32" s="361">
        <v>0</v>
      </c>
      <c r="L32" s="361">
        <v>0</v>
      </c>
      <c r="M32" s="361">
        <v>0</v>
      </c>
      <c r="N32" s="361">
        <v>0</v>
      </c>
      <c r="O32" s="361">
        <v>0</v>
      </c>
      <c r="P32" s="361">
        <v>0</v>
      </c>
      <c r="Q32" s="361">
        <v>0</v>
      </c>
      <c r="R32" s="361">
        <v>0</v>
      </c>
      <c r="S32" s="361">
        <v>0</v>
      </c>
      <c r="T32" s="361">
        <v>0</v>
      </c>
      <c r="U32" s="361">
        <v>0</v>
      </c>
      <c r="V32" s="361">
        <v>0</v>
      </c>
      <c r="W32" s="361">
        <v>0</v>
      </c>
      <c r="X32" s="361">
        <v>0</v>
      </c>
      <c r="Y32" s="361">
        <v>0</v>
      </c>
      <c r="Z32" s="361">
        <v>0</v>
      </c>
      <c r="AA32" s="361">
        <v>0</v>
      </c>
      <c r="AB32" s="361">
        <v>0</v>
      </c>
      <c r="AC32" s="361">
        <v>0</v>
      </c>
      <c r="AD32" s="361">
        <v>0</v>
      </c>
      <c r="AE32" s="361">
        <v>0</v>
      </c>
      <c r="AF32" s="361">
        <v>0</v>
      </c>
      <c r="AG32" s="361">
        <v>0</v>
      </c>
      <c r="AH32" s="361">
        <v>167.7572054033308</v>
      </c>
      <c r="AI32" s="361">
        <v>184.83191810654029</v>
      </c>
      <c r="AJ32" s="361">
        <v>238.69433276913807</v>
      </c>
      <c r="AK32" s="361">
        <v>385.67308278503288</v>
      </c>
      <c r="AL32" s="361">
        <v>495.78191354102592</v>
      </c>
      <c r="AM32" s="361">
        <v>586.16955262509271</v>
      </c>
      <c r="AN32" s="361">
        <v>659.48966179596255</v>
      </c>
      <c r="AO32" s="361">
        <v>740.17522248237037</v>
      </c>
      <c r="AP32" s="361">
        <v>795.69381732493002</v>
      </c>
      <c r="AQ32" s="361">
        <v>824.05582000417701</v>
      </c>
      <c r="AR32" s="361">
        <v>827.64699999999993</v>
      </c>
      <c r="AS32" s="361">
        <v>856.07600000000002</v>
      </c>
      <c r="AT32" s="361">
        <v>998.779</v>
      </c>
      <c r="AU32" s="361">
        <v>1447.0230000000001</v>
      </c>
      <c r="AV32" s="361">
        <v>2057.3580000000002</v>
      </c>
      <c r="AW32" s="361">
        <v>2331.1950000000002</v>
      </c>
      <c r="AX32" s="361">
        <v>2407.7275243945537</v>
      </c>
      <c r="AY32" s="361">
        <v>2329.3000610574099</v>
      </c>
      <c r="AZ32" s="361">
        <v>2177.215384967817</v>
      </c>
      <c r="BA32" s="361">
        <v>1713.8246039972835</v>
      </c>
      <c r="BB32" s="361">
        <v>1410.9078789879757</v>
      </c>
      <c r="BC32" s="361">
        <v>1214.0820612666143</v>
      </c>
      <c r="BD32" s="361">
        <v>1085.7342355085079</v>
      </c>
      <c r="BE32" s="361">
        <v>1001.1096309288404</v>
      </c>
      <c r="BF32" s="361">
        <v>1053.6159987005542</v>
      </c>
      <c r="BG32" s="361">
        <v>956.77120862113122</v>
      </c>
      <c r="BH32" s="361">
        <v>1087.8137888204469</v>
      </c>
      <c r="BI32" s="361">
        <v>1160.1935787766724</v>
      </c>
      <c r="BJ32" s="361">
        <v>1245.1512127626136</v>
      </c>
      <c r="BK32" s="361">
        <v>1315.7849954177275</v>
      </c>
      <c r="BL32" s="361">
        <v>1528.2356823684902</v>
      </c>
      <c r="BM32" s="361">
        <v>2474.492773813538</v>
      </c>
      <c r="BN32" s="361">
        <v>2492.3723448820447</v>
      </c>
      <c r="BO32" s="361">
        <v>2602.272972800276</v>
      </c>
      <c r="BP32" s="361">
        <v>2678.532284898341</v>
      </c>
      <c r="BQ32" s="361">
        <v>2355.381181651002</v>
      </c>
      <c r="BR32" s="361">
        <v>1753.117847664269</v>
      </c>
      <c r="BS32" s="361">
        <v>1374.1237680959821</v>
      </c>
      <c r="BT32" s="361">
        <v>1130.7432728882734</v>
      </c>
      <c r="BU32" s="361">
        <v>990.0355456553425</v>
      </c>
      <c r="BV32" s="361"/>
      <c r="BW32" s="361"/>
      <c r="BX32" s="362"/>
      <c r="BY32" s="362"/>
      <c r="BZ32" s="362"/>
      <c r="CA32" s="363"/>
    </row>
    <row r="33" spans="1:79" s="54" customFormat="1" x14ac:dyDescent="0.4">
      <c r="A33" s="48"/>
      <c r="B33" s="123" t="s">
        <v>426</v>
      </c>
      <c r="C33" s="48"/>
      <c r="D33" s="361">
        <v>0</v>
      </c>
      <c r="E33" s="361">
        <v>0</v>
      </c>
      <c r="F33" s="361">
        <v>0</v>
      </c>
      <c r="G33" s="361">
        <v>0</v>
      </c>
      <c r="H33" s="361">
        <v>0</v>
      </c>
      <c r="I33" s="361">
        <v>0</v>
      </c>
      <c r="J33" s="361">
        <v>0</v>
      </c>
      <c r="K33" s="361">
        <v>0</v>
      </c>
      <c r="L33" s="361">
        <v>0</v>
      </c>
      <c r="M33" s="361">
        <v>0</v>
      </c>
      <c r="N33" s="361">
        <v>0</v>
      </c>
      <c r="O33" s="361">
        <v>0</v>
      </c>
      <c r="P33" s="361">
        <v>0</v>
      </c>
      <c r="Q33" s="361">
        <v>0</v>
      </c>
      <c r="R33" s="361">
        <v>0</v>
      </c>
      <c r="S33" s="361">
        <v>0</v>
      </c>
      <c r="T33" s="361">
        <v>0</v>
      </c>
      <c r="U33" s="361">
        <v>0</v>
      </c>
      <c r="V33" s="361">
        <v>0</v>
      </c>
      <c r="W33" s="361">
        <v>0</v>
      </c>
      <c r="X33" s="361">
        <v>0</v>
      </c>
      <c r="Y33" s="361">
        <v>0</v>
      </c>
      <c r="Z33" s="361">
        <v>0</v>
      </c>
      <c r="AA33" s="361">
        <v>0</v>
      </c>
      <c r="AB33" s="361">
        <v>0</v>
      </c>
      <c r="AC33" s="361">
        <v>0</v>
      </c>
      <c r="AD33" s="361">
        <v>0</v>
      </c>
      <c r="AE33" s="361">
        <v>0</v>
      </c>
      <c r="AF33" s="361">
        <v>0</v>
      </c>
      <c r="AG33" s="361">
        <v>0</v>
      </c>
      <c r="AH33" s="361">
        <v>12.718728529562867</v>
      </c>
      <c r="AI33" s="361">
        <v>13.998280399993689</v>
      </c>
      <c r="AJ33" s="361">
        <v>18.102270221433344</v>
      </c>
      <c r="AK33" s="361">
        <v>29.244675944485095</v>
      </c>
      <c r="AL33" s="361">
        <v>37.608698836192275</v>
      </c>
      <c r="AM33" s="361">
        <v>44.460514952676363</v>
      </c>
      <c r="AN33" s="361">
        <v>50.036673583206834</v>
      </c>
      <c r="AO33" s="361">
        <v>56.135700339289997</v>
      </c>
      <c r="AP33" s="361">
        <v>60.352068373643192</v>
      </c>
      <c r="AQ33" s="361">
        <v>62.448807638114886</v>
      </c>
      <c r="AR33" s="361">
        <v>251.12099999999964</v>
      </c>
      <c r="AS33" s="361">
        <v>303.69499999999999</v>
      </c>
      <c r="AT33" s="361">
        <v>413.56399999999968</v>
      </c>
      <c r="AU33" s="361">
        <v>495.83100000000047</v>
      </c>
      <c r="AV33" s="361">
        <v>588.97799999999972</v>
      </c>
      <c r="AW33" s="361">
        <v>783.39700000000119</v>
      </c>
      <c r="AX33" s="361">
        <v>876.75761116881586</v>
      </c>
      <c r="AY33" s="361">
        <v>1079.4106882910114</v>
      </c>
      <c r="AZ33" s="361">
        <v>1216.4408100213277</v>
      </c>
      <c r="BA33" s="361">
        <v>1277.9795461451065</v>
      </c>
      <c r="BB33" s="361">
        <v>1181.8701801279974</v>
      </c>
      <c r="BC33" s="361">
        <v>992.02728649103301</v>
      </c>
      <c r="BD33" s="361">
        <v>934.39317727625121</v>
      </c>
      <c r="BE33" s="361">
        <v>920.78722401502739</v>
      </c>
      <c r="BF33" s="361">
        <v>937.11675053717931</v>
      </c>
      <c r="BG33" s="361">
        <v>981.1484059417445</v>
      </c>
      <c r="BH33" s="361">
        <v>1088.6496584511015</v>
      </c>
      <c r="BI33" s="361">
        <v>1208.6779101513739</v>
      </c>
      <c r="BJ33" s="361">
        <v>1296.5004743209502</v>
      </c>
      <c r="BK33" s="361">
        <v>1565.8659750252277</v>
      </c>
      <c r="BL33" s="361">
        <v>1704.1714415823972</v>
      </c>
      <c r="BM33" s="361">
        <v>2203.6920586875649</v>
      </c>
      <c r="BN33" s="361">
        <v>2717.0946746429627</v>
      </c>
      <c r="BO33" s="361">
        <v>3018.723066147656</v>
      </c>
      <c r="BP33" s="361">
        <v>3368.2383569783251</v>
      </c>
      <c r="BQ33" s="361">
        <v>3671.532949655355</v>
      </c>
      <c r="BR33" s="361">
        <v>3882.3694830568411</v>
      </c>
      <c r="BS33" s="361">
        <v>3909.8963531390082</v>
      </c>
      <c r="BT33" s="361">
        <v>3789.4702488652092</v>
      </c>
      <c r="BU33" s="361">
        <v>3577.9493628506098</v>
      </c>
      <c r="BV33" s="361"/>
      <c r="BW33" s="361"/>
      <c r="BX33" s="362"/>
      <c r="BY33" s="362"/>
      <c r="BZ33" s="362"/>
      <c r="CA33" s="363"/>
    </row>
    <row r="34" spans="1:79" s="54" customFormat="1" x14ac:dyDescent="0.4">
      <c r="A34" s="48"/>
      <c r="B34" s="123" t="s">
        <v>422</v>
      </c>
      <c r="C34" s="48"/>
      <c r="D34" s="361">
        <f t="shared" ref="D34:AI34" si="10">SUM(D30:D33)</f>
        <v>0</v>
      </c>
      <c r="E34" s="361">
        <f t="shared" si="10"/>
        <v>0</v>
      </c>
      <c r="F34" s="361">
        <f t="shared" si="10"/>
        <v>0</v>
      </c>
      <c r="G34" s="361">
        <f t="shared" si="10"/>
        <v>0</v>
      </c>
      <c r="H34" s="361">
        <f t="shared" si="10"/>
        <v>0</v>
      </c>
      <c r="I34" s="361">
        <f t="shared" si="10"/>
        <v>0</v>
      </c>
      <c r="J34" s="361">
        <f t="shared" si="10"/>
        <v>0</v>
      </c>
      <c r="K34" s="361">
        <f t="shared" si="10"/>
        <v>0</v>
      </c>
      <c r="L34" s="361">
        <f t="shared" si="10"/>
        <v>0</v>
      </c>
      <c r="M34" s="361">
        <f t="shared" si="10"/>
        <v>0</v>
      </c>
      <c r="N34" s="361">
        <f t="shared" si="10"/>
        <v>0</v>
      </c>
      <c r="O34" s="361">
        <f t="shared" si="10"/>
        <v>0</v>
      </c>
      <c r="P34" s="361">
        <f t="shared" si="10"/>
        <v>0</v>
      </c>
      <c r="Q34" s="361">
        <f t="shared" si="10"/>
        <v>0</v>
      </c>
      <c r="R34" s="361">
        <f t="shared" si="10"/>
        <v>0</v>
      </c>
      <c r="S34" s="361">
        <f t="shared" si="10"/>
        <v>0</v>
      </c>
      <c r="T34" s="361">
        <f t="shared" si="10"/>
        <v>0</v>
      </c>
      <c r="U34" s="361">
        <f t="shared" si="10"/>
        <v>0</v>
      </c>
      <c r="V34" s="361">
        <f t="shared" si="10"/>
        <v>0</v>
      </c>
      <c r="W34" s="361">
        <f t="shared" si="10"/>
        <v>0</v>
      </c>
      <c r="X34" s="361">
        <f t="shared" si="10"/>
        <v>0</v>
      </c>
      <c r="Y34" s="361">
        <f t="shared" si="10"/>
        <v>0</v>
      </c>
      <c r="Z34" s="361">
        <f t="shared" si="10"/>
        <v>0</v>
      </c>
      <c r="AA34" s="361">
        <f t="shared" si="10"/>
        <v>0</v>
      </c>
      <c r="AB34" s="361">
        <f t="shared" si="10"/>
        <v>0</v>
      </c>
      <c r="AC34" s="361">
        <f t="shared" si="10"/>
        <v>0</v>
      </c>
      <c r="AD34" s="361">
        <f t="shared" si="10"/>
        <v>0</v>
      </c>
      <c r="AE34" s="361">
        <f t="shared" si="10"/>
        <v>0</v>
      </c>
      <c r="AF34" s="361">
        <f t="shared" si="10"/>
        <v>0</v>
      </c>
      <c r="AG34" s="361">
        <f t="shared" si="10"/>
        <v>0</v>
      </c>
      <c r="AH34" s="361">
        <f t="shared" si="10"/>
        <v>400.06040998931815</v>
      </c>
      <c r="AI34" s="361">
        <f t="shared" si="10"/>
        <v>440.24186395917997</v>
      </c>
      <c r="AJ34" s="361">
        <f t="shared" ref="AJ34:BQ34" si="11">SUM(AJ30:AJ33)</f>
        <v>568.64676658977396</v>
      </c>
      <c r="AK34" s="361">
        <f t="shared" si="11"/>
        <v>919.19447132057121</v>
      </c>
      <c r="AL34" s="361">
        <f t="shared" si="11"/>
        <v>1181.6407082203809</v>
      </c>
      <c r="AM34" s="361">
        <f t="shared" si="11"/>
        <v>1396.9133752255298</v>
      </c>
      <c r="AN34" s="361">
        <f t="shared" si="11"/>
        <v>1572.5977774696016</v>
      </c>
      <c r="AO34" s="361">
        <f t="shared" si="11"/>
        <v>1763.5441134969951</v>
      </c>
      <c r="AP34" s="361">
        <f t="shared" si="11"/>
        <v>1896.6084945680932</v>
      </c>
      <c r="AQ34" s="361">
        <f t="shared" si="11"/>
        <v>1963.1883599218736</v>
      </c>
      <c r="AR34" s="361">
        <f t="shared" si="11"/>
        <v>1903.5669999999996</v>
      </c>
      <c r="AS34" s="361">
        <f t="shared" si="11"/>
        <v>2187.5540000000001</v>
      </c>
      <c r="AT34" s="361">
        <f t="shared" si="11"/>
        <v>2771.8209999999999</v>
      </c>
      <c r="AU34" s="361">
        <f t="shared" si="11"/>
        <v>3785.5240000000008</v>
      </c>
      <c r="AV34" s="361">
        <f t="shared" si="11"/>
        <v>5004.2709999999997</v>
      </c>
      <c r="AW34" s="361">
        <f t="shared" si="11"/>
        <v>6027.8400000000011</v>
      </c>
      <c r="AX34" s="361">
        <f t="shared" si="11"/>
        <v>6701.0210236028324</v>
      </c>
      <c r="AY34" s="361">
        <f t="shared" si="11"/>
        <v>7259.8193451132465</v>
      </c>
      <c r="AZ34" s="361">
        <f t="shared" si="11"/>
        <v>7627.8412922717607</v>
      </c>
      <c r="BA34" s="361">
        <f t="shared" si="11"/>
        <v>7388.3815092242394</v>
      </c>
      <c r="BB34" s="361">
        <f t="shared" si="11"/>
        <v>7213.0624270478074</v>
      </c>
      <c r="BC34" s="361">
        <f t="shared" si="11"/>
        <v>7066.8309277856351</v>
      </c>
      <c r="BD34" s="361">
        <f t="shared" si="11"/>
        <v>6955.0272430824934</v>
      </c>
      <c r="BE34" s="361">
        <f t="shared" si="11"/>
        <v>7130.0830912703177</v>
      </c>
      <c r="BF34" s="361">
        <f t="shared" si="11"/>
        <v>7853.4141332420995</v>
      </c>
      <c r="BG34" s="361">
        <f t="shared" si="11"/>
        <v>7907.4304242871603</v>
      </c>
      <c r="BH34" s="361">
        <f t="shared" si="11"/>
        <v>8609.1099443174389</v>
      </c>
      <c r="BI34" s="361">
        <f t="shared" si="11"/>
        <v>9364.2666422585644</v>
      </c>
      <c r="BJ34" s="361">
        <f t="shared" si="11"/>
        <v>9979.0686760457666</v>
      </c>
      <c r="BK34" s="361">
        <f t="shared" si="11"/>
        <v>10808.197886514117</v>
      </c>
      <c r="BL34" s="361">
        <f t="shared" si="11"/>
        <v>11599.496940774132</v>
      </c>
      <c r="BM34" s="361">
        <f t="shared" si="11"/>
        <v>14226.791440390265</v>
      </c>
      <c r="BN34" s="361">
        <f t="shared" si="11"/>
        <v>15478.01053884067</v>
      </c>
      <c r="BO34" s="361">
        <f t="shared" si="11"/>
        <v>16578.667176283001</v>
      </c>
      <c r="BP34" s="361">
        <f t="shared" si="11"/>
        <v>17472.491649240532</v>
      </c>
      <c r="BQ34" s="361">
        <f t="shared" si="11"/>
        <v>17625.749532084679</v>
      </c>
      <c r="BR34" s="361">
        <f>SUM(BR30:BR33)</f>
        <v>17738.510614072031</v>
      </c>
      <c r="BS34" s="361">
        <f>SUM(BS30:BS33)</f>
        <v>17716.225635332288</v>
      </c>
      <c r="BT34" s="361">
        <f>SUM(BT30:BT33)</f>
        <v>17111.31100400001</v>
      </c>
      <c r="BU34" s="361">
        <f>SUM(BU30:BU33)</f>
        <v>16213.076773759509</v>
      </c>
      <c r="BV34" s="361"/>
      <c r="BW34" s="361"/>
      <c r="BX34" s="362"/>
      <c r="BY34" s="362"/>
      <c r="BZ34" s="362"/>
      <c r="CA34" s="363"/>
    </row>
    <row r="35" spans="1:79" s="54" customFormat="1" ht="26.25" customHeight="1" x14ac:dyDescent="0.4">
      <c r="A35" s="234"/>
      <c r="B35" s="234" t="s">
        <v>427</v>
      </c>
      <c r="C35" s="48"/>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1"/>
      <c r="AD35" s="361"/>
      <c r="AE35" s="361"/>
      <c r="AF35" s="361"/>
      <c r="AG35" s="361"/>
      <c r="AH35" s="361"/>
      <c r="AI35" s="361"/>
      <c r="AJ35" s="361"/>
      <c r="AK35" s="361"/>
      <c r="AL35" s="361"/>
      <c r="AM35" s="361"/>
      <c r="AN35" s="361"/>
      <c r="AO35" s="361"/>
      <c r="AP35" s="361"/>
      <c r="AQ35" s="361"/>
      <c r="AR35" s="361"/>
      <c r="AS35" s="361"/>
      <c r="AT35" s="361"/>
      <c r="AU35" s="361"/>
      <c r="AV35" s="361"/>
      <c r="AW35" s="361"/>
      <c r="AX35" s="361"/>
      <c r="AY35" s="361"/>
      <c r="AZ35" s="361"/>
      <c r="BA35" s="361"/>
      <c r="BB35" s="361"/>
      <c r="BC35" s="361"/>
      <c r="BD35" s="361"/>
      <c r="BE35" s="361"/>
      <c r="BF35" s="361"/>
      <c r="BG35" s="361"/>
      <c r="BH35" s="361"/>
      <c r="BI35" s="361"/>
      <c r="BJ35" s="361"/>
      <c r="BK35" s="361"/>
      <c r="BL35" s="361"/>
      <c r="BM35" s="361"/>
      <c r="BN35" s="361"/>
      <c r="BO35" s="361"/>
      <c r="BP35" s="361"/>
      <c r="BQ35" s="361"/>
      <c r="BR35" s="361"/>
      <c r="BS35" s="361"/>
      <c r="BT35" s="361"/>
      <c r="BU35" s="361"/>
      <c r="BV35" s="361"/>
      <c r="BW35" s="361"/>
      <c r="BX35" s="362"/>
      <c r="BY35" s="362"/>
      <c r="BZ35" s="362"/>
      <c r="CA35" s="363"/>
    </row>
    <row r="36" spans="1:79" s="54" customFormat="1" x14ac:dyDescent="0.4">
      <c r="A36" s="48"/>
      <c r="B36" s="123" t="s">
        <v>458</v>
      </c>
      <c r="C36" s="48"/>
      <c r="D36" s="361">
        <f t="shared" ref="D36:BO36" si="12">SUM(D37:D39)</f>
        <v>0</v>
      </c>
      <c r="E36" s="361">
        <f t="shared" si="12"/>
        <v>0</v>
      </c>
      <c r="F36" s="361">
        <f t="shared" si="12"/>
        <v>0</v>
      </c>
      <c r="G36" s="361">
        <f t="shared" si="12"/>
        <v>0</v>
      </c>
      <c r="H36" s="361">
        <f t="shared" si="12"/>
        <v>0</v>
      </c>
      <c r="I36" s="361">
        <f t="shared" si="12"/>
        <v>0</v>
      </c>
      <c r="J36" s="361">
        <f t="shared" si="12"/>
        <v>0</v>
      </c>
      <c r="K36" s="361">
        <f t="shared" si="12"/>
        <v>0</v>
      </c>
      <c r="L36" s="361">
        <f t="shared" si="12"/>
        <v>0</v>
      </c>
      <c r="M36" s="361">
        <f t="shared" si="12"/>
        <v>0</v>
      </c>
      <c r="N36" s="361">
        <f t="shared" si="12"/>
        <v>0</v>
      </c>
      <c r="O36" s="361">
        <f t="shared" si="12"/>
        <v>0</v>
      </c>
      <c r="P36" s="361">
        <f t="shared" si="12"/>
        <v>0</v>
      </c>
      <c r="Q36" s="361">
        <f t="shared" si="12"/>
        <v>0</v>
      </c>
      <c r="R36" s="361">
        <f t="shared" si="12"/>
        <v>0</v>
      </c>
      <c r="S36" s="361">
        <f t="shared" si="12"/>
        <v>0</v>
      </c>
      <c r="T36" s="361">
        <f t="shared" si="12"/>
        <v>0</v>
      </c>
      <c r="U36" s="361">
        <f t="shared" si="12"/>
        <v>0</v>
      </c>
      <c r="V36" s="361">
        <f t="shared" si="12"/>
        <v>0</v>
      </c>
      <c r="W36" s="361">
        <f t="shared" si="12"/>
        <v>0</v>
      </c>
      <c r="X36" s="361">
        <f t="shared" si="12"/>
        <v>0</v>
      </c>
      <c r="Y36" s="361">
        <f t="shared" si="12"/>
        <v>0</v>
      </c>
      <c r="Z36" s="361">
        <f t="shared" si="12"/>
        <v>0</v>
      </c>
      <c r="AA36" s="361">
        <f t="shared" si="12"/>
        <v>0</v>
      </c>
      <c r="AB36" s="361">
        <f t="shared" si="12"/>
        <v>0</v>
      </c>
      <c r="AC36" s="361">
        <f t="shared" si="12"/>
        <v>0</v>
      </c>
      <c r="AD36" s="361">
        <f t="shared" si="12"/>
        <v>0</v>
      </c>
      <c r="AE36" s="361">
        <f t="shared" si="12"/>
        <v>0</v>
      </c>
      <c r="AF36" s="361">
        <f t="shared" si="12"/>
        <v>0</v>
      </c>
      <c r="AG36" s="361">
        <f t="shared" si="12"/>
        <v>0</v>
      </c>
      <c r="AH36" s="361">
        <f t="shared" si="12"/>
        <v>0</v>
      </c>
      <c r="AI36" s="361">
        <f t="shared" si="12"/>
        <v>0</v>
      </c>
      <c r="AJ36" s="361">
        <f t="shared" si="12"/>
        <v>0</v>
      </c>
      <c r="AK36" s="361">
        <f t="shared" si="12"/>
        <v>0</v>
      </c>
      <c r="AL36" s="361">
        <f t="shared" si="12"/>
        <v>0</v>
      </c>
      <c r="AM36" s="361">
        <f t="shared" si="12"/>
        <v>0</v>
      </c>
      <c r="AN36" s="361">
        <f t="shared" si="12"/>
        <v>0</v>
      </c>
      <c r="AO36" s="361">
        <f t="shared" si="12"/>
        <v>0</v>
      </c>
      <c r="AP36" s="361">
        <f t="shared" si="12"/>
        <v>0</v>
      </c>
      <c r="AQ36" s="361">
        <f t="shared" si="12"/>
        <v>0</v>
      </c>
      <c r="AR36" s="361">
        <f t="shared" si="12"/>
        <v>0</v>
      </c>
      <c r="AS36" s="361">
        <f t="shared" si="12"/>
        <v>0</v>
      </c>
      <c r="AT36" s="361">
        <f t="shared" si="12"/>
        <v>0</v>
      </c>
      <c r="AU36" s="361">
        <f t="shared" si="12"/>
        <v>3945.2429999999995</v>
      </c>
      <c r="AV36" s="361">
        <f t="shared" si="12"/>
        <v>4566.0839999999998</v>
      </c>
      <c r="AW36" s="361">
        <f t="shared" si="12"/>
        <v>5028.2650000000003</v>
      </c>
      <c r="AX36" s="361">
        <f t="shared" si="12"/>
        <v>5228.0419039999997</v>
      </c>
      <c r="AY36" s="361">
        <f t="shared" si="12"/>
        <v>5429.9853480000002</v>
      </c>
      <c r="AZ36" s="361">
        <f t="shared" si="12"/>
        <v>5569.4310189999997</v>
      </c>
      <c r="BA36" s="361">
        <f t="shared" si="12"/>
        <v>5497.5839940000005</v>
      </c>
      <c r="BB36" s="361">
        <f t="shared" si="12"/>
        <v>5404.9490960500007</v>
      </c>
      <c r="BC36" s="361">
        <f t="shared" si="12"/>
        <v>5344.7178286746339</v>
      </c>
      <c r="BD36" s="361">
        <f t="shared" si="12"/>
        <v>5258.2453963295238</v>
      </c>
      <c r="BE36" s="361">
        <f t="shared" si="12"/>
        <v>5282.4608215130647</v>
      </c>
      <c r="BF36" s="361">
        <f t="shared" si="12"/>
        <v>5405.2562457978129</v>
      </c>
      <c r="BG36" s="361">
        <f t="shared" si="12"/>
        <v>5027.4844449073989</v>
      </c>
      <c r="BH36" s="361">
        <f t="shared" si="12"/>
        <v>5200.1678251855656</v>
      </c>
      <c r="BI36" s="361">
        <f t="shared" si="12"/>
        <v>5262.5853160000006</v>
      </c>
      <c r="BJ36" s="361">
        <f t="shared" si="12"/>
        <v>5369.7323449999994</v>
      </c>
      <c r="BK36" s="361">
        <f t="shared" si="12"/>
        <v>5453.8794030000026</v>
      </c>
      <c r="BL36" s="361">
        <f t="shared" si="12"/>
        <v>5368.0309109999998</v>
      </c>
      <c r="BM36" s="361">
        <f t="shared" si="12"/>
        <v>5469.5985130000008</v>
      </c>
      <c r="BN36" s="361">
        <f t="shared" si="12"/>
        <v>5405.4632049999982</v>
      </c>
      <c r="BO36" s="361">
        <f t="shared" si="12"/>
        <v>5577.6619860000001</v>
      </c>
      <c r="BP36" s="361">
        <f t="shared" ref="BP36:CA36" si="13">SUM(BP37:BP39)</f>
        <v>5877.8337030000021</v>
      </c>
      <c r="BQ36" s="361">
        <f t="shared" si="13"/>
        <v>5949.4745670000011</v>
      </c>
      <c r="BR36" s="361">
        <f t="shared" si="13"/>
        <v>5996.8369509999993</v>
      </c>
      <c r="BS36" s="361">
        <f t="shared" si="13"/>
        <v>5971.5869620000003</v>
      </c>
      <c r="BT36" s="361">
        <f t="shared" si="13"/>
        <v>5801.1453980000006</v>
      </c>
      <c r="BU36" s="361">
        <f t="shared" si="13"/>
        <v>5485.4757249999984</v>
      </c>
      <c r="BV36" s="361">
        <f t="shared" si="13"/>
        <v>5219.1208494816919</v>
      </c>
      <c r="BW36" s="361">
        <f t="shared" si="13"/>
        <v>5733.5703880401234</v>
      </c>
      <c r="BX36" s="362">
        <f t="shared" si="13"/>
        <v>5785.6680645638453</v>
      </c>
      <c r="BY36" s="362">
        <f t="shared" si="13"/>
        <v>5954.7211314458127</v>
      </c>
      <c r="BZ36" s="362">
        <f t="shared" si="13"/>
        <v>6168.5391122737128</v>
      </c>
      <c r="CA36" s="363">
        <f t="shared" si="13"/>
        <v>6398.2544241548321</v>
      </c>
    </row>
    <row r="37" spans="1:79" s="54" customFormat="1" x14ac:dyDescent="0.4">
      <c r="A37" s="48"/>
      <c r="B37" s="261" t="s">
        <v>428</v>
      </c>
      <c r="C37" s="48"/>
      <c r="D37" s="361" t="s">
        <v>409</v>
      </c>
      <c r="E37" s="361" t="s">
        <v>409</v>
      </c>
      <c r="F37" s="361" t="s">
        <v>409</v>
      </c>
      <c r="G37" s="361" t="s">
        <v>409</v>
      </c>
      <c r="H37" s="361" t="s">
        <v>409</v>
      </c>
      <c r="I37" s="361" t="s">
        <v>409</v>
      </c>
      <c r="J37" s="361" t="s">
        <v>409</v>
      </c>
      <c r="K37" s="361" t="s">
        <v>409</v>
      </c>
      <c r="L37" s="361" t="s">
        <v>409</v>
      </c>
      <c r="M37" s="361" t="s">
        <v>409</v>
      </c>
      <c r="N37" s="361" t="s">
        <v>409</v>
      </c>
      <c r="O37" s="361" t="s">
        <v>409</v>
      </c>
      <c r="P37" s="361" t="s">
        <v>409</v>
      </c>
      <c r="Q37" s="361" t="s">
        <v>409</v>
      </c>
      <c r="R37" s="361" t="s">
        <v>409</v>
      </c>
      <c r="S37" s="361" t="s">
        <v>409</v>
      </c>
      <c r="T37" s="361" t="s">
        <v>409</v>
      </c>
      <c r="U37" s="361" t="s">
        <v>409</v>
      </c>
      <c r="V37" s="361" t="s">
        <v>409</v>
      </c>
      <c r="W37" s="361" t="s">
        <v>409</v>
      </c>
      <c r="X37" s="361" t="s">
        <v>409</v>
      </c>
      <c r="Y37" s="361" t="s">
        <v>409</v>
      </c>
      <c r="Z37" s="361" t="s">
        <v>409</v>
      </c>
      <c r="AA37" s="361" t="s">
        <v>409</v>
      </c>
      <c r="AB37" s="361" t="s">
        <v>409</v>
      </c>
      <c r="AC37" s="361" t="s">
        <v>409</v>
      </c>
      <c r="AD37" s="361" t="s">
        <v>409</v>
      </c>
      <c r="AE37" s="361" t="s">
        <v>409</v>
      </c>
      <c r="AF37" s="361" t="s">
        <v>409</v>
      </c>
      <c r="AG37" s="361" t="s">
        <v>409</v>
      </c>
      <c r="AH37" s="361" t="s">
        <v>409</v>
      </c>
      <c r="AI37" s="361" t="s">
        <v>409</v>
      </c>
      <c r="AJ37" s="361" t="s">
        <v>409</v>
      </c>
      <c r="AK37" s="361" t="s">
        <v>409</v>
      </c>
      <c r="AL37" s="361" t="s">
        <v>409</v>
      </c>
      <c r="AM37" s="361" t="s">
        <v>409</v>
      </c>
      <c r="AN37" s="361" t="s">
        <v>409</v>
      </c>
      <c r="AO37" s="361" t="s">
        <v>409</v>
      </c>
      <c r="AP37" s="361" t="s">
        <v>409</v>
      </c>
      <c r="AQ37" s="361" t="s">
        <v>409</v>
      </c>
      <c r="AR37" s="361" t="s">
        <v>409</v>
      </c>
      <c r="AS37" s="361" t="s">
        <v>409</v>
      </c>
      <c r="AT37" s="361" t="s">
        <v>409</v>
      </c>
      <c r="AU37" s="361">
        <v>3236.7390749716378</v>
      </c>
      <c r="AV37" s="361">
        <v>3777.160321579041</v>
      </c>
      <c r="AW37" s="361">
        <v>4181.6408677259369</v>
      </c>
      <c r="AX37" s="361">
        <v>4354.828047</v>
      </c>
      <c r="AY37" s="361">
        <v>4537.4679940000005</v>
      </c>
      <c r="AZ37" s="361">
        <v>4634.1636629999994</v>
      </c>
      <c r="BA37" s="361">
        <v>4535.8971240000001</v>
      </c>
      <c r="BB37" s="361">
        <v>4440.2668552700006</v>
      </c>
      <c r="BC37" s="361">
        <v>4375.6373696746332</v>
      </c>
      <c r="BD37" s="361">
        <v>4287.3265713295241</v>
      </c>
      <c r="BE37" s="361">
        <v>4295.7709825130651</v>
      </c>
      <c r="BF37" s="361">
        <v>4378.7157327978121</v>
      </c>
      <c r="BG37" s="361">
        <v>4215.6524239073988</v>
      </c>
      <c r="BH37" s="361">
        <v>4369.9485561855663</v>
      </c>
      <c r="BI37" s="361">
        <v>4418.6826030000011</v>
      </c>
      <c r="BJ37" s="361">
        <v>4504.6312519999992</v>
      </c>
      <c r="BK37" s="361">
        <v>4581.3157550000024</v>
      </c>
      <c r="BL37" s="361">
        <v>4510.0732129999997</v>
      </c>
      <c r="BM37" s="361">
        <v>4583.9270970000007</v>
      </c>
      <c r="BN37" s="361">
        <v>4509.0307519999978</v>
      </c>
      <c r="BO37" s="361">
        <v>4682.9926180000002</v>
      </c>
      <c r="BP37" s="361">
        <v>4958.7607460000017</v>
      </c>
      <c r="BQ37" s="361">
        <v>5047.1581330000008</v>
      </c>
      <c r="BR37" s="361">
        <v>5091.0835709999992</v>
      </c>
      <c r="BS37" s="361">
        <v>5058.5009950000003</v>
      </c>
      <c r="BT37" s="361">
        <v>4893.5645820000009</v>
      </c>
      <c r="BU37" s="361">
        <v>4601.4981699999989</v>
      </c>
      <c r="BV37" s="361">
        <v>4369.8102153754471</v>
      </c>
      <c r="BW37" s="361">
        <v>4762.494629201271</v>
      </c>
      <c r="BX37" s="362">
        <v>4804.7419917337384</v>
      </c>
      <c r="BY37" s="362">
        <v>4942.8113494907366</v>
      </c>
      <c r="BZ37" s="362">
        <v>5115.6321321417226</v>
      </c>
      <c r="CA37" s="363">
        <v>5300.9388984818897</v>
      </c>
    </row>
    <row r="38" spans="1:79" s="54" customFormat="1" x14ac:dyDescent="0.4">
      <c r="A38" s="48"/>
      <c r="B38" s="261" t="s">
        <v>429</v>
      </c>
      <c r="C38" s="48"/>
      <c r="D38" s="361" t="s">
        <v>409</v>
      </c>
      <c r="E38" s="361" t="s">
        <v>409</v>
      </c>
      <c r="F38" s="361" t="s">
        <v>409</v>
      </c>
      <c r="G38" s="361" t="s">
        <v>409</v>
      </c>
      <c r="H38" s="361" t="s">
        <v>409</v>
      </c>
      <c r="I38" s="361" t="s">
        <v>409</v>
      </c>
      <c r="J38" s="361" t="s">
        <v>409</v>
      </c>
      <c r="K38" s="361" t="s">
        <v>409</v>
      </c>
      <c r="L38" s="361" t="s">
        <v>409</v>
      </c>
      <c r="M38" s="361" t="s">
        <v>409</v>
      </c>
      <c r="N38" s="361" t="s">
        <v>409</v>
      </c>
      <c r="O38" s="361" t="s">
        <v>409</v>
      </c>
      <c r="P38" s="361" t="s">
        <v>409</v>
      </c>
      <c r="Q38" s="361" t="s">
        <v>409</v>
      </c>
      <c r="R38" s="361" t="s">
        <v>409</v>
      </c>
      <c r="S38" s="361" t="s">
        <v>409</v>
      </c>
      <c r="T38" s="361" t="s">
        <v>409</v>
      </c>
      <c r="U38" s="361" t="s">
        <v>409</v>
      </c>
      <c r="V38" s="361" t="s">
        <v>409</v>
      </c>
      <c r="W38" s="361" t="s">
        <v>409</v>
      </c>
      <c r="X38" s="361" t="s">
        <v>409</v>
      </c>
      <c r="Y38" s="361" t="s">
        <v>409</v>
      </c>
      <c r="Z38" s="361" t="s">
        <v>409</v>
      </c>
      <c r="AA38" s="361" t="s">
        <v>409</v>
      </c>
      <c r="AB38" s="361" t="s">
        <v>409</v>
      </c>
      <c r="AC38" s="361" t="s">
        <v>409</v>
      </c>
      <c r="AD38" s="361" t="s">
        <v>409</v>
      </c>
      <c r="AE38" s="361" t="s">
        <v>409</v>
      </c>
      <c r="AF38" s="361" t="s">
        <v>409</v>
      </c>
      <c r="AG38" s="361" t="s">
        <v>409</v>
      </c>
      <c r="AH38" s="361" t="s">
        <v>409</v>
      </c>
      <c r="AI38" s="361" t="s">
        <v>409</v>
      </c>
      <c r="AJ38" s="361" t="s">
        <v>409</v>
      </c>
      <c r="AK38" s="361" t="s">
        <v>409</v>
      </c>
      <c r="AL38" s="361" t="s">
        <v>409</v>
      </c>
      <c r="AM38" s="361" t="s">
        <v>409</v>
      </c>
      <c r="AN38" s="361" t="s">
        <v>409</v>
      </c>
      <c r="AO38" s="361" t="s">
        <v>409</v>
      </c>
      <c r="AP38" s="361" t="s">
        <v>409</v>
      </c>
      <c r="AQ38" s="361" t="s">
        <v>409</v>
      </c>
      <c r="AR38" s="361" t="s">
        <v>409</v>
      </c>
      <c r="AS38" s="361" t="s">
        <v>409</v>
      </c>
      <c r="AT38" s="361" t="s">
        <v>409</v>
      </c>
      <c r="AU38" s="361">
        <v>183.55250930270057</v>
      </c>
      <c r="AV38" s="361">
        <v>215.76524734087627</v>
      </c>
      <c r="AW38" s="361">
        <v>233.48116452688467</v>
      </c>
      <c r="AX38" s="361">
        <v>249.68303599999999</v>
      </c>
      <c r="AY38" s="361">
        <v>261.47803500000003</v>
      </c>
      <c r="AZ38" s="361">
        <v>270.25333700000004</v>
      </c>
      <c r="BA38" s="361">
        <v>267.80757900000003</v>
      </c>
      <c r="BB38" s="361">
        <v>266.30177027999997</v>
      </c>
      <c r="BC38" s="361">
        <v>267.94469299999997</v>
      </c>
      <c r="BD38" s="361">
        <v>270.05906600000003</v>
      </c>
      <c r="BE38" s="361">
        <v>273.37646599999994</v>
      </c>
      <c r="BF38" s="361">
        <v>283.87166200000001</v>
      </c>
      <c r="BG38" s="361">
        <v>272.87907999999999</v>
      </c>
      <c r="BH38" s="361">
        <v>273.85431499999993</v>
      </c>
      <c r="BI38" s="361">
        <v>281.61558000000008</v>
      </c>
      <c r="BJ38" s="361">
        <v>289.47423800000001</v>
      </c>
      <c r="BK38" s="361">
        <v>298.57093800000001</v>
      </c>
      <c r="BL38" s="361">
        <v>265.65446399999996</v>
      </c>
      <c r="BM38" s="361">
        <v>250.632768</v>
      </c>
      <c r="BN38" s="361">
        <v>232.66302899999994</v>
      </c>
      <c r="BO38" s="361">
        <v>220.99752100000003</v>
      </c>
      <c r="BP38" s="361">
        <v>229.47088200000007</v>
      </c>
      <c r="BQ38" s="361">
        <v>230.47488800000002</v>
      </c>
      <c r="BR38" s="361">
        <v>230.44787599999995</v>
      </c>
      <c r="BS38" s="361">
        <v>235.603419</v>
      </c>
      <c r="BT38" s="361">
        <v>238.79134599999998</v>
      </c>
      <c r="BU38" s="361">
        <v>240.23291299999997</v>
      </c>
      <c r="BV38" s="361">
        <v>234.36677161019858</v>
      </c>
      <c r="BW38" s="361">
        <v>264.56962310441583</v>
      </c>
      <c r="BX38" s="362">
        <v>266.48381884261033</v>
      </c>
      <c r="BY38" s="362">
        <v>274.20980994894097</v>
      </c>
      <c r="BZ38" s="362">
        <v>284.32160220172301</v>
      </c>
      <c r="CA38" s="363">
        <v>295.30360980608111</v>
      </c>
    </row>
    <row r="39" spans="1:79" s="54" customFormat="1" x14ac:dyDescent="0.4">
      <c r="A39" s="48"/>
      <c r="B39" s="261" t="s">
        <v>430</v>
      </c>
      <c r="C39" s="48"/>
      <c r="D39" s="361" t="s">
        <v>409</v>
      </c>
      <c r="E39" s="361" t="s">
        <v>409</v>
      </c>
      <c r="F39" s="361" t="s">
        <v>409</v>
      </c>
      <c r="G39" s="361" t="s">
        <v>409</v>
      </c>
      <c r="H39" s="361" t="s">
        <v>409</v>
      </c>
      <c r="I39" s="361" t="s">
        <v>409</v>
      </c>
      <c r="J39" s="361" t="s">
        <v>409</v>
      </c>
      <c r="K39" s="361" t="s">
        <v>409</v>
      </c>
      <c r="L39" s="361" t="s">
        <v>409</v>
      </c>
      <c r="M39" s="361" t="s">
        <v>409</v>
      </c>
      <c r="N39" s="361" t="s">
        <v>409</v>
      </c>
      <c r="O39" s="361" t="s">
        <v>409</v>
      </c>
      <c r="P39" s="361" t="s">
        <v>409</v>
      </c>
      <c r="Q39" s="361" t="s">
        <v>409</v>
      </c>
      <c r="R39" s="361" t="s">
        <v>409</v>
      </c>
      <c r="S39" s="361" t="s">
        <v>409</v>
      </c>
      <c r="T39" s="361" t="s">
        <v>409</v>
      </c>
      <c r="U39" s="361" t="s">
        <v>409</v>
      </c>
      <c r="V39" s="361" t="s">
        <v>409</v>
      </c>
      <c r="W39" s="361" t="s">
        <v>409</v>
      </c>
      <c r="X39" s="361" t="s">
        <v>409</v>
      </c>
      <c r="Y39" s="361" t="s">
        <v>409</v>
      </c>
      <c r="Z39" s="361" t="s">
        <v>409</v>
      </c>
      <c r="AA39" s="361" t="s">
        <v>409</v>
      </c>
      <c r="AB39" s="361" t="s">
        <v>409</v>
      </c>
      <c r="AC39" s="361" t="s">
        <v>409</v>
      </c>
      <c r="AD39" s="361" t="s">
        <v>409</v>
      </c>
      <c r="AE39" s="361" t="s">
        <v>409</v>
      </c>
      <c r="AF39" s="361" t="s">
        <v>409</v>
      </c>
      <c r="AG39" s="361" t="s">
        <v>409</v>
      </c>
      <c r="AH39" s="361" t="s">
        <v>409</v>
      </c>
      <c r="AI39" s="361" t="s">
        <v>409</v>
      </c>
      <c r="AJ39" s="361" t="s">
        <v>409</v>
      </c>
      <c r="AK39" s="361" t="s">
        <v>409</v>
      </c>
      <c r="AL39" s="361" t="s">
        <v>409</v>
      </c>
      <c r="AM39" s="361" t="s">
        <v>409</v>
      </c>
      <c r="AN39" s="361" t="s">
        <v>409</v>
      </c>
      <c r="AO39" s="361" t="s">
        <v>409</v>
      </c>
      <c r="AP39" s="361" t="s">
        <v>409</v>
      </c>
      <c r="AQ39" s="361" t="s">
        <v>409</v>
      </c>
      <c r="AR39" s="361" t="s">
        <v>409</v>
      </c>
      <c r="AS39" s="361" t="s">
        <v>409</v>
      </c>
      <c r="AT39" s="361" t="s">
        <v>409</v>
      </c>
      <c r="AU39" s="361">
        <v>524.95141572566149</v>
      </c>
      <c r="AV39" s="361">
        <v>573.15843108008266</v>
      </c>
      <c r="AW39" s="361">
        <v>613.142967747179</v>
      </c>
      <c r="AX39" s="361">
        <v>623.53082099999983</v>
      </c>
      <c r="AY39" s="361">
        <v>631.03931899999998</v>
      </c>
      <c r="AZ39" s="361">
        <v>665.01401899999996</v>
      </c>
      <c r="BA39" s="361">
        <v>693.87929099999985</v>
      </c>
      <c r="BB39" s="361">
        <v>698.3804705</v>
      </c>
      <c r="BC39" s="361">
        <v>701.13576599999999</v>
      </c>
      <c r="BD39" s="361">
        <v>700.85975900000005</v>
      </c>
      <c r="BE39" s="361">
        <v>713.31337299999996</v>
      </c>
      <c r="BF39" s="361">
        <v>742.66885100000002</v>
      </c>
      <c r="BG39" s="361">
        <v>538.95294100000001</v>
      </c>
      <c r="BH39" s="361">
        <v>556.36495400000001</v>
      </c>
      <c r="BI39" s="361">
        <v>562.28713300000015</v>
      </c>
      <c r="BJ39" s="361">
        <v>575.62685500000009</v>
      </c>
      <c r="BK39" s="361">
        <v>573.99270999999999</v>
      </c>
      <c r="BL39" s="361">
        <v>592.30323399999986</v>
      </c>
      <c r="BM39" s="361">
        <v>635.03864799999997</v>
      </c>
      <c r="BN39" s="361">
        <v>663.76942399999973</v>
      </c>
      <c r="BO39" s="361">
        <v>673.67184699999996</v>
      </c>
      <c r="BP39" s="361">
        <v>689.60207500000024</v>
      </c>
      <c r="BQ39" s="361">
        <v>671.84154600000011</v>
      </c>
      <c r="BR39" s="361">
        <v>675.30550399999993</v>
      </c>
      <c r="BS39" s="361">
        <v>677.48254800000007</v>
      </c>
      <c r="BT39" s="361">
        <v>668.78947000000005</v>
      </c>
      <c r="BU39" s="361">
        <v>643.74464199999989</v>
      </c>
      <c r="BV39" s="361">
        <v>614.94386249604702</v>
      </c>
      <c r="BW39" s="361">
        <v>706.50613573443707</v>
      </c>
      <c r="BX39" s="362">
        <v>714.44225398749666</v>
      </c>
      <c r="BY39" s="362">
        <v>737.699972006135</v>
      </c>
      <c r="BZ39" s="362">
        <v>768.58537793026721</v>
      </c>
      <c r="CA39" s="363">
        <v>802.01191586686105</v>
      </c>
    </row>
    <row r="40" spans="1:79" s="54" customFormat="1" ht="26.25" customHeight="1" x14ac:dyDescent="0.4">
      <c r="A40" s="48"/>
      <c r="B40" s="123" t="s">
        <v>454</v>
      </c>
      <c r="C40" s="48"/>
      <c r="D40" s="361">
        <f t="shared" ref="D40:AI40" si="14">SUM(D41:D43)</f>
        <v>0</v>
      </c>
      <c r="E40" s="361">
        <f t="shared" si="14"/>
        <v>0</v>
      </c>
      <c r="F40" s="361">
        <f t="shared" si="14"/>
        <v>0</v>
      </c>
      <c r="G40" s="361">
        <f t="shared" si="14"/>
        <v>0</v>
      </c>
      <c r="H40" s="361">
        <f t="shared" si="14"/>
        <v>0</v>
      </c>
      <c r="I40" s="361">
        <f t="shared" si="14"/>
        <v>0</v>
      </c>
      <c r="J40" s="361">
        <f t="shared" si="14"/>
        <v>0</v>
      </c>
      <c r="K40" s="361">
        <f t="shared" si="14"/>
        <v>0</v>
      </c>
      <c r="L40" s="361">
        <f t="shared" si="14"/>
        <v>0</v>
      </c>
      <c r="M40" s="361">
        <f t="shared" si="14"/>
        <v>0</v>
      </c>
      <c r="N40" s="361">
        <f t="shared" si="14"/>
        <v>0</v>
      </c>
      <c r="O40" s="361">
        <f t="shared" si="14"/>
        <v>0</v>
      </c>
      <c r="P40" s="361">
        <f t="shared" si="14"/>
        <v>0</v>
      </c>
      <c r="Q40" s="361">
        <f t="shared" si="14"/>
        <v>0</v>
      </c>
      <c r="R40" s="361">
        <f t="shared" si="14"/>
        <v>0</v>
      </c>
      <c r="S40" s="361">
        <f t="shared" si="14"/>
        <v>0</v>
      </c>
      <c r="T40" s="361">
        <f t="shared" si="14"/>
        <v>0</v>
      </c>
      <c r="U40" s="361">
        <f t="shared" si="14"/>
        <v>0</v>
      </c>
      <c r="V40" s="361">
        <f t="shared" si="14"/>
        <v>0</v>
      </c>
      <c r="W40" s="361">
        <f t="shared" si="14"/>
        <v>0</v>
      </c>
      <c r="X40" s="361">
        <f t="shared" si="14"/>
        <v>0</v>
      </c>
      <c r="Y40" s="361">
        <f t="shared" si="14"/>
        <v>0</v>
      </c>
      <c r="Z40" s="361">
        <f t="shared" si="14"/>
        <v>0</v>
      </c>
      <c r="AA40" s="361">
        <f t="shared" si="14"/>
        <v>0</v>
      </c>
      <c r="AB40" s="361">
        <f t="shared" si="14"/>
        <v>0</v>
      </c>
      <c r="AC40" s="361">
        <f t="shared" si="14"/>
        <v>0</v>
      </c>
      <c r="AD40" s="361">
        <f t="shared" si="14"/>
        <v>0</v>
      </c>
      <c r="AE40" s="361">
        <f t="shared" si="14"/>
        <v>0</v>
      </c>
      <c r="AF40" s="361">
        <f t="shared" si="14"/>
        <v>0</v>
      </c>
      <c r="AG40" s="361">
        <f t="shared" si="14"/>
        <v>0</v>
      </c>
      <c r="AH40" s="361">
        <f t="shared" si="14"/>
        <v>0</v>
      </c>
      <c r="AI40" s="361">
        <f t="shared" si="14"/>
        <v>0</v>
      </c>
      <c r="AJ40" s="361">
        <f t="shared" ref="AJ40:CA40" si="15">SUM(AJ41:AJ43)</f>
        <v>0</v>
      </c>
      <c r="AK40" s="361">
        <f t="shared" si="15"/>
        <v>0</v>
      </c>
      <c r="AL40" s="361">
        <f t="shared" si="15"/>
        <v>0</v>
      </c>
      <c r="AM40" s="361">
        <f t="shared" si="15"/>
        <v>0</v>
      </c>
      <c r="AN40" s="361">
        <f t="shared" si="15"/>
        <v>0</v>
      </c>
      <c r="AO40" s="361">
        <f t="shared" si="15"/>
        <v>0</v>
      </c>
      <c r="AP40" s="361">
        <f t="shared" si="15"/>
        <v>0</v>
      </c>
      <c r="AQ40" s="361">
        <f t="shared" si="15"/>
        <v>0</v>
      </c>
      <c r="AR40" s="361">
        <f t="shared" si="15"/>
        <v>0</v>
      </c>
      <c r="AS40" s="361">
        <f t="shared" si="15"/>
        <v>0</v>
      </c>
      <c r="AT40" s="361">
        <f t="shared" si="15"/>
        <v>0</v>
      </c>
      <c r="AU40" s="361">
        <f t="shared" si="15"/>
        <v>2413.4089999999997</v>
      </c>
      <c r="AV40" s="361">
        <f t="shared" si="15"/>
        <v>3246.0120000000002</v>
      </c>
      <c r="AW40" s="361">
        <f t="shared" si="15"/>
        <v>4188.58</v>
      </c>
      <c r="AX40" s="361">
        <f t="shared" si="15"/>
        <v>4875.1940160000004</v>
      </c>
      <c r="AY40" s="361">
        <f t="shared" si="15"/>
        <v>5444.6813459999994</v>
      </c>
      <c r="AZ40" s="361">
        <f t="shared" si="15"/>
        <v>5810.3309459999982</v>
      </c>
      <c r="BA40" s="361">
        <f t="shared" si="15"/>
        <v>5678.8121289999999</v>
      </c>
      <c r="BB40" s="361">
        <f t="shared" si="15"/>
        <v>5659.8551239500011</v>
      </c>
      <c r="BC40" s="361">
        <f t="shared" si="15"/>
        <v>5719.3859879999654</v>
      </c>
      <c r="BD40" s="361">
        <f t="shared" si="15"/>
        <v>5904.123578470475</v>
      </c>
      <c r="BE40" s="361">
        <f t="shared" si="15"/>
        <v>6306.2343094869357</v>
      </c>
      <c r="BF40" s="361">
        <f t="shared" si="15"/>
        <v>7230.9641702021872</v>
      </c>
      <c r="BG40" s="361">
        <f t="shared" si="15"/>
        <v>7319.8412333400011</v>
      </c>
      <c r="BH40" s="361">
        <f t="shared" si="15"/>
        <v>7957.4022362544338</v>
      </c>
      <c r="BI40" s="361">
        <f t="shared" si="15"/>
        <v>8665.6198189999977</v>
      </c>
      <c r="BJ40" s="361">
        <f t="shared" si="15"/>
        <v>9470.8152410000039</v>
      </c>
      <c r="BK40" s="361">
        <f t="shared" si="15"/>
        <v>10277.921191999998</v>
      </c>
      <c r="BL40" s="361">
        <f t="shared" si="15"/>
        <v>11735.410251000003</v>
      </c>
      <c r="BM40" s="361">
        <f t="shared" si="15"/>
        <v>14519.632665000001</v>
      </c>
      <c r="BN40" s="361">
        <f t="shared" si="15"/>
        <v>16021.527095999994</v>
      </c>
      <c r="BO40" s="361">
        <f t="shared" si="15"/>
        <v>17242.628137000007</v>
      </c>
      <c r="BP40" s="361">
        <f t="shared" si="15"/>
        <v>18021.797909000001</v>
      </c>
      <c r="BQ40" s="361">
        <f t="shared" si="15"/>
        <v>18220.333105999998</v>
      </c>
      <c r="BR40" s="361">
        <f t="shared" si="15"/>
        <v>18319.728604</v>
      </c>
      <c r="BS40" s="361">
        <f t="shared" si="15"/>
        <v>18272.126685000003</v>
      </c>
      <c r="BT40" s="361">
        <f t="shared" si="15"/>
        <v>17639.454521000003</v>
      </c>
      <c r="BU40" s="361">
        <f t="shared" si="15"/>
        <v>16815.744488999997</v>
      </c>
      <c r="BV40" s="361">
        <f t="shared" si="15"/>
        <v>15556.009113924234</v>
      </c>
      <c r="BW40" s="361">
        <f t="shared" si="15"/>
        <v>17678.36411295411</v>
      </c>
      <c r="BX40" s="362">
        <f t="shared" si="15"/>
        <v>17983.129947525755</v>
      </c>
      <c r="BY40" s="362">
        <f t="shared" si="15"/>
        <v>18414.856494891745</v>
      </c>
      <c r="BZ40" s="362">
        <f t="shared" si="15"/>
        <v>18975.338395444123</v>
      </c>
      <c r="CA40" s="363">
        <f t="shared" si="15"/>
        <v>19527.089825542957</v>
      </c>
    </row>
    <row r="41" spans="1:79" s="54" customFormat="1" x14ac:dyDescent="0.4">
      <c r="A41" s="48"/>
      <c r="B41" s="261" t="s">
        <v>428</v>
      </c>
      <c r="C41" s="48"/>
      <c r="D41" s="361" t="s">
        <v>409</v>
      </c>
      <c r="E41" s="361" t="s">
        <v>409</v>
      </c>
      <c r="F41" s="361" t="s">
        <v>409</v>
      </c>
      <c r="G41" s="361" t="s">
        <v>409</v>
      </c>
      <c r="H41" s="361" t="s">
        <v>409</v>
      </c>
      <c r="I41" s="361" t="s">
        <v>409</v>
      </c>
      <c r="J41" s="361" t="s">
        <v>409</v>
      </c>
      <c r="K41" s="361" t="s">
        <v>409</v>
      </c>
      <c r="L41" s="361" t="s">
        <v>409</v>
      </c>
      <c r="M41" s="361" t="s">
        <v>409</v>
      </c>
      <c r="N41" s="361" t="s">
        <v>409</v>
      </c>
      <c r="O41" s="361" t="s">
        <v>409</v>
      </c>
      <c r="P41" s="361" t="s">
        <v>409</v>
      </c>
      <c r="Q41" s="361" t="s">
        <v>409</v>
      </c>
      <c r="R41" s="361" t="s">
        <v>409</v>
      </c>
      <c r="S41" s="361" t="s">
        <v>409</v>
      </c>
      <c r="T41" s="361" t="s">
        <v>409</v>
      </c>
      <c r="U41" s="361" t="s">
        <v>409</v>
      </c>
      <c r="V41" s="361" t="s">
        <v>409</v>
      </c>
      <c r="W41" s="361" t="s">
        <v>409</v>
      </c>
      <c r="X41" s="361" t="s">
        <v>409</v>
      </c>
      <c r="Y41" s="361" t="s">
        <v>409</v>
      </c>
      <c r="Z41" s="361" t="s">
        <v>409</v>
      </c>
      <c r="AA41" s="361" t="s">
        <v>409</v>
      </c>
      <c r="AB41" s="361" t="s">
        <v>409</v>
      </c>
      <c r="AC41" s="361" t="s">
        <v>409</v>
      </c>
      <c r="AD41" s="361" t="s">
        <v>409</v>
      </c>
      <c r="AE41" s="361" t="s">
        <v>409</v>
      </c>
      <c r="AF41" s="361" t="s">
        <v>409</v>
      </c>
      <c r="AG41" s="361" t="s">
        <v>409</v>
      </c>
      <c r="AH41" s="361" t="s">
        <v>409</v>
      </c>
      <c r="AI41" s="361" t="s">
        <v>409</v>
      </c>
      <c r="AJ41" s="361" t="s">
        <v>409</v>
      </c>
      <c r="AK41" s="361" t="s">
        <v>409</v>
      </c>
      <c r="AL41" s="361" t="s">
        <v>409</v>
      </c>
      <c r="AM41" s="361" t="s">
        <v>409</v>
      </c>
      <c r="AN41" s="361" t="s">
        <v>409</v>
      </c>
      <c r="AO41" s="361" t="s">
        <v>409</v>
      </c>
      <c r="AP41" s="361" t="s">
        <v>409</v>
      </c>
      <c r="AQ41" s="361" t="s">
        <v>409</v>
      </c>
      <c r="AR41" s="361" t="s">
        <v>409</v>
      </c>
      <c r="AS41" s="361" t="s">
        <v>409</v>
      </c>
      <c r="AT41" s="361" t="s">
        <v>409</v>
      </c>
      <c r="AU41" s="361">
        <v>2167.1547548999097</v>
      </c>
      <c r="AV41" s="361">
        <v>2933.9340063665963</v>
      </c>
      <c r="AW41" s="361">
        <v>3808.909900802536</v>
      </c>
      <c r="AX41" s="361">
        <v>4431.8053010000003</v>
      </c>
      <c r="AY41" s="361">
        <v>4945.9247070000001</v>
      </c>
      <c r="AZ41" s="361">
        <v>5272.4258929999987</v>
      </c>
      <c r="BA41" s="361">
        <v>5125.3931899999998</v>
      </c>
      <c r="BB41" s="361">
        <v>5085.6280137300009</v>
      </c>
      <c r="BC41" s="361">
        <v>5127.7575389068625</v>
      </c>
      <c r="BD41" s="361">
        <v>5286.4482749333047</v>
      </c>
      <c r="BE41" s="361">
        <v>5644.5086698518116</v>
      </c>
      <c r="BF41" s="361">
        <v>6440.9761648831518</v>
      </c>
      <c r="BG41" s="361">
        <v>6436.3892621292925</v>
      </c>
      <c r="BH41" s="361">
        <v>7040.1673683997742</v>
      </c>
      <c r="BI41" s="361">
        <v>7712.8027929999989</v>
      </c>
      <c r="BJ41" s="361">
        <v>8463.0670730000038</v>
      </c>
      <c r="BK41" s="361">
        <v>9198.6850749999976</v>
      </c>
      <c r="BL41" s="361">
        <v>10489.469894000003</v>
      </c>
      <c r="BM41" s="361">
        <v>13015.576289000001</v>
      </c>
      <c r="BN41" s="361">
        <v>14364.520094999996</v>
      </c>
      <c r="BO41" s="361">
        <v>15453.731155000005</v>
      </c>
      <c r="BP41" s="361">
        <v>16160.501292999999</v>
      </c>
      <c r="BQ41" s="361">
        <v>16348.544953999997</v>
      </c>
      <c r="BR41" s="361">
        <v>16438.019783</v>
      </c>
      <c r="BS41" s="361">
        <v>16388.976737000001</v>
      </c>
      <c r="BT41" s="361">
        <v>15805.191595000006</v>
      </c>
      <c r="BU41" s="361">
        <v>15036.677091999998</v>
      </c>
      <c r="BV41" s="361">
        <v>13884.317784587964</v>
      </c>
      <c r="BW41" s="361">
        <v>15736.777298212539</v>
      </c>
      <c r="BX41" s="362">
        <v>16004.904813651272</v>
      </c>
      <c r="BY41" s="362">
        <v>16385.582321321894</v>
      </c>
      <c r="BZ41" s="362">
        <v>16877.965620763636</v>
      </c>
      <c r="CA41" s="363">
        <v>17362.142227065509</v>
      </c>
    </row>
    <row r="42" spans="1:79" s="54" customFormat="1" x14ac:dyDescent="0.4">
      <c r="A42" s="48"/>
      <c r="B42" s="261" t="s">
        <v>429</v>
      </c>
      <c r="C42" s="48"/>
      <c r="D42" s="361" t="s">
        <v>409</v>
      </c>
      <c r="E42" s="361" t="s">
        <v>409</v>
      </c>
      <c r="F42" s="361" t="s">
        <v>409</v>
      </c>
      <c r="G42" s="361" t="s">
        <v>409</v>
      </c>
      <c r="H42" s="361" t="s">
        <v>409</v>
      </c>
      <c r="I42" s="361" t="s">
        <v>409</v>
      </c>
      <c r="J42" s="361" t="s">
        <v>409</v>
      </c>
      <c r="K42" s="361" t="s">
        <v>409</v>
      </c>
      <c r="L42" s="361" t="s">
        <v>409</v>
      </c>
      <c r="M42" s="361" t="s">
        <v>409</v>
      </c>
      <c r="N42" s="361" t="s">
        <v>409</v>
      </c>
      <c r="O42" s="361" t="s">
        <v>409</v>
      </c>
      <c r="P42" s="361" t="s">
        <v>409</v>
      </c>
      <c r="Q42" s="361" t="s">
        <v>409</v>
      </c>
      <c r="R42" s="361" t="s">
        <v>409</v>
      </c>
      <c r="S42" s="361" t="s">
        <v>409</v>
      </c>
      <c r="T42" s="361" t="s">
        <v>409</v>
      </c>
      <c r="U42" s="361" t="s">
        <v>409</v>
      </c>
      <c r="V42" s="361" t="s">
        <v>409</v>
      </c>
      <c r="W42" s="361" t="s">
        <v>409</v>
      </c>
      <c r="X42" s="361" t="s">
        <v>409</v>
      </c>
      <c r="Y42" s="361" t="s">
        <v>409</v>
      </c>
      <c r="Z42" s="361" t="s">
        <v>409</v>
      </c>
      <c r="AA42" s="361" t="s">
        <v>409</v>
      </c>
      <c r="AB42" s="361" t="s">
        <v>409</v>
      </c>
      <c r="AC42" s="361" t="s">
        <v>409</v>
      </c>
      <c r="AD42" s="361" t="s">
        <v>409</v>
      </c>
      <c r="AE42" s="361" t="s">
        <v>409</v>
      </c>
      <c r="AF42" s="361" t="s">
        <v>409</v>
      </c>
      <c r="AG42" s="361" t="s">
        <v>409</v>
      </c>
      <c r="AH42" s="361" t="s">
        <v>409</v>
      </c>
      <c r="AI42" s="361" t="s">
        <v>409</v>
      </c>
      <c r="AJ42" s="361" t="s">
        <v>409</v>
      </c>
      <c r="AK42" s="361" t="s">
        <v>409</v>
      </c>
      <c r="AL42" s="361" t="s">
        <v>409</v>
      </c>
      <c r="AM42" s="361" t="s">
        <v>409</v>
      </c>
      <c r="AN42" s="361" t="s">
        <v>409</v>
      </c>
      <c r="AO42" s="361" t="s">
        <v>409</v>
      </c>
      <c r="AP42" s="361" t="s">
        <v>409</v>
      </c>
      <c r="AQ42" s="361" t="s">
        <v>409</v>
      </c>
      <c r="AR42" s="361" t="s">
        <v>409</v>
      </c>
      <c r="AS42" s="361" t="s">
        <v>409</v>
      </c>
      <c r="AT42" s="361" t="s">
        <v>409</v>
      </c>
      <c r="AU42" s="361">
        <v>109.79860287962624</v>
      </c>
      <c r="AV42" s="361">
        <v>141.66202051450421</v>
      </c>
      <c r="AW42" s="361">
        <v>175.6639341584962</v>
      </c>
      <c r="AX42" s="361">
        <v>202.48892000000004</v>
      </c>
      <c r="AY42" s="361">
        <v>222.72060800000003</v>
      </c>
      <c r="AZ42" s="361">
        <v>236.10433199999997</v>
      </c>
      <c r="BA42" s="361">
        <v>233.49411200000003</v>
      </c>
      <c r="BB42" s="361">
        <v>233.80841371999998</v>
      </c>
      <c r="BC42" s="361">
        <v>239.17032009310364</v>
      </c>
      <c r="BD42" s="361">
        <v>245.04842974875737</v>
      </c>
      <c r="BE42" s="361">
        <v>256.9479966351247</v>
      </c>
      <c r="BF42" s="361">
        <v>289.38963031903631</v>
      </c>
      <c r="BG42" s="361">
        <v>272.54368921070835</v>
      </c>
      <c r="BH42" s="361">
        <v>285.19785585465985</v>
      </c>
      <c r="BI42" s="361">
        <v>301.48449999999997</v>
      </c>
      <c r="BJ42" s="361">
        <v>324.24810600000001</v>
      </c>
      <c r="BK42" s="361">
        <v>357.63231799999994</v>
      </c>
      <c r="BL42" s="361">
        <v>446.53869700000007</v>
      </c>
      <c r="BM42" s="361">
        <v>583.22119599999996</v>
      </c>
      <c r="BN42" s="361">
        <v>660.18464399999982</v>
      </c>
      <c r="BO42" s="361">
        <v>734.82701900000029</v>
      </c>
      <c r="BP42" s="361">
        <v>762.09558300000015</v>
      </c>
      <c r="BQ42" s="361">
        <v>773.47292899999979</v>
      </c>
      <c r="BR42" s="361">
        <v>780.83464700000013</v>
      </c>
      <c r="BS42" s="361">
        <v>788.56670200000008</v>
      </c>
      <c r="BT42" s="361">
        <v>769.92821600000002</v>
      </c>
      <c r="BU42" s="361">
        <v>751.35525000000007</v>
      </c>
      <c r="BV42" s="361">
        <v>703.98077947838306</v>
      </c>
      <c r="BW42" s="361">
        <v>798.3424508748617</v>
      </c>
      <c r="BX42" s="362">
        <v>812.46573785544206</v>
      </c>
      <c r="BY42" s="362">
        <v>832.44106878775108</v>
      </c>
      <c r="BZ42" s="362">
        <v>858.60542324497828</v>
      </c>
      <c r="CA42" s="363">
        <v>884.42940767332607</v>
      </c>
    </row>
    <row r="43" spans="1:79" s="54" customFormat="1" x14ac:dyDescent="0.4">
      <c r="A43" s="48"/>
      <c r="B43" s="261" t="s">
        <v>430</v>
      </c>
      <c r="C43" s="48"/>
      <c r="D43" s="361" t="s">
        <v>409</v>
      </c>
      <c r="E43" s="361" t="s">
        <v>409</v>
      </c>
      <c r="F43" s="361" t="s">
        <v>409</v>
      </c>
      <c r="G43" s="361" t="s">
        <v>409</v>
      </c>
      <c r="H43" s="361" t="s">
        <v>409</v>
      </c>
      <c r="I43" s="361" t="s">
        <v>409</v>
      </c>
      <c r="J43" s="361" t="s">
        <v>409</v>
      </c>
      <c r="K43" s="361" t="s">
        <v>409</v>
      </c>
      <c r="L43" s="361" t="s">
        <v>409</v>
      </c>
      <c r="M43" s="361" t="s">
        <v>409</v>
      </c>
      <c r="N43" s="361" t="s">
        <v>409</v>
      </c>
      <c r="O43" s="361" t="s">
        <v>409</v>
      </c>
      <c r="P43" s="361" t="s">
        <v>409</v>
      </c>
      <c r="Q43" s="361" t="s">
        <v>409</v>
      </c>
      <c r="R43" s="361" t="s">
        <v>409</v>
      </c>
      <c r="S43" s="361" t="s">
        <v>409</v>
      </c>
      <c r="T43" s="361" t="s">
        <v>409</v>
      </c>
      <c r="U43" s="361" t="s">
        <v>409</v>
      </c>
      <c r="V43" s="361" t="s">
        <v>409</v>
      </c>
      <c r="W43" s="361" t="s">
        <v>409</v>
      </c>
      <c r="X43" s="361" t="s">
        <v>409</v>
      </c>
      <c r="Y43" s="361" t="s">
        <v>409</v>
      </c>
      <c r="Z43" s="361" t="s">
        <v>409</v>
      </c>
      <c r="AA43" s="361" t="s">
        <v>409</v>
      </c>
      <c r="AB43" s="361" t="s">
        <v>409</v>
      </c>
      <c r="AC43" s="361" t="s">
        <v>409</v>
      </c>
      <c r="AD43" s="361" t="s">
        <v>409</v>
      </c>
      <c r="AE43" s="361" t="s">
        <v>409</v>
      </c>
      <c r="AF43" s="361" t="s">
        <v>409</v>
      </c>
      <c r="AG43" s="361" t="s">
        <v>409</v>
      </c>
      <c r="AH43" s="361" t="s">
        <v>409</v>
      </c>
      <c r="AI43" s="361" t="s">
        <v>409</v>
      </c>
      <c r="AJ43" s="361" t="s">
        <v>409</v>
      </c>
      <c r="AK43" s="361" t="s">
        <v>409</v>
      </c>
      <c r="AL43" s="361" t="s">
        <v>409</v>
      </c>
      <c r="AM43" s="361" t="s">
        <v>409</v>
      </c>
      <c r="AN43" s="361" t="s">
        <v>409</v>
      </c>
      <c r="AO43" s="361" t="s">
        <v>409</v>
      </c>
      <c r="AP43" s="361" t="s">
        <v>409</v>
      </c>
      <c r="AQ43" s="361" t="s">
        <v>409</v>
      </c>
      <c r="AR43" s="361" t="s">
        <v>409</v>
      </c>
      <c r="AS43" s="361" t="s">
        <v>409</v>
      </c>
      <c r="AT43" s="361" t="s">
        <v>409</v>
      </c>
      <c r="AU43" s="361">
        <v>136.45564222046383</v>
      </c>
      <c r="AV43" s="361">
        <v>170.41597311889956</v>
      </c>
      <c r="AW43" s="361">
        <v>204.00616503896794</v>
      </c>
      <c r="AX43" s="361">
        <v>240.89979499999998</v>
      </c>
      <c r="AY43" s="361">
        <v>276.03603100000004</v>
      </c>
      <c r="AZ43" s="361">
        <v>301.80072100000007</v>
      </c>
      <c r="BA43" s="361">
        <v>319.92482699999994</v>
      </c>
      <c r="BB43" s="361">
        <v>340.41869650000012</v>
      </c>
      <c r="BC43" s="361">
        <v>352.45812899999993</v>
      </c>
      <c r="BD43" s="361">
        <v>372.62687378841298</v>
      </c>
      <c r="BE43" s="361">
        <v>404.7776429999999</v>
      </c>
      <c r="BF43" s="361">
        <v>500.59837500000003</v>
      </c>
      <c r="BG43" s="361">
        <v>610.90828199999987</v>
      </c>
      <c r="BH43" s="361">
        <v>632.037012</v>
      </c>
      <c r="BI43" s="361">
        <v>651.33252599999992</v>
      </c>
      <c r="BJ43" s="361">
        <v>683.50006199999996</v>
      </c>
      <c r="BK43" s="361">
        <v>721.60379899999998</v>
      </c>
      <c r="BL43" s="361">
        <v>799.40165999999999</v>
      </c>
      <c r="BM43" s="361">
        <v>920.83518000000004</v>
      </c>
      <c r="BN43" s="361">
        <v>996.82235699999978</v>
      </c>
      <c r="BO43" s="361">
        <v>1054.0699630000004</v>
      </c>
      <c r="BP43" s="361">
        <v>1099.2010330000003</v>
      </c>
      <c r="BQ43" s="361">
        <v>1098.3152229999996</v>
      </c>
      <c r="BR43" s="361">
        <v>1100.874174</v>
      </c>
      <c r="BS43" s="361">
        <v>1094.5832460000001</v>
      </c>
      <c r="BT43" s="361">
        <v>1064.3347100000001</v>
      </c>
      <c r="BU43" s="361">
        <v>1027.712147</v>
      </c>
      <c r="BV43" s="361">
        <v>967.71054985788805</v>
      </c>
      <c r="BW43" s="361">
        <v>1143.2443638667096</v>
      </c>
      <c r="BX43" s="362">
        <v>1165.7593960190441</v>
      </c>
      <c r="BY43" s="362">
        <v>1196.8331047821011</v>
      </c>
      <c r="BZ43" s="362">
        <v>1238.7673514355076</v>
      </c>
      <c r="CA43" s="363">
        <v>1280.5181908041211</v>
      </c>
    </row>
    <row r="44" spans="1:79" s="54" customFormat="1" ht="26.25" customHeight="1" x14ac:dyDescent="0.4">
      <c r="A44" s="48"/>
      <c r="B44" s="164" t="s">
        <v>433</v>
      </c>
      <c r="C44" s="48"/>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61"/>
      <c r="BE44" s="361"/>
      <c r="BF44" s="361"/>
      <c r="BG44" s="361"/>
      <c r="BH44" s="361"/>
      <c r="BI44" s="361"/>
      <c r="BJ44" s="361"/>
      <c r="BK44" s="361"/>
      <c r="BL44" s="361"/>
      <c r="BM44" s="361"/>
      <c r="BN44" s="361"/>
      <c r="BO44" s="361"/>
      <c r="BP44" s="361"/>
      <c r="BQ44" s="361"/>
      <c r="BR44" s="361"/>
      <c r="BS44" s="361"/>
      <c r="BT44" s="361"/>
      <c r="BU44" s="361"/>
      <c r="BV44" s="361"/>
      <c r="BW44" s="361"/>
      <c r="BX44" s="362"/>
      <c r="BY44" s="362"/>
      <c r="BZ44" s="362"/>
      <c r="CA44" s="363"/>
    </row>
    <row r="45" spans="1:79" s="54" customFormat="1" x14ac:dyDescent="0.4">
      <c r="A45" s="48"/>
      <c r="B45" s="123" t="s">
        <v>434</v>
      </c>
      <c r="C45" s="48"/>
      <c r="D45" s="361">
        <f t="shared" ref="D45:AT45" si="16">SUM(D46:D48)</f>
        <v>0</v>
      </c>
      <c r="E45" s="361">
        <f t="shared" si="16"/>
        <v>0</v>
      </c>
      <c r="F45" s="361">
        <f t="shared" si="16"/>
        <v>0</v>
      </c>
      <c r="G45" s="361">
        <f t="shared" si="16"/>
        <v>0</v>
      </c>
      <c r="H45" s="361">
        <f t="shared" si="16"/>
        <v>0</v>
      </c>
      <c r="I45" s="361">
        <f t="shared" si="16"/>
        <v>0</v>
      </c>
      <c r="J45" s="361">
        <f t="shared" si="16"/>
        <v>0</v>
      </c>
      <c r="K45" s="361">
        <f t="shared" si="16"/>
        <v>0</v>
      </c>
      <c r="L45" s="361">
        <f t="shared" si="16"/>
        <v>0</v>
      </c>
      <c r="M45" s="361">
        <f t="shared" si="16"/>
        <v>0</v>
      </c>
      <c r="N45" s="361">
        <f t="shared" si="16"/>
        <v>0</v>
      </c>
      <c r="O45" s="361">
        <f t="shared" si="16"/>
        <v>0</v>
      </c>
      <c r="P45" s="361">
        <f t="shared" si="16"/>
        <v>0</v>
      </c>
      <c r="Q45" s="361">
        <f t="shared" si="16"/>
        <v>0</v>
      </c>
      <c r="R45" s="361">
        <f t="shared" si="16"/>
        <v>0</v>
      </c>
      <c r="S45" s="361">
        <f t="shared" si="16"/>
        <v>0</v>
      </c>
      <c r="T45" s="361">
        <f t="shared" si="16"/>
        <v>0</v>
      </c>
      <c r="U45" s="361">
        <f t="shared" si="16"/>
        <v>0</v>
      </c>
      <c r="V45" s="361">
        <f t="shared" si="16"/>
        <v>0</v>
      </c>
      <c r="W45" s="361">
        <f t="shared" si="16"/>
        <v>0</v>
      </c>
      <c r="X45" s="361">
        <f t="shared" si="16"/>
        <v>0</v>
      </c>
      <c r="Y45" s="361">
        <f t="shared" si="16"/>
        <v>0</v>
      </c>
      <c r="Z45" s="361">
        <f t="shared" si="16"/>
        <v>0</v>
      </c>
      <c r="AA45" s="361">
        <f t="shared" si="16"/>
        <v>0</v>
      </c>
      <c r="AB45" s="361">
        <f t="shared" si="16"/>
        <v>0</v>
      </c>
      <c r="AC45" s="361">
        <f t="shared" si="16"/>
        <v>0</v>
      </c>
      <c r="AD45" s="361">
        <f t="shared" si="16"/>
        <v>0</v>
      </c>
      <c r="AE45" s="361">
        <f t="shared" si="16"/>
        <v>0</v>
      </c>
      <c r="AF45" s="361">
        <f t="shared" si="16"/>
        <v>0</v>
      </c>
      <c r="AG45" s="361">
        <f t="shared" si="16"/>
        <v>0</v>
      </c>
      <c r="AH45" s="361">
        <f t="shared" si="16"/>
        <v>0</v>
      </c>
      <c r="AI45" s="361">
        <f t="shared" si="16"/>
        <v>0</v>
      </c>
      <c r="AJ45" s="361">
        <f t="shared" si="16"/>
        <v>0</v>
      </c>
      <c r="AK45" s="361">
        <f t="shared" si="16"/>
        <v>0</v>
      </c>
      <c r="AL45" s="361">
        <f t="shared" si="16"/>
        <v>0</v>
      </c>
      <c r="AM45" s="361">
        <f t="shared" si="16"/>
        <v>0</v>
      </c>
      <c r="AN45" s="361">
        <f t="shared" si="16"/>
        <v>0</v>
      </c>
      <c r="AO45" s="361">
        <f t="shared" si="16"/>
        <v>0</v>
      </c>
      <c r="AP45" s="361">
        <f t="shared" si="16"/>
        <v>0</v>
      </c>
      <c r="AQ45" s="361">
        <f t="shared" si="16"/>
        <v>0</v>
      </c>
      <c r="AR45" s="361">
        <f t="shared" si="16"/>
        <v>0</v>
      </c>
      <c r="AS45" s="361">
        <f t="shared" si="16"/>
        <v>0</v>
      </c>
      <c r="AT45" s="361">
        <f t="shared" si="16"/>
        <v>0</v>
      </c>
      <c r="AU45" s="361">
        <v>2708.66</v>
      </c>
      <c r="AV45" s="361">
        <v>3535.2440000000001</v>
      </c>
      <c r="AW45" s="361">
        <v>4454.2159999999994</v>
      </c>
      <c r="AX45" s="361">
        <f t="shared" ref="AX45:BT45" si="17">SUM(AX46:AX48)</f>
        <v>5113.3546770751864</v>
      </c>
      <c r="AY45" s="361">
        <f t="shared" si="17"/>
        <v>5651.4439407474802</v>
      </c>
      <c r="AZ45" s="361">
        <f t="shared" si="17"/>
        <v>6028.8879480805444</v>
      </c>
      <c r="BA45" s="361">
        <f t="shared" si="17"/>
        <v>5953.7060448394323</v>
      </c>
      <c r="BB45" s="361">
        <f t="shared" si="17"/>
        <v>5958.6779989229053</v>
      </c>
      <c r="BC45" s="361">
        <f t="shared" si="17"/>
        <v>6007.0621828336034</v>
      </c>
      <c r="BD45" s="361">
        <f t="shared" si="17"/>
        <v>6181.0154254508516</v>
      </c>
      <c r="BE45" s="361">
        <f t="shared" si="17"/>
        <v>6626.9679922369442</v>
      </c>
      <c r="BF45" s="361">
        <f t="shared" si="17"/>
        <v>7599.9883777870036</v>
      </c>
      <c r="BG45" s="361">
        <f t="shared" si="17"/>
        <v>7549.9188525306281</v>
      </c>
      <c r="BH45" s="361">
        <f t="shared" si="17"/>
        <v>12804.77139214534</v>
      </c>
      <c r="BI45" s="361">
        <f t="shared" si="17"/>
        <v>13557.341300000002</v>
      </c>
      <c r="BJ45" s="361">
        <f t="shared" si="17"/>
        <v>14497.841268</v>
      </c>
      <c r="BK45" s="361">
        <f t="shared" si="17"/>
        <v>15410.146448000001</v>
      </c>
      <c r="BL45" s="361">
        <f t="shared" si="17"/>
        <v>16755.202160000001</v>
      </c>
      <c r="BM45" s="361">
        <f t="shared" si="17"/>
        <v>19603.200417</v>
      </c>
      <c r="BN45" s="361">
        <f t="shared" si="17"/>
        <v>21027.491165999996</v>
      </c>
      <c r="BO45" s="361">
        <f t="shared" si="17"/>
        <v>22387.085473999996</v>
      </c>
      <c r="BP45" s="361">
        <f t="shared" si="17"/>
        <v>23452.705895999996</v>
      </c>
      <c r="BQ45" s="361">
        <f t="shared" si="17"/>
        <v>23698.914690999998</v>
      </c>
      <c r="BR45" s="361">
        <f t="shared" si="17"/>
        <v>23752.597499000003</v>
      </c>
      <c r="BS45" s="361">
        <f t="shared" si="17"/>
        <v>23615.447659000001</v>
      </c>
      <c r="BT45" s="361">
        <f t="shared" si="17"/>
        <v>22894.495554000001</v>
      </c>
      <c r="BU45" s="361">
        <f t="shared" ref="BU45:CA45" si="18">SUM(BU46:BU48)</f>
        <v>21676.449412000002</v>
      </c>
      <c r="BV45" s="361">
        <f t="shared" si="18"/>
        <v>20189.272557844553</v>
      </c>
      <c r="BW45" s="361">
        <f t="shared" si="18"/>
        <v>22815.840835814164</v>
      </c>
      <c r="BX45" s="362">
        <f t="shared" si="18"/>
        <v>23161.825990194528</v>
      </c>
      <c r="BY45" s="362">
        <f t="shared" si="18"/>
        <v>23744.107201828785</v>
      </c>
      <c r="BZ45" s="362">
        <f t="shared" si="18"/>
        <v>24497.306505731547</v>
      </c>
      <c r="CA45" s="363">
        <f t="shared" si="18"/>
        <v>25257.257336426352</v>
      </c>
    </row>
    <row r="46" spans="1:79" s="54" customFormat="1" x14ac:dyDescent="0.4">
      <c r="A46" s="48"/>
      <c r="B46" s="261" t="s">
        <v>459</v>
      </c>
      <c r="C46" s="48"/>
      <c r="D46" s="361" t="s">
        <v>409</v>
      </c>
      <c r="E46" s="361" t="s">
        <v>409</v>
      </c>
      <c r="F46" s="361" t="s">
        <v>409</v>
      </c>
      <c r="G46" s="361" t="s">
        <v>409</v>
      </c>
      <c r="H46" s="361" t="s">
        <v>409</v>
      </c>
      <c r="I46" s="361" t="s">
        <v>409</v>
      </c>
      <c r="J46" s="361" t="s">
        <v>409</v>
      </c>
      <c r="K46" s="361" t="s">
        <v>409</v>
      </c>
      <c r="L46" s="361" t="s">
        <v>409</v>
      </c>
      <c r="M46" s="361" t="s">
        <v>409</v>
      </c>
      <c r="N46" s="361" t="s">
        <v>409</v>
      </c>
      <c r="O46" s="361" t="s">
        <v>409</v>
      </c>
      <c r="P46" s="361" t="s">
        <v>409</v>
      </c>
      <c r="Q46" s="361" t="s">
        <v>409</v>
      </c>
      <c r="R46" s="361" t="s">
        <v>409</v>
      </c>
      <c r="S46" s="361" t="s">
        <v>409</v>
      </c>
      <c r="T46" s="361" t="s">
        <v>409</v>
      </c>
      <c r="U46" s="361" t="s">
        <v>409</v>
      </c>
      <c r="V46" s="361" t="s">
        <v>409</v>
      </c>
      <c r="W46" s="361" t="s">
        <v>409</v>
      </c>
      <c r="X46" s="361" t="s">
        <v>409</v>
      </c>
      <c r="Y46" s="361" t="s">
        <v>409</v>
      </c>
      <c r="Z46" s="361" t="s">
        <v>409</v>
      </c>
      <c r="AA46" s="361" t="s">
        <v>409</v>
      </c>
      <c r="AB46" s="361" t="s">
        <v>409</v>
      </c>
      <c r="AC46" s="361" t="s">
        <v>409</v>
      </c>
      <c r="AD46" s="361" t="s">
        <v>409</v>
      </c>
      <c r="AE46" s="361" t="s">
        <v>409</v>
      </c>
      <c r="AF46" s="361" t="s">
        <v>409</v>
      </c>
      <c r="AG46" s="361" t="s">
        <v>409</v>
      </c>
      <c r="AH46" s="361" t="s">
        <v>409</v>
      </c>
      <c r="AI46" s="361" t="s">
        <v>409</v>
      </c>
      <c r="AJ46" s="361" t="s">
        <v>409</v>
      </c>
      <c r="AK46" s="361" t="s">
        <v>409</v>
      </c>
      <c r="AL46" s="361" t="s">
        <v>409</v>
      </c>
      <c r="AM46" s="361" t="s">
        <v>409</v>
      </c>
      <c r="AN46" s="361" t="s">
        <v>409</v>
      </c>
      <c r="AO46" s="361" t="s">
        <v>409</v>
      </c>
      <c r="AP46" s="361" t="s">
        <v>409</v>
      </c>
      <c r="AQ46" s="361" t="s">
        <v>409</v>
      </c>
      <c r="AR46" s="361" t="s">
        <v>409</v>
      </c>
      <c r="AS46" s="361" t="s">
        <v>409</v>
      </c>
      <c r="AT46" s="361" t="s">
        <v>409</v>
      </c>
      <c r="AU46" s="361" t="s">
        <v>409</v>
      </c>
      <c r="AV46" s="361" t="s">
        <v>409</v>
      </c>
      <c r="AW46" s="361" t="s">
        <v>409</v>
      </c>
      <c r="AX46" s="361">
        <v>4429.415416868932</v>
      </c>
      <c r="AY46" s="361">
        <v>4968.5965239301477</v>
      </c>
      <c r="AZ46" s="361">
        <v>5313.8474070000002</v>
      </c>
      <c r="BA46" s="361">
        <v>5219.4321618548292</v>
      </c>
      <c r="BB46" s="361">
        <v>5207.4534479525946</v>
      </c>
      <c r="BC46" s="361">
        <v>5247.5654994292272</v>
      </c>
      <c r="BD46" s="361">
        <v>5411.0352473970588</v>
      </c>
      <c r="BE46" s="361">
        <v>5803.9106138518118</v>
      </c>
      <c r="BF46" s="361">
        <v>6684.2752928831515</v>
      </c>
      <c r="BG46" s="361">
        <v>6757.0424057892933</v>
      </c>
      <c r="BH46" s="361">
        <v>7812.838736879773</v>
      </c>
      <c r="BI46" s="361">
        <v>8496.7527129999999</v>
      </c>
      <c r="BJ46" s="361">
        <v>9293.8341270000001</v>
      </c>
      <c r="BK46" s="361">
        <v>10107.739526000001</v>
      </c>
      <c r="BL46" s="361">
        <v>11544.045435999999</v>
      </c>
      <c r="BM46" s="361">
        <v>14280.365131999999</v>
      </c>
      <c r="BN46" s="361">
        <v>15754.283516999996</v>
      </c>
      <c r="BO46" s="361">
        <v>16935.230993999998</v>
      </c>
      <c r="BP46" s="361">
        <v>17703.513562999997</v>
      </c>
      <c r="BQ46" s="361">
        <v>17883.090279</v>
      </c>
      <c r="BR46" s="361">
        <v>17907.511554000001</v>
      </c>
      <c r="BS46" s="361">
        <v>17818.636347000003</v>
      </c>
      <c r="BT46" s="361">
        <v>17252.238771999997</v>
      </c>
      <c r="BU46" s="361">
        <v>16398.714596000002</v>
      </c>
      <c r="BV46" s="361">
        <v>15193.666487064733</v>
      </c>
      <c r="BW46" s="361">
        <v>17314.170382027594</v>
      </c>
      <c r="BX46" s="362">
        <v>17612.437158702371</v>
      </c>
      <c r="BY46" s="362">
        <v>18034.251878373158</v>
      </c>
      <c r="BZ46" s="362">
        <v>18583.157164453034</v>
      </c>
      <c r="CA46" s="363">
        <v>19123.188828221475</v>
      </c>
    </row>
    <row r="47" spans="1:79" s="54" customFormat="1" x14ac:dyDescent="0.4">
      <c r="A47" s="48"/>
      <c r="B47" s="261" t="s">
        <v>460</v>
      </c>
      <c r="C47" s="48"/>
      <c r="D47" s="361" t="s">
        <v>409</v>
      </c>
      <c r="E47" s="361" t="s">
        <v>409</v>
      </c>
      <c r="F47" s="361" t="s">
        <v>409</v>
      </c>
      <c r="G47" s="361" t="s">
        <v>409</v>
      </c>
      <c r="H47" s="361" t="s">
        <v>409</v>
      </c>
      <c r="I47" s="361" t="s">
        <v>409</v>
      </c>
      <c r="J47" s="361" t="s">
        <v>409</v>
      </c>
      <c r="K47" s="361" t="s">
        <v>409</v>
      </c>
      <c r="L47" s="361" t="s">
        <v>409</v>
      </c>
      <c r="M47" s="361" t="s">
        <v>409</v>
      </c>
      <c r="N47" s="361" t="s">
        <v>409</v>
      </c>
      <c r="O47" s="361" t="s">
        <v>409</v>
      </c>
      <c r="P47" s="361" t="s">
        <v>409</v>
      </c>
      <c r="Q47" s="361" t="s">
        <v>409</v>
      </c>
      <c r="R47" s="361" t="s">
        <v>409</v>
      </c>
      <c r="S47" s="361" t="s">
        <v>409</v>
      </c>
      <c r="T47" s="361" t="s">
        <v>409</v>
      </c>
      <c r="U47" s="361" t="s">
        <v>409</v>
      </c>
      <c r="V47" s="361" t="s">
        <v>409</v>
      </c>
      <c r="W47" s="361" t="s">
        <v>409</v>
      </c>
      <c r="X47" s="361" t="s">
        <v>409</v>
      </c>
      <c r="Y47" s="361" t="s">
        <v>409</v>
      </c>
      <c r="Z47" s="361" t="s">
        <v>409</v>
      </c>
      <c r="AA47" s="361" t="s">
        <v>409</v>
      </c>
      <c r="AB47" s="361" t="s">
        <v>409</v>
      </c>
      <c r="AC47" s="361" t="s">
        <v>409</v>
      </c>
      <c r="AD47" s="361" t="s">
        <v>409</v>
      </c>
      <c r="AE47" s="361" t="s">
        <v>409</v>
      </c>
      <c r="AF47" s="361" t="s">
        <v>409</v>
      </c>
      <c r="AG47" s="361" t="s">
        <v>409</v>
      </c>
      <c r="AH47" s="361" t="s">
        <v>409</v>
      </c>
      <c r="AI47" s="361" t="s">
        <v>409</v>
      </c>
      <c r="AJ47" s="361" t="s">
        <v>409</v>
      </c>
      <c r="AK47" s="361" t="s">
        <v>409</v>
      </c>
      <c r="AL47" s="361" t="s">
        <v>409</v>
      </c>
      <c r="AM47" s="361" t="s">
        <v>409</v>
      </c>
      <c r="AN47" s="361" t="s">
        <v>409</v>
      </c>
      <c r="AO47" s="361" t="s">
        <v>409</v>
      </c>
      <c r="AP47" s="361" t="s">
        <v>409</v>
      </c>
      <c r="AQ47" s="361" t="s">
        <v>409</v>
      </c>
      <c r="AR47" s="361" t="s">
        <v>409</v>
      </c>
      <c r="AS47" s="361" t="s">
        <v>409</v>
      </c>
      <c r="AT47" s="361" t="s">
        <v>409</v>
      </c>
      <c r="AU47" s="361" t="s">
        <v>409</v>
      </c>
      <c r="AV47" s="361" t="s">
        <v>409</v>
      </c>
      <c r="AW47" s="361" t="s">
        <v>409</v>
      </c>
      <c r="AX47" s="361">
        <v>97.835934361254431</v>
      </c>
      <c r="AY47" s="361">
        <v>92.96147905233147</v>
      </c>
      <c r="AZ47" s="361">
        <v>95.657403645544264</v>
      </c>
      <c r="BA47" s="361">
        <v>90.424803879432829</v>
      </c>
      <c r="BB47" s="361">
        <v>106.58802431385607</v>
      </c>
      <c r="BC47" s="361">
        <v>116.47249782937627</v>
      </c>
      <c r="BD47" s="361">
        <v>125.77455034379273</v>
      </c>
      <c r="BE47" s="361">
        <v>168.56066903013232</v>
      </c>
      <c r="BF47" s="361">
        <v>232.54356990385213</v>
      </c>
      <c r="BG47" s="361">
        <v>301.1443687413348</v>
      </c>
      <c r="BH47" s="361">
        <v>446.74966326556677</v>
      </c>
      <c r="BI47" s="361">
        <v>543.66435000000001</v>
      </c>
      <c r="BJ47" s="361">
        <v>611.69554699999992</v>
      </c>
      <c r="BK47" s="361">
        <v>646.66085999999996</v>
      </c>
      <c r="BL47" s="361">
        <v>596.97222399999998</v>
      </c>
      <c r="BM47" s="361">
        <v>527.91480200000001</v>
      </c>
      <c r="BN47" s="361">
        <v>451.205443</v>
      </c>
      <c r="BO47" s="361">
        <v>478.69337500000006</v>
      </c>
      <c r="BP47" s="361">
        <v>516.43352000000016</v>
      </c>
      <c r="BQ47" s="361">
        <v>557.09083299999986</v>
      </c>
      <c r="BR47" s="361">
        <v>585.29426899999999</v>
      </c>
      <c r="BS47" s="361">
        <v>633.61245500000007</v>
      </c>
      <c r="BT47" s="361">
        <v>663.14482100000009</v>
      </c>
      <c r="BU47" s="361">
        <v>566.02567199999999</v>
      </c>
      <c r="BV47" s="361">
        <v>608.47759739999992</v>
      </c>
      <c r="BW47" s="361">
        <v>784.56505349056965</v>
      </c>
      <c r="BX47" s="362">
        <v>816.10040906604468</v>
      </c>
      <c r="BY47" s="362">
        <v>855.51297766555786</v>
      </c>
      <c r="BZ47" s="362">
        <v>894.45326779949778</v>
      </c>
      <c r="CA47" s="363">
        <v>935.16599883766924</v>
      </c>
    </row>
    <row r="48" spans="1:79" s="54" customFormat="1" x14ac:dyDescent="0.4">
      <c r="A48" s="48"/>
      <c r="B48" s="261" t="s">
        <v>461</v>
      </c>
      <c r="C48" s="48"/>
      <c r="D48" s="361" t="s">
        <v>409</v>
      </c>
      <c r="E48" s="361" t="s">
        <v>409</v>
      </c>
      <c r="F48" s="361" t="s">
        <v>409</v>
      </c>
      <c r="G48" s="361" t="s">
        <v>409</v>
      </c>
      <c r="H48" s="361" t="s">
        <v>409</v>
      </c>
      <c r="I48" s="361" t="s">
        <v>409</v>
      </c>
      <c r="J48" s="361" t="s">
        <v>409</v>
      </c>
      <c r="K48" s="361" t="s">
        <v>409</v>
      </c>
      <c r="L48" s="361" t="s">
        <v>409</v>
      </c>
      <c r="M48" s="361" t="s">
        <v>409</v>
      </c>
      <c r="N48" s="361" t="s">
        <v>409</v>
      </c>
      <c r="O48" s="361" t="s">
        <v>409</v>
      </c>
      <c r="P48" s="361" t="s">
        <v>409</v>
      </c>
      <c r="Q48" s="361" t="s">
        <v>409</v>
      </c>
      <c r="R48" s="361" t="s">
        <v>409</v>
      </c>
      <c r="S48" s="361" t="s">
        <v>409</v>
      </c>
      <c r="T48" s="361" t="s">
        <v>409</v>
      </c>
      <c r="U48" s="361" t="s">
        <v>409</v>
      </c>
      <c r="V48" s="361" t="s">
        <v>409</v>
      </c>
      <c r="W48" s="361" t="s">
        <v>409</v>
      </c>
      <c r="X48" s="361" t="s">
        <v>409</v>
      </c>
      <c r="Y48" s="361" t="s">
        <v>409</v>
      </c>
      <c r="Z48" s="361" t="s">
        <v>409</v>
      </c>
      <c r="AA48" s="361" t="s">
        <v>409</v>
      </c>
      <c r="AB48" s="361" t="s">
        <v>409</v>
      </c>
      <c r="AC48" s="361" t="s">
        <v>409</v>
      </c>
      <c r="AD48" s="361" t="s">
        <v>409</v>
      </c>
      <c r="AE48" s="361" t="s">
        <v>409</v>
      </c>
      <c r="AF48" s="361" t="s">
        <v>409</v>
      </c>
      <c r="AG48" s="361" t="s">
        <v>409</v>
      </c>
      <c r="AH48" s="361" t="s">
        <v>409</v>
      </c>
      <c r="AI48" s="361" t="s">
        <v>409</v>
      </c>
      <c r="AJ48" s="361" t="s">
        <v>409</v>
      </c>
      <c r="AK48" s="361" t="s">
        <v>409</v>
      </c>
      <c r="AL48" s="361" t="s">
        <v>409</v>
      </c>
      <c r="AM48" s="361" t="s">
        <v>409</v>
      </c>
      <c r="AN48" s="361" t="s">
        <v>409</v>
      </c>
      <c r="AO48" s="361" t="s">
        <v>409</v>
      </c>
      <c r="AP48" s="361" t="s">
        <v>409</v>
      </c>
      <c r="AQ48" s="361" t="s">
        <v>409</v>
      </c>
      <c r="AR48" s="361" t="s">
        <v>409</v>
      </c>
      <c r="AS48" s="361" t="s">
        <v>409</v>
      </c>
      <c r="AT48" s="361" t="s">
        <v>409</v>
      </c>
      <c r="AU48" s="361" t="s">
        <v>409</v>
      </c>
      <c r="AV48" s="361" t="s">
        <v>409</v>
      </c>
      <c r="AW48" s="361" t="s">
        <v>409</v>
      </c>
      <c r="AX48" s="361">
        <v>586.10332584499997</v>
      </c>
      <c r="AY48" s="361">
        <v>589.88593776500011</v>
      </c>
      <c r="AZ48" s="361">
        <v>619.38313743499998</v>
      </c>
      <c r="BA48" s="361">
        <v>643.84907910517018</v>
      </c>
      <c r="BB48" s="361">
        <v>644.63652665645463</v>
      </c>
      <c r="BC48" s="361">
        <v>643.02418557499993</v>
      </c>
      <c r="BD48" s="361">
        <v>644.20562771000004</v>
      </c>
      <c r="BE48" s="361">
        <v>654.49670935500001</v>
      </c>
      <c r="BF48" s="361">
        <v>683.16951500000005</v>
      </c>
      <c r="BG48" s="361">
        <v>491.732078</v>
      </c>
      <c r="BH48" s="361">
        <v>4545.182992</v>
      </c>
      <c r="BI48" s="361">
        <v>4516.9242370000011</v>
      </c>
      <c r="BJ48" s="361">
        <v>4592.3115940000016</v>
      </c>
      <c r="BK48" s="361">
        <v>4655.7460620000002</v>
      </c>
      <c r="BL48" s="361">
        <v>4614.1845000000012</v>
      </c>
      <c r="BM48" s="361">
        <v>4794.9204830000017</v>
      </c>
      <c r="BN48" s="361">
        <v>4822.0022060000001</v>
      </c>
      <c r="BO48" s="361">
        <v>4973.1611050000001</v>
      </c>
      <c r="BP48" s="361">
        <v>5232.7588130000004</v>
      </c>
      <c r="BQ48" s="361">
        <v>5258.7335790000016</v>
      </c>
      <c r="BR48" s="361">
        <v>5259.7916759999998</v>
      </c>
      <c r="BS48" s="361">
        <v>5163.1988570000003</v>
      </c>
      <c r="BT48" s="361">
        <v>4979.1119610000005</v>
      </c>
      <c r="BU48" s="361">
        <v>4711.7091439999995</v>
      </c>
      <c r="BV48" s="361">
        <v>4387.128473379822</v>
      </c>
      <c r="BW48" s="361">
        <v>4717.1054002960018</v>
      </c>
      <c r="BX48" s="362">
        <v>4733.2884224261088</v>
      </c>
      <c r="BY48" s="362">
        <v>4854.3423457900672</v>
      </c>
      <c r="BZ48" s="362">
        <v>5019.6960734790155</v>
      </c>
      <c r="CA48" s="363">
        <v>5198.9025093672053</v>
      </c>
    </row>
    <row r="49" spans="1:79" s="54" customFormat="1" ht="24.75" customHeight="1" x14ac:dyDescent="0.4">
      <c r="A49" s="48"/>
      <c r="B49" s="123" t="s">
        <v>435</v>
      </c>
      <c r="C49" s="48"/>
      <c r="D49" s="361">
        <f t="shared" ref="D49:AI49" si="19">SUM(D50:D52)</f>
        <v>0</v>
      </c>
      <c r="E49" s="361">
        <f t="shared" si="19"/>
        <v>0</v>
      </c>
      <c r="F49" s="361">
        <f t="shared" si="19"/>
        <v>0</v>
      </c>
      <c r="G49" s="361">
        <f t="shared" si="19"/>
        <v>0</v>
      </c>
      <c r="H49" s="361">
        <f t="shared" si="19"/>
        <v>0</v>
      </c>
      <c r="I49" s="361">
        <f t="shared" si="19"/>
        <v>0</v>
      </c>
      <c r="J49" s="361">
        <f t="shared" si="19"/>
        <v>0</v>
      </c>
      <c r="K49" s="361">
        <f t="shared" si="19"/>
        <v>0</v>
      </c>
      <c r="L49" s="361">
        <f t="shared" si="19"/>
        <v>0</v>
      </c>
      <c r="M49" s="361">
        <f t="shared" si="19"/>
        <v>0</v>
      </c>
      <c r="N49" s="361">
        <f t="shared" si="19"/>
        <v>0</v>
      </c>
      <c r="O49" s="361">
        <f t="shared" si="19"/>
        <v>0</v>
      </c>
      <c r="P49" s="361">
        <f t="shared" si="19"/>
        <v>0</v>
      </c>
      <c r="Q49" s="361">
        <f t="shared" si="19"/>
        <v>0</v>
      </c>
      <c r="R49" s="361">
        <f t="shared" si="19"/>
        <v>0</v>
      </c>
      <c r="S49" s="361">
        <f t="shared" si="19"/>
        <v>0</v>
      </c>
      <c r="T49" s="361">
        <f t="shared" si="19"/>
        <v>0</v>
      </c>
      <c r="U49" s="361">
        <f t="shared" si="19"/>
        <v>0</v>
      </c>
      <c r="V49" s="361">
        <f t="shared" si="19"/>
        <v>0</v>
      </c>
      <c r="W49" s="361">
        <f t="shared" si="19"/>
        <v>0</v>
      </c>
      <c r="X49" s="361">
        <f t="shared" si="19"/>
        <v>0</v>
      </c>
      <c r="Y49" s="361">
        <f t="shared" si="19"/>
        <v>0</v>
      </c>
      <c r="Z49" s="361">
        <f t="shared" si="19"/>
        <v>0</v>
      </c>
      <c r="AA49" s="361">
        <f t="shared" si="19"/>
        <v>0</v>
      </c>
      <c r="AB49" s="361">
        <f t="shared" si="19"/>
        <v>0</v>
      </c>
      <c r="AC49" s="361">
        <f t="shared" si="19"/>
        <v>0</v>
      </c>
      <c r="AD49" s="361">
        <f t="shared" si="19"/>
        <v>0</v>
      </c>
      <c r="AE49" s="361">
        <f t="shared" si="19"/>
        <v>0</v>
      </c>
      <c r="AF49" s="361">
        <f t="shared" si="19"/>
        <v>0</v>
      </c>
      <c r="AG49" s="361">
        <f t="shared" si="19"/>
        <v>0</v>
      </c>
      <c r="AH49" s="361">
        <f t="shared" si="19"/>
        <v>0</v>
      </c>
      <c r="AI49" s="361">
        <f t="shared" si="19"/>
        <v>0</v>
      </c>
      <c r="AJ49" s="361">
        <f t="shared" ref="AJ49:CA49" si="20">SUM(AJ50:AJ52)</f>
        <v>0</v>
      </c>
      <c r="AK49" s="361">
        <f t="shared" si="20"/>
        <v>0</v>
      </c>
      <c r="AL49" s="361">
        <f t="shared" si="20"/>
        <v>0</v>
      </c>
      <c r="AM49" s="361">
        <f t="shared" si="20"/>
        <v>0</v>
      </c>
      <c r="AN49" s="361">
        <f t="shared" si="20"/>
        <v>0</v>
      </c>
      <c r="AO49" s="361">
        <f t="shared" si="20"/>
        <v>0</v>
      </c>
      <c r="AP49" s="361">
        <f t="shared" si="20"/>
        <v>0</v>
      </c>
      <c r="AQ49" s="361">
        <f t="shared" si="20"/>
        <v>0</v>
      </c>
      <c r="AR49" s="361">
        <f t="shared" si="20"/>
        <v>0</v>
      </c>
      <c r="AS49" s="361">
        <f t="shared" si="20"/>
        <v>0</v>
      </c>
      <c r="AT49" s="361">
        <f t="shared" si="20"/>
        <v>0</v>
      </c>
      <c r="AU49" s="361">
        <f t="shared" si="20"/>
        <v>3649.9919999999997</v>
      </c>
      <c r="AV49" s="361">
        <f t="shared" si="20"/>
        <v>4276.851999999999</v>
      </c>
      <c r="AW49" s="361">
        <f t="shared" si="20"/>
        <v>4762.6290000000017</v>
      </c>
      <c r="AX49" s="361">
        <f t="shared" si="20"/>
        <v>4989.8812429248146</v>
      </c>
      <c r="AY49" s="361">
        <f t="shared" si="20"/>
        <v>5223.2227532525258</v>
      </c>
      <c r="AZ49" s="361">
        <f t="shared" si="20"/>
        <v>5350.8740169194498</v>
      </c>
      <c r="BA49" s="361">
        <f t="shared" si="20"/>
        <v>5222.6900781605664</v>
      </c>
      <c r="BB49" s="361">
        <f t="shared" si="20"/>
        <v>5106.1262210770974</v>
      </c>
      <c r="BC49" s="361">
        <f t="shared" si="20"/>
        <v>5057.0168972702568</v>
      </c>
      <c r="BD49" s="361">
        <f t="shared" si="20"/>
        <v>4981.3293010757343</v>
      </c>
      <c r="BE49" s="361">
        <f t="shared" si="20"/>
        <v>4961.6985451279334</v>
      </c>
      <c r="BF49" s="361">
        <f t="shared" si="20"/>
        <v>5036.3023338939556</v>
      </c>
      <c r="BG49" s="361">
        <f t="shared" si="20"/>
        <v>4791.5473475060626</v>
      </c>
      <c r="BH49" s="361">
        <f t="shared" si="20"/>
        <v>352.83686502826782</v>
      </c>
      <c r="BI49" s="361">
        <f t="shared" si="20"/>
        <v>370.8638349999992</v>
      </c>
      <c r="BJ49" s="361">
        <f t="shared" si="20"/>
        <v>342.7063180000041</v>
      </c>
      <c r="BK49" s="361">
        <f t="shared" si="20"/>
        <v>321.65414699999565</v>
      </c>
      <c r="BL49" s="361">
        <f t="shared" si="20"/>
        <v>348.23900200000571</v>
      </c>
      <c r="BM49" s="361">
        <f t="shared" si="20"/>
        <v>386.0307610000018</v>
      </c>
      <c r="BN49" s="361">
        <f t="shared" si="20"/>
        <v>399.49913500000184</v>
      </c>
      <c r="BO49" s="361">
        <f t="shared" si="20"/>
        <v>433.20464900001389</v>
      </c>
      <c r="BP49" s="361">
        <f t="shared" si="20"/>
        <v>446.92571600000156</v>
      </c>
      <c r="BQ49" s="361">
        <f t="shared" si="20"/>
        <v>470.89298200000121</v>
      </c>
      <c r="BR49" s="361">
        <f t="shared" si="20"/>
        <v>563.96805599999789</v>
      </c>
      <c r="BS49" s="361">
        <f t="shared" si="20"/>
        <v>628.2659879999992</v>
      </c>
      <c r="BT49" s="361">
        <f t="shared" si="20"/>
        <v>546.10436500000287</v>
      </c>
      <c r="BU49" s="361">
        <f t="shared" si="20"/>
        <v>624.77080199999909</v>
      </c>
      <c r="BV49" s="361">
        <f t="shared" si="20"/>
        <v>585.85740556137898</v>
      </c>
      <c r="BW49" s="361">
        <f t="shared" si="20"/>
        <v>596.09366518006573</v>
      </c>
      <c r="BX49" s="362">
        <f t="shared" si="20"/>
        <v>606.97202189508607</v>
      </c>
      <c r="BY49" s="362">
        <f t="shared" si="20"/>
        <v>625.47042450877416</v>
      </c>
      <c r="BZ49" s="362">
        <f t="shared" si="20"/>
        <v>646.57100198629269</v>
      </c>
      <c r="CA49" s="363">
        <f t="shared" si="20"/>
        <v>668.0869132714397</v>
      </c>
    </row>
    <row r="50" spans="1:79" s="54" customFormat="1" x14ac:dyDescent="0.4">
      <c r="A50" s="48"/>
      <c r="B50" s="261" t="s">
        <v>462</v>
      </c>
      <c r="C50" s="48"/>
      <c r="D50" s="361" t="s">
        <v>409</v>
      </c>
      <c r="E50" s="361" t="s">
        <v>409</v>
      </c>
      <c r="F50" s="361" t="s">
        <v>409</v>
      </c>
      <c r="G50" s="361" t="s">
        <v>409</v>
      </c>
      <c r="H50" s="361" t="s">
        <v>409</v>
      </c>
      <c r="I50" s="361" t="s">
        <v>409</v>
      </c>
      <c r="J50" s="361" t="s">
        <v>409</v>
      </c>
      <c r="K50" s="361" t="s">
        <v>409</v>
      </c>
      <c r="L50" s="361" t="s">
        <v>409</v>
      </c>
      <c r="M50" s="361" t="s">
        <v>409</v>
      </c>
      <c r="N50" s="361" t="s">
        <v>409</v>
      </c>
      <c r="O50" s="361" t="s">
        <v>409</v>
      </c>
      <c r="P50" s="361" t="s">
        <v>409</v>
      </c>
      <c r="Q50" s="361" t="s">
        <v>409</v>
      </c>
      <c r="R50" s="361" t="s">
        <v>409</v>
      </c>
      <c r="S50" s="361" t="s">
        <v>409</v>
      </c>
      <c r="T50" s="361" t="s">
        <v>409</v>
      </c>
      <c r="U50" s="361" t="s">
        <v>409</v>
      </c>
      <c r="V50" s="361" t="s">
        <v>409</v>
      </c>
      <c r="W50" s="361" t="s">
        <v>409</v>
      </c>
      <c r="X50" s="361" t="s">
        <v>409</v>
      </c>
      <c r="Y50" s="361" t="s">
        <v>409</v>
      </c>
      <c r="Z50" s="361" t="s">
        <v>409</v>
      </c>
      <c r="AA50" s="361" t="s">
        <v>409</v>
      </c>
      <c r="AB50" s="361" t="s">
        <v>409</v>
      </c>
      <c r="AC50" s="361" t="s">
        <v>409</v>
      </c>
      <c r="AD50" s="361" t="s">
        <v>409</v>
      </c>
      <c r="AE50" s="361" t="s">
        <v>409</v>
      </c>
      <c r="AF50" s="361" t="s">
        <v>409</v>
      </c>
      <c r="AG50" s="361" t="s">
        <v>409</v>
      </c>
      <c r="AH50" s="361" t="s">
        <v>409</v>
      </c>
      <c r="AI50" s="361" t="s">
        <v>409</v>
      </c>
      <c r="AJ50" s="361" t="s">
        <v>409</v>
      </c>
      <c r="AK50" s="361" t="s">
        <v>409</v>
      </c>
      <c r="AL50" s="361" t="s">
        <v>409</v>
      </c>
      <c r="AM50" s="361" t="s">
        <v>409</v>
      </c>
      <c r="AN50" s="361" t="s">
        <v>409</v>
      </c>
      <c r="AO50" s="361" t="s">
        <v>409</v>
      </c>
      <c r="AP50" s="361" t="s">
        <v>409</v>
      </c>
      <c r="AQ50" s="361" t="s">
        <v>409</v>
      </c>
      <c r="AR50" s="361" t="s">
        <v>409</v>
      </c>
      <c r="AS50" s="361" t="s">
        <v>409</v>
      </c>
      <c r="AT50" s="361" t="s">
        <v>409</v>
      </c>
      <c r="AU50" s="361">
        <v>3114.1550000000002</v>
      </c>
      <c r="AV50" s="361">
        <v>3633.5120000000002</v>
      </c>
      <c r="AW50" s="361">
        <v>4037.9810000000002</v>
      </c>
      <c r="AX50" s="361">
        <v>4226.3026981393186</v>
      </c>
      <c r="AY50" s="361">
        <v>4421.0604006604308</v>
      </c>
      <c r="AZ50" s="361">
        <v>4534.5630379493414</v>
      </c>
      <c r="BA50" s="361">
        <v>4441.312006402869</v>
      </c>
      <c r="BB50" s="361">
        <v>4315.8404802199366</v>
      </c>
      <c r="BC50" s="361">
        <v>4240.8678359897649</v>
      </c>
      <c r="BD50" s="361">
        <v>4129.9407028060114</v>
      </c>
      <c r="BE50" s="361">
        <v>4079.0531644913372</v>
      </c>
      <c r="BF50" s="361">
        <v>4096.7528282306994</v>
      </c>
      <c r="BG50" s="361">
        <v>3844.8726073335538</v>
      </c>
      <c r="BH50" s="361" t="s">
        <v>409</v>
      </c>
      <c r="BI50" s="361" t="s">
        <v>409</v>
      </c>
      <c r="BJ50" s="361" t="s">
        <v>409</v>
      </c>
      <c r="BK50" s="361" t="s">
        <v>409</v>
      </c>
      <c r="BL50" s="361" t="s">
        <v>409</v>
      </c>
      <c r="BM50" s="361" t="s">
        <v>409</v>
      </c>
      <c r="BN50" s="361" t="s">
        <v>409</v>
      </c>
      <c r="BO50" s="361" t="s">
        <v>409</v>
      </c>
      <c r="BP50" s="361" t="s">
        <v>409</v>
      </c>
      <c r="BQ50" s="361" t="s">
        <v>409</v>
      </c>
      <c r="BR50" s="361" t="s">
        <v>409</v>
      </c>
      <c r="BS50" s="361" t="s">
        <v>409</v>
      </c>
      <c r="BT50" s="361" t="s">
        <v>409</v>
      </c>
      <c r="BU50" s="361" t="s">
        <v>409</v>
      </c>
      <c r="BV50" s="361" t="s">
        <v>409</v>
      </c>
      <c r="BW50" s="361" t="s">
        <v>409</v>
      </c>
      <c r="BX50" s="362" t="s">
        <v>409</v>
      </c>
      <c r="BY50" s="362" t="s">
        <v>409</v>
      </c>
      <c r="BZ50" s="362" t="s">
        <v>409</v>
      </c>
      <c r="CA50" s="363" t="s">
        <v>409</v>
      </c>
    </row>
    <row r="51" spans="1:79" s="54" customFormat="1" x14ac:dyDescent="0.4">
      <c r="A51" s="48"/>
      <c r="B51" s="261" t="s">
        <v>463</v>
      </c>
      <c r="C51" s="48"/>
      <c r="D51" s="361" t="s">
        <v>409</v>
      </c>
      <c r="E51" s="361" t="s">
        <v>409</v>
      </c>
      <c r="F51" s="361" t="s">
        <v>409</v>
      </c>
      <c r="G51" s="361" t="s">
        <v>409</v>
      </c>
      <c r="H51" s="361" t="s">
        <v>409</v>
      </c>
      <c r="I51" s="361" t="s">
        <v>409</v>
      </c>
      <c r="J51" s="361" t="s">
        <v>409</v>
      </c>
      <c r="K51" s="361" t="s">
        <v>409</v>
      </c>
      <c r="L51" s="361" t="s">
        <v>409</v>
      </c>
      <c r="M51" s="361" t="s">
        <v>409</v>
      </c>
      <c r="N51" s="361" t="s">
        <v>409</v>
      </c>
      <c r="O51" s="361" t="s">
        <v>409</v>
      </c>
      <c r="P51" s="361" t="s">
        <v>409</v>
      </c>
      <c r="Q51" s="361" t="s">
        <v>409</v>
      </c>
      <c r="R51" s="361" t="s">
        <v>409</v>
      </c>
      <c r="S51" s="361" t="s">
        <v>409</v>
      </c>
      <c r="T51" s="361" t="s">
        <v>409</v>
      </c>
      <c r="U51" s="361" t="s">
        <v>409</v>
      </c>
      <c r="V51" s="361" t="s">
        <v>409</v>
      </c>
      <c r="W51" s="361" t="s">
        <v>409</v>
      </c>
      <c r="X51" s="361" t="s">
        <v>409</v>
      </c>
      <c r="Y51" s="361" t="s">
        <v>409</v>
      </c>
      <c r="Z51" s="361" t="s">
        <v>409</v>
      </c>
      <c r="AA51" s="361" t="s">
        <v>409</v>
      </c>
      <c r="AB51" s="361" t="s">
        <v>409</v>
      </c>
      <c r="AC51" s="361" t="s">
        <v>409</v>
      </c>
      <c r="AD51" s="361" t="s">
        <v>409</v>
      </c>
      <c r="AE51" s="361" t="s">
        <v>409</v>
      </c>
      <c r="AF51" s="361" t="s">
        <v>409</v>
      </c>
      <c r="AG51" s="361" t="s">
        <v>409</v>
      </c>
      <c r="AH51" s="361" t="s">
        <v>409</v>
      </c>
      <c r="AI51" s="361" t="s">
        <v>409</v>
      </c>
      <c r="AJ51" s="361" t="s">
        <v>409</v>
      </c>
      <c r="AK51" s="361" t="s">
        <v>409</v>
      </c>
      <c r="AL51" s="361" t="s">
        <v>409</v>
      </c>
      <c r="AM51" s="361" t="s">
        <v>409</v>
      </c>
      <c r="AN51" s="361" t="s">
        <v>409</v>
      </c>
      <c r="AO51" s="361" t="s">
        <v>409</v>
      </c>
      <c r="AP51" s="361" t="s">
        <v>409</v>
      </c>
      <c r="AQ51" s="361" t="s">
        <v>409</v>
      </c>
      <c r="AR51" s="361" t="s">
        <v>409</v>
      </c>
      <c r="AS51" s="361" t="s">
        <v>409</v>
      </c>
      <c r="AT51" s="361" t="s">
        <v>409</v>
      </c>
      <c r="AU51" s="361">
        <v>181.965</v>
      </c>
      <c r="AV51" s="361">
        <v>214.066</v>
      </c>
      <c r="AW51" s="361">
        <v>231.85599999999999</v>
      </c>
      <c r="AX51" s="361">
        <v>248.25138732470668</v>
      </c>
      <c r="AY51" s="361">
        <v>260.59597526855003</v>
      </c>
      <c r="AZ51" s="361">
        <v>269.42270267979103</v>
      </c>
      <c r="BA51" s="361">
        <v>266.82421889558537</v>
      </c>
      <c r="BB51" s="361">
        <v>265.2056659520656</v>
      </c>
      <c r="BC51" s="361">
        <v>266.9137775611797</v>
      </c>
      <c r="BD51" s="361">
        <v>268.83757781930126</v>
      </c>
      <c r="BE51" s="361">
        <v>272.36002185110834</v>
      </c>
      <c r="BF51" s="361">
        <v>282.06406816095773</v>
      </c>
      <c r="BG51" s="361">
        <v>289.39901345521349</v>
      </c>
      <c r="BH51" s="361" t="s">
        <v>409</v>
      </c>
      <c r="BI51" s="361" t="s">
        <v>409</v>
      </c>
      <c r="BJ51" s="361" t="s">
        <v>409</v>
      </c>
      <c r="BK51" s="361" t="s">
        <v>409</v>
      </c>
      <c r="BL51" s="361" t="s">
        <v>409</v>
      </c>
      <c r="BM51" s="361" t="s">
        <v>409</v>
      </c>
      <c r="BN51" s="361" t="s">
        <v>409</v>
      </c>
      <c r="BO51" s="361" t="s">
        <v>409</v>
      </c>
      <c r="BP51" s="361" t="s">
        <v>409</v>
      </c>
      <c r="BQ51" s="361" t="s">
        <v>409</v>
      </c>
      <c r="BR51" s="361" t="s">
        <v>409</v>
      </c>
      <c r="BS51" s="361" t="s">
        <v>409</v>
      </c>
      <c r="BT51" s="361" t="s">
        <v>409</v>
      </c>
      <c r="BU51" s="361" t="s">
        <v>409</v>
      </c>
      <c r="BV51" s="361" t="s">
        <v>409</v>
      </c>
      <c r="BW51" s="361" t="s">
        <v>409</v>
      </c>
      <c r="BX51" s="362" t="s">
        <v>409</v>
      </c>
      <c r="BY51" s="362" t="s">
        <v>409</v>
      </c>
      <c r="BZ51" s="362" t="s">
        <v>409</v>
      </c>
      <c r="CA51" s="363" t="s">
        <v>409</v>
      </c>
    </row>
    <row r="52" spans="1:79" s="27" customFormat="1" ht="24.75" customHeight="1" thickBot="1" x14ac:dyDescent="0.4">
      <c r="B52" s="397" t="s">
        <v>464</v>
      </c>
      <c r="C52" s="74"/>
      <c r="D52" s="366" t="s">
        <v>409</v>
      </c>
      <c r="E52" s="366" t="s">
        <v>409</v>
      </c>
      <c r="F52" s="366" t="s">
        <v>409</v>
      </c>
      <c r="G52" s="366" t="s">
        <v>409</v>
      </c>
      <c r="H52" s="366" t="s">
        <v>409</v>
      </c>
      <c r="I52" s="366" t="s">
        <v>409</v>
      </c>
      <c r="J52" s="366" t="s">
        <v>409</v>
      </c>
      <c r="K52" s="366" t="s">
        <v>409</v>
      </c>
      <c r="L52" s="366" t="s">
        <v>409</v>
      </c>
      <c r="M52" s="366" t="s">
        <v>409</v>
      </c>
      <c r="N52" s="366" t="s">
        <v>409</v>
      </c>
      <c r="O52" s="366" t="s">
        <v>409</v>
      </c>
      <c r="P52" s="366" t="s">
        <v>409</v>
      </c>
      <c r="Q52" s="366" t="s">
        <v>409</v>
      </c>
      <c r="R52" s="366" t="s">
        <v>409</v>
      </c>
      <c r="S52" s="366" t="s">
        <v>409</v>
      </c>
      <c r="T52" s="366" t="s">
        <v>409</v>
      </c>
      <c r="U52" s="366" t="s">
        <v>409</v>
      </c>
      <c r="V52" s="366" t="s">
        <v>409</v>
      </c>
      <c r="W52" s="366" t="s">
        <v>409</v>
      </c>
      <c r="X52" s="366" t="s">
        <v>409</v>
      </c>
      <c r="Y52" s="366" t="s">
        <v>409</v>
      </c>
      <c r="Z52" s="366" t="s">
        <v>409</v>
      </c>
      <c r="AA52" s="366" t="s">
        <v>409</v>
      </c>
      <c r="AB52" s="366" t="s">
        <v>409</v>
      </c>
      <c r="AC52" s="366" t="s">
        <v>409</v>
      </c>
      <c r="AD52" s="366" t="s">
        <v>409</v>
      </c>
      <c r="AE52" s="366" t="s">
        <v>409</v>
      </c>
      <c r="AF52" s="366" t="s">
        <v>409</v>
      </c>
      <c r="AG52" s="366" t="s">
        <v>409</v>
      </c>
      <c r="AH52" s="366" t="s">
        <v>409</v>
      </c>
      <c r="AI52" s="366" t="s">
        <v>409</v>
      </c>
      <c r="AJ52" s="366" t="s">
        <v>409</v>
      </c>
      <c r="AK52" s="366" t="s">
        <v>409</v>
      </c>
      <c r="AL52" s="366" t="s">
        <v>409</v>
      </c>
      <c r="AM52" s="366" t="s">
        <v>409</v>
      </c>
      <c r="AN52" s="366" t="s">
        <v>409</v>
      </c>
      <c r="AO52" s="366" t="s">
        <v>409</v>
      </c>
      <c r="AP52" s="366" t="s">
        <v>409</v>
      </c>
      <c r="AQ52" s="366" t="s">
        <v>409</v>
      </c>
      <c r="AR52" s="366" t="s">
        <v>409</v>
      </c>
      <c r="AS52" s="366" t="s">
        <v>409</v>
      </c>
      <c r="AT52" s="366" t="s">
        <v>409</v>
      </c>
      <c r="AU52" s="366">
        <v>353.87199999999939</v>
      </c>
      <c r="AV52" s="366">
        <v>429.27399999999852</v>
      </c>
      <c r="AW52" s="366">
        <v>492.79200000000128</v>
      </c>
      <c r="AX52" s="366">
        <v>515.32715746078907</v>
      </c>
      <c r="AY52" s="366">
        <v>541.56637732354477</v>
      </c>
      <c r="AZ52" s="366">
        <v>546.888276290318</v>
      </c>
      <c r="BA52" s="366">
        <v>514.55385286211151</v>
      </c>
      <c r="BB52" s="366">
        <v>525.08007490509476</v>
      </c>
      <c r="BC52" s="366">
        <v>549.23528371931229</v>
      </c>
      <c r="BD52" s="366">
        <v>582.55102045042167</v>
      </c>
      <c r="BE52" s="366">
        <v>610.28535878548792</v>
      </c>
      <c r="BF52" s="366">
        <v>657.4854375022984</v>
      </c>
      <c r="BG52" s="366">
        <v>657.2757267172957</v>
      </c>
      <c r="BH52" s="366">
        <v>352.83686502826782</v>
      </c>
      <c r="BI52" s="366">
        <v>370.8638349999992</v>
      </c>
      <c r="BJ52" s="366">
        <v>342.7063180000041</v>
      </c>
      <c r="BK52" s="366">
        <v>321.65414699999565</v>
      </c>
      <c r="BL52" s="366">
        <v>348.23900200000571</v>
      </c>
      <c r="BM52" s="366">
        <v>386.0307610000018</v>
      </c>
      <c r="BN52" s="366">
        <v>399.49913500000184</v>
      </c>
      <c r="BO52" s="366">
        <v>433.20464900001389</v>
      </c>
      <c r="BP52" s="366">
        <v>446.92571600000156</v>
      </c>
      <c r="BQ52" s="366">
        <v>470.89298200000121</v>
      </c>
      <c r="BR52" s="366">
        <v>563.96805599999789</v>
      </c>
      <c r="BS52" s="366">
        <v>628.2659879999992</v>
      </c>
      <c r="BT52" s="366">
        <v>546.10436500000287</v>
      </c>
      <c r="BU52" s="366">
        <v>624.77080199999909</v>
      </c>
      <c r="BV52" s="366">
        <v>585.85740556137898</v>
      </c>
      <c r="BW52" s="366">
        <v>596.09366518006573</v>
      </c>
      <c r="BX52" s="366">
        <v>606.97202189508607</v>
      </c>
      <c r="BY52" s="366">
        <v>625.47042450877416</v>
      </c>
      <c r="BZ52" s="366">
        <v>646.57100198629269</v>
      </c>
      <c r="CA52" s="367">
        <v>668.0869132714397</v>
      </c>
    </row>
    <row r="53" spans="1:79" ht="26.25" customHeight="1" x14ac:dyDescent="0.4">
      <c r="A53" s="342"/>
      <c r="B53" s="91" t="s">
        <v>465</v>
      </c>
      <c r="D53" s="46" t="s">
        <v>624</v>
      </c>
      <c r="E53" s="46" t="s">
        <v>625</v>
      </c>
      <c r="F53" s="46" t="s">
        <v>626</v>
      </c>
      <c r="G53" s="46" t="s">
        <v>627</v>
      </c>
      <c r="H53" s="46" t="s">
        <v>628</v>
      </c>
      <c r="I53" s="46" t="s">
        <v>629</v>
      </c>
      <c r="J53" s="46" t="s">
        <v>630</v>
      </c>
      <c r="K53" s="46" t="s">
        <v>631</v>
      </c>
      <c r="L53" s="46" t="s">
        <v>632</v>
      </c>
      <c r="M53" s="46" t="s">
        <v>633</v>
      </c>
      <c r="N53" s="46" t="s">
        <v>634</v>
      </c>
      <c r="O53" s="46" t="s">
        <v>635</v>
      </c>
      <c r="P53" s="46" t="s">
        <v>636</v>
      </c>
      <c r="Q53" s="46" t="s">
        <v>637</v>
      </c>
      <c r="R53" s="46" t="s">
        <v>638</v>
      </c>
      <c r="S53" s="46" t="s">
        <v>639</v>
      </c>
      <c r="T53" s="46" t="s">
        <v>640</v>
      </c>
      <c r="U53" s="46" t="s">
        <v>641</v>
      </c>
      <c r="V53" s="46" t="s">
        <v>642</v>
      </c>
      <c r="W53" s="46" t="s">
        <v>643</v>
      </c>
      <c r="X53" s="46" t="s">
        <v>644</v>
      </c>
      <c r="Y53" s="46" t="s">
        <v>645</v>
      </c>
      <c r="Z53" s="46" t="s">
        <v>646</v>
      </c>
      <c r="AA53" s="46" t="s">
        <v>647</v>
      </c>
      <c r="AB53" s="46" t="s">
        <v>648</v>
      </c>
      <c r="AC53" s="46" t="s">
        <v>649</v>
      </c>
      <c r="AD53" s="46" t="s">
        <v>650</v>
      </c>
      <c r="AE53" s="46" t="s">
        <v>651</v>
      </c>
      <c r="AF53" s="46" t="s">
        <v>652</v>
      </c>
      <c r="AG53" s="46" t="s">
        <v>653</v>
      </c>
      <c r="AH53" s="46" t="s">
        <v>654</v>
      </c>
      <c r="AI53" s="46" t="s">
        <v>655</v>
      </c>
      <c r="AJ53" s="46" t="s">
        <v>656</v>
      </c>
      <c r="AK53" s="46" t="s">
        <v>657</v>
      </c>
      <c r="AL53" s="46" t="s">
        <v>658</v>
      </c>
      <c r="AM53" s="46" t="s">
        <v>659</v>
      </c>
      <c r="AN53" s="46" t="s">
        <v>660</v>
      </c>
      <c r="AO53" s="46" t="s">
        <v>661</v>
      </c>
      <c r="AP53" s="46" t="s">
        <v>662</v>
      </c>
      <c r="AQ53" s="46" t="s">
        <v>663</v>
      </c>
      <c r="AR53" s="46" t="s">
        <v>664</v>
      </c>
      <c r="AS53" s="46" t="s">
        <v>665</v>
      </c>
      <c r="AT53" s="46" t="s">
        <v>666</v>
      </c>
      <c r="AU53" s="46" t="s">
        <v>667</v>
      </c>
      <c r="AV53" s="46" t="s">
        <v>668</v>
      </c>
      <c r="AW53" s="46" t="s">
        <v>669</v>
      </c>
      <c r="AX53" s="46" t="s">
        <v>670</v>
      </c>
      <c r="AY53" s="46" t="s">
        <v>593</v>
      </c>
      <c r="AZ53" s="46" t="s">
        <v>594</v>
      </c>
      <c r="BA53" s="46" t="s">
        <v>595</v>
      </c>
      <c r="BB53" s="46" t="s">
        <v>596</v>
      </c>
      <c r="BC53" s="46" t="s">
        <v>597</v>
      </c>
      <c r="BD53" s="46" t="s">
        <v>598</v>
      </c>
      <c r="BE53" s="46" t="s">
        <v>599</v>
      </c>
      <c r="BF53" s="46" t="s">
        <v>600</v>
      </c>
      <c r="BG53" s="46" t="s">
        <v>601</v>
      </c>
      <c r="BH53" s="46" t="s">
        <v>602</v>
      </c>
      <c r="BI53" s="46" t="s">
        <v>603</v>
      </c>
      <c r="BJ53" s="46" t="s">
        <v>604</v>
      </c>
      <c r="BK53" s="46" t="s">
        <v>605</v>
      </c>
      <c r="BL53" s="46" t="s">
        <v>606</v>
      </c>
      <c r="BM53" s="46" t="s">
        <v>607</v>
      </c>
      <c r="BN53" s="46" t="s">
        <v>608</v>
      </c>
      <c r="BO53" s="46" t="s">
        <v>609</v>
      </c>
      <c r="BP53" s="46" t="s">
        <v>610</v>
      </c>
      <c r="BQ53" s="46" t="s">
        <v>611</v>
      </c>
      <c r="BR53" s="46" t="s">
        <v>612</v>
      </c>
      <c r="BS53" s="46" t="s">
        <v>613</v>
      </c>
      <c r="BT53" s="46" t="s">
        <v>614</v>
      </c>
      <c r="BU53" s="46" t="s">
        <v>615</v>
      </c>
      <c r="BV53" s="46" t="s">
        <v>616</v>
      </c>
      <c r="BW53" s="46" t="s">
        <v>617</v>
      </c>
      <c r="BX53" s="46" t="s">
        <v>618</v>
      </c>
      <c r="BY53" s="46" t="s">
        <v>619</v>
      </c>
      <c r="BZ53" s="46" t="s">
        <v>620</v>
      </c>
      <c r="CA53" s="47" t="s">
        <v>621</v>
      </c>
    </row>
    <row r="54" spans="1:79" ht="15" customHeight="1" x14ac:dyDescent="0.4">
      <c r="A54" s="342"/>
      <c r="B54" s="368" t="s">
        <v>466</v>
      </c>
      <c r="C54" s="369"/>
      <c r="D54" s="275" t="s">
        <v>622</v>
      </c>
      <c r="E54" s="275" t="s">
        <v>622</v>
      </c>
      <c r="F54" s="275" t="s">
        <v>622</v>
      </c>
      <c r="G54" s="275" t="s">
        <v>622</v>
      </c>
      <c r="H54" s="275" t="s">
        <v>622</v>
      </c>
      <c r="I54" s="275" t="s">
        <v>622</v>
      </c>
      <c r="J54" s="275" t="s">
        <v>622</v>
      </c>
      <c r="K54" s="275" t="s">
        <v>622</v>
      </c>
      <c r="L54" s="275" t="s">
        <v>622</v>
      </c>
      <c r="M54" s="275" t="s">
        <v>622</v>
      </c>
      <c r="N54" s="275" t="s">
        <v>622</v>
      </c>
      <c r="O54" s="275" t="s">
        <v>622</v>
      </c>
      <c r="P54" s="275" t="s">
        <v>622</v>
      </c>
      <c r="Q54" s="275" t="s">
        <v>622</v>
      </c>
      <c r="R54" s="275" t="s">
        <v>622</v>
      </c>
      <c r="S54" s="275" t="s">
        <v>622</v>
      </c>
      <c r="T54" s="275" t="s">
        <v>622</v>
      </c>
      <c r="U54" s="275" t="s">
        <v>622</v>
      </c>
      <c r="V54" s="275" t="s">
        <v>622</v>
      </c>
      <c r="W54" s="275" t="s">
        <v>622</v>
      </c>
      <c r="X54" s="275" t="s">
        <v>622</v>
      </c>
      <c r="Y54" s="275" t="s">
        <v>622</v>
      </c>
      <c r="Z54" s="275" t="s">
        <v>622</v>
      </c>
      <c r="AA54" s="275" t="s">
        <v>622</v>
      </c>
      <c r="AB54" s="275" t="s">
        <v>622</v>
      </c>
      <c r="AC54" s="275" t="s">
        <v>622</v>
      </c>
      <c r="AD54" s="275" t="s">
        <v>622</v>
      </c>
      <c r="AE54" s="275" t="s">
        <v>622</v>
      </c>
      <c r="AF54" s="275" t="s">
        <v>622</v>
      </c>
      <c r="AG54" s="275" t="s">
        <v>622</v>
      </c>
      <c r="AH54" s="275" t="s">
        <v>622</v>
      </c>
      <c r="AI54" s="275" t="s">
        <v>622</v>
      </c>
      <c r="AJ54" s="275" t="s">
        <v>622</v>
      </c>
      <c r="AK54" s="275" t="s">
        <v>622</v>
      </c>
      <c r="AL54" s="275" t="s">
        <v>622</v>
      </c>
      <c r="AM54" s="275" t="s">
        <v>622</v>
      </c>
      <c r="AN54" s="275" t="s">
        <v>622</v>
      </c>
      <c r="AO54" s="275" t="s">
        <v>622</v>
      </c>
      <c r="AP54" s="275" t="s">
        <v>622</v>
      </c>
      <c r="AQ54" s="275" t="s">
        <v>622</v>
      </c>
      <c r="AR54" s="275" t="s">
        <v>622</v>
      </c>
      <c r="AS54" s="275" t="s">
        <v>622</v>
      </c>
      <c r="AT54" s="275" t="s">
        <v>622</v>
      </c>
      <c r="AU54" s="275" t="s">
        <v>622</v>
      </c>
      <c r="AV54" s="275" t="s">
        <v>622</v>
      </c>
      <c r="AW54" s="275" t="s">
        <v>622</v>
      </c>
      <c r="AX54" s="275" t="s">
        <v>622</v>
      </c>
      <c r="AY54" s="275" t="s">
        <v>622</v>
      </c>
      <c r="AZ54" s="275" t="s">
        <v>622</v>
      </c>
      <c r="BA54" s="275" t="s">
        <v>622</v>
      </c>
      <c r="BB54" s="275" t="s">
        <v>622</v>
      </c>
      <c r="BC54" s="275" t="s">
        <v>622</v>
      </c>
      <c r="BD54" s="275" t="s">
        <v>622</v>
      </c>
      <c r="BE54" s="275" t="s">
        <v>622</v>
      </c>
      <c r="BF54" s="275" t="s">
        <v>622</v>
      </c>
      <c r="BG54" s="275" t="s">
        <v>622</v>
      </c>
      <c r="BH54" s="275" t="s">
        <v>622</v>
      </c>
      <c r="BI54" s="275" t="s">
        <v>622</v>
      </c>
      <c r="BJ54" s="275" t="s">
        <v>622</v>
      </c>
      <c r="BK54" s="275" t="s">
        <v>622</v>
      </c>
      <c r="BL54" s="275" t="s">
        <v>622</v>
      </c>
      <c r="BM54" s="275" t="s">
        <v>622</v>
      </c>
      <c r="BN54" s="275" t="s">
        <v>622</v>
      </c>
      <c r="BO54" s="275" t="s">
        <v>622</v>
      </c>
      <c r="BP54" s="275" t="s">
        <v>622</v>
      </c>
      <c r="BQ54" s="275" t="s">
        <v>622</v>
      </c>
      <c r="BR54" s="275" t="s">
        <v>622</v>
      </c>
      <c r="BS54" s="275" t="s">
        <v>622</v>
      </c>
      <c r="BT54" s="275" t="s">
        <v>622</v>
      </c>
      <c r="BU54" s="275" t="s">
        <v>622</v>
      </c>
      <c r="BV54" s="275" t="s">
        <v>623</v>
      </c>
      <c r="BW54" s="275" t="s">
        <v>623</v>
      </c>
      <c r="BX54" s="275" t="s">
        <v>623</v>
      </c>
      <c r="BY54" s="275" t="s">
        <v>623</v>
      </c>
      <c r="BZ54" s="275" t="s">
        <v>623</v>
      </c>
      <c r="CA54" s="276" t="s">
        <v>623</v>
      </c>
    </row>
    <row r="55" spans="1:79" s="230" customFormat="1" ht="24" customHeight="1" x14ac:dyDescent="0.4">
      <c r="A55" s="399"/>
      <c r="B55" s="91" t="s">
        <v>100</v>
      </c>
      <c r="C55" s="91"/>
      <c r="D55" s="357">
        <v>0</v>
      </c>
      <c r="E55" s="357">
        <v>0</v>
      </c>
      <c r="F55" s="357">
        <v>0</v>
      </c>
      <c r="G55" s="357">
        <v>0</v>
      </c>
      <c r="H55" s="357">
        <v>0</v>
      </c>
      <c r="I55" s="357">
        <v>0</v>
      </c>
      <c r="J55" s="357">
        <v>0</v>
      </c>
      <c r="K55" s="357">
        <v>0</v>
      </c>
      <c r="L55" s="357">
        <v>0</v>
      </c>
      <c r="M55" s="357">
        <v>0</v>
      </c>
      <c r="N55" s="357">
        <v>0</v>
      </c>
      <c r="O55" s="357">
        <v>0</v>
      </c>
      <c r="P55" s="357">
        <v>0</v>
      </c>
      <c r="Q55" s="357">
        <v>0</v>
      </c>
      <c r="R55" s="357">
        <v>0</v>
      </c>
      <c r="S55" s="357">
        <v>0</v>
      </c>
      <c r="T55" s="357">
        <v>0</v>
      </c>
      <c r="U55" s="357">
        <v>0</v>
      </c>
      <c r="V55" s="357">
        <v>0</v>
      </c>
      <c r="W55" s="357">
        <v>0</v>
      </c>
      <c r="X55" s="357">
        <v>0</v>
      </c>
      <c r="Y55" s="357">
        <v>0</v>
      </c>
      <c r="Z55" s="357">
        <v>288.36959090068672</v>
      </c>
      <c r="AA55" s="357">
        <v>243.77828769443533</v>
      </c>
      <c r="AB55" s="357">
        <v>1179.1593895392873</v>
      </c>
      <c r="AC55" s="357">
        <v>2321.8116743451696</v>
      </c>
      <c r="AD55" s="357">
        <v>1185.1035998131526</v>
      </c>
      <c r="AE55" s="357">
        <v>1338.4778960923204</v>
      </c>
      <c r="AF55" s="357">
        <v>1217.2928856205922</v>
      </c>
      <c r="AG55" s="357">
        <v>3641.174572805844</v>
      </c>
      <c r="AH55" s="357">
        <v>3451.6296290327991</v>
      </c>
      <c r="AI55" s="357">
        <v>3248.0855246770611</v>
      </c>
      <c r="AJ55" s="357">
        <v>3519.7056961566877</v>
      </c>
      <c r="AK55" s="357">
        <v>5149.6274586676964</v>
      </c>
      <c r="AL55" s="357">
        <v>6169.4619737817293</v>
      </c>
      <c r="AM55" s="357">
        <v>6963.3291071955364</v>
      </c>
      <c r="AN55" s="357">
        <v>7422.1138998869064</v>
      </c>
      <c r="AO55" s="357">
        <v>7890.029963790279</v>
      </c>
      <c r="AP55" s="357">
        <v>8144.0964156657092</v>
      </c>
      <c r="AQ55" s="357">
        <v>7986.0476376337047</v>
      </c>
      <c r="AR55" s="357">
        <v>7897.5717038328603</v>
      </c>
      <c r="AS55" s="357">
        <v>8335.2637196606611</v>
      </c>
      <c r="AT55" s="357">
        <v>9274.3821658652887</v>
      </c>
      <c r="AU55" s="357">
        <v>10945.146980001173</v>
      </c>
      <c r="AV55" s="357">
        <v>13115.114939151677</v>
      </c>
      <c r="AW55" s="357">
        <v>15106.060416793871</v>
      </c>
      <c r="AX55" s="357">
        <v>16361.057018722704</v>
      </c>
      <c r="AY55" s="357">
        <v>17085.548787857573</v>
      </c>
      <c r="AZ55" s="357">
        <v>17270.898245640969</v>
      </c>
      <c r="BA55" s="357">
        <v>16850.748577621089</v>
      </c>
      <c r="BB55" s="357">
        <v>16469.958903356433</v>
      </c>
      <c r="BC55" s="357">
        <v>16406.201685750046</v>
      </c>
      <c r="BD55" s="357">
        <v>16186.97375042109</v>
      </c>
      <c r="BE55" s="357">
        <v>16638.599175940526</v>
      </c>
      <c r="BF55" s="357">
        <v>17703.506259649384</v>
      </c>
      <c r="BG55" s="357">
        <v>16947.023736404695</v>
      </c>
      <c r="BH55" s="357">
        <v>17585.29617134251</v>
      </c>
      <c r="BI55" s="357">
        <v>18139.726702953307</v>
      </c>
      <c r="BJ55" s="357">
        <v>18770.085364010003</v>
      </c>
      <c r="BK55" s="357">
        <v>19416.267249536522</v>
      </c>
      <c r="BL55" s="357">
        <f t="shared" ref="BL55:BY55" si="21">SUM(BL56:BL58)</f>
        <v>20551.230831036486</v>
      </c>
      <c r="BM55" s="357">
        <f t="shared" si="21"/>
        <v>23683.331712376585</v>
      </c>
      <c r="BN55" s="357">
        <f t="shared" si="21"/>
        <v>24923.027556679488</v>
      </c>
      <c r="BO55" s="357">
        <f t="shared" si="21"/>
        <v>26199.216160566921</v>
      </c>
      <c r="BP55" s="357">
        <f t="shared" si="21"/>
        <v>26896.877854348928</v>
      </c>
      <c r="BQ55" s="357">
        <f t="shared" si="21"/>
        <v>26710.921155991353</v>
      </c>
      <c r="BR55" s="357">
        <f t="shared" si="21"/>
        <v>26532.177953566548</v>
      </c>
      <c r="BS55" s="357">
        <f t="shared" si="21"/>
        <v>26242.92253549863</v>
      </c>
      <c r="BT55" s="357">
        <f t="shared" si="21"/>
        <v>24808.422114731376</v>
      </c>
      <c r="BU55" s="357">
        <f t="shared" si="21"/>
        <v>23151.358260487017</v>
      </c>
      <c r="BV55" s="357">
        <f t="shared" si="21"/>
        <v>21190.484183619807</v>
      </c>
      <c r="BW55" s="357">
        <f t="shared" si="21"/>
        <v>23411.93450099423</v>
      </c>
      <c r="BX55" s="358">
        <f t="shared" si="21"/>
        <v>23338.87111615633</v>
      </c>
      <c r="BY55" s="358">
        <f t="shared" si="21"/>
        <v>23473.721223083459</v>
      </c>
      <c r="BZ55" s="358">
        <f t="shared" ref="BZ55:CA55" si="22">SUM(BZ56:BZ58)</f>
        <v>23755.325832518658</v>
      </c>
      <c r="CA55" s="359">
        <f t="shared" si="22"/>
        <v>24014.166155293882</v>
      </c>
    </row>
    <row r="56" spans="1:79" x14ac:dyDescent="0.4">
      <c r="A56" s="394"/>
      <c r="B56" s="123" t="s">
        <v>157</v>
      </c>
      <c r="C56" s="48"/>
      <c r="D56" s="361"/>
      <c r="E56" s="361"/>
      <c r="F56" s="361"/>
      <c r="G56" s="361"/>
      <c r="H56" s="361"/>
      <c r="I56" s="361"/>
      <c r="J56" s="361"/>
      <c r="K56" s="361"/>
      <c r="L56" s="361"/>
      <c r="M56" s="361"/>
      <c r="N56" s="361"/>
      <c r="O56" s="361"/>
      <c r="P56" s="361"/>
      <c r="Q56" s="361"/>
      <c r="R56" s="361"/>
      <c r="S56" s="361"/>
      <c r="T56" s="361"/>
      <c r="U56" s="361"/>
      <c r="V56" s="361"/>
      <c r="W56" s="361"/>
      <c r="X56" s="361"/>
      <c r="Y56" s="361"/>
      <c r="Z56" s="361"/>
      <c r="AA56" s="361"/>
      <c r="AB56" s="361"/>
      <c r="AC56" s="361"/>
      <c r="AD56" s="361"/>
      <c r="AE56" s="361"/>
      <c r="AF56" s="361"/>
      <c r="AG56" s="361"/>
      <c r="AH56" s="361"/>
      <c r="AI56" s="361"/>
      <c r="AJ56" s="361"/>
      <c r="AK56" s="361"/>
      <c r="AL56" s="361"/>
      <c r="AM56" s="361"/>
      <c r="AN56" s="361"/>
      <c r="AO56" s="361"/>
      <c r="AP56" s="361"/>
      <c r="AQ56" s="361"/>
      <c r="AR56" s="361"/>
      <c r="AS56" s="361"/>
      <c r="AT56" s="361"/>
      <c r="AU56" s="361"/>
      <c r="AV56" s="361"/>
      <c r="AW56" s="361"/>
      <c r="AX56" s="361"/>
      <c r="AY56" s="361"/>
      <c r="AZ56" s="361"/>
      <c r="BA56" s="361"/>
      <c r="BB56" s="361"/>
      <c r="BC56" s="361"/>
      <c r="BD56" s="361"/>
      <c r="BE56" s="361"/>
      <c r="BF56" s="361"/>
      <c r="BG56" s="361"/>
      <c r="BH56" s="361"/>
      <c r="BI56" s="361"/>
      <c r="BJ56" s="361"/>
      <c r="BK56" s="361"/>
      <c r="BL56" s="361">
        <v>18194.125369794798</v>
      </c>
      <c r="BM56" s="361">
        <v>20050.750341170442</v>
      </c>
      <c r="BN56" s="361">
        <v>20958.159256812578</v>
      </c>
      <c r="BO56" s="361">
        <v>21876.769080423739</v>
      </c>
      <c r="BP56" s="361">
        <v>22372.781161036641</v>
      </c>
      <c r="BQ56" s="361">
        <v>22680.425899336566</v>
      </c>
      <c r="BR56" s="361">
        <v>23348.529061383331</v>
      </c>
      <c r="BS56" s="361">
        <v>23543.900542307059</v>
      </c>
      <c r="BT56" s="361">
        <v>22540.809557222226</v>
      </c>
      <c r="BU56" s="361">
        <v>21041.165053317534</v>
      </c>
      <c r="BV56" s="361">
        <v>19521.151496650509</v>
      </c>
      <c r="BW56" s="361">
        <v>20737.826857493321</v>
      </c>
      <c r="BX56" s="362">
        <v>20580.921874542633</v>
      </c>
      <c r="BY56" s="362">
        <v>20665.307427590753</v>
      </c>
      <c r="BZ56" s="362">
        <v>20905.819293325472</v>
      </c>
      <c r="CA56" s="363">
        <v>21125.988317959633</v>
      </c>
    </row>
    <row r="57" spans="1:79" x14ac:dyDescent="0.4">
      <c r="A57" s="394"/>
      <c r="B57" s="123" t="s">
        <v>158</v>
      </c>
      <c r="C57" s="48"/>
      <c r="D57" s="361"/>
      <c r="E57" s="361"/>
      <c r="F57" s="361"/>
      <c r="G57" s="361"/>
      <c r="H57" s="361"/>
      <c r="I57" s="361"/>
      <c r="J57" s="361"/>
      <c r="K57" s="361"/>
      <c r="L57" s="361"/>
      <c r="M57" s="361"/>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M57" s="361"/>
      <c r="AN57" s="361"/>
      <c r="AO57" s="361"/>
      <c r="AP57" s="361"/>
      <c r="AQ57" s="361"/>
      <c r="AR57" s="361"/>
      <c r="AS57" s="361"/>
      <c r="AT57" s="361"/>
      <c r="AU57" s="361"/>
      <c r="AV57" s="361"/>
      <c r="AW57" s="361"/>
      <c r="AX57" s="361"/>
      <c r="AY57" s="361"/>
      <c r="AZ57" s="361"/>
      <c r="BA57" s="361"/>
      <c r="BB57" s="361"/>
      <c r="BC57" s="361"/>
      <c r="BD57" s="361"/>
      <c r="BE57" s="361"/>
      <c r="BF57" s="361"/>
      <c r="BG57" s="361"/>
      <c r="BH57" s="361"/>
      <c r="BI57" s="361"/>
      <c r="BJ57" s="361"/>
      <c r="BK57" s="361"/>
      <c r="BL57" s="361">
        <v>1938.6668530876409</v>
      </c>
      <c r="BM57" s="361">
        <v>3175.2103756669862</v>
      </c>
      <c r="BN57" s="361">
        <v>3500.1867085372155</v>
      </c>
      <c r="BO57" s="361">
        <v>3825.0992296233126</v>
      </c>
      <c r="BP57" s="361">
        <v>4021.1221459061362</v>
      </c>
      <c r="BQ57" s="361">
        <v>3510.0945366621963</v>
      </c>
      <c r="BR57" s="361">
        <v>2568.2946889724712</v>
      </c>
      <c r="BS57" s="361">
        <v>2018.9473192023113</v>
      </c>
      <c r="BT57" s="361">
        <v>1689.6415306398267</v>
      </c>
      <c r="BU57" s="361">
        <v>1461.6057070687657</v>
      </c>
      <c r="BV57" s="361">
        <v>1071.7623175770264</v>
      </c>
      <c r="BW57" s="361">
        <v>2078.0139783208438</v>
      </c>
      <c r="BX57" s="362">
        <v>2161.9560499126778</v>
      </c>
      <c r="BY57" s="362">
        <v>2205.9364524986704</v>
      </c>
      <c r="BZ57" s="362">
        <v>2238.6419332338273</v>
      </c>
      <c r="CA57" s="363">
        <v>2269.3413047522426</v>
      </c>
    </row>
    <row r="58" spans="1:79" x14ac:dyDescent="0.4">
      <c r="A58" s="394"/>
      <c r="B58" s="123" t="s">
        <v>159</v>
      </c>
      <c r="C58" s="48"/>
      <c r="D58" s="361"/>
      <c r="E58" s="361"/>
      <c r="F58" s="361"/>
      <c r="G58" s="361"/>
      <c r="H58" s="361"/>
      <c r="I58" s="361"/>
      <c r="J58" s="361"/>
      <c r="K58" s="361"/>
      <c r="L58" s="361"/>
      <c r="M58" s="361"/>
      <c r="N58" s="361"/>
      <c r="O58" s="361"/>
      <c r="P58" s="361"/>
      <c r="Q58" s="361"/>
      <c r="R58" s="361"/>
      <c r="S58" s="361"/>
      <c r="T58" s="361"/>
      <c r="U58" s="361"/>
      <c r="V58" s="361"/>
      <c r="W58" s="361"/>
      <c r="X58" s="361"/>
      <c r="Y58" s="361"/>
      <c r="Z58" s="361"/>
      <c r="AA58" s="361"/>
      <c r="AB58" s="361"/>
      <c r="AC58" s="361"/>
      <c r="AD58" s="361"/>
      <c r="AE58" s="361"/>
      <c r="AF58" s="361"/>
      <c r="AG58" s="361"/>
      <c r="AH58" s="361"/>
      <c r="AI58" s="361"/>
      <c r="AJ58" s="361"/>
      <c r="AK58" s="361"/>
      <c r="AL58" s="361"/>
      <c r="AM58" s="361"/>
      <c r="AN58" s="361"/>
      <c r="AO58" s="361"/>
      <c r="AP58" s="361"/>
      <c r="AQ58" s="361"/>
      <c r="AR58" s="361"/>
      <c r="AS58" s="361"/>
      <c r="AT58" s="361"/>
      <c r="AU58" s="361"/>
      <c r="AV58" s="361"/>
      <c r="AW58" s="361"/>
      <c r="AX58" s="361"/>
      <c r="AY58" s="361"/>
      <c r="AZ58" s="361"/>
      <c r="BA58" s="361"/>
      <c r="BB58" s="361"/>
      <c r="BC58" s="361"/>
      <c r="BD58" s="361"/>
      <c r="BE58" s="361"/>
      <c r="BF58" s="361"/>
      <c r="BG58" s="361"/>
      <c r="BH58" s="361"/>
      <c r="BI58" s="361"/>
      <c r="BJ58" s="361"/>
      <c r="BK58" s="361"/>
      <c r="BL58" s="361">
        <v>418.43860815404548</v>
      </c>
      <c r="BM58" s="361">
        <v>457.37099553915658</v>
      </c>
      <c r="BN58" s="361">
        <v>464.68159132969714</v>
      </c>
      <c r="BO58" s="361">
        <v>497.34785051987058</v>
      </c>
      <c r="BP58" s="361">
        <v>502.97454740615274</v>
      </c>
      <c r="BQ58" s="361">
        <v>520.40071999259249</v>
      </c>
      <c r="BR58" s="361">
        <v>615.35420321074753</v>
      </c>
      <c r="BS58" s="361">
        <v>680.07467398925951</v>
      </c>
      <c r="BT58" s="361">
        <v>577.97102686932317</v>
      </c>
      <c r="BU58" s="361">
        <v>648.58750010071435</v>
      </c>
      <c r="BV58" s="361">
        <v>597.57036939226793</v>
      </c>
      <c r="BW58" s="361">
        <v>596.09366518006607</v>
      </c>
      <c r="BX58" s="362">
        <v>595.99319170101796</v>
      </c>
      <c r="BY58" s="362">
        <v>602.47734299403601</v>
      </c>
      <c r="BZ58" s="362">
        <v>610.86460595936057</v>
      </c>
      <c r="CA58" s="363">
        <v>618.83653258200604</v>
      </c>
    </row>
    <row r="59" spans="1:79" s="54" customFormat="1" ht="26.25" customHeight="1" x14ac:dyDescent="0.4">
      <c r="A59" s="48"/>
      <c r="B59" s="48" t="s">
        <v>448</v>
      </c>
      <c r="C59" s="48"/>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361"/>
      <c r="AR59" s="361"/>
      <c r="AS59" s="361"/>
      <c r="AT59" s="361"/>
      <c r="AU59" s="361"/>
      <c r="AV59" s="361"/>
      <c r="AW59" s="361"/>
      <c r="AX59" s="361"/>
      <c r="AY59" s="361"/>
      <c r="AZ59" s="361"/>
      <c r="BA59" s="361"/>
      <c r="BB59" s="361"/>
      <c r="BC59" s="361"/>
      <c r="BD59" s="361"/>
      <c r="BE59" s="361"/>
      <c r="BF59" s="361"/>
      <c r="BG59" s="361"/>
      <c r="BH59" s="361"/>
      <c r="BI59" s="361"/>
      <c r="BJ59" s="361"/>
      <c r="BK59" s="361"/>
      <c r="BL59" s="361"/>
      <c r="BM59" s="361"/>
      <c r="BN59" s="361"/>
      <c r="BO59" s="361"/>
      <c r="BP59" s="361"/>
      <c r="BQ59" s="361"/>
      <c r="BR59" s="361"/>
      <c r="BS59" s="361"/>
      <c r="BT59" s="361"/>
      <c r="BU59" s="361"/>
      <c r="BV59" s="361"/>
      <c r="BW59" s="361"/>
      <c r="BX59" s="362"/>
      <c r="BY59" s="362"/>
      <c r="BZ59" s="362"/>
      <c r="CA59" s="363"/>
    </row>
    <row r="60" spans="1:79" s="54" customFormat="1" x14ac:dyDescent="0.4">
      <c r="A60" s="48"/>
      <c r="B60" s="123" t="s">
        <v>449</v>
      </c>
      <c r="C60" s="48"/>
      <c r="D60" s="361" t="s">
        <v>409</v>
      </c>
      <c r="E60" s="361" t="s">
        <v>409</v>
      </c>
      <c r="F60" s="361" t="s">
        <v>409</v>
      </c>
      <c r="G60" s="361" t="s">
        <v>409</v>
      </c>
      <c r="H60" s="361" t="s">
        <v>409</v>
      </c>
      <c r="I60" s="361" t="s">
        <v>409</v>
      </c>
      <c r="J60" s="361" t="s">
        <v>409</v>
      </c>
      <c r="K60" s="361" t="s">
        <v>409</v>
      </c>
      <c r="L60" s="361" t="s">
        <v>409</v>
      </c>
      <c r="M60" s="361" t="s">
        <v>409</v>
      </c>
      <c r="N60" s="361" t="s">
        <v>409</v>
      </c>
      <c r="O60" s="361" t="s">
        <v>409</v>
      </c>
      <c r="P60" s="361" t="s">
        <v>409</v>
      </c>
      <c r="Q60" s="361" t="s">
        <v>409</v>
      </c>
      <c r="R60" s="361" t="s">
        <v>409</v>
      </c>
      <c r="S60" s="361" t="s">
        <v>409</v>
      </c>
      <c r="T60" s="361" t="s">
        <v>409</v>
      </c>
      <c r="U60" s="361" t="s">
        <v>409</v>
      </c>
      <c r="V60" s="361" t="s">
        <v>409</v>
      </c>
      <c r="W60" s="361" t="s">
        <v>409</v>
      </c>
      <c r="X60" s="361" t="s">
        <v>409</v>
      </c>
      <c r="Y60" s="361" t="s">
        <v>409</v>
      </c>
      <c r="Z60" s="361">
        <v>288.36959090068672</v>
      </c>
      <c r="AA60" s="361">
        <v>243.77828769443533</v>
      </c>
      <c r="AB60" s="361">
        <v>1010.708048176532</v>
      </c>
      <c r="AC60" s="361">
        <v>2022.5559474295701</v>
      </c>
      <c r="AD60" s="361">
        <v>1047.7002838927872</v>
      </c>
      <c r="AE60" s="361">
        <v>1117.6980369430717</v>
      </c>
      <c r="AF60" s="361">
        <v>1053.7759308357365</v>
      </c>
      <c r="AG60" s="361">
        <v>2879.9348594853241</v>
      </c>
      <c r="AH60" s="361">
        <v>2747.8993163173741</v>
      </c>
      <c r="AI60" s="361">
        <v>2605.0219340411236</v>
      </c>
      <c r="AJ60" s="361">
        <v>2890.6957914724362</v>
      </c>
      <c r="AK60" s="361">
        <v>4309.8114319460974</v>
      </c>
      <c r="AL60" s="361">
        <v>5151.8486500987474</v>
      </c>
      <c r="AM60" s="361">
        <v>5479.8853864257399</v>
      </c>
      <c r="AN60" s="361">
        <v>5622.2578288589129</v>
      </c>
      <c r="AO60" s="361">
        <v>5702.0802004603338</v>
      </c>
      <c r="AP60" s="361">
        <v>5768.834327817086</v>
      </c>
      <c r="AQ60" s="361">
        <v>5659.7950735039776</v>
      </c>
      <c r="AR60" s="361">
        <v>5626.5353677025896</v>
      </c>
      <c r="AS60" s="361">
        <v>5646.4069692392959</v>
      </c>
      <c r="AT60" s="361">
        <v>6058.5219877940926</v>
      </c>
      <c r="AU60" s="361">
        <v>6790.9463368683755</v>
      </c>
      <c r="AV60" s="361">
        <v>7665.6401152547851</v>
      </c>
      <c r="AW60" s="361">
        <v>8241.1361894064648</v>
      </c>
      <c r="AX60" s="361">
        <v>8466.2272924153986</v>
      </c>
      <c r="AY60" s="361">
        <v>8531.2297094855476</v>
      </c>
      <c r="AZ60" s="361">
        <v>8452.643975428311</v>
      </c>
      <c r="BA60" s="361">
        <v>8288.7546797492796</v>
      </c>
      <c r="BB60" s="361">
        <v>8045.2656655028477</v>
      </c>
      <c r="BC60" s="361">
        <v>7925.3336871333258</v>
      </c>
      <c r="BD60" s="361">
        <v>7625.1972402681704</v>
      </c>
      <c r="BE60" s="361">
        <v>7584.3711602550056</v>
      </c>
      <c r="BF60" s="361">
        <v>7572.7909372993699</v>
      </c>
      <c r="BG60" s="361">
        <v>6903.6285349932659</v>
      </c>
      <c r="BH60" s="361">
        <v>6950.1056058999293</v>
      </c>
      <c r="BI60" s="361">
        <v>6853.8521983231249</v>
      </c>
      <c r="BJ60" s="361">
        <v>6791.5509123542915</v>
      </c>
      <c r="BK60" s="361">
        <v>6731.2053312604748</v>
      </c>
      <c r="BL60" s="361">
        <v>6450.1430627425707</v>
      </c>
      <c r="BM60" s="361">
        <v>6480.4051123021472</v>
      </c>
      <c r="BN60" s="361">
        <v>6287.4209827100458</v>
      </c>
      <c r="BO60" s="361">
        <v>6403.5282309802824</v>
      </c>
      <c r="BP60" s="361">
        <v>6614.9712148026083</v>
      </c>
      <c r="BQ60" s="361">
        <v>6574.9776840896084</v>
      </c>
      <c r="BR60" s="361">
        <v>6543.2408529311933</v>
      </c>
      <c r="BS60" s="361">
        <v>6464.0218218858408</v>
      </c>
      <c r="BT60" s="361">
        <v>6139.6578705249713</v>
      </c>
      <c r="BU60" s="361">
        <v>5694.5858800567121</v>
      </c>
      <c r="BV60" s="361">
        <v>5323.465990737458</v>
      </c>
      <c r="BW60" s="361">
        <v>5733.5703880401243</v>
      </c>
      <c r="BX60" s="362">
        <v>5681.0176606758132</v>
      </c>
      <c r="BY60" s="362">
        <v>5735.8180738305318</v>
      </c>
      <c r="BZ60" s="362">
        <v>5827.8861912892617</v>
      </c>
      <c r="CA60" s="363">
        <v>5926.5845562413051</v>
      </c>
    </row>
    <row r="61" spans="1:79" s="54" customFormat="1" x14ac:dyDescent="0.4">
      <c r="A61" s="48"/>
      <c r="B61" s="123" t="s">
        <v>450</v>
      </c>
      <c r="C61" s="48"/>
      <c r="D61" s="361" t="s">
        <v>409</v>
      </c>
      <c r="E61" s="361" t="s">
        <v>409</v>
      </c>
      <c r="F61" s="361" t="s">
        <v>409</v>
      </c>
      <c r="G61" s="361" t="s">
        <v>409</v>
      </c>
      <c r="H61" s="361" t="s">
        <v>409</v>
      </c>
      <c r="I61" s="361" t="s">
        <v>409</v>
      </c>
      <c r="J61" s="361" t="s">
        <v>409</v>
      </c>
      <c r="K61" s="361" t="s">
        <v>409</v>
      </c>
      <c r="L61" s="361" t="s">
        <v>409</v>
      </c>
      <c r="M61" s="361" t="s">
        <v>409</v>
      </c>
      <c r="N61" s="361" t="s">
        <v>409</v>
      </c>
      <c r="O61" s="361" t="s">
        <v>409</v>
      </c>
      <c r="P61" s="361" t="s">
        <v>409</v>
      </c>
      <c r="Q61" s="361" t="s">
        <v>409</v>
      </c>
      <c r="R61" s="361" t="s">
        <v>409</v>
      </c>
      <c r="S61" s="361" t="s">
        <v>409</v>
      </c>
      <c r="T61" s="361" t="s">
        <v>409</v>
      </c>
      <c r="U61" s="361" t="s">
        <v>409</v>
      </c>
      <c r="V61" s="361" t="s">
        <v>409</v>
      </c>
      <c r="W61" s="361" t="s">
        <v>409</v>
      </c>
      <c r="X61" s="361" t="s">
        <v>409</v>
      </c>
      <c r="Y61" s="361" t="s">
        <v>409</v>
      </c>
      <c r="Z61" s="361" t="s">
        <v>409</v>
      </c>
      <c r="AA61" s="361" t="s">
        <v>409</v>
      </c>
      <c r="AB61" s="361" t="s">
        <v>409</v>
      </c>
      <c r="AC61" s="361" t="s">
        <v>409</v>
      </c>
      <c r="AD61" s="361" t="s">
        <v>409</v>
      </c>
      <c r="AE61" s="361" t="s">
        <v>409</v>
      </c>
      <c r="AF61" s="361" t="s">
        <v>409</v>
      </c>
      <c r="AG61" s="361" t="s">
        <v>409</v>
      </c>
      <c r="AH61" s="361" t="s">
        <v>409</v>
      </c>
      <c r="AI61" s="361" t="s">
        <v>409</v>
      </c>
      <c r="AJ61" s="361" t="s">
        <v>409</v>
      </c>
      <c r="AK61" s="361" t="s">
        <v>409</v>
      </c>
      <c r="AL61" s="361" t="s">
        <v>409</v>
      </c>
      <c r="AM61" s="361" t="s">
        <v>409</v>
      </c>
      <c r="AN61" s="361" t="s">
        <v>409</v>
      </c>
      <c r="AO61" s="361" t="s">
        <v>409</v>
      </c>
      <c r="AP61" s="361" t="s">
        <v>409</v>
      </c>
      <c r="AQ61" s="361" t="s">
        <v>409</v>
      </c>
      <c r="AR61" s="361" t="s">
        <v>409</v>
      </c>
      <c r="AS61" s="361" t="s">
        <v>409</v>
      </c>
      <c r="AT61" s="361" t="s">
        <v>409</v>
      </c>
      <c r="AU61" s="361" t="s">
        <v>409</v>
      </c>
      <c r="AV61" s="361" t="s">
        <v>409</v>
      </c>
      <c r="AW61" s="361" t="s">
        <v>409</v>
      </c>
      <c r="AX61" s="361">
        <v>2119.0716773026388</v>
      </c>
      <c r="AY61" s="361">
        <v>2577.0934582854943</v>
      </c>
      <c r="AZ61" s="361">
        <v>3021.3133790822121</v>
      </c>
      <c r="BA61" s="361">
        <v>3380.606989533313</v>
      </c>
      <c r="BB61" s="361">
        <v>3691.7661184233621</v>
      </c>
      <c r="BC61" s="361">
        <v>4082.2390507193013</v>
      </c>
      <c r="BD61" s="361">
        <v>4427.3701242166981</v>
      </c>
      <c r="BE61" s="361">
        <v>4999.280029201841</v>
      </c>
      <c r="BF61" s="361">
        <v>5883.3187477947404</v>
      </c>
      <c r="BG61" s="361">
        <v>5891.212816654981</v>
      </c>
      <c r="BH61" s="361">
        <v>6152.510091915372</v>
      </c>
      <c r="BI61" s="361">
        <v>6446.1983720584985</v>
      </c>
      <c r="BJ61" s="361">
        <v>6570.5945399742313</v>
      </c>
      <c r="BK61" s="361">
        <v>6886.4946585633006</v>
      </c>
      <c r="BL61" s="361">
        <v>7343.8599396481568</v>
      </c>
      <c r="BM61" s="361">
        <v>8231.0330621900848</v>
      </c>
      <c r="BN61" s="361">
        <v>8548.9796269103772</v>
      </c>
      <c r="BO61" s="361">
        <v>9214.5691387946245</v>
      </c>
      <c r="BP61" s="361">
        <v>9847.1216613051165</v>
      </c>
      <c r="BQ61" s="361">
        <v>9885.5703520009502</v>
      </c>
      <c r="BR61" s="361">
        <v>10062.212348737497</v>
      </c>
      <c r="BS61" s="361">
        <v>10271.467529013913</v>
      </c>
      <c r="BT61" s="361">
        <v>9894.1806363343094</v>
      </c>
      <c r="BU61" s="361">
        <v>9453.8074077232977</v>
      </c>
      <c r="BV61" s="361">
        <v>8838.2957682839697</v>
      </c>
      <c r="BW61" s="361">
        <v>9640.0317841504275</v>
      </c>
      <c r="BX61" s="362">
        <v>9631.583678324223</v>
      </c>
      <c r="BY61" s="362">
        <v>9683.9333952970937</v>
      </c>
      <c r="BZ61" s="362">
        <v>9820.817222603624</v>
      </c>
      <c r="CA61" s="363">
        <v>9942.5702890776101</v>
      </c>
    </row>
    <row r="62" spans="1:79" s="54" customFormat="1" x14ac:dyDescent="0.4">
      <c r="A62" s="48"/>
      <c r="B62" s="123" t="s">
        <v>451</v>
      </c>
      <c r="C62" s="48"/>
      <c r="D62" s="361" t="s">
        <v>409</v>
      </c>
      <c r="E62" s="361" t="s">
        <v>409</v>
      </c>
      <c r="F62" s="361" t="s">
        <v>409</v>
      </c>
      <c r="G62" s="361" t="s">
        <v>409</v>
      </c>
      <c r="H62" s="361" t="s">
        <v>409</v>
      </c>
      <c r="I62" s="361" t="s">
        <v>409</v>
      </c>
      <c r="J62" s="361" t="s">
        <v>409</v>
      </c>
      <c r="K62" s="361" t="s">
        <v>409</v>
      </c>
      <c r="L62" s="361" t="s">
        <v>409</v>
      </c>
      <c r="M62" s="361" t="s">
        <v>409</v>
      </c>
      <c r="N62" s="361" t="s">
        <v>409</v>
      </c>
      <c r="O62" s="361" t="s">
        <v>409</v>
      </c>
      <c r="P62" s="361" t="s">
        <v>409</v>
      </c>
      <c r="Q62" s="361" t="s">
        <v>409</v>
      </c>
      <c r="R62" s="361" t="s">
        <v>409</v>
      </c>
      <c r="S62" s="361" t="s">
        <v>409</v>
      </c>
      <c r="T62" s="361" t="s">
        <v>409</v>
      </c>
      <c r="U62" s="361" t="s">
        <v>409</v>
      </c>
      <c r="V62" s="361" t="s">
        <v>409</v>
      </c>
      <c r="W62" s="361" t="s">
        <v>409</v>
      </c>
      <c r="X62" s="361" t="s">
        <v>409</v>
      </c>
      <c r="Y62" s="361" t="s">
        <v>409</v>
      </c>
      <c r="Z62" s="361" t="s">
        <v>409</v>
      </c>
      <c r="AA62" s="361" t="s">
        <v>409</v>
      </c>
      <c r="AB62" s="361" t="s">
        <v>409</v>
      </c>
      <c r="AC62" s="361" t="s">
        <v>409</v>
      </c>
      <c r="AD62" s="361" t="s">
        <v>409</v>
      </c>
      <c r="AE62" s="361" t="s">
        <v>409</v>
      </c>
      <c r="AF62" s="361" t="s">
        <v>409</v>
      </c>
      <c r="AG62" s="361" t="s">
        <v>409</v>
      </c>
      <c r="AH62" s="361" t="s">
        <v>409</v>
      </c>
      <c r="AI62" s="361" t="s">
        <v>409</v>
      </c>
      <c r="AJ62" s="361" t="s">
        <v>409</v>
      </c>
      <c r="AK62" s="361" t="s">
        <v>409</v>
      </c>
      <c r="AL62" s="361" t="s">
        <v>409</v>
      </c>
      <c r="AM62" s="361" t="s">
        <v>409</v>
      </c>
      <c r="AN62" s="361" t="s">
        <v>409</v>
      </c>
      <c r="AO62" s="361" t="s">
        <v>409</v>
      </c>
      <c r="AP62" s="361" t="s">
        <v>409</v>
      </c>
      <c r="AQ62" s="361" t="s">
        <v>409</v>
      </c>
      <c r="AR62" s="361" t="s">
        <v>409</v>
      </c>
      <c r="AS62" s="361" t="s">
        <v>409</v>
      </c>
      <c r="AT62" s="361" t="s">
        <v>409</v>
      </c>
      <c r="AU62" s="361" t="s">
        <v>409</v>
      </c>
      <c r="AV62" s="361" t="s">
        <v>409</v>
      </c>
      <c r="AW62" s="361" t="s">
        <v>409</v>
      </c>
      <c r="AX62" s="361">
        <v>5775.7580490046648</v>
      </c>
      <c r="AY62" s="361">
        <v>5977.2256200865277</v>
      </c>
      <c r="AZ62" s="361">
        <v>5796.9408911304454</v>
      </c>
      <c r="BA62" s="361">
        <v>5181.3869083384971</v>
      </c>
      <c r="BB62" s="361">
        <v>4732.9271194302228</v>
      </c>
      <c r="BC62" s="361">
        <v>4398.6466669621304</v>
      </c>
      <c r="BD62" s="361">
        <v>4134.4229503269808</v>
      </c>
      <c r="BE62" s="361">
        <v>4054.9666999605729</v>
      </c>
      <c r="BF62" s="361">
        <v>4247.3544468880682</v>
      </c>
      <c r="BG62" s="361">
        <v>4155.4199298731846</v>
      </c>
      <c r="BH62" s="361">
        <v>4482.6812409531722</v>
      </c>
      <c r="BI62" s="361">
        <v>4839.6761325716861</v>
      </c>
      <c r="BJ62" s="361">
        <v>5407.939911681482</v>
      </c>
      <c r="BK62" s="361">
        <v>5798.5672597127486</v>
      </c>
      <c r="BL62" s="361">
        <v>6757.227828645754</v>
      </c>
      <c r="BM62" s="361">
        <v>8971.8935378843471</v>
      </c>
      <c r="BN62" s="361">
        <v>10086.626947059063</v>
      </c>
      <c r="BO62" s="361">
        <v>10581.118790792019</v>
      </c>
      <c r="BP62" s="361">
        <v>10434.784978241203</v>
      </c>
      <c r="BQ62" s="361">
        <v>10250.373119900789</v>
      </c>
      <c r="BR62" s="361">
        <v>9926.724751897862</v>
      </c>
      <c r="BS62" s="361">
        <v>9507.4331845988745</v>
      </c>
      <c r="BT62" s="361">
        <v>8774.5836078720968</v>
      </c>
      <c r="BU62" s="361">
        <v>8002.9649727070046</v>
      </c>
      <c r="BV62" s="361">
        <v>7028.7224245983789</v>
      </c>
      <c r="BW62" s="361">
        <v>8038.3323288036827</v>
      </c>
      <c r="BX62" s="362">
        <v>8026.2697771562971</v>
      </c>
      <c r="BY62" s="362">
        <v>8053.9697539558319</v>
      </c>
      <c r="BZ62" s="362">
        <v>8106.6224186257723</v>
      </c>
      <c r="CA62" s="363">
        <v>8145.0113099749597</v>
      </c>
    </row>
    <row r="63" spans="1:79" s="54" customFormat="1" x14ac:dyDescent="0.4">
      <c r="A63" s="48"/>
      <c r="B63" s="164" t="s">
        <v>467</v>
      </c>
      <c r="C63" s="48"/>
      <c r="D63" s="361" t="s">
        <v>409</v>
      </c>
      <c r="E63" s="361" t="s">
        <v>409</v>
      </c>
      <c r="F63" s="361" t="s">
        <v>409</v>
      </c>
      <c r="G63" s="361" t="s">
        <v>409</v>
      </c>
      <c r="H63" s="361" t="s">
        <v>409</v>
      </c>
      <c r="I63" s="361" t="s">
        <v>409</v>
      </c>
      <c r="J63" s="361" t="s">
        <v>409</v>
      </c>
      <c r="K63" s="361" t="s">
        <v>409</v>
      </c>
      <c r="L63" s="361" t="s">
        <v>409</v>
      </c>
      <c r="M63" s="361" t="s">
        <v>409</v>
      </c>
      <c r="N63" s="361" t="s">
        <v>409</v>
      </c>
      <c r="O63" s="361" t="s">
        <v>409</v>
      </c>
      <c r="P63" s="361" t="s">
        <v>409</v>
      </c>
      <c r="Q63" s="361" t="s">
        <v>409</v>
      </c>
      <c r="R63" s="361" t="s">
        <v>409</v>
      </c>
      <c r="S63" s="361" t="s">
        <v>409</v>
      </c>
      <c r="T63" s="361" t="s">
        <v>409</v>
      </c>
      <c r="U63" s="361" t="s">
        <v>409</v>
      </c>
      <c r="V63" s="361" t="s">
        <v>409</v>
      </c>
      <c r="W63" s="361" t="s">
        <v>409</v>
      </c>
      <c r="X63" s="361" t="s">
        <v>409</v>
      </c>
      <c r="Y63" s="361" t="s">
        <v>409</v>
      </c>
      <c r="Z63" s="361" t="s">
        <v>409</v>
      </c>
      <c r="AA63" s="361" t="s">
        <v>409</v>
      </c>
      <c r="AB63" s="361" t="s">
        <v>409</v>
      </c>
      <c r="AC63" s="361" t="s">
        <v>409</v>
      </c>
      <c r="AD63" s="361" t="s">
        <v>409</v>
      </c>
      <c r="AE63" s="361" t="s">
        <v>409</v>
      </c>
      <c r="AF63" s="361" t="s">
        <v>409</v>
      </c>
      <c r="AG63" s="361" t="s">
        <v>409</v>
      </c>
      <c r="AH63" s="361" t="s">
        <v>409</v>
      </c>
      <c r="AI63" s="361" t="s">
        <v>409</v>
      </c>
      <c r="AJ63" s="361" t="s">
        <v>409</v>
      </c>
      <c r="AK63" s="361" t="s">
        <v>409</v>
      </c>
      <c r="AL63" s="361" t="s">
        <v>409</v>
      </c>
      <c r="AM63" s="361" t="s">
        <v>409</v>
      </c>
      <c r="AN63" s="361" t="s">
        <v>409</v>
      </c>
      <c r="AO63" s="361" t="s">
        <v>409</v>
      </c>
      <c r="AP63" s="361" t="s">
        <v>409</v>
      </c>
      <c r="AQ63" s="361" t="s">
        <v>409</v>
      </c>
      <c r="AR63" s="361" t="s">
        <v>409</v>
      </c>
      <c r="AS63" s="361" t="s">
        <v>409</v>
      </c>
      <c r="AT63" s="361" t="s">
        <v>409</v>
      </c>
      <c r="AU63" s="361" t="s">
        <v>409</v>
      </c>
      <c r="AV63" s="361" t="s">
        <v>409</v>
      </c>
      <c r="AW63" s="361" t="s">
        <v>409</v>
      </c>
      <c r="AX63" s="361" t="s">
        <v>409</v>
      </c>
      <c r="AY63" s="361" t="s">
        <v>409</v>
      </c>
      <c r="AZ63" s="361" t="s">
        <v>409</v>
      </c>
      <c r="BA63" s="361" t="s">
        <v>409</v>
      </c>
      <c r="BB63" s="361" t="s">
        <v>409</v>
      </c>
      <c r="BC63" s="361" t="s">
        <v>409</v>
      </c>
      <c r="BD63" s="361" t="s">
        <v>409</v>
      </c>
      <c r="BE63" s="361" t="s">
        <v>409</v>
      </c>
      <c r="BF63" s="361" t="s">
        <v>409</v>
      </c>
      <c r="BG63" s="361" t="s">
        <v>409</v>
      </c>
      <c r="BH63" s="361" t="s">
        <v>409</v>
      </c>
      <c r="BI63" s="361" t="s">
        <v>409</v>
      </c>
      <c r="BJ63" s="361">
        <v>478.94048657389715</v>
      </c>
      <c r="BK63" s="361">
        <v>520.43716193661965</v>
      </c>
      <c r="BL63" s="361">
        <v>2238.808999300707</v>
      </c>
      <c r="BM63" s="361">
        <v>5651.2970619250191</v>
      </c>
      <c r="BN63" s="361">
        <v>7396.1131345848707</v>
      </c>
      <c r="BO63" s="361">
        <v>8267.7347901329576</v>
      </c>
      <c r="BP63" s="361">
        <v>8418.2092624596607</v>
      </c>
      <c r="BQ63" s="361">
        <v>8495.0358523558607</v>
      </c>
      <c r="BR63" s="361">
        <v>8322.6519906894046</v>
      </c>
      <c r="BS63" s="361">
        <v>8054.0963229768658</v>
      </c>
      <c r="BT63" s="361">
        <v>7466.0801586208254</v>
      </c>
      <c r="BU63" s="361">
        <v>6800.3988258932031</v>
      </c>
      <c r="BV63" s="361">
        <v>5915.5015050594557</v>
      </c>
      <c r="BW63" s="361">
        <v>6975.9075990340571</v>
      </c>
      <c r="BX63" s="362">
        <v>7000.8733666335247</v>
      </c>
      <c r="BY63" s="362">
        <v>7025.0345318094278</v>
      </c>
      <c r="BZ63" s="362">
        <v>7070.9605532371133</v>
      </c>
      <c r="CA63" s="363">
        <v>7104.44507026469</v>
      </c>
    </row>
    <row r="64" spans="1:79" s="54" customFormat="1" ht="26.25" customHeight="1" x14ac:dyDescent="0.4">
      <c r="A64" s="48"/>
      <c r="B64" s="123" t="s">
        <v>453</v>
      </c>
      <c r="C64" s="48"/>
      <c r="D64" s="361" t="s">
        <v>409</v>
      </c>
      <c r="E64" s="361" t="s">
        <v>409</v>
      </c>
      <c r="F64" s="361" t="s">
        <v>409</v>
      </c>
      <c r="G64" s="361" t="s">
        <v>409</v>
      </c>
      <c r="H64" s="361" t="s">
        <v>409</v>
      </c>
      <c r="I64" s="361" t="s">
        <v>409</v>
      </c>
      <c r="J64" s="361" t="s">
        <v>409</v>
      </c>
      <c r="K64" s="361" t="s">
        <v>409</v>
      </c>
      <c r="L64" s="361" t="s">
        <v>409</v>
      </c>
      <c r="M64" s="361" t="s">
        <v>409</v>
      </c>
      <c r="N64" s="361" t="s">
        <v>409</v>
      </c>
      <c r="O64" s="361" t="s">
        <v>409</v>
      </c>
      <c r="P64" s="361" t="s">
        <v>409</v>
      </c>
      <c r="Q64" s="361" t="s">
        <v>409</v>
      </c>
      <c r="R64" s="361" t="s">
        <v>409</v>
      </c>
      <c r="S64" s="361" t="s">
        <v>409</v>
      </c>
      <c r="T64" s="361" t="s">
        <v>409</v>
      </c>
      <c r="U64" s="361" t="s">
        <v>409</v>
      </c>
      <c r="V64" s="361" t="s">
        <v>409</v>
      </c>
      <c r="W64" s="361" t="s">
        <v>409</v>
      </c>
      <c r="X64" s="361" t="s">
        <v>409</v>
      </c>
      <c r="Y64" s="361" t="s">
        <v>409</v>
      </c>
      <c r="Z64" s="361" t="s">
        <v>409</v>
      </c>
      <c r="AA64" s="361" t="s">
        <v>409</v>
      </c>
      <c r="AB64" s="361" t="s">
        <v>409</v>
      </c>
      <c r="AC64" s="361" t="s">
        <v>409</v>
      </c>
      <c r="AD64" s="361" t="s">
        <v>409</v>
      </c>
      <c r="AE64" s="361" t="s">
        <v>409</v>
      </c>
      <c r="AF64" s="361" t="s">
        <v>409</v>
      </c>
      <c r="AG64" s="361" t="s">
        <v>409</v>
      </c>
      <c r="AH64" s="361" t="s">
        <v>409</v>
      </c>
      <c r="AI64" s="361" t="s">
        <v>409</v>
      </c>
      <c r="AJ64" s="361" t="s">
        <v>409</v>
      </c>
      <c r="AK64" s="361" t="s">
        <v>409</v>
      </c>
      <c r="AL64" s="361" t="s">
        <v>409</v>
      </c>
      <c r="AM64" s="361" t="s">
        <v>409</v>
      </c>
      <c r="AN64" s="361" t="s">
        <v>409</v>
      </c>
      <c r="AO64" s="361" t="s">
        <v>409</v>
      </c>
      <c r="AP64" s="361" t="s">
        <v>409</v>
      </c>
      <c r="AQ64" s="361" t="s">
        <v>409</v>
      </c>
      <c r="AR64" s="361" t="s">
        <v>409</v>
      </c>
      <c r="AS64" s="361" t="s">
        <v>409</v>
      </c>
      <c r="AT64" s="361" t="s">
        <v>409</v>
      </c>
      <c r="AU64" s="361" t="s">
        <v>409</v>
      </c>
      <c r="AV64" s="361" t="s">
        <v>409</v>
      </c>
      <c r="AW64" s="361" t="s">
        <v>409</v>
      </c>
      <c r="AX64" s="361">
        <v>10585.298969718036</v>
      </c>
      <c r="AY64" s="361">
        <v>11108.323167771041</v>
      </c>
      <c r="AZ64" s="361">
        <v>11473.957354510523</v>
      </c>
      <c r="BA64" s="361">
        <v>11669.361669282594</v>
      </c>
      <c r="BB64" s="361">
        <v>11737.03178392621</v>
      </c>
      <c r="BC64" s="361">
        <v>12007.572737852628</v>
      </c>
      <c r="BD64" s="361">
        <v>12052.56736448487</v>
      </c>
      <c r="BE64" s="361">
        <v>12583.651189456847</v>
      </c>
      <c r="BF64" s="361">
        <v>13456.109685094108</v>
      </c>
      <c r="BG64" s="361">
        <v>12794.841351648245</v>
      </c>
      <c r="BH64" s="361">
        <v>13102.615697815301</v>
      </c>
      <c r="BI64" s="361">
        <v>13300.050570381623</v>
      </c>
      <c r="BJ64" s="361">
        <v>13362.145452328523</v>
      </c>
      <c r="BK64" s="361">
        <v>13617.699989823775</v>
      </c>
      <c r="BL64" s="361">
        <v>13794.003002390727</v>
      </c>
      <c r="BM64" s="361">
        <v>14711.438174492232</v>
      </c>
      <c r="BN64" s="361">
        <v>14836.400609620423</v>
      </c>
      <c r="BO64" s="361">
        <v>15618.097369774907</v>
      </c>
      <c r="BP64" s="361">
        <v>16462.092876107723</v>
      </c>
      <c r="BQ64" s="361">
        <v>16460.548036090557</v>
      </c>
      <c r="BR64" s="361">
        <v>16605.45320166869</v>
      </c>
      <c r="BS64" s="361">
        <v>16735.489350899752</v>
      </c>
      <c r="BT64" s="361">
        <v>16033.838506859282</v>
      </c>
      <c r="BU64" s="361">
        <v>15148.393287780011</v>
      </c>
      <c r="BV64" s="361">
        <v>14161.761759021429</v>
      </c>
      <c r="BW64" s="361">
        <v>15373.602172190553</v>
      </c>
      <c r="BX64" s="362">
        <v>15312.601339000035</v>
      </c>
      <c r="BY64" s="362">
        <v>15419.751469127626</v>
      </c>
      <c r="BZ64" s="362">
        <v>15648.703413892887</v>
      </c>
      <c r="CA64" s="363">
        <v>15869.154845318913</v>
      </c>
    </row>
    <row r="65" spans="1:79" s="54" customFormat="1" x14ac:dyDescent="0.4">
      <c r="A65" s="48"/>
      <c r="B65" s="123" t="s">
        <v>454</v>
      </c>
      <c r="C65" s="48"/>
      <c r="D65" s="361" t="s">
        <v>409</v>
      </c>
      <c r="E65" s="361" t="s">
        <v>409</v>
      </c>
      <c r="F65" s="361" t="s">
        <v>409</v>
      </c>
      <c r="G65" s="361" t="s">
        <v>409</v>
      </c>
      <c r="H65" s="361" t="s">
        <v>409</v>
      </c>
      <c r="I65" s="361" t="s">
        <v>409</v>
      </c>
      <c r="J65" s="361" t="s">
        <v>409</v>
      </c>
      <c r="K65" s="361" t="s">
        <v>409</v>
      </c>
      <c r="L65" s="361" t="s">
        <v>409</v>
      </c>
      <c r="M65" s="361" t="s">
        <v>409</v>
      </c>
      <c r="N65" s="361" t="s">
        <v>409</v>
      </c>
      <c r="O65" s="361" t="s">
        <v>409</v>
      </c>
      <c r="P65" s="361" t="s">
        <v>409</v>
      </c>
      <c r="Q65" s="361" t="s">
        <v>409</v>
      </c>
      <c r="R65" s="361" t="s">
        <v>409</v>
      </c>
      <c r="S65" s="361" t="s">
        <v>409</v>
      </c>
      <c r="T65" s="361" t="s">
        <v>409</v>
      </c>
      <c r="U65" s="361" t="s">
        <v>409</v>
      </c>
      <c r="V65" s="361" t="s">
        <v>409</v>
      </c>
      <c r="W65" s="361" t="s">
        <v>409</v>
      </c>
      <c r="X65" s="361" t="s">
        <v>409</v>
      </c>
      <c r="Y65" s="361" t="s">
        <v>409</v>
      </c>
      <c r="Z65" s="361" t="s">
        <v>409</v>
      </c>
      <c r="AA65" s="361" t="s">
        <v>409</v>
      </c>
      <c r="AB65" s="361">
        <v>168.45134136275533</v>
      </c>
      <c r="AC65" s="361">
        <v>299.25572691559967</v>
      </c>
      <c r="AD65" s="361">
        <v>137.40331592036554</v>
      </c>
      <c r="AE65" s="361">
        <v>220.77985914924875</v>
      </c>
      <c r="AF65" s="361">
        <v>163.51695478485567</v>
      </c>
      <c r="AG65" s="361">
        <v>761.23971332051997</v>
      </c>
      <c r="AH65" s="361">
        <v>703.73031271542504</v>
      </c>
      <c r="AI65" s="361">
        <v>643.06359063593766</v>
      </c>
      <c r="AJ65" s="361">
        <v>629.00990468425186</v>
      </c>
      <c r="AK65" s="361">
        <v>839.81602672159818</v>
      </c>
      <c r="AL65" s="361">
        <v>1017.6133236829827</v>
      </c>
      <c r="AM65" s="361">
        <v>1483.4437207697963</v>
      </c>
      <c r="AN65" s="361">
        <v>1799.856071027993</v>
      </c>
      <c r="AO65" s="361">
        <v>2187.9497633299452</v>
      </c>
      <c r="AP65" s="361">
        <v>2375.2620878486227</v>
      </c>
      <c r="AQ65" s="361">
        <v>2326.2525641297275</v>
      </c>
      <c r="AR65" s="361">
        <v>2271.0363361302711</v>
      </c>
      <c r="AS65" s="361">
        <v>2688.856750421367</v>
      </c>
      <c r="AT65" s="361">
        <v>3215.8601780711956</v>
      </c>
      <c r="AU65" s="361">
        <v>4154.2006431327982</v>
      </c>
      <c r="AV65" s="361">
        <v>5449.4748238968923</v>
      </c>
      <c r="AW65" s="361">
        <v>6864.9242273874042</v>
      </c>
      <c r="AX65" s="361">
        <v>7894.8297263073046</v>
      </c>
      <c r="AY65" s="361">
        <v>8554.319078372022</v>
      </c>
      <c r="AZ65" s="361">
        <v>8818.2542702126575</v>
      </c>
      <c r="BA65" s="361">
        <v>8561.993897871811</v>
      </c>
      <c r="BB65" s="361">
        <v>8424.6932378535839</v>
      </c>
      <c r="BC65" s="361">
        <v>8480.8857176814308</v>
      </c>
      <c r="BD65" s="361">
        <v>8561.7930745436734</v>
      </c>
      <c r="BE65" s="361">
        <v>9054.2467291624198</v>
      </c>
      <c r="BF65" s="361">
        <v>10130.673194682808</v>
      </c>
      <c r="BG65" s="361">
        <v>10046.632746528168</v>
      </c>
      <c r="BH65" s="361">
        <v>10635.191332868551</v>
      </c>
      <c r="BI65" s="361">
        <v>11285.874504630183</v>
      </c>
      <c r="BJ65" s="361">
        <v>11978.534451655714</v>
      </c>
      <c r="BK65" s="361">
        <v>12685.061918276047</v>
      </c>
      <c r="BL65" s="361">
        <v>14101.087768293912</v>
      </c>
      <c r="BM65" s="361">
        <v>17202.926600074432</v>
      </c>
      <c r="BN65" s="361">
        <v>18635.606573969442</v>
      </c>
      <c r="BO65" s="361">
        <v>19795.687929586642</v>
      </c>
      <c r="BP65" s="361">
        <v>20281.90663954632</v>
      </c>
      <c r="BQ65" s="361">
        <v>20135.943471901741</v>
      </c>
      <c r="BR65" s="361">
        <v>19988.937100635358</v>
      </c>
      <c r="BS65" s="361">
        <v>19778.900713612788</v>
      </c>
      <c r="BT65" s="361">
        <v>18668.764244206406</v>
      </c>
      <c r="BU65" s="361">
        <v>17456.772380430299</v>
      </c>
      <c r="BV65" s="361">
        <v>15867.018192882351</v>
      </c>
      <c r="BW65" s="361">
        <v>17678.36411295411</v>
      </c>
      <c r="BX65" s="362">
        <v>17657.853455480523</v>
      </c>
      <c r="BY65" s="362">
        <v>17737.903149252928</v>
      </c>
      <c r="BZ65" s="362">
        <v>17927.439641229397</v>
      </c>
      <c r="CA65" s="363">
        <v>18087.58159905257</v>
      </c>
    </row>
    <row r="66" spans="1:79" s="54" customFormat="1" ht="26.25" customHeight="1" x14ac:dyDescent="0.4">
      <c r="A66" s="143"/>
      <c r="B66" s="143" t="s">
        <v>414</v>
      </c>
      <c r="C66" s="48"/>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61"/>
      <c r="BV66" s="361"/>
      <c r="BW66" s="361"/>
      <c r="BX66" s="362"/>
      <c r="BY66" s="362"/>
      <c r="BZ66" s="362"/>
      <c r="CA66" s="363"/>
    </row>
    <row r="67" spans="1:79" s="54" customFormat="1" x14ac:dyDescent="0.4">
      <c r="A67" s="394"/>
      <c r="B67" s="64" t="s">
        <v>415</v>
      </c>
      <c r="C67" s="48"/>
      <c r="D67" s="361" t="s">
        <v>409</v>
      </c>
      <c r="E67" s="361" t="s">
        <v>409</v>
      </c>
      <c r="F67" s="361" t="s">
        <v>409</v>
      </c>
      <c r="G67" s="361" t="s">
        <v>409</v>
      </c>
      <c r="H67" s="361" t="s">
        <v>409</v>
      </c>
      <c r="I67" s="361" t="s">
        <v>409</v>
      </c>
      <c r="J67" s="361" t="s">
        <v>409</v>
      </c>
      <c r="K67" s="361" t="s">
        <v>409</v>
      </c>
      <c r="L67" s="361" t="s">
        <v>409</v>
      </c>
      <c r="M67" s="361" t="s">
        <v>409</v>
      </c>
      <c r="N67" s="361" t="s">
        <v>409</v>
      </c>
      <c r="O67" s="361" t="s">
        <v>409</v>
      </c>
      <c r="P67" s="361" t="s">
        <v>409</v>
      </c>
      <c r="Q67" s="361" t="s">
        <v>409</v>
      </c>
      <c r="R67" s="361" t="s">
        <v>409</v>
      </c>
      <c r="S67" s="361" t="s">
        <v>409</v>
      </c>
      <c r="T67" s="361" t="s">
        <v>409</v>
      </c>
      <c r="U67" s="361" t="s">
        <v>409</v>
      </c>
      <c r="V67" s="361" t="s">
        <v>409</v>
      </c>
      <c r="W67" s="361" t="s">
        <v>409</v>
      </c>
      <c r="X67" s="361" t="s">
        <v>409</v>
      </c>
      <c r="Y67" s="361" t="s">
        <v>409</v>
      </c>
      <c r="Z67" s="361" t="s">
        <v>409</v>
      </c>
      <c r="AA67" s="361" t="s">
        <v>409</v>
      </c>
      <c r="AB67" s="361" t="s">
        <v>409</v>
      </c>
      <c r="AC67" s="361" t="s">
        <v>409</v>
      </c>
      <c r="AD67" s="361" t="s">
        <v>409</v>
      </c>
      <c r="AE67" s="361" t="s">
        <v>409</v>
      </c>
      <c r="AF67" s="361" t="s">
        <v>409</v>
      </c>
      <c r="AG67" s="361" t="s">
        <v>409</v>
      </c>
      <c r="AH67" s="361" t="s">
        <v>409</v>
      </c>
      <c r="AI67" s="361" t="s">
        <v>409</v>
      </c>
      <c r="AJ67" s="361" t="s">
        <v>409</v>
      </c>
      <c r="AK67" s="361" t="s">
        <v>409</v>
      </c>
      <c r="AL67" s="361" t="s">
        <v>409</v>
      </c>
      <c r="AM67" s="361" t="s">
        <v>409</v>
      </c>
      <c r="AN67" s="361" t="s">
        <v>409</v>
      </c>
      <c r="AO67" s="361" t="s">
        <v>409</v>
      </c>
      <c r="AP67" s="361" t="s">
        <v>409</v>
      </c>
      <c r="AQ67" s="361" t="s">
        <v>409</v>
      </c>
      <c r="AR67" s="361" t="s">
        <v>409</v>
      </c>
      <c r="AS67" s="361" t="s">
        <v>409</v>
      </c>
      <c r="AT67" s="361" t="s">
        <v>409</v>
      </c>
      <c r="AU67" s="361" t="s">
        <v>409</v>
      </c>
      <c r="AV67" s="361" t="s">
        <v>409</v>
      </c>
      <c r="AW67" s="361" t="s">
        <v>409</v>
      </c>
      <c r="AX67" s="361" t="s">
        <v>409</v>
      </c>
      <c r="AY67" s="361" t="s">
        <v>409</v>
      </c>
      <c r="AZ67" s="361" t="s">
        <v>409</v>
      </c>
      <c r="BA67" s="361" t="s">
        <v>409</v>
      </c>
      <c r="BB67" s="361" t="s">
        <v>409</v>
      </c>
      <c r="BC67" s="361" t="s">
        <v>409</v>
      </c>
      <c r="BD67" s="361" t="s">
        <v>409</v>
      </c>
      <c r="BE67" s="361" t="s">
        <v>409</v>
      </c>
      <c r="BF67" s="361" t="s">
        <v>409</v>
      </c>
      <c r="BG67" s="361" t="s">
        <v>409</v>
      </c>
      <c r="BH67" s="361" t="s">
        <v>409</v>
      </c>
      <c r="BI67" s="361" t="s">
        <v>409</v>
      </c>
      <c r="BJ67" s="361" t="s">
        <v>409</v>
      </c>
      <c r="BK67" s="361" t="s">
        <v>409</v>
      </c>
      <c r="BL67" s="361">
        <v>1978.9599754076717</v>
      </c>
      <c r="BM67" s="361">
        <v>3237.7373534859171</v>
      </c>
      <c r="BN67" s="361">
        <v>3569.5580853007418</v>
      </c>
      <c r="BO67" s="361">
        <v>3902.3944248280595</v>
      </c>
      <c r="BP67" s="361">
        <v>4101.1864605663959</v>
      </c>
      <c r="BQ67" s="361">
        <v>3582.7866783622439</v>
      </c>
      <c r="BR67" s="361">
        <v>2631.4271938464331</v>
      </c>
      <c r="BS67" s="361">
        <v>2074.8289270152541</v>
      </c>
      <c r="BT67" s="361">
        <v>1732.1333818851308</v>
      </c>
      <c r="BU67" s="361">
        <v>1507.0530947998029</v>
      </c>
      <c r="BV67" s="361">
        <v>1129.4178403460123</v>
      </c>
      <c r="BW67" s="361">
        <v>2136.7623649850607</v>
      </c>
      <c r="BX67" s="362">
        <v>2222.5999157077476</v>
      </c>
      <c r="BY67" s="362">
        <v>2268.2582232058999</v>
      </c>
      <c r="BZ67" s="362">
        <v>2302.4439960768573</v>
      </c>
      <c r="CA67" s="363">
        <v>2334.3432655809543</v>
      </c>
    </row>
    <row r="68" spans="1:79" s="54" customFormat="1" x14ac:dyDescent="0.4">
      <c r="A68" s="394"/>
      <c r="B68" s="64" t="s">
        <v>25</v>
      </c>
      <c r="C68" s="48"/>
      <c r="D68" s="361" t="s">
        <v>409</v>
      </c>
      <c r="E68" s="361" t="s">
        <v>409</v>
      </c>
      <c r="F68" s="361" t="s">
        <v>409</v>
      </c>
      <c r="G68" s="361" t="s">
        <v>409</v>
      </c>
      <c r="H68" s="361" t="s">
        <v>409</v>
      </c>
      <c r="I68" s="361" t="s">
        <v>409</v>
      </c>
      <c r="J68" s="361" t="s">
        <v>409</v>
      </c>
      <c r="K68" s="361" t="s">
        <v>409</v>
      </c>
      <c r="L68" s="361" t="s">
        <v>409</v>
      </c>
      <c r="M68" s="361" t="s">
        <v>409</v>
      </c>
      <c r="N68" s="361" t="s">
        <v>409</v>
      </c>
      <c r="O68" s="361" t="s">
        <v>409</v>
      </c>
      <c r="P68" s="361" t="s">
        <v>409</v>
      </c>
      <c r="Q68" s="361" t="s">
        <v>409</v>
      </c>
      <c r="R68" s="361" t="s">
        <v>409</v>
      </c>
      <c r="S68" s="361" t="s">
        <v>409</v>
      </c>
      <c r="T68" s="361" t="s">
        <v>409</v>
      </c>
      <c r="U68" s="361" t="s">
        <v>409</v>
      </c>
      <c r="V68" s="361" t="s">
        <v>409</v>
      </c>
      <c r="W68" s="361" t="s">
        <v>409</v>
      </c>
      <c r="X68" s="361" t="s">
        <v>409</v>
      </c>
      <c r="Y68" s="361" t="s">
        <v>409</v>
      </c>
      <c r="Z68" s="361" t="s">
        <v>409</v>
      </c>
      <c r="AA68" s="361" t="s">
        <v>409</v>
      </c>
      <c r="AB68" s="361" t="s">
        <v>409</v>
      </c>
      <c r="AC68" s="361" t="s">
        <v>409</v>
      </c>
      <c r="AD68" s="361" t="s">
        <v>409</v>
      </c>
      <c r="AE68" s="361" t="s">
        <v>409</v>
      </c>
      <c r="AF68" s="361" t="s">
        <v>409</v>
      </c>
      <c r="AG68" s="361" t="s">
        <v>409</v>
      </c>
      <c r="AH68" s="361" t="s">
        <v>409</v>
      </c>
      <c r="AI68" s="361" t="s">
        <v>409</v>
      </c>
      <c r="AJ68" s="361" t="s">
        <v>409</v>
      </c>
      <c r="AK68" s="361" t="s">
        <v>409</v>
      </c>
      <c r="AL68" s="361" t="s">
        <v>409</v>
      </c>
      <c r="AM68" s="361" t="s">
        <v>409</v>
      </c>
      <c r="AN68" s="361" t="s">
        <v>409</v>
      </c>
      <c r="AO68" s="361" t="s">
        <v>409</v>
      </c>
      <c r="AP68" s="361" t="s">
        <v>409</v>
      </c>
      <c r="AQ68" s="361" t="s">
        <v>409</v>
      </c>
      <c r="AR68" s="361" t="s">
        <v>409</v>
      </c>
      <c r="AS68" s="361" t="s">
        <v>409</v>
      </c>
      <c r="AT68" s="361" t="s">
        <v>409</v>
      </c>
      <c r="AU68" s="361" t="s">
        <v>409</v>
      </c>
      <c r="AV68" s="361" t="s">
        <v>409</v>
      </c>
      <c r="AW68" s="361" t="s">
        <v>409</v>
      </c>
      <c r="AX68" s="361" t="s">
        <v>409</v>
      </c>
      <c r="AY68" s="361" t="s">
        <v>409</v>
      </c>
      <c r="AZ68" s="361" t="s">
        <v>409</v>
      </c>
      <c r="BA68" s="361" t="s">
        <v>409</v>
      </c>
      <c r="BB68" s="361" t="s">
        <v>409</v>
      </c>
      <c r="BC68" s="361" t="s">
        <v>409</v>
      </c>
      <c r="BD68" s="361" t="s">
        <v>409</v>
      </c>
      <c r="BE68" s="361" t="s">
        <v>409</v>
      </c>
      <c r="BF68" s="361" t="s">
        <v>409</v>
      </c>
      <c r="BG68" s="361" t="s">
        <v>409</v>
      </c>
      <c r="BH68" s="361" t="s">
        <v>409</v>
      </c>
      <c r="BI68" s="361" t="s">
        <v>409</v>
      </c>
      <c r="BJ68" s="361" t="s">
        <v>409</v>
      </c>
      <c r="BK68" s="361" t="s">
        <v>409</v>
      </c>
      <c r="BL68" s="361">
        <v>5379.3992399875042</v>
      </c>
      <c r="BM68" s="361">
        <v>6005.9268119499138</v>
      </c>
      <c r="BN68" s="361">
        <v>6257.8399923501702</v>
      </c>
      <c r="BO68" s="361">
        <v>6603.0256208910014</v>
      </c>
      <c r="BP68" s="361">
        <v>6813.7875872232189</v>
      </c>
      <c r="BQ68" s="361">
        <v>6845.5114434546786</v>
      </c>
      <c r="BR68" s="361">
        <v>7286.6290227674135</v>
      </c>
      <c r="BS68" s="361">
        <v>7519.3455227511113</v>
      </c>
      <c r="BT68" s="361">
        <v>7270.9483427080113</v>
      </c>
      <c r="BU68" s="361">
        <v>6934.011241779006</v>
      </c>
      <c r="BV68" s="361">
        <v>6460.9163876701577</v>
      </c>
      <c r="BW68" s="361">
        <v>7033.4484341008292</v>
      </c>
      <c r="BX68" s="362">
        <v>7017.7951808888938</v>
      </c>
      <c r="BY68" s="362">
        <v>6999.2339056229766</v>
      </c>
      <c r="BZ68" s="362">
        <v>7013.3418247170302</v>
      </c>
      <c r="CA68" s="363">
        <v>7026.0961403061401</v>
      </c>
    </row>
    <row r="69" spans="1:79" s="54" customFormat="1" x14ac:dyDescent="0.4">
      <c r="A69" s="394"/>
      <c r="B69" s="64" t="s">
        <v>416</v>
      </c>
      <c r="C69" s="48"/>
      <c r="D69" s="361" t="s">
        <v>409</v>
      </c>
      <c r="E69" s="361" t="s">
        <v>409</v>
      </c>
      <c r="F69" s="361" t="s">
        <v>409</v>
      </c>
      <c r="G69" s="361" t="s">
        <v>409</v>
      </c>
      <c r="H69" s="361" t="s">
        <v>409</v>
      </c>
      <c r="I69" s="361" t="s">
        <v>409</v>
      </c>
      <c r="J69" s="361" t="s">
        <v>409</v>
      </c>
      <c r="K69" s="361" t="s">
        <v>409</v>
      </c>
      <c r="L69" s="361" t="s">
        <v>409</v>
      </c>
      <c r="M69" s="361" t="s">
        <v>409</v>
      </c>
      <c r="N69" s="361" t="s">
        <v>409</v>
      </c>
      <c r="O69" s="361" t="s">
        <v>409</v>
      </c>
      <c r="P69" s="361" t="s">
        <v>409</v>
      </c>
      <c r="Q69" s="361" t="s">
        <v>409</v>
      </c>
      <c r="R69" s="361" t="s">
        <v>409</v>
      </c>
      <c r="S69" s="361" t="s">
        <v>409</v>
      </c>
      <c r="T69" s="361" t="s">
        <v>409</v>
      </c>
      <c r="U69" s="361" t="s">
        <v>409</v>
      </c>
      <c r="V69" s="361" t="s">
        <v>409</v>
      </c>
      <c r="W69" s="361" t="s">
        <v>409</v>
      </c>
      <c r="X69" s="361" t="s">
        <v>409</v>
      </c>
      <c r="Y69" s="361" t="s">
        <v>409</v>
      </c>
      <c r="Z69" s="361" t="s">
        <v>409</v>
      </c>
      <c r="AA69" s="361" t="s">
        <v>409</v>
      </c>
      <c r="AB69" s="361" t="s">
        <v>409</v>
      </c>
      <c r="AC69" s="361" t="s">
        <v>409</v>
      </c>
      <c r="AD69" s="361" t="s">
        <v>409</v>
      </c>
      <c r="AE69" s="361" t="s">
        <v>409</v>
      </c>
      <c r="AF69" s="361" t="s">
        <v>409</v>
      </c>
      <c r="AG69" s="361" t="s">
        <v>409</v>
      </c>
      <c r="AH69" s="361" t="s">
        <v>409</v>
      </c>
      <c r="AI69" s="361" t="s">
        <v>409</v>
      </c>
      <c r="AJ69" s="361" t="s">
        <v>409</v>
      </c>
      <c r="AK69" s="361" t="s">
        <v>409</v>
      </c>
      <c r="AL69" s="361" t="s">
        <v>409</v>
      </c>
      <c r="AM69" s="361" t="s">
        <v>409</v>
      </c>
      <c r="AN69" s="361" t="s">
        <v>409</v>
      </c>
      <c r="AO69" s="361" t="s">
        <v>409</v>
      </c>
      <c r="AP69" s="361" t="s">
        <v>409</v>
      </c>
      <c r="AQ69" s="361" t="s">
        <v>409</v>
      </c>
      <c r="AR69" s="361" t="s">
        <v>409</v>
      </c>
      <c r="AS69" s="361" t="s">
        <v>409</v>
      </c>
      <c r="AT69" s="361" t="s">
        <v>409</v>
      </c>
      <c r="AU69" s="361" t="s">
        <v>409</v>
      </c>
      <c r="AV69" s="361" t="s">
        <v>409</v>
      </c>
      <c r="AW69" s="361" t="s">
        <v>409</v>
      </c>
      <c r="AX69" s="361" t="s">
        <v>409</v>
      </c>
      <c r="AY69" s="361" t="s">
        <v>409</v>
      </c>
      <c r="AZ69" s="361" t="s">
        <v>409</v>
      </c>
      <c r="BA69" s="361" t="s">
        <v>409</v>
      </c>
      <c r="BB69" s="361" t="s">
        <v>409</v>
      </c>
      <c r="BC69" s="361" t="s">
        <v>409</v>
      </c>
      <c r="BD69" s="361" t="s">
        <v>409</v>
      </c>
      <c r="BE69" s="361" t="s">
        <v>409</v>
      </c>
      <c r="BF69" s="361" t="s">
        <v>409</v>
      </c>
      <c r="BG69" s="361" t="s">
        <v>409</v>
      </c>
      <c r="BH69" s="361" t="s">
        <v>409</v>
      </c>
      <c r="BI69" s="361" t="s">
        <v>409</v>
      </c>
      <c r="BJ69" s="361" t="s">
        <v>409</v>
      </c>
      <c r="BK69" s="361" t="s">
        <v>409</v>
      </c>
      <c r="BL69" s="361">
        <v>3939.6017989815787</v>
      </c>
      <c r="BM69" s="361">
        <v>4045.7515156041336</v>
      </c>
      <c r="BN69" s="361">
        <v>3776.6661054799465</v>
      </c>
      <c r="BO69" s="361">
        <v>3447.6771597901034</v>
      </c>
      <c r="BP69" s="361">
        <v>3099.9170027337805</v>
      </c>
      <c r="BQ69" s="361">
        <v>2767.8816351269161</v>
      </c>
      <c r="BR69" s="361">
        <v>2595.5936904528508</v>
      </c>
      <c r="BS69" s="361">
        <v>2442.0486620465003</v>
      </c>
      <c r="BT69" s="361">
        <v>2210.6250736385741</v>
      </c>
      <c r="BU69" s="361">
        <v>1939.2984776771782</v>
      </c>
      <c r="BV69" s="361">
        <v>1678.3812527275611</v>
      </c>
      <c r="BW69" s="361">
        <v>1872.3682360611128</v>
      </c>
      <c r="BX69" s="362">
        <v>1785.4451996735509</v>
      </c>
      <c r="BY69" s="362">
        <v>1726.9586811824815</v>
      </c>
      <c r="BZ69" s="362">
        <v>1717.7815339535282</v>
      </c>
      <c r="CA69" s="363">
        <v>1725.1471394346052</v>
      </c>
    </row>
    <row r="70" spans="1:79" s="54" customFormat="1" x14ac:dyDescent="0.4">
      <c r="A70" s="394"/>
      <c r="B70" s="64" t="s">
        <v>363</v>
      </c>
      <c r="C70" s="48"/>
      <c r="D70" s="361" t="s">
        <v>409</v>
      </c>
      <c r="E70" s="361" t="s">
        <v>409</v>
      </c>
      <c r="F70" s="361" t="s">
        <v>409</v>
      </c>
      <c r="G70" s="361" t="s">
        <v>409</v>
      </c>
      <c r="H70" s="361" t="s">
        <v>409</v>
      </c>
      <c r="I70" s="361" t="s">
        <v>409</v>
      </c>
      <c r="J70" s="361" t="s">
        <v>409</v>
      </c>
      <c r="K70" s="361" t="s">
        <v>409</v>
      </c>
      <c r="L70" s="361" t="s">
        <v>409</v>
      </c>
      <c r="M70" s="361" t="s">
        <v>409</v>
      </c>
      <c r="N70" s="361" t="s">
        <v>409</v>
      </c>
      <c r="O70" s="361" t="s">
        <v>409</v>
      </c>
      <c r="P70" s="361" t="s">
        <v>409</v>
      </c>
      <c r="Q70" s="361" t="s">
        <v>409</v>
      </c>
      <c r="R70" s="361" t="s">
        <v>409</v>
      </c>
      <c r="S70" s="361" t="s">
        <v>409</v>
      </c>
      <c r="T70" s="361" t="s">
        <v>409</v>
      </c>
      <c r="U70" s="361" t="s">
        <v>409</v>
      </c>
      <c r="V70" s="361" t="s">
        <v>409</v>
      </c>
      <c r="W70" s="361" t="s">
        <v>409</v>
      </c>
      <c r="X70" s="361" t="s">
        <v>409</v>
      </c>
      <c r="Y70" s="361" t="s">
        <v>409</v>
      </c>
      <c r="Z70" s="361" t="s">
        <v>409</v>
      </c>
      <c r="AA70" s="361" t="s">
        <v>409</v>
      </c>
      <c r="AB70" s="361" t="s">
        <v>409</v>
      </c>
      <c r="AC70" s="361" t="s">
        <v>409</v>
      </c>
      <c r="AD70" s="361" t="s">
        <v>409</v>
      </c>
      <c r="AE70" s="361" t="s">
        <v>409</v>
      </c>
      <c r="AF70" s="361" t="s">
        <v>409</v>
      </c>
      <c r="AG70" s="361" t="s">
        <v>409</v>
      </c>
      <c r="AH70" s="361" t="s">
        <v>409</v>
      </c>
      <c r="AI70" s="361" t="s">
        <v>409</v>
      </c>
      <c r="AJ70" s="361" t="s">
        <v>409</v>
      </c>
      <c r="AK70" s="361" t="s">
        <v>409</v>
      </c>
      <c r="AL70" s="361" t="s">
        <v>409</v>
      </c>
      <c r="AM70" s="361" t="s">
        <v>409</v>
      </c>
      <c r="AN70" s="361" t="s">
        <v>409</v>
      </c>
      <c r="AO70" s="361" t="s">
        <v>409</v>
      </c>
      <c r="AP70" s="361" t="s">
        <v>409</v>
      </c>
      <c r="AQ70" s="361" t="s">
        <v>409</v>
      </c>
      <c r="AR70" s="361" t="s">
        <v>409</v>
      </c>
      <c r="AS70" s="361" t="s">
        <v>409</v>
      </c>
      <c r="AT70" s="361" t="s">
        <v>409</v>
      </c>
      <c r="AU70" s="361" t="s">
        <v>409</v>
      </c>
      <c r="AV70" s="361" t="s">
        <v>409</v>
      </c>
      <c r="AW70" s="361" t="s">
        <v>409</v>
      </c>
      <c r="AX70" s="361" t="s">
        <v>409</v>
      </c>
      <c r="AY70" s="361" t="s">
        <v>409</v>
      </c>
      <c r="AZ70" s="361" t="s">
        <v>409</v>
      </c>
      <c r="BA70" s="361" t="s">
        <v>409</v>
      </c>
      <c r="BB70" s="361" t="s">
        <v>409</v>
      </c>
      <c r="BC70" s="361" t="s">
        <v>409</v>
      </c>
      <c r="BD70" s="361" t="s">
        <v>409</v>
      </c>
      <c r="BE70" s="361" t="s">
        <v>409</v>
      </c>
      <c r="BF70" s="361" t="s">
        <v>409</v>
      </c>
      <c r="BG70" s="361" t="s">
        <v>409</v>
      </c>
      <c r="BH70" s="361" t="s">
        <v>409</v>
      </c>
      <c r="BI70" s="361" t="s">
        <v>409</v>
      </c>
      <c r="BJ70" s="361" t="s">
        <v>409</v>
      </c>
      <c r="BK70" s="361" t="s">
        <v>409</v>
      </c>
      <c r="BL70" s="361">
        <v>378.89192258092783</v>
      </c>
      <c r="BM70" s="361">
        <v>464.36547841836602</v>
      </c>
      <c r="BN70" s="361">
        <v>540.97622783790769</v>
      </c>
      <c r="BO70" s="361">
        <v>620.53179069375392</v>
      </c>
      <c r="BP70" s="361">
        <v>704.61556081150752</v>
      </c>
      <c r="BQ70" s="361">
        <v>768.47196522507238</v>
      </c>
      <c r="BR70" s="361">
        <v>852.47275525171699</v>
      </c>
      <c r="BS70" s="361">
        <v>958.80605385069885</v>
      </c>
      <c r="BT70" s="361">
        <v>990.47550425813074</v>
      </c>
      <c r="BU70" s="361">
        <v>989.40233825699863</v>
      </c>
      <c r="BV70" s="361">
        <v>957.17565419760069</v>
      </c>
      <c r="BW70" s="361">
        <v>1112.4715546456673</v>
      </c>
      <c r="BX70" s="362">
        <v>1162.3864099395989</v>
      </c>
      <c r="BY70" s="362">
        <v>1215.4928573518439</v>
      </c>
      <c r="BZ70" s="362">
        <v>1275.9989150203544</v>
      </c>
      <c r="CA70" s="363">
        <v>1339.7064435932234</v>
      </c>
    </row>
    <row r="71" spans="1:79" s="54" customFormat="1" x14ac:dyDescent="0.4">
      <c r="A71" s="394"/>
      <c r="B71" s="64" t="s">
        <v>417</v>
      </c>
      <c r="C71" s="48"/>
      <c r="D71" s="361" t="s">
        <v>409</v>
      </c>
      <c r="E71" s="361" t="s">
        <v>409</v>
      </c>
      <c r="F71" s="361" t="s">
        <v>409</v>
      </c>
      <c r="G71" s="361" t="s">
        <v>409</v>
      </c>
      <c r="H71" s="361" t="s">
        <v>409</v>
      </c>
      <c r="I71" s="361" t="s">
        <v>409</v>
      </c>
      <c r="J71" s="361" t="s">
        <v>409</v>
      </c>
      <c r="K71" s="361" t="s">
        <v>409</v>
      </c>
      <c r="L71" s="361" t="s">
        <v>409</v>
      </c>
      <c r="M71" s="361" t="s">
        <v>409</v>
      </c>
      <c r="N71" s="361" t="s">
        <v>409</v>
      </c>
      <c r="O71" s="361" t="s">
        <v>409</v>
      </c>
      <c r="P71" s="361" t="s">
        <v>409</v>
      </c>
      <c r="Q71" s="361" t="s">
        <v>409</v>
      </c>
      <c r="R71" s="361" t="s">
        <v>409</v>
      </c>
      <c r="S71" s="361" t="s">
        <v>409</v>
      </c>
      <c r="T71" s="361" t="s">
        <v>409</v>
      </c>
      <c r="U71" s="361" t="s">
        <v>409</v>
      </c>
      <c r="V71" s="361" t="s">
        <v>409</v>
      </c>
      <c r="W71" s="361" t="s">
        <v>409</v>
      </c>
      <c r="X71" s="361" t="s">
        <v>409</v>
      </c>
      <c r="Y71" s="361" t="s">
        <v>409</v>
      </c>
      <c r="Z71" s="361" t="s">
        <v>409</v>
      </c>
      <c r="AA71" s="361" t="s">
        <v>409</v>
      </c>
      <c r="AB71" s="361" t="s">
        <v>409</v>
      </c>
      <c r="AC71" s="361" t="s">
        <v>409</v>
      </c>
      <c r="AD71" s="361" t="s">
        <v>409</v>
      </c>
      <c r="AE71" s="361" t="s">
        <v>409</v>
      </c>
      <c r="AF71" s="361" t="s">
        <v>409</v>
      </c>
      <c r="AG71" s="361" t="s">
        <v>409</v>
      </c>
      <c r="AH71" s="361" t="s">
        <v>409</v>
      </c>
      <c r="AI71" s="361" t="s">
        <v>409</v>
      </c>
      <c r="AJ71" s="361" t="s">
        <v>409</v>
      </c>
      <c r="AK71" s="361" t="s">
        <v>409</v>
      </c>
      <c r="AL71" s="361" t="s">
        <v>409</v>
      </c>
      <c r="AM71" s="361" t="s">
        <v>409</v>
      </c>
      <c r="AN71" s="361" t="s">
        <v>409</v>
      </c>
      <c r="AO71" s="361" t="s">
        <v>409</v>
      </c>
      <c r="AP71" s="361" t="s">
        <v>409</v>
      </c>
      <c r="AQ71" s="361" t="s">
        <v>409</v>
      </c>
      <c r="AR71" s="361" t="s">
        <v>409</v>
      </c>
      <c r="AS71" s="361" t="s">
        <v>409</v>
      </c>
      <c r="AT71" s="361" t="s">
        <v>409</v>
      </c>
      <c r="AU71" s="361" t="s">
        <v>409</v>
      </c>
      <c r="AV71" s="361" t="s">
        <v>409</v>
      </c>
      <c r="AW71" s="361" t="s">
        <v>409</v>
      </c>
      <c r="AX71" s="361" t="s">
        <v>409</v>
      </c>
      <c r="AY71" s="361" t="s">
        <v>409</v>
      </c>
      <c r="AZ71" s="361" t="s">
        <v>409</v>
      </c>
      <c r="BA71" s="361" t="s">
        <v>409</v>
      </c>
      <c r="BB71" s="361" t="s">
        <v>409</v>
      </c>
      <c r="BC71" s="361" t="s">
        <v>409</v>
      </c>
      <c r="BD71" s="361" t="s">
        <v>409</v>
      </c>
      <c r="BE71" s="361" t="s">
        <v>409</v>
      </c>
      <c r="BF71" s="361" t="s">
        <v>409</v>
      </c>
      <c r="BG71" s="361" t="s">
        <v>409</v>
      </c>
      <c r="BH71" s="361" t="s">
        <v>409</v>
      </c>
      <c r="BI71" s="361" t="s">
        <v>409</v>
      </c>
      <c r="BJ71" s="361" t="s">
        <v>409</v>
      </c>
      <c r="BK71" s="361" t="s">
        <v>409</v>
      </c>
      <c r="BL71" s="361">
        <v>779.10584314773814</v>
      </c>
      <c r="BM71" s="361">
        <v>802.78445855240307</v>
      </c>
      <c r="BN71" s="361">
        <v>771.26953299037052</v>
      </c>
      <c r="BO71" s="361">
        <v>719.5864417604048</v>
      </c>
      <c r="BP71" s="361">
        <v>620.02252050367872</v>
      </c>
      <c r="BQ71" s="361">
        <v>542.94532469001228</v>
      </c>
      <c r="BR71" s="361">
        <v>484.20929366045351</v>
      </c>
      <c r="BS71" s="361">
        <v>412.89574818958931</v>
      </c>
      <c r="BT71" s="361">
        <v>327.97597928283096</v>
      </c>
      <c r="BU71" s="361">
        <v>232.11276980941361</v>
      </c>
      <c r="BV71" s="361">
        <v>141.79211479454554</v>
      </c>
      <c r="BW71" s="361">
        <v>128.05623724928529</v>
      </c>
      <c r="BX71" s="362">
        <v>128.6811698174813</v>
      </c>
      <c r="BY71" s="362">
        <v>129.87263955134677</v>
      </c>
      <c r="BZ71" s="362">
        <v>131.28174633075548</v>
      </c>
      <c r="CA71" s="363">
        <v>132.74963397814602</v>
      </c>
    </row>
    <row r="72" spans="1:79" s="54" customFormat="1" ht="26.25" customHeight="1" x14ac:dyDescent="0.4">
      <c r="A72" s="394"/>
      <c r="B72" s="64" t="s">
        <v>418</v>
      </c>
      <c r="C72" s="48"/>
      <c r="D72" s="361" t="s">
        <v>409</v>
      </c>
      <c r="E72" s="361" t="s">
        <v>409</v>
      </c>
      <c r="F72" s="361" t="s">
        <v>409</v>
      </c>
      <c r="G72" s="361" t="s">
        <v>409</v>
      </c>
      <c r="H72" s="361" t="s">
        <v>409</v>
      </c>
      <c r="I72" s="361" t="s">
        <v>409</v>
      </c>
      <c r="J72" s="361" t="s">
        <v>409</v>
      </c>
      <c r="K72" s="361" t="s">
        <v>409</v>
      </c>
      <c r="L72" s="361" t="s">
        <v>409</v>
      </c>
      <c r="M72" s="361" t="s">
        <v>409</v>
      </c>
      <c r="N72" s="361" t="s">
        <v>409</v>
      </c>
      <c r="O72" s="361" t="s">
        <v>409</v>
      </c>
      <c r="P72" s="361" t="s">
        <v>409</v>
      </c>
      <c r="Q72" s="361" t="s">
        <v>409</v>
      </c>
      <c r="R72" s="361" t="s">
        <v>409</v>
      </c>
      <c r="S72" s="361" t="s">
        <v>409</v>
      </c>
      <c r="T72" s="361" t="s">
        <v>409</v>
      </c>
      <c r="U72" s="361" t="s">
        <v>409</v>
      </c>
      <c r="V72" s="361" t="s">
        <v>409</v>
      </c>
      <c r="W72" s="361" t="s">
        <v>409</v>
      </c>
      <c r="X72" s="361" t="s">
        <v>409</v>
      </c>
      <c r="Y72" s="361" t="s">
        <v>409</v>
      </c>
      <c r="Z72" s="361" t="s">
        <v>409</v>
      </c>
      <c r="AA72" s="361" t="s">
        <v>409</v>
      </c>
      <c r="AB72" s="361" t="s">
        <v>409</v>
      </c>
      <c r="AC72" s="361" t="s">
        <v>409</v>
      </c>
      <c r="AD72" s="361" t="s">
        <v>409</v>
      </c>
      <c r="AE72" s="361" t="s">
        <v>409</v>
      </c>
      <c r="AF72" s="361" t="s">
        <v>409</v>
      </c>
      <c r="AG72" s="361" t="s">
        <v>409</v>
      </c>
      <c r="AH72" s="361" t="s">
        <v>409</v>
      </c>
      <c r="AI72" s="361" t="s">
        <v>409</v>
      </c>
      <c r="AJ72" s="361" t="s">
        <v>409</v>
      </c>
      <c r="AK72" s="361" t="s">
        <v>409</v>
      </c>
      <c r="AL72" s="361" t="s">
        <v>409</v>
      </c>
      <c r="AM72" s="361" t="s">
        <v>409</v>
      </c>
      <c r="AN72" s="361" t="s">
        <v>409</v>
      </c>
      <c r="AO72" s="361" t="s">
        <v>409</v>
      </c>
      <c r="AP72" s="361" t="s">
        <v>409</v>
      </c>
      <c r="AQ72" s="361" t="s">
        <v>409</v>
      </c>
      <c r="AR72" s="361" t="s">
        <v>409</v>
      </c>
      <c r="AS72" s="361" t="s">
        <v>409</v>
      </c>
      <c r="AT72" s="361" t="s">
        <v>409</v>
      </c>
      <c r="AU72" s="361" t="s">
        <v>409</v>
      </c>
      <c r="AV72" s="361" t="s">
        <v>409</v>
      </c>
      <c r="AW72" s="361" t="s">
        <v>409</v>
      </c>
      <c r="AX72" s="361" t="s">
        <v>409</v>
      </c>
      <c r="AY72" s="361" t="s">
        <v>409</v>
      </c>
      <c r="AZ72" s="361" t="s">
        <v>409</v>
      </c>
      <c r="BA72" s="361" t="s">
        <v>409</v>
      </c>
      <c r="BB72" s="361" t="s">
        <v>409</v>
      </c>
      <c r="BC72" s="361" t="s">
        <v>409</v>
      </c>
      <c r="BD72" s="361" t="s">
        <v>409</v>
      </c>
      <c r="BE72" s="361" t="s">
        <v>409</v>
      </c>
      <c r="BF72" s="361" t="s">
        <v>409</v>
      </c>
      <c r="BG72" s="361" t="s">
        <v>409</v>
      </c>
      <c r="BH72" s="361" t="s">
        <v>409</v>
      </c>
      <c r="BI72" s="361" t="s">
        <v>409</v>
      </c>
      <c r="BJ72" s="361" t="s">
        <v>409</v>
      </c>
      <c r="BK72" s="361" t="s">
        <v>409</v>
      </c>
      <c r="BL72" s="361">
        <v>4989.6752604409085</v>
      </c>
      <c r="BM72" s="361">
        <v>5110.3445388403597</v>
      </c>
      <c r="BN72" s="361">
        <v>5168.0995696475784</v>
      </c>
      <c r="BO72" s="361">
        <v>5306.9982410276725</v>
      </c>
      <c r="BP72" s="361">
        <v>5340.9459108721085</v>
      </c>
      <c r="BQ72" s="361">
        <v>5355.7539290439254</v>
      </c>
      <c r="BR72" s="361">
        <v>5294.3126011471204</v>
      </c>
      <c r="BS72" s="361">
        <v>5198.0414492322534</v>
      </c>
      <c r="BT72" s="361">
        <v>4918.5735847762808</v>
      </c>
      <c r="BU72" s="361">
        <v>4651.6707224043967</v>
      </c>
      <c r="BV72" s="361">
        <v>4399.2812103746373</v>
      </c>
      <c r="BW72" s="361">
        <v>4182.1518501247674</v>
      </c>
      <c r="BX72" s="362">
        <v>4020.6379784148116</v>
      </c>
      <c r="BY72" s="362">
        <v>3916.0792510934102</v>
      </c>
      <c r="BZ72" s="362">
        <v>3865.6235812538371</v>
      </c>
      <c r="CA72" s="363">
        <v>3796.8694484978168</v>
      </c>
    </row>
    <row r="73" spans="1:79" s="54" customFormat="1" x14ac:dyDescent="0.4">
      <c r="A73" s="394"/>
      <c r="B73" s="64" t="s">
        <v>364</v>
      </c>
      <c r="C73" s="48"/>
      <c r="D73" s="361" t="s">
        <v>409</v>
      </c>
      <c r="E73" s="361" t="s">
        <v>409</v>
      </c>
      <c r="F73" s="361" t="s">
        <v>409</v>
      </c>
      <c r="G73" s="361" t="s">
        <v>409</v>
      </c>
      <c r="H73" s="361" t="s">
        <v>409</v>
      </c>
      <c r="I73" s="361" t="s">
        <v>409</v>
      </c>
      <c r="J73" s="361" t="s">
        <v>409</v>
      </c>
      <c r="K73" s="361" t="s">
        <v>409</v>
      </c>
      <c r="L73" s="361" t="s">
        <v>409</v>
      </c>
      <c r="M73" s="361" t="s">
        <v>409</v>
      </c>
      <c r="N73" s="361" t="s">
        <v>409</v>
      </c>
      <c r="O73" s="361" t="s">
        <v>409</v>
      </c>
      <c r="P73" s="361" t="s">
        <v>409</v>
      </c>
      <c r="Q73" s="361" t="s">
        <v>409</v>
      </c>
      <c r="R73" s="361" t="s">
        <v>409</v>
      </c>
      <c r="S73" s="361" t="s">
        <v>409</v>
      </c>
      <c r="T73" s="361" t="s">
        <v>409</v>
      </c>
      <c r="U73" s="361" t="s">
        <v>409</v>
      </c>
      <c r="V73" s="361" t="s">
        <v>409</v>
      </c>
      <c r="W73" s="361" t="s">
        <v>409</v>
      </c>
      <c r="X73" s="361" t="s">
        <v>409</v>
      </c>
      <c r="Y73" s="361" t="s">
        <v>409</v>
      </c>
      <c r="Z73" s="361" t="s">
        <v>409</v>
      </c>
      <c r="AA73" s="361" t="s">
        <v>409</v>
      </c>
      <c r="AB73" s="361" t="s">
        <v>409</v>
      </c>
      <c r="AC73" s="361" t="s">
        <v>409</v>
      </c>
      <c r="AD73" s="361" t="s">
        <v>409</v>
      </c>
      <c r="AE73" s="361" t="s">
        <v>409</v>
      </c>
      <c r="AF73" s="361" t="s">
        <v>409</v>
      </c>
      <c r="AG73" s="361" t="s">
        <v>409</v>
      </c>
      <c r="AH73" s="361" t="s">
        <v>409</v>
      </c>
      <c r="AI73" s="361" t="s">
        <v>409</v>
      </c>
      <c r="AJ73" s="361" t="s">
        <v>409</v>
      </c>
      <c r="AK73" s="361" t="s">
        <v>409</v>
      </c>
      <c r="AL73" s="361" t="s">
        <v>409</v>
      </c>
      <c r="AM73" s="361" t="s">
        <v>409</v>
      </c>
      <c r="AN73" s="361" t="s">
        <v>409</v>
      </c>
      <c r="AO73" s="361" t="s">
        <v>409</v>
      </c>
      <c r="AP73" s="361" t="s">
        <v>409</v>
      </c>
      <c r="AQ73" s="361" t="s">
        <v>409</v>
      </c>
      <c r="AR73" s="361" t="s">
        <v>409</v>
      </c>
      <c r="AS73" s="361" t="s">
        <v>409</v>
      </c>
      <c r="AT73" s="361" t="s">
        <v>409</v>
      </c>
      <c r="AU73" s="361" t="s">
        <v>409</v>
      </c>
      <c r="AV73" s="361" t="s">
        <v>409</v>
      </c>
      <c r="AW73" s="361" t="s">
        <v>409</v>
      </c>
      <c r="AX73" s="361" t="s">
        <v>409</v>
      </c>
      <c r="AY73" s="361" t="s">
        <v>409</v>
      </c>
      <c r="AZ73" s="361" t="s">
        <v>409</v>
      </c>
      <c r="BA73" s="361" t="s">
        <v>409</v>
      </c>
      <c r="BB73" s="361" t="s">
        <v>409</v>
      </c>
      <c r="BC73" s="361" t="s">
        <v>409</v>
      </c>
      <c r="BD73" s="361" t="s">
        <v>409</v>
      </c>
      <c r="BE73" s="361" t="s">
        <v>409</v>
      </c>
      <c r="BF73" s="361" t="s">
        <v>409</v>
      </c>
      <c r="BG73" s="361" t="s">
        <v>409</v>
      </c>
      <c r="BH73" s="361" t="s">
        <v>409</v>
      </c>
      <c r="BI73" s="361" t="s">
        <v>409</v>
      </c>
      <c r="BJ73" s="361" t="s">
        <v>409</v>
      </c>
      <c r="BK73" s="361" t="s">
        <v>409</v>
      </c>
      <c r="BL73" s="361">
        <v>119.50952705726998</v>
      </c>
      <c r="BM73" s="361">
        <v>149.40843157363634</v>
      </c>
      <c r="BN73" s="361">
        <v>177.94731062805482</v>
      </c>
      <c r="BO73" s="361">
        <v>205.9949338326638</v>
      </c>
      <c r="BP73" s="361">
        <v>248.56976146263497</v>
      </c>
      <c r="BQ73" s="361">
        <v>278.79480655101213</v>
      </c>
      <c r="BR73" s="361">
        <v>299.2243050655897</v>
      </c>
      <c r="BS73" s="361">
        <v>325.01513088818325</v>
      </c>
      <c r="BT73" s="361">
        <v>319.75167944739223</v>
      </c>
      <c r="BU73" s="361">
        <v>296.83213482702769</v>
      </c>
      <c r="BV73" s="361">
        <v>302.92426442953092</v>
      </c>
      <c r="BW73" s="361">
        <v>330.7692506701074</v>
      </c>
      <c r="BX73" s="362">
        <v>336.93968638198351</v>
      </c>
      <c r="BY73" s="362">
        <v>351.18777755649882</v>
      </c>
      <c r="BZ73" s="362">
        <v>370.39781748342671</v>
      </c>
      <c r="CA73" s="363">
        <v>391.02849087176452</v>
      </c>
    </row>
    <row r="74" spans="1:79" s="54" customFormat="1" x14ac:dyDescent="0.4">
      <c r="A74" s="394"/>
      <c r="B74" s="64" t="s">
        <v>419</v>
      </c>
      <c r="C74" s="48"/>
      <c r="D74" s="361" t="s">
        <v>409</v>
      </c>
      <c r="E74" s="361" t="s">
        <v>409</v>
      </c>
      <c r="F74" s="361" t="s">
        <v>409</v>
      </c>
      <c r="G74" s="361" t="s">
        <v>409</v>
      </c>
      <c r="H74" s="361" t="s">
        <v>409</v>
      </c>
      <c r="I74" s="361" t="s">
        <v>409</v>
      </c>
      <c r="J74" s="361" t="s">
        <v>409</v>
      </c>
      <c r="K74" s="361" t="s">
        <v>409</v>
      </c>
      <c r="L74" s="361" t="s">
        <v>409</v>
      </c>
      <c r="M74" s="361" t="s">
        <v>409</v>
      </c>
      <c r="N74" s="361" t="s">
        <v>409</v>
      </c>
      <c r="O74" s="361" t="s">
        <v>409</v>
      </c>
      <c r="P74" s="361" t="s">
        <v>409</v>
      </c>
      <c r="Q74" s="361" t="s">
        <v>409</v>
      </c>
      <c r="R74" s="361" t="s">
        <v>409</v>
      </c>
      <c r="S74" s="361" t="s">
        <v>409</v>
      </c>
      <c r="T74" s="361" t="s">
        <v>409</v>
      </c>
      <c r="U74" s="361" t="s">
        <v>409</v>
      </c>
      <c r="V74" s="361" t="s">
        <v>409</v>
      </c>
      <c r="W74" s="361" t="s">
        <v>409</v>
      </c>
      <c r="X74" s="361" t="s">
        <v>409</v>
      </c>
      <c r="Y74" s="361" t="s">
        <v>409</v>
      </c>
      <c r="Z74" s="361" t="s">
        <v>409</v>
      </c>
      <c r="AA74" s="361" t="s">
        <v>409</v>
      </c>
      <c r="AB74" s="361" t="s">
        <v>409</v>
      </c>
      <c r="AC74" s="361" t="s">
        <v>409</v>
      </c>
      <c r="AD74" s="361" t="s">
        <v>409</v>
      </c>
      <c r="AE74" s="361" t="s">
        <v>409</v>
      </c>
      <c r="AF74" s="361" t="s">
        <v>409</v>
      </c>
      <c r="AG74" s="361" t="s">
        <v>409</v>
      </c>
      <c r="AH74" s="361" t="s">
        <v>409</v>
      </c>
      <c r="AI74" s="361" t="s">
        <v>409</v>
      </c>
      <c r="AJ74" s="361" t="s">
        <v>409</v>
      </c>
      <c r="AK74" s="361" t="s">
        <v>409</v>
      </c>
      <c r="AL74" s="361" t="s">
        <v>409</v>
      </c>
      <c r="AM74" s="361" t="s">
        <v>409</v>
      </c>
      <c r="AN74" s="361" t="s">
        <v>409</v>
      </c>
      <c r="AO74" s="361" t="s">
        <v>409</v>
      </c>
      <c r="AP74" s="361" t="s">
        <v>409</v>
      </c>
      <c r="AQ74" s="361" t="s">
        <v>409</v>
      </c>
      <c r="AR74" s="361" t="s">
        <v>409</v>
      </c>
      <c r="AS74" s="361" t="s">
        <v>409</v>
      </c>
      <c r="AT74" s="361" t="s">
        <v>409</v>
      </c>
      <c r="AU74" s="361" t="s">
        <v>409</v>
      </c>
      <c r="AV74" s="361" t="s">
        <v>409</v>
      </c>
      <c r="AW74" s="361" t="s">
        <v>409</v>
      </c>
      <c r="AX74" s="361" t="s">
        <v>409</v>
      </c>
      <c r="AY74" s="361" t="s">
        <v>409</v>
      </c>
      <c r="AZ74" s="361" t="s">
        <v>409</v>
      </c>
      <c r="BA74" s="361" t="s">
        <v>409</v>
      </c>
      <c r="BB74" s="361" t="s">
        <v>409</v>
      </c>
      <c r="BC74" s="361" t="s">
        <v>409</v>
      </c>
      <c r="BD74" s="361" t="s">
        <v>409</v>
      </c>
      <c r="BE74" s="361" t="s">
        <v>409</v>
      </c>
      <c r="BF74" s="361" t="s">
        <v>409</v>
      </c>
      <c r="BG74" s="361" t="s">
        <v>409</v>
      </c>
      <c r="BH74" s="361" t="s">
        <v>409</v>
      </c>
      <c r="BI74" s="361" t="s">
        <v>409</v>
      </c>
      <c r="BJ74" s="361" t="s">
        <v>409</v>
      </c>
      <c r="BK74" s="361" t="s">
        <v>409</v>
      </c>
      <c r="BL74" s="361">
        <v>27.52962195682796</v>
      </c>
      <c r="BM74" s="361">
        <v>31.375274271601345</v>
      </c>
      <c r="BN74" s="361">
        <v>34.177685954493469</v>
      </c>
      <c r="BO74" s="361">
        <v>35.777551464507923</v>
      </c>
      <c r="BP74" s="361">
        <v>36.869762232587654</v>
      </c>
      <c r="BQ74" s="361">
        <v>35.933979306268647</v>
      </c>
      <c r="BR74" s="361">
        <v>35.153599634075846</v>
      </c>
      <c r="BS74" s="361">
        <v>35.310051658458974</v>
      </c>
      <c r="BT74" s="361">
        <v>33.768774549642643</v>
      </c>
      <c r="BU74" s="361">
        <v>27.681937822836964</v>
      </c>
      <c r="BV74" s="361">
        <v>24.940362051046254</v>
      </c>
      <c r="BW74" s="361">
        <v>28.992758301195042</v>
      </c>
      <c r="BX74" s="362">
        <v>28.76147014825662</v>
      </c>
      <c r="BY74" s="362">
        <v>29.032786357547305</v>
      </c>
      <c r="BZ74" s="362">
        <v>29.268762876505587</v>
      </c>
      <c r="CA74" s="363">
        <v>29.511137685971608</v>
      </c>
    </row>
    <row r="75" spans="1:79" s="54" customFormat="1" x14ac:dyDescent="0.4">
      <c r="A75" s="394"/>
      <c r="B75" s="64" t="s">
        <v>32</v>
      </c>
      <c r="C75" s="48"/>
      <c r="D75" s="361" t="s">
        <v>409</v>
      </c>
      <c r="E75" s="361" t="s">
        <v>409</v>
      </c>
      <c r="F75" s="361" t="s">
        <v>409</v>
      </c>
      <c r="G75" s="361" t="s">
        <v>409</v>
      </c>
      <c r="H75" s="361" t="s">
        <v>409</v>
      </c>
      <c r="I75" s="361" t="s">
        <v>409</v>
      </c>
      <c r="J75" s="361" t="s">
        <v>409</v>
      </c>
      <c r="K75" s="361" t="s">
        <v>409</v>
      </c>
      <c r="L75" s="361" t="s">
        <v>409</v>
      </c>
      <c r="M75" s="361" t="s">
        <v>409</v>
      </c>
      <c r="N75" s="361" t="s">
        <v>409</v>
      </c>
      <c r="O75" s="361" t="s">
        <v>409</v>
      </c>
      <c r="P75" s="361" t="s">
        <v>409</v>
      </c>
      <c r="Q75" s="361" t="s">
        <v>409</v>
      </c>
      <c r="R75" s="361" t="s">
        <v>409</v>
      </c>
      <c r="S75" s="361" t="s">
        <v>409</v>
      </c>
      <c r="T75" s="361" t="s">
        <v>409</v>
      </c>
      <c r="U75" s="361" t="s">
        <v>409</v>
      </c>
      <c r="V75" s="361" t="s">
        <v>409</v>
      </c>
      <c r="W75" s="361" t="s">
        <v>409</v>
      </c>
      <c r="X75" s="361" t="s">
        <v>409</v>
      </c>
      <c r="Y75" s="361" t="s">
        <v>409</v>
      </c>
      <c r="Z75" s="361" t="s">
        <v>409</v>
      </c>
      <c r="AA75" s="361" t="s">
        <v>409</v>
      </c>
      <c r="AB75" s="361" t="s">
        <v>409</v>
      </c>
      <c r="AC75" s="361" t="s">
        <v>409</v>
      </c>
      <c r="AD75" s="361" t="s">
        <v>409</v>
      </c>
      <c r="AE75" s="361" t="s">
        <v>409</v>
      </c>
      <c r="AF75" s="361" t="s">
        <v>409</v>
      </c>
      <c r="AG75" s="361" t="s">
        <v>409</v>
      </c>
      <c r="AH75" s="361" t="s">
        <v>409</v>
      </c>
      <c r="AI75" s="361" t="s">
        <v>409</v>
      </c>
      <c r="AJ75" s="361" t="s">
        <v>409</v>
      </c>
      <c r="AK75" s="361" t="s">
        <v>409</v>
      </c>
      <c r="AL75" s="361" t="s">
        <v>409</v>
      </c>
      <c r="AM75" s="361" t="s">
        <v>409</v>
      </c>
      <c r="AN75" s="361" t="s">
        <v>409</v>
      </c>
      <c r="AO75" s="361" t="s">
        <v>409</v>
      </c>
      <c r="AP75" s="361" t="s">
        <v>409</v>
      </c>
      <c r="AQ75" s="361" t="s">
        <v>409</v>
      </c>
      <c r="AR75" s="361" t="s">
        <v>409</v>
      </c>
      <c r="AS75" s="361" t="s">
        <v>409</v>
      </c>
      <c r="AT75" s="361" t="s">
        <v>409</v>
      </c>
      <c r="AU75" s="361" t="s">
        <v>409</v>
      </c>
      <c r="AV75" s="361" t="s">
        <v>409</v>
      </c>
      <c r="AW75" s="361" t="s">
        <v>409</v>
      </c>
      <c r="AX75" s="361" t="s">
        <v>409</v>
      </c>
      <c r="AY75" s="361" t="s">
        <v>409</v>
      </c>
      <c r="AZ75" s="361" t="s">
        <v>409</v>
      </c>
      <c r="BA75" s="361" t="s">
        <v>409</v>
      </c>
      <c r="BB75" s="361" t="s">
        <v>409</v>
      </c>
      <c r="BC75" s="361" t="s">
        <v>409</v>
      </c>
      <c r="BD75" s="361" t="s">
        <v>409</v>
      </c>
      <c r="BE75" s="361" t="s">
        <v>409</v>
      </c>
      <c r="BF75" s="361" t="s">
        <v>409</v>
      </c>
      <c r="BG75" s="361" t="s">
        <v>409</v>
      </c>
      <c r="BH75" s="361" t="s">
        <v>409</v>
      </c>
      <c r="BI75" s="361" t="s">
        <v>409</v>
      </c>
      <c r="BJ75" s="361" t="s">
        <v>409</v>
      </c>
      <c r="BK75" s="361" t="s">
        <v>409</v>
      </c>
      <c r="BL75" s="361">
        <v>876.65019373234998</v>
      </c>
      <c r="BM75" s="361">
        <v>961.79042703671621</v>
      </c>
      <c r="BN75" s="361">
        <v>917.82685979526002</v>
      </c>
      <c r="BO75" s="361">
        <v>970.99471804795382</v>
      </c>
      <c r="BP75" s="361">
        <v>1074.6650801318906</v>
      </c>
      <c r="BQ75" s="361">
        <v>1160.42825398437</v>
      </c>
      <c r="BR75" s="361">
        <v>1257.4263577024506</v>
      </c>
      <c r="BS75" s="361">
        <v>1345.1033891854752</v>
      </c>
      <c r="BT75" s="361">
        <v>1393.9313854481854</v>
      </c>
      <c r="BU75" s="361">
        <v>1434.8660291745489</v>
      </c>
      <c r="BV75" s="361">
        <v>1457.3365877207455</v>
      </c>
      <c r="BW75" s="361">
        <v>1464.7630851734364</v>
      </c>
      <c r="BX75" s="362">
        <v>1490.8470173490193</v>
      </c>
      <c r="BY75" s="362">
        <v>1571.8075838095324</v>
      </c>
      <c r="BZ75" s="362">
        <v>1666.4424361297513</v>
      </c>
      <c r="CA75" s="363">
        <v>1773.4544518532155</v>
      </c>
    </row>
    <row r="76" spans="1:79" s="54" customFormat="1" x14ac:dyDescent="0.4">
      <c r="A76" s="394"/>
      <c r="B76" s="64" t="s">
        <v>456</v>
      </c>
      <c r="C76" s="48"/>
      <c r="D76" s="361" t="s">
        <v>409</v>
      </c>
      <c r="E76" s="361" t="s">
        <v>409</v>
      </c>
      <c r="F76" s="361" t="s">
        <v>409</v>
      </c>
      <c r="G76" s="361" t="s">
        <v>409</v>
      </c>
      <c r="H76" s="361" t="s">
        <v>409</v>
      </c>
      <c r="I76" s="361" t="s">
        <v>409</v>
      </c>
      <c r="J76" s="361" t="s">
        <v>409</v>
      </c>
      <c r="K76" s="361" t="s">
        <v>409</v>
      </c>
      <c r="L76" s="361" t="s">
        <v>409</v>
      </c>
      <c r="M76" s="361" t="s">
        <v>409</v>
      </c>
      <c r="N76" s="361" t="s">
        <v>409</v>
      </c>
      <c r="O76" s="361" t="s">
        <v>409</v>
      </c>
      <c r="P76" s="361" t="s">
        <v>409</v>
      </c>
      <c r="Q76" s="361" t="s">
        <v>409</v>
      </c>
      <c r="R76" s="361" t="s">
        <v>409</v>
      </c>
      <c r="S76" s="361" t="s">
        <v>409</v>
      </c>
      <c r="T76" s="361" t="s">
        <v>409</v>
      </c>
      <c r="U76" s="361" t="s">
        <v>409</v>
      </c>
      <c r="V76" s="361" t="s">
        <v>409</v>
      </c>
      <c r="W76" s="361" t="s">
        <v>409</v>
      </c>
      <c r="X76" s="361" t="s">
        <v>409</v>
      </c>
      <c r="Y76" s="361" t="s">
        <v>409</v>
      </c>
      <c r="Z76" s="361" t="s">
        <v>409</v>
      </c>
      <c r="AA76" s="361" t="s">
        <v>409</v>
      </c>
      <c r="AB76" s="361" t="s">
        <v>409</v>
      </c>
      <c r="AC76" s="361" t="s">
        <v>409</v>
      </c>
      <c r="AD76" s="361" t="s">
        <v>409</v>
      </c>
      <c r="AE76" s="361" t="s">
        <v>409</v>
      </c>
      <c r="AF76" s="361" t="s">
        <v>409</v>
      </c>
      <c r="AG76" s="361" t="s">
        <v>409</v>
      </c>
      <c r="AH76" s="361" t="s">
        <v>409</v>
      </c>
      <c r="AI76" s="361" t="s">
        <v>409</v>
      </c>
      <c r="AJ76" s="361" t="s">
        <v>409</v>
      </c>
      <c r="AK76" s="361" t="s">
        <v>409</v>
      </c>
      <c r="AL76" s="361" t="s">
        <v>409</v>
      </c>
      <c r="AM76" s="361" t="s">
        <v>409</v>
      </c>
      <c r="AN76" s="361" t="s">
        <v>409</v>
      </c>
      <c r="AO76" s="361" t="s">
        <v>409</v>
      </c>
      <c r="AP76" s="361" t="s">
        <v>409</v>
      </c>
      <c r="AQ76" s="361" t="s">
        <v>409</v>
      </c>
      <c r="AR76" s="361" t="s">
        <v>409</v>
      </c>
      <c r="AS76" s="361" t="s">
        <v>409</v>
      </c>
      <c r="AT76" s="361" t="s">
        <v>409</v>
      </c>
      <c r="AU76" s="361" t="s">
        <v>409</v>
      </c>
      <c r="AV76" s="361" t="s">
        <v>409</v>
      </c>
      <c r="AW76" s="361" t="s">
        <v>409</v>
      </c>
      <c r="AX76" s="361" t="s">
        <v>409</v>
      </c>
      <c r="AY76" s="361" t="s">
        <v>409</v>
      </c>
      <c r="AZ76" s="361" t="s">
        <v>409</v>
      </c>
      <c r="BA76" s="361" t="s">
        <v>409</v>
      </c>
      <c r="BB76" s="361" t="s">
        <v>409</v>
      </c>
      <c r="BC76" s="361" t="s">
        <v>409</v>
      </c>
      <c r="BD76" s="361" t="s">
        <v>409</v>
      </c>
      <c r="BE76" s="361" t="s">
        <v>409</v>
      </c>
      <c r="BF76" s="361" t="s">
        <v>409</v>
      </c>
      <c r="BG76" s="361" t="s">
        <v>409</v>
      </c>
      <c r="BH76" s="361" t="s">
        <v>409</v>
      </c>
      <c r="BI76" s="361" t="s">
        <v>409</v>
      </c>
      <c r="BJ76" s="361" t="s">
        <v>409</v>
      </c>
      <c r="BK76" s="361" t="s">
        <v>409</v>
      </c>
      <c r="BL76" s="361">
        <v>2081.907447743703</v>
      </c>
      <c r="BM76" s="361">
        <v>2873.8474226435337</v>
      </c>
      <c r="BN76" s="361">
        <v>3708.6661866949644</v>
      </c>
      <c r="BO76" s="361">
        <v>4386.2352782308035</v>
      </c>
      <c r="BP76" s="361">
        <v>4856.2982078111245</v>
      </c>
      <c r="BQ76" s="361">
        <v>5372.4131402468511</v>
      </c>
      <c r="BR76" s="361">
        <v>5795.72913403845</v>
      </c>
      <c r="BS76" s="361">
        <v>5931.5276006811046</v>
      </c>
      <c r="BT76" s="361">
        <v>5610.2384087371984</v>
      </c>
      <c r="BU76" s="361">
        <v>5138.4295139358064</v>
      </c>
      <c r="BV76" s="361">
        <v>4638.3185093079701</v>
      </c>
      <c r="BW76" s="361">
        <v>5122.1507296827713</v>
      </c>
      <c r="BX76" s="362">
        <v>5144.7770878349875</v>
      </c>
      <c r="BY76" s="362">
        <v>5265.7975173519226</v>
      </c>
      <c r="BZ76" s="362">
        <v>5382.7452186766131</v>
      </c>
      <c r="CA76" s="363">
        <v>5465.2600034920388</v>
      </c>
    </row>
    <row r="77" spans="1:79" s="54" customFormat="1" ht="26.25" customHeight="1" x14ac:dyDescent="0.4">
      <c r="A77" s="394"/>
      <c r="B77" s="234" t="s">
        <v>421</v>
      </c>
      <c r="C77" s="48"/>
      <c r="D77" s="361">
        <v>0</v>
      </c>
      <c r="E77" s="361">
        <v>0</v>
      </c>
      <c r="F77" s="361">
        <v>0</v>
      </c>
      <c r="G77" s="361">
        <v>0</v>
      </c>
      <c r="H77" s="361">
        <v>0</v>
      </c>
      <c r="I77" s="361">
        <v>0</v>
      </c>
      <c r="J77" s="361">
        <v>0</v>
      </c>
      <c r="K77" s="361">
        <v>0</v>
      </c>
      <c r="L77" s="361">
        <v>0</v>
      </c>
      <c r="M77" s="361">
        <v>0</v>
      </c>
      <c r="N77" s="361">
        <v>0</v>
      </c>
      <c r="O77" s="361">
        <v>0</v>
      </c>
      <c r="P77" s="361">
        <v>0</v>
      </c>
      <c r="Q77" s="361">
        <v>0</v>
      </c>
      <c r="R77" s="361">
        <v>0</v>
      </c>
      <c r="S77" s="361">
        <v>0</v>
      </c>
      <c r="T77" s="361">
        <v>0</v>
      </c>
      <c r="U77" s="361">
        <v>0</v>
      </c>
      <c r="V77" s="361">
        <v>0</v>
      </c>
      <c r="W77" s="361">
        <v>0</v>
      </c>
      <c r="X77" s="361">
        <v>0</v>
      </c>
      <c r="Y77" s="361">
        <v>0</v>
      </c>
      <c r="Z77" s="361">
        <v>0</v>
      </c>
      <c r="AA77" s="361">
        <v>0</v>
      </c>
      <c r="AB77" s="361">
        <v>0</v>
      </c>
      <c r="AC77" s="361">
        <v>0</v>
      </c>
      <c r="AD77" s="361">
        <v>0</v>
      </c>
      <c r="AE77" s="361">
        <v>0</v>
      </c>
      <c r="AF77" s="361">
        <v>0</v>
      </c>
      <c r="AG77" s="361">
        <v>0</v>
      </c>
      <c r="AH77" s="361">
        <v>1536.4280138842</v>
      </c>
      <c r="AI77" s="361">
        <v>1444.8784304996834</v>
      </c>
      <c r="AJ77" s="361">
        <v>1565.1458685520888</v>
      </c>
      <c r="AK77" s="361">
        <v>2290.5376487087992</v>
      </c>
      <c r="AL77" s="361">
        <v>2743.6690151171847</v>
      </c>
      <c r="AM77" s="361">
        <v>3097.2052733566288</v>
      </c>
      <c r="AN77" s="361">
        <v>3302.0998430254922</v>
      </c>
      <c r="AO77" s="361">
        <v>3510.2956553366253</v>
      </c>
      <c r="AP77" s="361">
        <v>3621.0620254656678</v>
      </c>
      <c r="AQ77" s="361">
        <v>3552.1913695386638</v>
      </c>
      <c r="AR77" s="361">
        <v>3860.036376895388</v>
      </c>
      <c r="AS77" s="361">
        <v>4027.2471586716952</v>
      </c>
      <c r="AT77" s="361">
        <v>4229.1992724395313</v>
      </c>
      <c r="AU77" s="361">
        <v>4429.1249400590659</v>
      </c>
      <c r="AV77" s="361">
        <v>4713.8370552568167</v>
      </c>
      <c r="AW77" s="361">
        <v>5226.6586016644233</v>
      </c>
      <c r="AX77" s="361">
        <v>5509.505306088291</v>
      </c>
      <c r="AY77" s="361">
        <v>5679.406319104809</v>
      </c>
      <c r="AZ77" s="361">
        <v>5694.2351135027611</v>
      </c>
      <c r="BA77" s="361">
        <v>5711.2222189165004</v>
      </c>
      <c r="BB77" s="361">
        <v>5733.3169005915788</v>
      </c>
      <c r="BC77" s="361">
        <v>5927.2821635366427</v>
      </c>
      <c r="BD77" s="361">
        <v>6101.2254947057718</v>
      </c>
      <c r="BE77" s="361">
        <v>6401.5023064709158</v>
      </c>
      <c r="BF77" s="361">
        <v>6700.7727135150744</v>
      </c>
      <c r="BG77" s="361">
        <v>6093.9127317979564</v>
      </c>
      <c r="BH77" s="361">
        <v>6079.0873930095231</v>
      </c>
      <c r="BI77" s="361">
        <v>5943.9530179936783</v>
      </c>
      <c r="BJ77" s="361">
        <v>6148.7201605186983</v>
      </c>
      <c r="BK77" s="361">
        <v>6076.7351735240927</v>
      </c>
      <c r="BL77" s="361">
        <v>6613.4543978713145</v>
      </c>
      <c r="BM77" s="361">
        <v>6827.3647226909625</v>
      </c>
      <c r="BN77" s="361">
        <v>6919.6179427731304</v>
      </c>
      <c r="BO77" s="361">
        <v>7165.7997287676944</v>
      </c>
      <c r="BP77" s="361">
        <v>7233.1658218676566</v>
      </c>
      <c r="BQ77" s="361">
        <v>7232.0733125848756</v>
      </c>
      <c r="BR77" s="361">
        <v>7177.4167238494529</v>
      </c>
      <c r="BS77" s="361">
        <v>7065.7641290359452</v>
      </c>
      <c r="BT77" s="361">
        <v>6698.619985495181</v>
      </c>
      <c r="BU77" s="361">
        <v>6320.2277083367071</v>
      </c>
      <c r="BV77" s="361">
        <v>5916.8964127675727</v>
      </c>
      <c r="BW77" s="361">
        <v>5646.9149352982095</v>
      </c>
      <c r="BX77" s="362">
        <v>5511.4849957638362</v>
      </c>
      <c r="BY77" s="362">
        <v>5487.886834902949</v>
      </c>
      <c r="BZ77" s="362">
        <v>5532.066017383595</v>
      </c>
      <c r="CA77" s="363">
        <v>5570.3239003510389</v>
      </c>
    </row>
    <row r="78" spans="1:79" s="54" customFormat="1" x14ac:dyDescent="0.4">
      <c r="A78" s="394"/>
      <c r="B78" s="234" t="s">
        <v>422</v>
      </c>
      <c r="C78" s="48"/>
      <c r="D78" s="361">
        <v>0</v>
      </c>
      <c r="E78" s="361">
        <v>0</v>
      </c>
      <c r="F78" s="361">
        <v>0</v>
      </c>
      <c r="G78" s="361">
        <v>0</v>
      </c>
      <c r="H78" s="361">
        <v>0</v>
      </c>
      <c r="I78" s="361">
        <v>0</v>
      </c>
      <c r="J78" s="361">
        <v>0</v>
      </c>
      <c r="K78" s="361">
        <v>0</v>
      </c>
      <c r="L78" s="361">
        <v>0</v>
      </c>
      <c r="M78" s="361">
        <v>0</v>
      </c>
      <c r="N78" s="361">
        <v>0</v>
      </c>
      <c r="O78" s="361">
        <v>0</v>
      </c>
      <c r="P78" s="361">
        <v>0</v>
      </c>
      <c r="Q78" s="361">
        <v>0</v>
      </c>
      <c r="R78" s="361">
        <v>0</v>
      </c>
      <c r="S78" s="361">
        <v>0</v>
      </c>
      <c r="T78" s="361">
        <v>0</v>
      </c>
      <c r="U78" s="361">
        <v>0</v>
      </c>
      <c r="V78" s="361">
        <v>0</v>
      </c>
      <c r="W78" s="361">
        <v>0</v>
      </c>
      <c r="X78" s="361">
        <v>0</v>
      </c>
      <c r="Y78" s="361">
        <v>0</v>
      </c>
      <c r="Z78" s="361">
        <v>0</v>
      </c>
      <c r="AA78" s="361">
        <v>0</v>
      </c>
      <c r="AB78" s="361">
        <v>0</v>
      </c>
      <c r="AC78" s="361">
        <v>0</v>
      </c>
      <c r="AD78" s="361">
        <v>0</v>
      </c>
      <c r="AE78" s="361">
        <v>0</v>
      </c>
      <c r="AF78" s="361">
        <v>0</v>
      </c>
      <c r="AG78" s="361">
        <v>0</v>
      </c>
      <c r="AH78" s="361">
        <v>1915.2016151485989</v>
      </c>
      <c r="AI78" s="361">
        <v>1803.2070941773777</v>
      </c>
      <c r="AJ78" s="361">
        <v>1954.5598276045996</v>
      </c>
      <c r="AK78" s="361">
        <v>2859.0898099588971</v>
      </c>
      <c r="AL78" s="361">
        <v>3425.792958664545</v>
      </c>
      <c r="AM78" s="361">
        <v>3866.1238338389076</v>
      </c>
      <c r="AN78" s="361">
        <v>4120.0140568614142</v>
      </c>
      <c r="AO78" s="361">
        <v>4379.7343084536533</v>
      </c>
      <c r="AP78" s="361">
        <v>4523.0343902000423</v>
      </c>
      <c r="AQ78" s="361">
        <v>4433.8562680950408</v>
      </c>
      <c r="AR78" s="361">
        <v>4037.5353269374723</v>
      </c>
      <c r="AS78" s="361">
        <v>4308.0165609889682</v>
      </c>
      <c r="AT78" s="361">
        <v>5045.1828934257564</v>
      </c>
      <c r="AU78" s="361">
        <v>6516.0220399421087</v>
      </c>
      <c r="AV78" s="361">
        <v>8401.2778838948598</v>
      </c>
      <c r="AW78" s="361">
        <v>9879.4018151294476</v>
      </c>
      <c r="AX78" s="361">
        <v>10851.551712634415</v>
      </c>
      <c r="AY78" s="361">
        <v>11406.14246875276</v>
      </c>
      <c r="AZ78" s="361">
        <v>11576.663132138205</v>
      </c>
      <c r="BA78" s="361">
        <v>11139.526358704592</v>
      </c>
      <c r="BB78" s="361">
        <v>10736.642002764851</v>
      </c>
      <c r="BC78" s="361">
        <v>10478.9195222134</v>
      </c>
      <c r="BD78" s="361">
        <v>10085.748255715318</v>
      </c>
      <c r="BE78" s="361">
        <v>10237.096869469608</v>
      </c>
      <c r="BF78" s="361">
        <v>11002.733546134312</v>
      </c>
      <c r="BG78" s="361">
        <v>10853.111004606737</v>
      </c>
      <c r="BH78" s="361">
        <v>11506.208778332984</v>
      </c>
      <c r="BI78" s="361">
        <v>12195.773684959629</v>
      </c>
      <c r="BJ78" s="361">
        <v>12621.365203491305</v>
      </c>
      <c r="BK78" s="361">
        <v>13339.53207601243</v>
      </c>
      <c r="BL78" s="361">
        <v>13937.776433165165</v>
      </c>
      <c r="BM78" s="361">
        <v>16855.966989685614</v>
      </c>
      <c r="BN78" s="361">
        <v>18003.409613906355</v>
      </c>
      <c r="BO78" s="361">
        <v>19033.416431799233</v>
      </c>
      <c r="BP78" s="361">
        <v>19663.712032481275</v>
      </c>
      <c r="BQ78" s="361">
        <v>19478.847843406475</v>
      </c>
      <c r="BR78" s="361">
        <v>19354.7612297171</v>
      </c>
      <c r="BS78" s="361">
        <v>19177.158406462684</v>
      </c>
      <c r="BT78" s="361">
        <v>18109.802129236199</v>
      </c>
      <c r="BU78" s="361">
        <v>16831.130552150305</v>
      </c>
      <c r="BV78" s="361">
        <v>15273.587770852235</v>
      </c>
      <c r="BW78" s="361">
        <v>17765.019565696024</v>
      </c>
      <c r="BX78" s="362">
        <v>17827.386120392501</v>
      </c>
      <c r="BY78" s="362">
        <v>17985.834388180516</v>
      </c>
      <c r="BZ78" s="362">
        <v>18223.259815135068</v>
      </c>
      <c r="CA78" s="363">
        <v>18443.842254942836</v>
      </c>
    </row>
    <row r="79" spans="1:79" s="54" customFormat="1" ht="26.25" customHeight="1" x14ac:dyDescent="0.4">
      <c r="A79" s="234"/>
      <c r="B79" s="234" t="s">
        <v>423</v>
      </c>
      <c r="C79" s="48"/>
      <c r="D79" s="361"/>
      <c r="E79" s="361"/>
      <c r="F79" s="361"/>
      <c r="G79" s="361"/>
      <c r="H79" s="361"/>
      <c r="I79" s="361"/>
      <c r="J79" s="361"/>
      <c r="K79" s="361"/>
      <c r="L79" s="361"/>
      <c r="M79" s="361"/>
      <c r="N79" s="361"/>
      <c r="O79" s="361"/>
      <c r="P79" s="361"/>
      <c r="Q79" s="361"/>
      <c r="R79" s="361"/>
      <c r="S79" s="361"/>
      <c r="T79" s="361"/>
      <c r="U79" s="361"/>
      <c r="V79" s="361"/>
      <c r="W79" s="361"/>
      <c r="X79" s="361"/>
      <c r="Y79" s="361"/>
      <c r="Z79" s="361"/>
      <c r="AA79" s="361"/>
      <c r="AB79" s="361"/>
      <c r="AC79" s="361"/>
      <c r="AD79" s="361"/>
      <c r="AE79" s="361"/>
      <c r="AF79" s="361"/>
      <c r="AG79" s="361"/>
      <c r="AH79" s="361"/>
      <c r="AI79" s="361"/>
      <c r="AJ79" s="361"/>
      <c r="AK79" s="361"/>
      <c r="AL79" s="361"/>
      <c r="AM79" s="361"/>
      <c r="AN79" s="361"/>
      <c r="AO79" s="361"/>
      <c r="AP79" s="361"/>
      <c r="AQ79" s="361"/>
      <c r="AR79" s="361"/>
      <c r="AS79" s="361"/>
      <c r="AT79" s="361"/>
      <c r="AU79" s="361"/>
      <c r="AV79" s="361"/>
      <c r="AW79" s="361"/>
      <c r="AX79" s="361"/>
      <c r="AY79" s="361"/>
      <c r="AZ79" s="361"/>
      <c r="BA79" s="361"/>
      <c r="BB79" s="361"/>
      <c r="BC79" s="361"/>
      <c r="BD79" s="361"/>
      <c r="BE79" s="361"/>
      <c r="BF79" s="361"/>
      <c r="BG79" s="361"/>
      <c r="BH79" s="361"/>
      <c r="BI79" s="361"/>
      <c r="BJ79" s="361"/>
      <c r="BK79" s="361"/>
      <c r="BL79" s="361"/>
      <c r="BM79" s="361"/>
      <c r="BN79" s="361"/>
      <c r="BO79" s="361"/>
      <c r="BP79" s="361"/>
      <c r="BQ79" s="361"/>
      <c r="BR79" s="361"/>
      <c r="BS79" s="361"/>
      <c r="BT79" s="361"/>
      <c r="BU79" s="361"/>
      <c r="BV79" s="361"/>
      <c r="BW79" s="361"/>
      <c r="BX79" s="362"/>
      <c r="BY79" s="362"/>
      <c r="BZ79" s="362"/>
      <c r="CA79" s="363"/>
    </row>
    <row r="80" spans="1:79" s="54" customFormat="1" x14ac:dyDescent="0.4">
      <c r="A80" s="48"/>
      <c r="B80" s="123" t="s">
        <v>457</v>
      </c>
      <c r="C80" s="48"/>
      <c r="D80" s="361">
        <v>0</v>
      </c>
      <c r="E80" s="361">
        <v>0</v>
      </c>
      <c r="F80" s="361">
        <v>0</v>
      </c>
      <c r="G80" s="361">
        <v>0</v>
      </c>
      <c r="H80" s="361">
        <v>0</v>
      </c>
      <c r="I80" s="361">
        <v>0</v>
      </c>
      <c r="J80" s="361">
        <v>0</v>
      </c>
      <c r="K80" s="361">
        <v>0</v>
      </c>
      <c r="L80" s="361">
        <v>0</v>
      </c>
      <c r="M80" s="361">
        <v>0</v>
      </c>
      <c r="N80" s="361">
        <v>0</v>
      </c>
      <c r="O80" s="361">
        <v>0</v>
      </c>
      <c r="P80" s="361">
        <v>0</v>
      </c>
      <c r="Q80" s="361">
        <v>0</v>
      </c>
      <c r="R80" s="361">
        <v>0</v>
      </c>
      <c r="S80" s="361">
        <v>0</v>
      </c>
      <c r="T80" s="361">
        <v>0</v>
      </c>
      <c r="U80" s="361">
        <v>0</v>
      </c>
      <c r="V80" s="361">
        <v>0</v>
      </c>
      <c r="W80" s="361">
        <v>0</v>
      </c>
      <c r="X80" s="361">
        <v>0</v>
      </c>
      <c r="Y80" s="361">
        <v>0</v>
      </c>
      <c r="Z80" s="361">
        <v>0</v>
      </c>
      <c r="AA80" s="361">
        <v>0</v>
      </c>
      <c r="AB80" s="361">
        <v>0</v>
      </c>
      <c r="AC80" s="361">
        <v>0</v>
      </c>
      <c r="AD80" s="361">
        <v>0</v>
      </c>
      <c r="AE80" s="361">
        <v>0</v>
      </c>
      <c r="AF80" s="361">
        <v>0</v>
      </c>
      <c r="AG80" s="361">
        <v>0</v>
      </c>
      <c r="AH80" s="361">
        <v>1536.4280138842</v>
      </c>
      <c r="AI80" s="361">
        <v>1444.8784304996834</v>
      </c>
      <c r="AJ80" s="361">
        <v>1565.1458685520888</v>
      </c>
      <c r="AK80" s="361">
        <v>2290.5376487087992</v>
      </c>
      <c r="AL80" s="361">
        <v>2743.6690151171847</v>
      </c>
      <c r="AM80" s="361">
        <v>3097.2052733566288</v>
      </c>
      <c r="AN80" s="361">
        <v>3302.0998430254922</v>
      </c>
      <c r="AO80" s="361">
        <v>3510.2956553366253</v>
      </c>
      <c r="AP80" s="361">
        <v>3621.0620254656678</v>
      </c>
      <c r="AQ80" s="361">
        <v>3552.1913695386638</v>
      </c>
      <c r="AR80" s="361">
        <v>3860.036376895388</v>
      </c>
      <c r="AS80" s="361">
        <v>4027.2471586716952</v>
      </c>
      <c r="AT80" s="361">
        <v>4229.1992724395313</v>
      </c>
      <c r="AU80" s="361">
        <v>4429.1249400590659</v>
      </c>
      <c r="AV80" s="361">
        <v>4713.8370552568167</v>
      </c>
      <c r="AW80" s="361">
        <v>5226.6586016644233</v>
      </c>
      <c r="AX80" s="361">
        <v>5509.505306088291</v>
      </c>
      <c r="AY80" s="361">
        <v>5679.406319104809</v>
      </c>
      <c r="AZ80" s="361">
        <v>5694.2351135027611</v>
      </c>
      <c r="BA80" s="361">
        <v>5711.2222189165004</v>
      </c>
      <c r="BB80" s="361">
        <v>5733.3169005915788</v>
      </c>
      <c r="BC80" s="361">
        <v>5927.2821635366427</v>
      </c>
      <c r="BD80" s="361">
        <v>6101.2254947057718</v>
      </c>
      <c r="BE80" s="361">
        <v>6401.5023064709158</v>
      </c>
      <c r="BF80" s="361">
        <v>6700.7727135150744</v>
      </c>
      <c r="BG80" s="361">
        <v>6093.9127317979564</v>
      </c>
      <c r="BH80" s="361">
        <v>6079.0873930095231</v>
      </c>
      <c r="BI80" s="361">
        <v>5943.9530179936783</v>
      </c>
      <c r="BJ80" s="361">
        <v>6148.7201605186983</v>
      </c>
      <c r="BK80" s="361">
        <v>6076.7351735240927</v>
      </c>
      <c r="BL80" s="361">
        <v>6613.4543978713145</v>
      </c>
      <c r="BM80" s="361">
        <v>6827.3647226909625</v>
      </c>
      <c r="BN80" s="361">
        <v>6919.6179427731304</v>
      </c>
      <c r="BO80" s="361">
        <v>7165.7997287676944</v>
      </c>
      <c r="BP80" s="361">
        <v>7233.1658218676566</v>
      </c>
      <c r="BQ80" s="361">
        <v>7232.0733125848756</v>
      </c>
      <c r="BR80" s="361">
        <v>7177.4167238494529</v>
      </c>
      <c r="BS80" s="361">
        <v>7065.7641290359452</v>
      </c>
      <c r="BT80" s="361">
        <v>6698.619985495181</v>
      </c>
      <c r="BU80" s="361">
        <v>6320.2277083367071</v>
      </c>
      <c r="BV80" s="361"/>
      <c r="BW80" s="361"/>
      <c r="BX80" s="362"/>
      <c r="BY80" s="362"/>
      <c r="BZ80" s="362"/>
      <c r="CA80" s="363"/>
    </row>
    <row r="81" spans="1:79" s="54" customFormat="1" x14ac:dyDescent="0.4">
      <c r="A81" s="48"/>
      <c r="B81" s="123" t="s">
        <v>367</v>
      </c>
      <c r="C81" s="48"/>
      <c r="D81" s="361">
        <v>0</v>
      </c>
      <c r="E81" s="361">
        <v>0</v>
      </c>
      <c r="F81" s="361">
        <v>0</v>
      </c>
      <c r="G81" s="361">
        <v>0</v>
      </c>
      <c r="H81" s="361">
        <v>0</v>
      </c>
      <c r="I81" s="361">
        <v>0</v>
      </c>
      <c r="J81" s="361">
        <v>0</v>
      </c>
      <c r="K81" s="361">
        <v>0</v>
      </c>
      <c r="L81" s="361">
        <v>0</v>
      </c>
      <c r="M81" s="361">
        <v>0</v>
      </c>
      <c r="N81" s="361">
        <v>0</v>
      </c>
      <c r="O81" s="361">
        <v>0</v>
      </c>
      <c r="P81" s="361">
        <v>0</v>
      </c>
      <c r="Q81" s="361">
        <v>0</v>
      </c>
      <c r="R81" s="361">
        <v>0</v>
      </c>
      <c r="S81" s="361">
        <v>0</v>
      </c>
      <c r="T81" s="361">
        <v>0</v>
      </c>
      <c r="U81" s="361">
        <v>0</v>
      </c>
      <c r="V81" s="361">
        <v>0</v>
      </c>
      <c r="W81" s="361">
        <v>0</v>
      </c>
      <c r="X81" s="361">
        <v>0</v>
      </c>
      <c r="Y81" s="361">
        <v>0</v>
      </c>
      <c r="Z81" s="361">
        <v>0</v>
      </c>
      <c r="AA81" s="361">
        <v>0</v>
      </c>
      <c r="AB81" s="361">
        <v>0</v>
      </c>
      <c r="AC81" s="361">
        <v>0</v>
      </c>
      <c r="AD81" s="361">
        <v>0</v>
      </c>
      <c r="AE81" s="361">
        <v>0</v>
      </c>
      <c r="AF81" s="361">
        <v>0</v>
      </c>
      <c r="AG81" s="361">
        <v>0</v>
      </c>
      <c r="AH81" s="361">
        <v>246.53143855351158</v>
      </c>
      <c r="AI81" s="361">
        <v>231.069328327569</v>
      </c>
      <c r="AJ81" s="361">
        <v>249.59462884496131</v>
      </c>
      <c r="AK81" s="361">
        <v>366.36794620930453</v>
      </c>
      <c r="AL81" s="361">
        <v>438.42499857851237</v>
      </c>
      <c r="AM81" s="361">
        <v>494.58753290211587</v>
      </c>
      <c r="AN81" s="361">
        <v>528.69184637879005</v>
      </c>
      <c r="AO81" s="361">
        <v>559.67516116819934</v>
      </c>
      <c r="AP81" s="361">
        <v>579.42531615221117</v>
      </c>
      <c r="AQ81" s="361">
        <v>567.73446823921302</v>
      </c>
      <c r="AR81" s="361">
        <v>465.80297446008751</v>
      </c>
      <c r="AS81" s="361">
        <v>595.34039136237584</v>
      </c>
      <c r="AT81" s="361">
        <v>756.28571533554384</v>
      </c>
      <c r="AU81" s="361">
        <v>946.4068261152247</v>
      </c>
      <c r="AV81" s="361">
        <v>1213.7292055786045</v>
      </c>
      <c r="AW81" s="361">
        <v>1579.1941506637734</v>
      </c>
      <c r="AX81" s="361">
        <v>2004.3196174531465</v>
      </c>
      <c r="AY81" s="361">
        <v>2263.6376145243721</v>
      </c>
      <c r="AZ81" s="361">
        <v>2477.0405772177255</v>
      </c>
      <c r="BA81" s="361">
        <v>2688.5482336102314</v>
      </c>
      <c r="BB81" s="361">
        <v>2926.8004707532118</v>
      </c>
      <c r="BC81" s="361">
        <v>3178.4025231081428</v>
      </c>
      <c r="BD81" s="361">
        <v>3339.9237421625244</v>
      </c>
      <c r="BE81" s="361">
        <v>3634.9217666251488</v>
      </c>
      <c r="BF81" s="361">
        <v>4202.2838707066958</v>
      </c>
      <c r="BG81" s="361">
        <v>4071.8172875790087</v>
      </c>
      <c r="BH81" s="361">
        <v>4278.8717149947825</v>
      </c>
      <c r="BI81" s="361">
        <v>4522.5529230052207</v>
      </c>
      <c r="BJ81" s="361">
        <v>4756.756270742283</v>
      </c>
      <c r="BK81" s="361">
        <v>4932.4114964499513</v>
      </c>
      <c r="BL81" s="361">
        <v>5100.2520190981522</v>
      </c>
      <c r="BM81" s="361">
        <v>5706.773213774989</v>
      </c>
      <c r="BN81" s="361">
        <v>5950.9938857152638</v>
      </c>
      <c r="BO81" s="361">
        <v>6278.813255452762</v>
      </c>
      <c r="BP81" s="361">
        <v>6457.5503227680883</v>
      </c>
      <c r="BQ81" s="361">
        <v>6527.8099720300688</v>
      </c>
      <c r="BR81" s="361">
        <v>7099.5982759701974</v>
      </c>
      <c r="BS81" s="361">
        <v>7538.6447659170954</v>
      </c>
      <c r="BT81" s="361">
        <v>7424.6111408712932</v>
      </c>
      <c r="BU81" s="361">
        <v>7192.9018807477651</v>
      </c>
      <c r="BV81" s="361"/>
      <c r="BW81" s="361"/>
      <c r="BX81" s="362"/>
      <c r="BY81" s="362"/>
      <c r="BZ81" s="362"/>
      <c r="CA81" s="363"/>
    </row>
    <row r="82" spans="1:79" s="54" customFormat="1" x14ac:dyDescent="0.4">
      <c r="A82" s="48"/>
      <c r="B82" s="123" t="s">
        <v>425</v>
      </c>
      <c r="C82" s="48"/>
      <c r="D82" s="361">
        <v>0</v>
      </c>
      <c r="E82" s="361">
        <v>0</v>
      </c>
      <c r="F82" s="361">
        <v>0</v>
      </c>
      <c r="G82" s="361">
        <v>0</v>
      </c>
      <c r="H82" s="361">
        <v>0</v>
      </c>
      <c r="I82" s="361">
        <v>0</v>
      </c>
      <c r="J82" s="361">
        <v>0</v>
      </c>
      <c r="K82" s="361">
        <v>0</v>
      </c>
      <c r="L82" s="361">
        <v>0</v>
      </c>
      <c r="M82" s="361">
        <v>0</v>
      </c>
      <c r="N82" s="361">
        <v>0</v>
      </c>
      <c r="O82" s="361">
        <v>0</v>
      </c>
      <c r="P82" s="361">
        <v>0</v>
      </c>
      <c r="Q82" s="361">
        <v>0</v>
      </c>
      <c r="R82" s="361">
        <v>0</v>
      </c>
      <c r="S82" s="361">
        <v>0</v>
      </c>
      <c r="T82" s="361">
        <v>0</v>
      </c>
      <c r="U82" s="361">
        <v>0</v>
      </c>
      <c r="V82" s="361">
        <v>0</v>
      </c>
      <c r="W82" s="361">
        <v>0</v>
      </c>
      <c r="X82" s="361">
        <v>0</v>
      </c>
      <c r="Y82" s="361">
        <v>0</v>
      </c>
      <c r="Z82" s="361">
        <v>0</v>
      </c>
      <c r="AA82" s="361">
        <v>0</v>
      </c>
      <c r="AB82" s="361">
        <v>0</v>
      </c>
      <c r="AC82" s="361">
        <v>0</v>
      </c>
      <c r="AD82" s="361">
        <v>0</v>
      </c>
      <c r="AE82" s="361">
        <v>0</v>
      </c>
      <c r="AF82" s="361">
        <v>0</v>
      </c>
      <c r="AG82" s="361">
        <v>0</v>
      </c>
      <c r="AH82" s="361">
        <v>804.681160103906</v>
      </c>
      <c r="AI82" s="361">
        <v>757.73992267485312</v>
      </c>
      <c r="AJ82" s="361">
        <v>822.30068088893313</v>
      </c>
      <c r="AK82" s="361">
        <v>1202.149332073835</v>
      </c>
      <c r="AL82" s="361">
        <v>1440.9708265177062</v>
      </c>
      <c r="AM82" s="361">
        <v>1626.1926183306837</v>
      </c>
      <c r="AN82" s="361">
        <v>1732.4498927439899</v>
      </c>
      <c r="AO82" s="361">
        <v>1842.4333866444756</v>
      </c>
      <c r="AP82" s="361">
        <v>1902.1097389488182</v>
      </c>
      <c r="AQ82" s="361">
        <v>1863.9531948405358</v>
      </c>
      <c r="AR82" s="361">
        <v>1283.6259135815212</v>
      </c>
      <c r="AS82" s="361">
        <v>1428.703899705604</v>
      </c>
      <c r="AT82" s="361">
        <v>1718.1941120373858</v>
      </c>
      <c r="AU82" s="361">
        <v>2225.3808398301303</v>
      </c>
      <c r="AV82" s="361">
        <v>2744.8228327026213</v>
      </c>
      <c r="AW82" s="361">
        <v>3195.5091558477175</v>
      </c>
      <c r="AX82" s="361">
        <v>3528.3769278261871</v>
      </c>
      <c r="AY82" s="361">
        <v>3786.9665696554694</v>
      </c>
      <c r="AZ82" s="361">
        <v>3949.1201977873334</v>
      </c>
      <c r="BA82" s="361">
        <v>3940.2092714578048</v>
      </c>
      <c r="BB82" s="361">
        <v>3950.4919014074817</v>
      </c>
      <c r="BC82" s="361">
        <v>4029.2285603992664</v>
      </c>
      <c r="BD82" s="361">
        <v>3816.3612896551203</v>
      </c>
      <c r="BE82" s="361">
        <v>3842.7901103640902</v>
      </c>
      <c r="BF82" s="361">
        <v>4011.4076575474451</v>
      </c>
      <c r="BG82" s="361">
        <v>4121.4591606267304</v>
      </c>
      <c r="BH82" s="361">
        <v>4318.4599570298287</v>
      </c>
      <c r="BI82" s="361">
        <v>4588.0650662221287</v>
      </c>
      <c r="BJ82" s="361">
        <v>4649.9688491753222</v>
      </c>
      <c r="BK82" s="361">
        <v>4850.5724893337338</v>
      </c>
      <c r="BL82" s="361">
        <v>4953.5139207989223</v>
      </c>
      <c r="BM82" s="361">
        <v>5606.4591798010651</v>
      </c>
      <c r="BN82" s="361">
        <v>5992.9697556423816</v>
      </c>
      <c r="BO82" s="361">
        <v>6301.3245603282658</v>
      </c>
      <c r="BP82" s="361">
        <v>6401.0672208860587</v>
      </c>
      <c r="BQ82" s="361">
        <v>6290.4789478939747</v>
      </c>
      <c r="BR82" s="361">
        <v>6106.1962184746417</v>
      </c>
      <c r="BS82" s="361">
        <v>5918.7574704860081</v>
      </c>
      <c r="BT82" s="361">
        <v>5477.8697438548452</v>
      </c>
      <c r="BU82" s="361">
        <v>4896.1089967611679</v>
      </c>
      <c r="BV82" s="361"/>
      <c r="BW82" s="361"/>
      <c r="BX82" s="362"/>
      <c r="BY82" s="362"/>
      <c r="BZ82" s="362"/>
      <c r="CA82" s="363"/>
    </row>
    <row r="83" spans="1:79" s="54" customFormat="1" x14ac:dyDescent="0.4">
      <c r="A83" s="164"/>
      <c r="B83" s="123" t="s">
        <v>322</v>
      </c>
      <c r="C83" s="48"/>
      <c r="D83" s="361">
        <v>0</v>
      </c>
      <c r="E83" s="361">
        <v>0</v>
      </c>
      <c r="F83" s="361">
        <v>0</v>
      </c>
      <c r="G83" s="361">
        <v>0</v>
      </c>
      <c r="H83" s="361">
        <v>0</v>
      </c>
      <c r="I83" s="361">
        <v>0</v>
      </c>
      <c r="J83" s="361">
        <v>0</v>
      </c>
      <c r="K83" s="361">
        <v>0</v>
      </c>
      <c r="L83" s="361">
        <v>0</v>
      </c>
      <c r="M83" s="361">
        <v>0</v>
      </c>
      <c r="N83" s="361">
        <v>0</v>
      </c>
      <c r="O83" s="361">
        <v>0</v>
      </c>
      <c r="P83" s="361">
        <v>0</v>
      </c>
      <c r="Q83" s="361">
        <v>0</v>
      </c>
      <c r="R83" s="361">
        <v>0</v>
      </c>
      <c r="S83" s="361">
        <v>0</v>
      </c>
      <c r="T83" s="361">
        <v>0</v>
      </c>
      <c r="U83" s="361">
        <v>0</v>
      </c>
      <c r="V83" s="361">
        <v>0</v>
      </c>
      <c r="W83" s="361">
        <v>0</v>
      </c>
      <c r="X83" s="361">
        <v>0</v>
      </c>
      <c r="Y83" s="361">
        <v>0</v>
      </c>
      <c r="Z83" s="361">
        <v>0</v>
      </c>
      <c r="AA83" s="361">
        <v>0</v>
      </c>
      <c r="AB83" s="361">
        <v>0</v>
      </c>
      <c r="AC83" s="361">
        <v>0</v>
      </c>
      <c r="AD83" s="361">
        <v>0</v>
      </c>
      <c r="AE83" s="361">
        <v>0</v>
      </c>
      <c r="AF83" s="361">
        <v>0</v>
      </c>
      <c r="AG83" s="361">
        <v>0</v>
      </c>
      <c r="AH83" s="361">
        <v>803.10088856293726</v>
      </c>
      <c r="AI83" s="361">
        <v>757.06163644407252</v>
      </c>
      <c r="AJ83" s="361">
        <v>820.4431666873586</v>
      </c>
      <c r="AK83" s="361">
        <v>1199.6090222148011</v>
      </c>
      <c r="AL83" s="361">
        <v>1437.3626235338818</v>
      </c>
      <c r="AM83" s="361">
        <v>1622.2939219181612</v>
      </c>
      <c r="AN83" s="361">
        <v>1727.7823457986333</v>
      </c>
      <c r="AO83" s="361">
        <v>1838.2136241237138</v>
      </c>
      <c r="AP83" s="361">
        <v>1897.571644405074</v>
      </c>
      <c r="AQ83" s="361">
        <v>1861.1281206512056</v>
      </c>
      <c r="AR83" s="361">
        <v>1755.4696003522959</v>
      </c>
      <c r="AS83" s="361">
        <v>1685.8964786538716</v>
      </c>
      <c r="AT83" s="361">
        <v>1817.9466585731489</v>
      </c>
      <c r="AU83" s="361">
        <v>2490.760528873453</v>
      </c>
      <c r="AV83" s="361">
        <v>3453.9369000308266</v>
      </c>
      <c r="AW83" s="361">
        <v>3820.7404500485563</v>
      </c>
      <c r="AX83" s="361">
        <v>3899.0445857239133</v>
      </c>
      <c r="AY83" s="361">
        <v>3659.6404243556112</v>
      </c>
      <c r="AZ83" s="361">
        <v>3304.3279365837952</v>
      </c>
      <c r="BA83" s="361">
        <v>2583.9480983202129</v>
      </c>
      <c r="BB83" s="361">
        <v>2100.1361001355112</v>
      </c>
      <c r="BC83" s="361">
        <v>1800.2791270064083</v>
      </c>
      <c r="BD83" s="361">
        <v>1574.4643103794749</v>
      </c>
      <c r="BE83" s="361">
        <v>1437.3543951156969</v>
      </c>
      <c r="BF83" s="361">
        <v>1476.1294765517011</v>
      </c>
      <c r="BG83" s="361">
        <v>1313.1881756788243</v>
      </c>
      <c r="BH83" s="361">
        <v>1453.8799768005347</v>
      </c>
      <c r="BI83" s="361">
        <v>1511.0054911989323</v>
      </c>
      <c r="BJ83" s="361">
        <v>1574.8471826405309</v>
      </c>
      <c r="BK83" s="361">
        <v>1623.9484450419827</v>
      </c>
      <c r="BL83" s="361">
        <v>1836.3044006817149</v>
      </c>
      <c r="BM83" s="361">
        <v>2931.7902554753705</v>
      </c>
      <c r="BN83" s="361">
        <v>2899.0289238196019</v>
      </c>
      <c r="BO83" s="361">
        <v>2987.5830568201714</v>
      </c>
      <c r="BP83" s="361">
        <v>3014.4462837522342</v>
      </c>
      <c r="BQ83" s="361">
        <v>2603.0162046207383</v>
      </c>
      <c r="BR83" s="361">
        <v>1912.8537951872772</v>
      </c>
      <c r="BS83" s="361">
        <v>1487.4381097465507</v>
      </c>
      <c r="BT83" s="361">
        <v>1196.7251910846953</v>
      </c>
      <c r="BU83" s="361">
        <v>1027.7763901768351</v>
      </c>
      <c r="BV83" s="361"/>
      <c r="BW83" s="361"/>
      <c r="BX83" s="362"/>
      <c r="BY83" s="362"/>
      <c r="BZ83" s="362"/>
      <c r="CA83" s="363"/>
    </row>
    <row r="84" spans="1:79" s="54" customFormat="1" x14ac:dyDescent="0.4">
      <c r="A84" s="48"/>
      <c r="B84" s="123" t="s">
        <v>426</v>
      </c>
      <c r="C84" s="48"/>
      <c r="D84" s="361">
        <v>0</v>
      </c>
      <c r="E84" s="361">
        <v>0</v>
      </c>
      <c r="F84" s="361">
        <v>0</v>
      </c>
      <c r="G84" s="361">
        <v>0</v>
      </c>
      <c r="H84" s="361">
        <v>0</v>
      </c>
      <c r="I84" s="361">
        <v>0</v>
      </c>
      <c r="J84" s="361">
        <v>0</v>
      </c>
      <c r="K84" s="361">
        <v>0</v>
      </c>
      <c r="L84" s="361">
        <v>0</v>
      </c>
      <c r="M84" s="361">
        <v>0</v>
      </c>
      <c r="N84" s="361">
        <v>0</v>
      </c>
      <c r="O84" s="361">
        <v>0</v>
      </c>
      <c r="P84" s="361">
        <v>0</v>
      </c>
      <c r="Q84" s="361">
        <v>0</v>
      </c>
      <c r="R84" s="361">
        <v>0</v>
      </c>
      <c r="S84" s="361">
        <v>0</v>
      </c>
      <c r="T84" s="361">
        <v>0</v>
      </c>
      <c r="U84" s="361">
        <v>0</v>
      </c>
      <c r="V84" s="361">
        <v>0</v>
      </c>
      <c r="W84" s="361">
        <v>0</v>
      </c>
      <c r="X84" s="361">
        <v>0</v>
      </c>
      <c r="Y84" s="361">
        <v>0</v>
      </c>
      <c r="Z84" s="361">
        <v>0</v>
      </c>
      <c r="AA84" s="361">
        <v>0</v>
      </c>
      <c r="AB84" s="361">
        <v>0</v>
      </c>
      <c r="AC84" s="361">
        <v>0</v>
      </c>
      <c r="AD84" s="361">
        <v>0</v>
      </c>
      <c r="AE84" s="361">
        <v>0</v>
      </c>
      <c r="AF84" s="361">
        <v>0</v>
      </c>
      <c r="AG84" s="361">
        <v>0</v>
      </c>
      <c r="AH84" s="361">
        <v>60.888127928244046</v>
      </c>
      <c r="AI84" s="361">
        <v>57.336206730882878</v>
      </c>
      <c r="AJ84" s="361">
        <v>62.221351183346222</v>
      </c>
      <c r="AK84" s="361">
        <v>90.963509460956203</v>
      </c>
      <c r="AL84" s="361">
        <v>109.03451003444428</v>
      </c>
      <c r="AM84" s="361">
        <v>123.04976068794662</v>
      </c>
      <c r="AN84" s="361">
        <v>131.08997194000119</v>
      </c>
      <c r="AO84" s="361">
        <v>139.41213651726477</v>
      </c>
      <c r="AP84" s="361">
        <v>143.9276906939383</v>
      </c>
      <c r="AQ84" s="361">
        <v>141.04048436408627</v>
      </c>
      <c r="AR84" s="361">
        <v>532.63683854356782</v>
      </c>
      <c r="AS84" s="361">
        <v>598.07579126711596</v>
      </c>
      <c r="AT84" s="361">
        <v>752.75640747967782</v>
      </c>
      <c r="AU84" s="361">
        <v>853.47384512330086</v>
      </c>
      <c r="AV84" s="361">
        <v>988.78894558280808</v>
      </c>
      <c r="AW84" s="361">
        <v>1283.9580585694002</v>
      </c>
      <c r="AX84" s="361">
        <v>1419.8105816311679</v>
      </c>
      <c r="AY84" s="361">
        <v>1695.8978602173049</v>
      </c>
      <c r="AZ84" s="361">
        <v>1846.1744205493521</v>
      </c>
      <c r="BA84" s="361">
        <v>1926.8207553163422</v>
      </c>
      <c r="BB84" s="361">
        <v>1759.2135304686467</v>
      </c>
      <c r="BC84" s="361">
        <v>1471.0093116995827</v>
      </c>
      <c r="BD84" s="361">
        <v>1354.9989135181977</v>
      </c>
      <c r="BE84" s="361">
        <v>1322.0305973646723</v>
      </c>
      <c r="BF84" s="361">
        <v>1312.9125413284692</v>
      </c>
      <c r="BG84" s="361">
        <v>1346.6463807221735</v>
      </c>
      <c r="BH84" s="361">
        <v>1454.9971295078394</v>
      </c>
      <c r="BI84" s="361">
        <v>1574.150204533348</v>
      </c>
      <c r="BJ84" s="361">
        <v>1639.7929009331697</v>
      </c>
      <c r="BK84" s="361">
        <v>1932.5996451867632</v>
      </c>
      <c r="BL84" s="361">
        <v>2047.706092586378</v>
      </c>
      <c r="BM84" s="361">
        <v>2610.944340634192</v>
      </c>
      <c r="BN84" s="361">
        <v>3160.417048729109</v>
      </c>
      <c r="BO84" s="361">
        <v>3465.6955591980309</v>
      </c>
      <c r="BP84" s="361">
        <v>3790.6482050748914</v>
      </c>
      <c r="BQ84" s="361">
        <v>4057.5427188616895</v>
      </c>
      <c r="BR84" s="361">
        <v>4236.1129400849841</v>
      </c>
      <c r="BS84" s="361">
        <v>4232.3180603130295</v>
      </c>
      <c r="BT84" s="361">
        <v>4010.5960534253613</v>
      </c>
      <c r="BU84" s="361">
        <v>3714.3432844645386</v>
      </c>
      <c r="BV84" s="361"/>
      <c r="BW84" s="361"/>
      <c r="BX84" s="362"/>
      <c r="BY84" s="362"/>
      <c r="BZ84" s="362"/>
      <c r="CA84" s="363"/>
    </row>
    <row r="85" spans="1:79" s="54" customFormat="1" ht="26.25" customHeight="1" x14ac:dyDescent="0.4">
      <c r="A85" s="48"/>
      <c r="B85" s="123" t="s">
        <v>422</v>
      </c>
      <c r="C85" s="48"/>
      <c r="D85" s="361">
        <v>0</v>
      </c>
      <c r="E85" s="361">
        <v>0</v>
      </c>
      <c r="F85" s="361">
        <v>0</v>
      </c>
      <c r="G85" s="361">
        <v>0</v>
      </c>
      <c r="H85" s="361">
        <v>0</v>
      </c>
      <c r="I85" s="361">
        <v>0</v>
      </c>
      <c r="J85" s="361">
        <v>0</v>
      </c>
      <c r="K85" s="361">
        <v>0</v>
      </c>
      <c r="L85" s="361">
        <v>0</v>
      </c>
      <c r="M85" s="361">
        <v>0</v>
      </c>
      <c r="N85" s="361">
        <v>0</v>
      </c>
      <c r="O85" s="361">
        <v>0</v>
      </c>
      <c r="P85" s="361">
        <v>0</v>
      </c>
      <c r="Q85" s="361">
        <v>0</v>
      </c>
      <c r="R85" s="361">
        <v>0</v>
      </c>
      <c r="S85" s="361">
        <v>0</v>
      </c>
      <c r="T85" s="361">
        <v>0</v>
      </c>
      <c r="U85" s="361">
        <v>0</v>
      </c>
      <c r="V85" s="361">
        <v>0</v>
      </c>
      <c r="W85" s="361">
        <v>0</v>
      </c>
      <c r="X85" s="361">
        <v>0</v>
      </c>
      <c r="Y85" s="361">
        <v>0</v>
      </c>
      <c r="Z85" s="361">
        <v>0</v>
      </c>
      <c r="AA85" s="361">
        <v>0</v>
      </c>
      <c r="AB85" s="361">
        <v>0</v>
      </c>
      <c r="AC85" s="361">
        <v>0</v>
      </c>
      <c r="AD85" s="361">
        <v>0</v>
      </c>
      <c r="AE85" s="361">
        <v>0</v>
      </c>
      <c r="AF85" s="361">
        <v>0</v>
      </c>
      <c r="AG85" s="361">
        <v>0</v>
      </c>
      <c r="AH85" s="361">
        <v>1915.2016151485989</v>
      </c>
      <c r="AI85" s="361">
        <v>1803.2070941773777</v>
      </c>
      <c r="AJ85" s="361">
        <v>1954.5598276045996</v>
      </c>
      <c r="AK85" s="361">
        <v>2859.0898099588971</v>
      </c>
      <c r="AL85" s="361">
        <v>3425.792958664545</v>
      </c>
      <c r="AM85" s="361">
        <v>3866.1238338389076</v>
      </c>
      <c r="AN85" s="361">
        <v>4120.0140568614142</v>
      </c>
      <c r="AO85" s="361">
        <v>4379.7343084536533</v>
      </c>
      <c r="AP85" s="361">
        <v>4523.0343902000423</v>
      </c>
      <c r="AQ85" s="361">
        <v>4433.8562680950408</v>
      </c>
      <c r="AR85" s="361">
        <v>4037.5353269374723</v>
      </c>
      <c r="AS85" s="361">
        <v>4308.0165609889682</v>
      </c>
      <c r="AT85" s="361">
        <v>5045.1828934257564</v>
      </c>
      <c r="AU85" s="361">
        <v>6516.0220399421087</v>
      </c>
      <c r="AV85" s="361">
        <v>8401.2778838948598</v>
      </c>
      <c r="AW85" s="361">
        <v>9879.4018151294476</v>
      </c>
      <c r="AX85" s="361">
        <v>10851.551712634415</v>
      </c>
      <c r="AY85" s="361">
        <v>11406.14246875276</v>
      </c>
      <c r="AZ85" s="361">
        <v>11576.663132138205</v>
      </c>
      <c r="BA85" s="361">
        <v>11139.526358704592</v>
      </c>
      <c r="BB85" s="361">
        <v>10736.642002764851</v>
      </c>
      <c r="BC85" s="361">
        <v>10478.9195222134</v>
      </c>
      <c r="BD85" s="361">
        <v>10085.748255715318</v>
      </c>
      <c r="BE85" s="361">
        <v>10237.096869469608</v>
      </c>
      <c r="BF85" s="361">
        <v>11002.733546134312</v>
      </c>
      <c r="BG85" s="361">
        <v>10853.111004606737</v>
      </c>
      <c r="BH85" s="361">
        <v>11506.208778332984</v>
      </c>
      <c r="BI85" s="361">
        <v>12195.773684959629</v>
      </c>
      <c r="BJ85" s="361">
        <v>12621.365203491305</v>
      </c>
      <c r="BK85" s="361">
        <v>13339.53207601243</v>
      </c>
      <c r="BL85" s="361">
        <v>13937.776433165165</v>
      </c>
      <c r="BM85" s="361">
        <v>16855.966989685614</v>
      </c>
      <c r="BN85" s="361">
        <v>18003.409613906355</v>
      </c>
      <c r="BO85" s="361">
        <v>19033.416431799233</v>
      </c>
      <c r="BP85" s="361">
        <v>19663.712032481275</v>
      </c>
      <c r="BQ85" s="361">
        <v>19478.847843406475</v>
      </c>
      <c r="BR85" s="361">
        <v>19354.7612297171</v>
      </c>
      <c r="BS85" s="361">
        <v>19177.158406462684</v>
      </c>
      <c r="BT85" s="361">
        <v>18109.802129236199</v>
      </c>
      <c r="BU85" s="361">
        <v>16831.130552150305</v>
      </c>
      <c r="BV85" s="361"/>
      <c r="BW85" s="361"/>
      <c r="BX85" s="362"/>
      <c r="BY85" s="362"/>
      <c r="BZ85" s="362"/>
      <c r="CA85" s="363"/>
    </row>
    <row r="86" spans="1:79" s="54" customFormat="1" ht="26.25" customHeight="1" x14ac:dyDescent="0.4">
      <c r="A86" s="234"/>
      <c r="B86" s="234" t="s">
        <v>427</v>
      </c>
      <c r="C86" s="48"/>
      <c r="D86" s="361"/>
      <c r="E86" s="361"/>
      <c r="F86" s="361"/>
      <c r="G86" s="361"/>
      <c r="H86" s="361"/>
      <c r="I86" s="361"/>
      <c r="J86" s="361"/>
      <c r="K86" s="361"/>
      <c r="L86" s="361"/>
      <c r="M86" s="361"/>
      <c r="N86" s="361"/>
      <c r="O86" s="361"/>
      <c r="P86" s="361"/>
      <c r="Q86" s="361"/>
      <c r="R86" s="361"/>
      <c r="S86" s="361"/>
      <c r="T86" s="361"/>
      <c r="U86" s="361"/>
      <c r="V86" s="361"/>
      <c r="W86" s="361"/>
      <c r="X86" s="361"/>
      <c r="Y86" s="361"/>
      <c r="Z86" s="361"/>
      <c r="AA86" s="361"/>
      <c r="AB86" s="361"/>
      <c r="AC86" s="361"/>
      <c r="AD86" s="361"/>
      <c r="AE86" s="361"/>
      <c r="AF86" s="361"/>
      <c r="AG86" s="361"/>
      <c r="AH86" s="361"/>
      <c r="AI86" s="361"/>
      <c r="AJ86" s="361"/>
      <c r="AK86" s="361"/>
      <c r="AL86" s="361"/>
      <c r="AM86" s="361"/>
      <c r="AN86" s="361"/>
      <c r="AO86" s="361"/>
      <c r="AP86" s="361"/>
      <c r="AQ86" s="361"/>
      <c r="AR86" s="361"/>
      <c r="AS86" s="361"/>
      <c r="AT86" s="361"/>
      <c r="AU86" s="361"/>
      <c r="AV86" s="361"/>
      <c r="AW86" s="361"/>
      <c r="AX86" s="361"/>
      <c r="AY86" s="361"/>
      <c r="AZ86" s="361"/>
      <c r="BA86" s="361"/>
      <c r="BB86" s="361"/>
      <c r="BC86" s="361"/>
      <c r="BD86" s="361"/>
      <c r="BE86" s="361"/>
      <c r="BF86" s="361"/>
      <c r="BG86" s="361"/>
      <c r="BH86" s="361"/>
      <c r="BI86" s="361"/>
      <c r="BJ86" s="361"/>
      <c r="BK86" s="361"/>
      <c r="BL86" s="361"/>
      <c r="BM86" s="361"/>
      <c r="BN86" s="361"/>
      <c r="BO86" s="361"/>
      <c r="BP86" s="361"/>
      <c r="BQ86" s="361"/>
      <c r="BR86" s="361"/>
      <c r="BS86" s="361"/>
      <c r="BT86" s="361"/>
      <c r="BU86" s="361"/>
      <c r="BV86" s="361"/>
      <c r="BW86" s="361"/>
      <c r="BX86" s="362"/>
      <c r="BY86" s="362"/>
      <c r="BZ86" s="362"/>
      <c r="CA86" s="363"/>
    </row>
    <row r="87" spans="1:79" s="54" customFormat="1" x14ac:dyDescent="0.4">
      <c r="A87" s="48"/>
      <c r="B87" s="123" t="s">
        <v>458</v>
      </c>
      <c r="C87" s="48"/>
      <c r="D87" s="361">
        <v>0</v>
      </c>
      <c r="E87" s="361">
        <v>0</v>
      </c>
      <c r="F87" s="361">
        <v>0</v>
      </c>
      <c r="G87" s="361">
        <v>0</v>
      </c>
      <c r="H87" s="361">
        <v>0</v>
      </c>
      <c r="I87" s="361">
        <v>0</v>
      </c>
      <c r="J87" s="361">
        <v>0</v>
      </c>
      <c r="K87" s="361">
        <v>0</v>
      </c>
      <c r="L87" s="361">
        <v>0</v>
      </c>
      <c r="M87" s="361">
        <v>0</v>
      </c>
      <c r="N87" s="361">
        <v>0</v>
      </c>
      <c r="O87" s="361">
        <v>0</v>
      </c>
      <c r="P87" s="361">
        <v>0</v>
      </c>
      <c r="Q87" s="361">
        <v>0</v>
      </c>
      <c r="R87" s="361">
        <v>0</v>
      </c>
      <c r="S87" s="361">
        <v>0</v>
      </c>
      <c r="T87" s="361">
        <v>0</v>
      </c>
      <c r="U87" s="361">
        <v>0</v>
      </c>
      <c r="V87" s="361">
        <v>0</v>
      </c>
      <c r="W87" s="361">
        <v>0</v>
      </c>
      <c r="X87" s="361">
        <v>0</v>
      </c>
      <c r="Y87" s="361">
        <v>0</v>
      </c>
      <c r="Z87" s="361">
        <v>0</v>
      </c>
      <c r="AA87" s="361">
        <v>0</v>
      </c>
      <c r="AB87" s="361">
        <v>0</v>
      </c>
      <c r="AC87" s="361">
        <v>0</v>
      </c>
      <c r="AD87" s="361">
        <v>0</v>
      </c>
      <c r="AE87" s="361">
        <v>0</v>
      </c>
      <c r="AF87" s="361">
        <v>0</v>
      </c>
      <c r="AG87" s="361">
        <v>0</v>
      </c>
      <c r="AH87" s="361">
        <v>0</v>
      </c>
      <c r="AI87" s="361">
        <v>0</v>
      </c>
      <c r="AJ87" s="361">
        <v>0</v>
      </c>
      <c r="AK87" s="361">
        <v>0</v>
      </c>
      <c r="AL87" s="361">
        <v>0</v>
      </c>
      <c r="AM87" s="361">
        <v>0</v>
      </c>
      <c r="AN87" s="361">
        <v>0</v>
      </c>
      <c r="AO87" s="361">
        <v>0</v>
      </c>
      <c r="AP87" s="361">
        <v>0</v>
      </c>
      <c r="AQ87" s="361">
        <v>0</v>
      </c>
      <c r="AR87" s="361">
        <v>0</v>
      </c>
      <c r="AS87" s="361">
        <v>0</v>
      </c>
      <c r="AT87" s="361">
        <v>0</v>
      </c>
      <c r="AU87" s="361">
        <v>6790.9463368683746</v>
      </c>
      <c r="AV87" s="361">
        <v>7665.6401152547851</v>
      </c>
      <c r="AW87" s="361">
        <v>8241.1361894064648</v>
      </c>
      <c r="AX87" s="361">
        <v>8466.2272924154004</v>
      </c>
      <c r="AY87" s="361">
        <v>8531.2297094855458</v>
      </c>
      <c r="AZ87" s="361">
        <v>8452.6439754283128</v>
      </c>
      <c r="BA87" s="361">
        <v>8288.7546797492814</v>
      </c>
      <c r="BB87" s="361">
        <v>8045.2656655028468</v>
      </c>
      <c r="BC87" s="361">
        <v>7925.315968068614</v>
      </c>
      <c r="BD87" s="361">
        <v>7625.1806758774137</v>
      </c>
      <c r="BE87" s="361">
        <v>7584.3524467781081</v>
      </c>
      <c r="BF87" s="361">
        <v>7572.8330649665768</v>
      </c>
      <c r="BG87" s="361">
        <v>6900.3258741201653</v>
      </c>
      <c r="BH87" s="361">
        <v>6950.1048384739579</v>
      </c>
      <c r="BI87" s="361">
        <v>6853.8521983231249</v>
      </c>
      <c r="BJ87" s="361">
        <v>6791.5509123542915</v>
      </c>
      <c r="BK87" s="361">
        <v>6731.2053312604785</v>
      </c>
      <c r="BL87" s="361">
        <v>6450.1430627425698</v>
      </c>
      <c r="BM87" s="361">
        <v>6480.4051123021491</v>
      </c>
      <c r="BN87" s="361">
        <v>6287.420982710044</v>
      </c>
      <c r="BO87" s="361">
        <v>6403.5282309802815</v>
      </c>
      <c r="BP87" s="361">
        <v>6614.9712148026101</v>
      </c>
      <c r="BQ87" s="361">
        <v>6574.9776840896093</v>
      </c>
      <c r="BR87" s="361">
        <v>6543.2408529311933</v>
      </c>
      <c r="BS87" s="361">
        <v>6464.0218218858417</v>
      </c>
      <c r="BT87" s="361">
        <v>6139.6578705249694</v>
      </c>
      <c r="BU87" s="361">
        <v>5694.5858800567121</v>
      </c>
      <c r="BV87" s="361">
        <v>5323.4659907374571</v>
      </c>
      <c r="BW87" s="361">
        <v>5733.5703880401234</v>
      </c>
      <c r="BX87" s="362">
        <v>5681.017660675815</v>
      </c>
      <c r="BY87" s="362">
        <v>5735.8180738305318</v>
      </c>
      <c r="BZ87" s="362">
        <v>5827.8861912892617</v>
      </c>
      <c r="CA87" s="363">
        <v>5926.584556241306</v>
      </c>
    </row>
    <row r="88" spans="1:79" s="54" customFormat="1" x14ac:dyDescent="0.4">
      <c r="A88" s="48"/>
      <c r="B88" s="261" t="s">
        <v>428</v>
      </c>
      <c r="C88" s="48"/>
      <c r="D88" s="361" t="s">
        <v>409</v>
      </c>
      <c r="E88" s="361" t="s">
        <v>409</v>
      </c>
      <c r="F88" s="361" t="s">
        <v>409</v>
      </c>
      <c r="G88" s="361" t="s">
        <v>409</v>
      </c>
      <c r="H88" s="361" t="s">
        <v>409</v>
      </c>
      <c r="I88" s="361" t="s">
        <v>409</v>
      </c>
      <c r="J88" s="361" t="s">
        <v>409</v>
      </c>
      <c r="K88" s="361" t="s">
        <v>409</v>
      </c>
      <c r="L88" s="361" t="s">
        <v>409</v>
      </c>
      <c r="M88" s="361" t="s">
        <v>409</v>
      </c>
      <c r="N88" s="361" t="s">
        <v>409</v>
      </c>
      <c r="O88" s="361" t="s">
        <v>409</v>
      </c>
      <c r="P88" s="361" t="s">
        <v>409</v>
      </c>
      <c r="Q88" s="361" t="s">
        <v>409</v>
      </c>
      <c r="R88" s="361" t="s">
        <v>409</v>
      </c>
      <c r="S88" s="361" t="s">
        <v>409</v>
      </c>
      <c r="T88" s="361" t="s">
        <v>409</v>
      </c>
      <c r="U88" s="361" t="s">
        <v>409</v>
      </c>
      <c r="V88" s="361" t="s">
        <v>409</v>
      </c>
      <c r="W88" s="361" t="s">
        <v>409</v>
      </c>
      <c r="X88" s="361" t="s">
        <v>409</v>
      </c>
      <c r="Y88" s="361" t="s">
        <v>409</v>
      </c>
      <c r="Z88" s="361" t="s">
        <v>409</v>
      </c>
      <c r="AA88" s="361" t="s">
        <v>409</v>
      </c>
      <c r="AB88" s="361" t="s">
        <v>409</v>
      </c>
      <c r="AC88" s="361" t="s">
        <v>409</v>
      </c>
      <c r="AD88" s="361" t="s">
        <v>409</v>
      </c>
      <c r="AE88" s="361" t="s">
        <v>409</v>
      </c>
      <c r="AF88" s="361" t="s">
        <v>409</v>
      </c>
      <c r="AG88" s="361" t="s">
        <v>409</v>
      </c>
      <c r="AH88" s="361" t="s">
        <v>409</v>
      </c>
      <c r="AI88" s="361" t="s">
        <v>409</v>
      </c>
      <c r="AJ88" s="361" t="s">
        <v>409</v>
      </c>
      <c r="AK88" s="361" t="s">
        <v>409</v>
      </c>
      <c r="AL88" s="361" t="s">
        <v>409</v>
      </c>
      <c r="AM88" s="361" t="s">
        <v>409</v>
      </c>
      <c r="AN88" s="361" t="s">
        <v>409</v>
      </c>
      <c r="AO88" s="361" t="s">
        <v>409</v>
      </c>
      <c r="AP88" s="361" t="s">
        <v>409</v>
      </c>
      <c r="AQ88" s="361" t="s">
        <v>409</v>
      </c>
      <c r="AR88" s="361" t="s">
        <v>409</v>
      </c>
      <c r="AS88" s="361" t="s">
        <v>409</v>
      </c>
      <c r="AT88" s="361" t="s">
        <v>409</v>
      </c>
      <c r="AU88" s="361">
        <v>5571.3986095602677</v>
      </c>
      <c r="AV88" s="361">
        <v>6341.1780604222267</v>
      </c>
      <c r="AW88" s="361">
        <v>6853.5512519959211</v>
      </c>
      <c r="AX88" s="361">
        <v>7052.1554230617076</v>
      </c>
      <c r="AY88" s="361">
        <v>7128.9661528295874</v>
      </c>
      <c r="AZ88" s="361">
        <v>7033.2023924122414</v>
      </c>
      <c r="BA88" s="361">
        <v>6838.8111131088081</v>
      </c>
      <c r="BB88" s="361">
        <v>6609.3363400001135</v>
      </c>
      <c r="BC88" s="361">
        <v>6488.3329350540353</v>
      </c>
      <c r="BD88" s="361">
        <v>6217.2145380848515</v>
      </c>
      <c r="BE88" s="361">
        <v>6167.7014298592048</v>
      </c>
      <c r="BF88" s="361">
        <v>6134.6366898330707</v>
      </c>
      <c r="BG88" s="361">
        <v>5786.0697165262754</v>
      </c>
      <c r="BH88" s="361">
        <v>5840.5039270331235</v>
      </c>
      <c r="BI88" s="361">
        <v>5754.7755815354276</v>
      </c>
      <c r="BJ88" s="361">
        <v>5697.3849949573705</v>
      </c>
      <c r="BK88" s="361">
        <v>5654.2828976527744</v>
      </c>
      <c r="BL88" s="361">
        <v>5419.2343392958983</v>
      </c>
      <c r="BM88" s="361">
        <v>5431.0576038104809</v>
      </c>
      <c r="BN88" s="361">
        <v>5244.7262124707486</v>
      </c>
      <c r="BO88" s="361">
        <v>5376.3880834128513</v>
      </c>
      <c r="BP88" s="361">
        <v>5580.6375704609009</v>
      </c>
      <c r="BQ88" s="361">
        <v>5577.7954370313009</v>
      </c>
      <c r="BR88" s="361">
        <v>5554.9594360572137</v>
      </c>
      <c r="BS88" s="361">
        <v>5475.6400644896521</v>
      </c>
      <c r="BT88" s="361">
        <v>5179.117267282556</v>
      </c>
      <c r="BU88" s="361">
        <v>4776.9104850042522</v>
      </c>
      <c r="BV88" s="361">
        <v>4457.175209851388</v>
      </c>
      <c r="BW88" s="361">
        <v>4762.494629201271</v>
      </c>
      <c r="BX88" s="362">
        <v>4717.834449786701</v>
      </c>
      <c r="BY88" s="362">
        <v>4761.1073714647619</v>
      </c>
      <c r="BZ88" s="362">
        <v>4833.1252051728097</v>
      </c>
      <c r="CA88" s="363">
        <v>4910.1615107266516</v>
      </c>
    </row>
    <row r="89" spans="1:79" s="54" customFormat="1" x14ac:dyDescent="0.4">
      <c r="A89" s="48"/>
      <c r="B89" s="261" t="s">
        <v>429</v>
      </c>
      <c r="C89" s="48"/>
      <c r="D89" s="361" t="s">
        <v>409</v>
      </c>
      <c r="E89" s="361" t="s">
        <v>409</v>
      </c>
      <c r="F89" s="361" t="s">
        <v>409</v>
      </c>
      <c r="G89" s="361" t="s">
        <v>409</v>
      </c>
      <c r="H89" s="361" t="s">
        <v>409</v>
      </c>
      <c r="I89" s="361" t="s">
        <v>409</v>
      </c>
      <c r="J89" s="361" t="s">
        <v>409</v>
      </c>
      <c r="K89" s="361" t="s">
        <v>409</v>
      </c>
      <c r="L89" s="361" t="s">
        <v>409</v>
      </c>
      <c r="M89" s="361" t="s">
        <v>409</v>
      </c>
      <c r="N89" s="361" t="s">
        <v>409</v>
      </c>
      <c r="O89" s="361" t="s">
        <v>409</v>
      </c>
      <c r="P89" s="361" t="s">
        <v>409</v>
      </c>
      <c r="Q89" s="361" t="s">
        <v>409</v>
      </c>
      <c r="R89" s="361" t="s">
        <v>409</v>
      </c>
      <c r="S89" s="361" t="s">
        <v>409</v>
      </c>
      <c r="T89" s="361" t="s">
        <v>409</v>
      </c>
      <c r="U89" s="361" t="s">
        <v>409</v>
      </c>
      <c r="V89" s="361" t="s">
        <v>409</v>
      </c>
      <c r="W89" s="361" t="s">
        <v>409</v>
      </c>
      <c r="X89" s="361" t="s">
        <v>409</v>
      </c>
      <c r="Y89" s="361" t="s">
        <v>409</v>
      </c>
      <c r="Z89" s="361" t="s">
        <v>409</v>
      </c>
      <c r="AA89" s="361" t="s">
        <v>409</v>
      </c>
      <c r="AB89" s="361" t="s">
        <v>409</v>
      </c>
      <c r="AC89" s="361" t="s">
        <v>409</v>
      </c>
      <c r="AD89" s="361" t="s">
        <v>409</v>
      </c>
      <c r="AE89" s="361" t="s">
        <v>409</v>
      </c>
      <c r="AF89" s="361" t="s">
        <v>409</v>
      </c>
      <c r="AG89" s="361" t="s">
        <v>409</v>
      </c>
      <c r="AH89" s="361" t="s">
        <v>409</v>
      </c>
      <c r="AI89" s="361" t="s">
        <v>409</v>
      </c>
      <c r="AJ89" s="361" t="s">
        <v>409</v>
      </c>
      <c r="AK89" s="361" t="s">
        <v>409</v>
      </c>
      <c r="AL89" s="361" t="s">
        <v>409</v>
      </c>
      <c r="AM89" s="361" t="s">
        <v>409</v>
      </c>
      <c r="AN89" s="361" t="s">
        <v>409</v>
      </c>
      <c r="AO89" s="361" t="s">
        <v>409</v>
      </c>
      <c r="AP89" s="361" t="s">
        <v>409</v>
      </c>
      <c r="AQ89" s="361" t="s">
        <v>409</v>
      </c>
      <c r="AR89" s="361" t="s">
        <v>409</v>
      </c>
      <c r="AS89" s="361" t="s">
        <v>409</v>
      </c>
      <c r="AT89" s="361" t="s">
        <v>409</v>
      </c>
      <c r="AU89" s="361">
        <v>315.94891383678339</v>
      </c>
      <c r="AV89" s="361">
        <v>362.2313421071737</v>
      </c>
      <c r="AW89" s="361">
        <v>382.66679948794945</v>
      </c>
      <c r="AX89" s="361">
        <v>404.3336630907649</v>
      </c>
      <c r="AY89" s="361">
        <v>410.81679555388399</v>
      </c>
      <c r="AZ89" s="361">
        <v>410.15953569393656</v>
      </c>
      <c r="BA89" s="361">
        <v>403.77579062570584</v>
      </c>
      <c r="BB89" s="361">
        <v>396.3901326401114</v>
      </c>
      <c r="BC89" s="361">
        <v>397.31683169487968</v>
      </c>
      <c r="BD89" s="361">
        <v>391.62287344864995</v>
      </c>
      <c r="BE89" s="361">
        <v>392.50333109044595</v>
      </c>
      <c r="BF89" s="361">
        <v>397.7078255766059</v>
      </c>
      <c r="BG89" s="361">
        <v>374.53215357780948</v>
      </c>
      <c r="BH89" s="361">
        <v>366.01053344861077</v>
      </c>
      <c r="BI89" s="361">
        <v>366.7686975442931</v>
      </c>
      <c r="BJ89" s="361">
        <v>366.12235003157565</v>
      </c>
      <c r="BK89" s="361">
        <v>368.49775015552189</v>
      </c>
      <c r="BL89" s="361">
        <v>319.2063023603173</v>
      </c>
      <c r="BM89" s="361">
        <v>296.95083966351046</v>
      </c>
      <c r="BN89" s="361">
        <v>270.62443216380666</v>
      </c>
      <c r="BO89" s="361">
        <v>253.71990419144015</v>
      </c>
      <c r="BP89" s="361">
        <v>258.24876234430042</v>
      </c>
      <c r="BQ89" s="361">
        <v>254.70606324604731</v>
      </c>
      <c r="BR89" s="361">
        <v>251.44521504173571</v>
      </c>
      <c r="BS89" s="361">
        <v>255.03197917373194</v>
      </c>
      <c r="BT89" s="361">
        <v>252.72546476556198</v>
      </c>
      <c r="BU89" s="361">
        <v>249.39075895640624</v>
      </c>
      <c r="BV89" s="361">
        <v>239.05243316021853</v>
      </c>
      <c r="BW89" s="361">
        <v>264.56962310441583</v>
      </c>
      <c r="BX89" s="362">
        <v>261.66369453539153</v>
      </c>
      <c r="BY89" s="362">
        <v>264.12951156033211</v>
      </c>
      <c r="BZ89" s="362">
        <v>268.62015611762814</v>
      </c>
      <c r="CA89" s="363">
        <v>273.53426376291867</v>
      </c>
    </row>
    <row r="90" spans="1:79" s="54" customFormat="1" x14ac:dyDescent="0.4">
      <c r="A90" s="48"/>
      <c r="B90" s="261" t="s">
        <v>430</v>
      </c>
      <c r="C90" s="48"/>
      <c r="D90" s="361" t="s">
        <v>409</v>
      </c>
      <c r="E90" s="361" t="s">
        <v>409</v>
      </c>
      <c r="F90" s="361" t="s">
        <v>409</v>
      </c>
      <c r="G90" s="361" t="s">
        <v>409</v>
      </c>
      <c r="H90" s="361" t="s">
        <v>409</v>
      </c>
      <c r="I90" s="361" t="s">
        <v>409</v>
      </c>
      <c r="J90" s="361" t="s">
        <v>409</v>
      </c>
      <c r="K90" s="361" t="s">
        <v>409</v>
      </c>
      <c r="L90" s="361" t="s">
        <v>409</v>
      </c>
      <c r="M90" s="361" t="s">
        <v>409</v>
      </c>
      <c r="N90" s="361" t="s">
        <v>409</v>
      </c>
      <c r="O90" s="361" t="s">
        <v>409</v>
      </c>
      <c r="P90" s="361" t="s">
        <v>409</v>
      </c>
      <c r="Q90" s="361" t="s">
        <v>409</v>
      </c>
      <c r="R90" s="361" t="s">
        <v>409</v>
      </c>
      <c r="S90" s="361" t="s">
        <v>409</v>
      </c>
      <c r="T90" s="361" t="s">
        <v>409</v>
      </c>
      <c r="U90" s="361" t="s">
        <v>409</v>
      </c>
      <c r="V90" s="361" t="s">
        <v>409</v>
      </c>
      <c r="W90" s="361" t="s">
        <v>409</v>
      </c>
      <c r="X90" s="361" t="s">
        <v>409</v>
      </c>
      <c r="Y90" s="361" t="s">
        <v>409</v>
      </c>
      <c r="Z90" s="361" t="s">
        <v>409</v>
      </c>
      <c r="AA90" s="361" t="s">
        <v>409</v>
      </c>
      <c r="AB90" s="361" t="s">
        <v>409</v>
      </c>
      <c r="AC90" s="361" t="s">
        <v>409</v>
      </c>
      <c r="AD90" s="361" t="s">
        <v>409</v>
      </c>
      <c r="AE90" s="361" t="s">
        <v>409</v>
      </c>
      <c r="AF90" s="361" t="s">
        <v>409</v>
      </c>
      <c r="AG90" s="361" t="s">
        <v>409</v>
      </c>
      <c r="AH90" s="361" t="s">
        <v>409</v>
      </c>
      <c r="AI90" s="361" t="s">
        <v>409</v>
      </c>
      <c r="AJ90" s="361" t="s">
        <v>409</v>
      </c>
      <c r="AK90" s="361" t="s">
        <v>409</v>
      </c>
      <c r="AL90" s="361" t="s">
        <v>409</v>
      </c>
      <c r="AM90" s="361" t="s">
        <v>409</v>
      </c>
      <c r="AN90" s="361" t="s">
        <v>409</v>
      </c>
      <c r="AO90" s="361" t="s">
        <v>409</v>
      </c>
      <c r="AP90" s="361" t="s">
        <v>409</v>
      </c>
      <c r="AQ90" s="361" t="s">
        <v>409</v>
      </c>
      <c r="AR90" s="361" t="s">
        <v>409</v>
      </c>
      <c r="AS90" s="361" t="s">
        <v>409</v>
      </c>
      <c r="AT90" s="361" t="s">
        <v>409</v>
      </c>
      <c r="AU90" s="361">
        <v>903.59881347132443</v>
      </c>
      <c r="AV90" s="361">
        <v>962.23071272538505</v>
      </c>
      <c r="AW90" s="361">
        <v>1004.9181379225951</v>
      </c>
      <c r="AX90" s="361">
        <v>1009.7382062629275</v>
      </c>
      <c r="AY90" s="361">
        <v>991.44676110207558</v>
      </c>
      <c r="AZ90" s="361">
        <v>1009.2820473221341</v>
      </c>
      <c r="BA90" s="361">
        <v>1046.1677760147672</v>
      </c>
      <c r="BB90" s="361">
        <v>1039.5391928626216</v>
      </c>
      <c r="BC90" s="361">
        <v>1039.6662013196976</v>
      </c>
      <c r="BD90" s="361">
        <v>1016.3432643439132</v>
      </c>
      <c r="BE90" s="361">
        <v>1024.1476858284568</v>
      </c>
      <c r="BF90" s="361">
        <v>1040.4885495568992</v>
      </c>
      <c r="BG90" s="361">
        <v>739.72400401607968</v>
      </c>
      <c r="BH90" s="361">
        <v>743.59037799222494</v>
      </c>
      <c r="BI90" s="361">
        <v>732.30791924340519</v>
      </c>
      <c r="BJ90" s="361">
        <v>728.04356736534555</v>
      </c>
      <c r="BK90" s="361">
        <v>708.42468345218151</v>
      </c>
      <c r="BL90" s="361">
        <v>711.70242108635432</v>
      </c>
      <c r="BM90" s="361">
        <v>752.39666882815766</v>
      </c>
      <c r="BN90" s="361">
        <v>772.07033807548771</v>
      </c>
      <c r="BO90" s="361">
        <v>773.42024337599014</v>
      </c>
      <c r="BP90" s="361">
        <v>776.08488199740941</v>
      </c>
      <c r="BQ90" s="361">
        <v>742.47618381226073</v>
      </c>
      <c r="BR90" s="361">
        <v>736.83620183224309</v>
      </c>
      <c r="BS90" s="361">
        <v>733.3497782224581</v>
      </c>
      <c r="BT90" s="361">
        <v>707.8151384768521</v>
      </c>
      <c r="BU90" s="361">
        <v>668.2846360960541</v>
      </c>
      <c r="BV90" s="361">
        <v>627.23834772585121</v>
      </c>
      <c r="BW90" s="361">
        <v>706.50613573443707</v>
      </c>
      <c r="BX90" s="362">
        <v>701.51951635372222</v>
      </c>
      <c r="BY90" s="362">
        <v>710.58119080543725</v>
      </c>
      <c r="BZ90" s="362">
        <v>726.14082999882396</v>
      </c>
      <c r="CA90" s="363">
        <v>742.88878175173636</v>
      </c>
    </row>
    <row r="91" spans="1:79" s="54" customFormat="1" ht="26.25" customHeight="1" x14ac:dyDescent="0.4">
      <c r="A91" s="48"/>
      <c r="B91" s="123" t="s">
        <v>454</v>
      </c>
      <c r="C91" s="48"/>
      <c r="D91" s="361">
        <v>0</v>
      </c>
      <c r="E91" s="361">
        <v>0</v>
      </c>
      <c r="F91" s="361">
        <v>0</v>
      </c>
      <c r="G91" s="361">
        <v>0</v>
      </c>
      <c r="H91" s="361">
        <v>0</v>
      </c>
      <c r="I91" s="361">
        <v>0</v>
      </c>
      <c r="J91" s="361">
        <v>0</v>
      </c>
      <c r="K91" s="361">
        <v>0</v>
      </c>
      <c r="L91" s="361">
        <v>0</v>
      </c>
      <c r="M91" s="361">
        <v>0</v>
      </c>
      <c r="N91" s="361">
        <v>0</v>
      </c>
      <c r="O91" s="361">
        <v>0</v>
      </c>
      <c r="P91" s="361">
        <v>0</v>
      </c>
      <c r="Q91" s="361">
        <v>0</v>
      </c>
      <c r="R91" s="361">
        <v>0</v>
      </c>
      <c r="S91" s="361">
        <v>0</v>
      </c>
      <c r="T91" s="361">
        <v>0</v>
      </c>
      <c r="U91" s="361">
        <v>0</v>
      </c>
      <c r="V91" s="361">
        <v>0</v>
      </c>
      <c r="W91" s="361">
        <v>0</v>
      </c>
      <c r="X91" s="361">
        <v>0</v>
      </c>
      <c r="Y91" s="361">
        <v>0</v>
      </c>
      <c r="Z91" s="361">
        <v>0</v>
      </c>
      <c r="AA91" s="361">
        <v>0</v>
      </c>
      <c r="AB91" s="361">
        <v>0</v>
      </c>
      <c r="AC91" s="361">
        <v>0</v>
      </c>
      <c r="AD91" s="361">
        <v>0</v>
      </c>
      <c r="AE91" s="361">
        <v>0</v>
      </c>
      <c r="AF91" s="361">
        <v>0</v>
      </c>
      <c r="AG91" s="361">
        <v>0</v>
      </c>
      <c r="AH91" s="361">
        <v>0</v>
      </c>
      <c r="AI91" s="361">
        <v>0</v>
      </c>
      <c r="AJ91" s="361">
        <v>0</v>
      </c>
      <c r="AK91" s="361">
        <v>0</v>
      </c>
      <c r="AL91" s="361">
        <v>0</v>
      </c>
      <c r="AM91" s="361">
        <v>0</v>
      </c>
      <c r="AN91" s="361">
        <v>0</v>
      </c>
      <c r="AO91" s="361">
        <v>0</v>
      </c>
      <c r="AP91" s="361">
        <v>0</v>
      </c>
      <c r="AQ91" s="361">
        <v>0</v>
      </c>
      <c r="AR91" s="361">
        <v>0</v>
      </c>
      <c r="AS91" s="361">
        <v>0</v>
      </c>
      <c r="AT91" s="361">
        <v>0</v>
      </c>
      <c r="AU91" s="361">
        <v>4154.2006431327973</v>
      </c>
      <c r="AV91" s="361">
        <v>5449.4748238968923</v>
      </c>
      <c r="AW91" s="361">
        <v>6864.9242273874042</v>
      </c>
      <c r="AX91" s="361">
        <v>7894.8297263073064</v>
      </c>
      <c r="AY91" s="361">
        <v>8554.319078372022</v>
      </c>
      <c r="AZ91" s="361">
        <v>8818.2542702126557</v>
      </c>
      <c r="BA91" s="361">
        <v>8561.9938978718092</v>
      </c>
      <c r="BB91" s="361">
        <v>8424.6932378535876</v>
      </c>
      <c r="BC91" s="361">
        <v>8480.8857176814308</v>
      </c>
      <c r="BD91" s="361">
        <v>8561.7930745436734</v>
      </c>
      <c r="BE91" s="361">
        <v>9054.2467291624198</v>
      </c>
      <c r="BF91" s="361">
        <v>10130.673194682808</v>
      </c>
      <c r="BG91" s="361">
        <v>10046.632746528168</v>
      </c>
      <c r="BH91" s="361">
        <v>10635.191332868551</v>
      </c>
      <c r="BI91" s="361">
        <v>11285.874504630181</v>
      </c>
      <c r="BJ91" s="361">
        <v>11978.534451655711</v>
      </c>
      <c r="BK91" s="361">
        <v>12685.061918276047</v>
      </c>
      <c r="BL91" s="361">
        <v>14101.08776829391</v>
      </c>
      <c r="BM91" s="361">
        <v>17202.926600074436</v>
      </c>
      <c r="BN91" s="361">
        <v>18635.606573969439</v>
      </c>
      <c r="BO91" s="361">
        <v>19795.687929586646</v>
      </c>
      <c r="BP91" s="361">
        <v>20281.90663954632</v>
      </c>
      <c r="BQ91" s="361">
        <v>20135.943471901741</v>
      </c>
      <c r="BR91" s="361">
        <v>19988.937100635361</v>
      </c>
      <c r="BS91" s="361">
        <v>19778.900713612788</v>
      </c>
      <c r="BT91" s="361">
        <v>18668.764244206403</v>
      </c>
      <c r="BU91" s="361">
        <v>17456.772380430299</v>
      </c>
      <c r="BV91" s="361">
        <v>15867.018192882349</v>
      </c>
      <c r="BW91" s="361">
        <v>17678.36411295411</v>
      </c>
      <c r="BX91" s="362">
        <v>17657.853455480516</v>
      </c>
      <c r="BY91" s="362">
        <v>17737.903149252925</v>
      </c>
      <c r="BZ91" s="362">
        <v>17927.439641229397</v>
      </c>
      <c r="CA91" s="363">
        <v>18087.58159905257</v>
      </c>
    </row>
    <row r="92" spans="1:79" s="54" customFormat="1" x14ac:dyDescent="0.4">
      <c r="A92" s="48"/>
      <c r="B92" s="261" t="s">
        <v>428</v>
      </c>
      <c r="C92" s="48"/>
      <c r="D92" s="361" t="s">
        <v>409</v>
      </c>
      <c r="E92" s="361" t="s">
        <v>409</v>
      </c>
      <c r="F92" s="361" t="s">
        <v>409</v>
      </c>
      <c r="G92" s="361" t="s">
        <v>409</v>
      </c>
      <c r="H92" s="361" t="s">
        <v>409</v>
      </c>
      <c r="I92" s="361" t="s">
        <v>409</v>
      </c>
      <c r="J92" s="361" t="s">
        <v>409</v>
      </c>
      <c r="K92" s="361" t="s">
        <v>409</v>
      </c>
      <c r="L92" s="361" t="s">
        <v>409</v>
      </c>
      <c r="M92" s="361" t="s">
        <v>409</v>
      </c>
      <c r="N92" s="361" t="s">
        <v>409</v>
      </c>
      <c r="O92" s="361" t="s">
        <v>409</v>
      </c>
      <c r="P92" s="361" t="s">
        <v>409</v>
      </c>
      <c r="Q92" s="361" t="s">
        <v>409</v>
      </c>
      <c r="R92" s="361" t="s">
        <v>409</v>
      </c>
      <c r="S92" s="361" t="s">
        <v>409</v>
      </c>
      <c r="T92" s="361" t="s">
        <v>409</v>
      </c>
      <c r="U92" s="361" t="s">
        <v>409</v>
      </c>
      <c r="V92" s="361" t="s">
        <v>409</v>
      </c>
      <c r="W92" s="361" t="s">
        <v>409</v>
      </c>
      <c r="X92" s="361" t="s">
        <v>409</v>
      </c>
      <c r="Y92" s="361" t="s">
        <v>409</v>
      </c>
      <c r="Z92" s="361" t="s">
        <v>409</v>
      </c>
      <c r="AA92" s="361" t="s">
        <v>409</v>
      </c>
      <c r="AB92" s="361" t="s">
        <v>409</v>
      </c>
      <c r="AC92" s="361" t="s">
        <v>409</v>
      </c>
      <c r="AD92" s="361" t="s">
        <v>409</v>
      </c>
      <c r="AE92" s="361" t="s">
        <v>409</v>
      </c>
      <c r="AF92" s="361" t="s">
        <v>409</v>
      </c>
      <c r="AG92" s="361" t="s">
        <v>409</v>
      </c>
      <c r="AH92" s="361" t="s">
        <v>409</v>
      </c>
      <c r="AI92" s="361" t="s">
        <v>409</v>
      </c>
      <c r="AJ92" s="361" t="s">
        <v>409</v>
      </c>
      <c r="AK92" s="361" t="s">
        <v>409</v>
      </c>
      <c r="AL92" s="361" t="s">
        <v>409</v>
      </c>
      <c r="AM92" s="361" t="s">
        <v>409</v>
      </c>
      <c r="AN92" s="361" t="s">
        <v>409</v>
      </c>
      <c r="AO92" s="361" t="s">
        <v>409</v>
      </c>
      <c r="AP92" s="361" t="s">
        <v>409</v>
      </c>
      <c r="AQ92" s="361" t="s">
        <v>409</v>
      </c>
      <c r="AR92" s="361" t="s">
        <v>409</v>
      </c>
      <c r="AS92" s="361" t="s">
        <v>409</v>
      </c>
      <c r="AT92" s="361" t="s">
        <v>409</v>
      </c>
      <c r="AU92" s="361">
        <v>3730.3232384454959</v>
      </c>
      <c r="AV92" s="361">
        <v>4925.5515699478965</v>
      </c>
      <c r="AW92" s="361">
        <v>6242.6592921598931</v>
      </c>
      <c r="AX92" s="361">
        <v>7176.8114492904515</v>
      </c>
      <c r="AY92" s="361">
        <v>7770.7060142949385</v>
      </c>
      <c r="AZ92" s="361">
        <v>8001.8836409541464</v>
      </c>
      <c r="BA92" s="361">
        <v>7727.5994028528148</v>
      </c>
      <c r="BB92" s="361">
        <v>7569.9562973280799</v>
      </c>
      <c r="BC92" s="361">
        <v>7603.6004156201316</v>
      </c>
      <c r="BD92" s="361">
        <v>7666.0787376308235</v>
      </c>
      <c r="BE92" s="361">
        <v>8104.1667108453257</v>
      </c>
      <c r="BF92" s="361">
        <v>9023.8899053137065</v>
      </c>
      <c r="BG92" s="361">
        <v>8834.0767332196083</v>
      </c>
      <c r="BH92" s="361">
        <v>9409.292725862304</v>
      </c>
      <c r="BI92" s="361">
        <v>10044.950761618355</v>
      </c>
      <c r="BJ92" s="361">
        <v>10703.950813203659</v>
      </c>
      <c r="BK92" s="361">
        <v>11353.063286175151</v>
      </c>
      <c r="BL92" s="361">
        <v>12603.985072065687</v>
      </c>
      <c r="BM92" s="361">
        <v>15420.913787789425</v>
      </c>
      <c r="BN92" s="361">
        <v>16708.241574620632</v>
      </c>
      <c r="BO92" s="361">
        <v>17741.914797527861</v>
      </c>
      <c r="BP92" s="361">
        <v>18187.185325677685</v>
      </c>
      <c r="BQ92" s="361">
        <v>18067.36326533922</v>
      </c>
      <c r="BR92" s="361">
        <v>17935.775720478941</v>
      </c>
      <c r="BS92" s="361">
        <v>17740.460607956466</v>
      </c>
      <c r="BT92" s="361">
        <v>16727.467131723988</v>
      </c>
      <c r="BU92" s="361">
        <v>15609.885695205667</v>
      </c>
      <c r="BV92" s="361">
        <v>14161.904976426344</v>
      </c>
      <c r="BW92" s="361">
        <v>15736.777298212539</v>
      </c>
      <c r="BX92" s="362">
        <v>15715.410197947916</v>
      </c>
      <c r="BY92" s="362">
        <v>15783.227653190967</v>
      </c>
      <c r="BZ92" s="362">
        <v>15945.892696471356</v>
      </c>
      <c r="CA92" s="363">
        <v>16082.230740579478</v>
      </c>
    </row>
    <row r="93" spans="1:79" s="54" customFormat="1" x14ac:dyDescent="0.4">
      <c r="A93" s="48"/>
      <c r="B93" s="261" t="s">
        <v>429</v>
      </c>
      <c r="C93" s="48"/>
      <c r="D93" s="361" t="s">
        <v>409</v>
      </c>
      <c r="E93" s="361" t="s">
        <v>409</v>
      </c>
      <c r="F93" s="361" t="s">
        <v>409</v>
      </c>
      <c r="G93" s="361" t="s">
        <v>409</v>
      </c>
      <c r="H93" s="361" t="s">
        <v>409</v>
      </c>
      <c r="I93" s="361" t="s">
        <v>409</v>
      </c>
      <c r="J93" s="361" t="s">
        <v>409</v>
      </c>
      <c r="K93" s="361" t="s">
        <v>409</v>
      </c>
      <c r="L93" s="361" t="s">
        <v>409</v>
      </c>
      <c r="M93" s="361" t="s">
        <v>409</v>
      </c>
      <c r="N93" s="361" t="s">
        <v>409</v>
      </c>
      <c r="O93" s="361" t="s">
        <v>409</v>
      </c>
      <c r="P93" s="361" t="s">
        <v>409</v>
      </c>
      <c r="Q93" s="361" t="s">
        <v>409</v>
      </c>
      <c r="R93" s="361" t="s">
        <v>409</v>
      </c>
      <c r="S93" s="361" t="s">
        <v>409</v>
      </c>
      <c r="T93" s="361" t="s">
        <v>409</v>
      </c>
      <c r="U93" s="361" t="s">
        <v>409</v>
      </c>
      <c r="V93" s="361" t="s">
        <v>409</v>
      </c>
      <c r="W93" s="361" t="s">
        <v>409</v>
      </c>
      <c r="X93" s="361" t="s">
        <v>409</v>
      </c>
      <c r="Y93" s="361" t="s">
        <v>409</v>
      </c>
      <c r="Z93" s="361" t="s">
        <v>409</v>
      </c>
      <c r="AA93" s="361" t="s">
        <v>409</v>
      </c>
      <c r="AB93" s="361" t="s">
        <v>409</v>
      </c>
      <c r="AC93" s="361" t="s">
        <v>409</v>
      </c>
      <c r="AD93" s="361" t="s">
        <v>409</v>
      </c>
      <c r="AE93" s="361" t="s">
        <v>409</v>
      </c>
      <c r="AF93" s="361" t="s">
        <v>409</v>
      </c>
      <c r="AG93" s="361" t="s">
        <v>409</v>
      </c>
      <c r="AH93" s="361" t="s">
        <v>409</v>
      </c>
      <c r="AI93" s="361" t="s">
        <v>409</v>
      </c>
      <c r="AJ93" s="361" t="s">
        <v>409</v>
      </c>
      <c r="AK93" s="361" t="s">
        <v>409</v>
      </c>
      <c r="AL93" s="361" t="s">
        <v>409</v>
      </c>
      <c r="AM93" s="361" t="s">
        <v>409</v>
      </c>
      <c r="AN93" s="361" t="s">
        <v>409</v>
      </c>
      <c r="AO93" s="361" t="s">
        <v>409</v>
      </c>
      <c r="AP93" s="361" t="s">
        <v>409</v>
      </c>
      <c r="AQ93" s="361" t="s">
        <v>409</v>
      </c>
      <c r="AR93" s="361" t="s">
        <v>409</v>
      </c>
      <c r="AS93" s="361" t="s">
        <v>409</v>
      </c>
      <c r="AT93" s="361" t="s">
        <v>409</v>
      </c>
      <c r="AU93" s="361">
        <v>188.99632291817343</v>
      </c>
      <c r="AV93" s="361">
        <v>237.8252496590141</v>
      </c>
      <c r="AW93" s="361">
        <v>287.90654529287883</v>
      </c>
      <c r="AX93" s="361">
        <v>327.90808727146708</v>
      </c>
      <c r="AY93" s="361">
        <v>349.92371914670667</v>
      </c>
      <c r="AZ93" s="361">
        <v>358.33209041354786</v>
      </c>
      <c r="BA93" s="361">
        <v>352.04108125426541</v>
      </c>
      <c r="BB93" s="361">
        <v>348.02377779688879</v>
      </c>
      <c r="BC93" s="361">
        <v>354.64928508527009</v>
      </c>
      <c r="BD93" s="361">
        <v>355.35400315828684</v>
      </c>
      <c r="BE93" s="361">
        <v>368.91597170732013</v>
      </c>
      <c r="BF93" s="361">
        <v>405.43856969633606</v>
      </c>
      <c r="BG93" s="361">
        <v>374.07182281664029</v>
      </c>
      <c r="BH93" s="361">
        <v>381.17135148943726</v>
      </c>
      <c r="BI93" s="361">
        <v>392.64545446950194</v>
      </c>
      <c r="BJ93" s="361">
        <v>410.10377773930765</v>
      </c>
      <c r="BK93" s="361">
        <v>441.39160177037769</v>
      </c>
      <c r="BL93" s="361">
        <v>536.55400396420282</v>
      </c>
      <c r="BM93" s="361">
        <v>691.00311680616642</v>
      </c>
      <c r="BN93" s="361">
        <v>767.9006637782785</v>
      </c>
      <c r="BO93" s="361">
        <v>843.63046252433571</v>
      </c>
      <c r="BP93" s="361">
        <v>857.66978094330966</v>
      </c>
      <c r="BQ93" s="361">
        <v>854.79266952926946</v>
      </c>
      <c r="BR93" s="361">
        <v>851.98066970664058</v>
      </c>
      <c r="BS93" s="361">
        <v>853.59426266035007</v>
      </c>
      <c r="BT93" s="361">
        <v>814.85560295271341</v>
      </c>
      <c r="BU93" s="361">
        <v>779.99743541960208</v>
      </c>
      <c r="BV93" s="361">
        <v>718.05536713298977</v>
      </c>
      <c r="BW93" s="361">
        <v>798.3424508748617</v>
      </c>
      <c r="BX93" s="362">
        <v>797.76996432281919</v>
      </c>
      <c r="BY93" s="362">
        <v>801.83948540211111</v>
      </c>
      <c r="BZ93" s="362">
        <v>811.18958619216232</v>
      </c>
      <c r="CA93" s="363">
        <v>819.2305777672741</v>
      </c>
    </row>
    <row r="94" spans="1:79" s="54" customFormat="1" x14ac:dyDescent="0.4">
      <c r="A94" s="48"/>
      <c r="B94" s="261" t="s">
        <v>430</v>
      </c>
      <c r="C94" s="48"/>
      <c r="D94" s="361" t="s">
        <v>409</v>
      </c>
      <c r="E94" s="361" t="s">
        <v>409</v>
      </c>
      <c r="F94" s="361" t="s">
        <v>409</v>
      </c>
      <c r="G94" s="361" t="s">
        <v>409</v>
      </c>
      <c r="H94" s="361" t="s">
        <v>409</v>
      </c>
      <c r="I94" s="361" t="s">
        <v>409</v>
      </c>
      <c r="J94" s="361" t="s">
        <v>409</v>
      </c>
      <c r="K94" s="361" t="s">
        <v>409</v>
      </c>
      <c r="L94" s="361" t="s">
        <v>409</v>
      </c>
      <c r="M94" s="361" t="s">
        <v>409</v>
      </c>
      <c r="N94" s="361" t="s">
        <v>409</v>
      </c>
      <c r="O94" s="361" t="s">
        <v>409</v>
      </c>
      <c r="P94" s="361" t="s">
        <v>409</v>
      </c>
      <c r="Q94" s="361" t="s">
        <v>409</v>
      </c>
      <c r="R94" s="361" t="s">
        <v>409</v>
      </c>
      <c r="S94" s="361" t="s">
        <v>409</v>
      </c>
      <c r="T94" s="361" t="s">
        <v>409</v>
      </c>
      <c r="U94" s="361" t="s">
        <v>409</v>
      </c>
      <c r="V94" s="361" t="s">
        <v>409</v>
      </c>
      <c r="W94" s="361" t="s">
        <v>409</v>
      </c>
      <c r="X94" s="361" t="s">
        <v>409</v>
      </c>
      <c r="Y94" s="361" t="s">
        <v>409</v>
      </c>
      <c r="Z94" s="361" t="s">
        <v>409</v>
      </c>
      <c r="AA94" s="361" t="s">
        <v>409</v>
      </c>
      <c r="AB94" s="361" t="s">
        <v>409</v>
      </c>
      <c r="AC94" s="361" t="s">
        <v>409</v>
      </c>
      <c r="AD94" s="361" t="s">
        <v>409</v>
      </c>
      <c r="AE94" s="361" t="s">
        <v>409</v>
      </c>
      <c r="AF94" s="361" t="s">
        <v>409</v>
      </c>
      <c r="AG94" s="361" t="s">
        <v>409</v>
      </c>
      <c r="AH94" s="361" t="s">
        <v>409</v>
      </c>
      <c r="AI94" s="361" t="s">
        <v>409</v>
      </c>
      <c r="AJ94" s="361" t="s">
        <v>409</v>
      </c>
      <c r="AK94" s="361" t="s">
        <v>409</v>
      </c>
      <c r="AL94" s="361" t="s">
        <v>409</v>
      </c>
      <c r="AM94" s="361" t="s">
        <v>409</v>
      </c>
      <c r="AN94" s="361" t="s">
        <v>409</v>
      </c>
      <c r="AO94" s="361" t="s">
        <v>409</v>
      </c>
      <c r="AP94" s="361" t="s">
        <v>409</v>
      </c>
      <c r="AQ94" s="361" t="s">
        <v>409</v>
      </c>
      <c r="AR94" s="361" t="s">
        <v>409</v>
      </c>
      <c r="AS94" s="361" t="s">
        <v>409</v>
      </c>
      <c r="AT94" s="361" t="s">
        <v>409</v>
      </c>
      <c r="AU94" s="361">
        <v>234.88108176912814</v>
      </c>
      <c r="AV94" s="361">
        <v>286.09800428998187</v>
      </c>
      <c r="AW94" s="361">
        <v>334.35838993463284</v>
      </c>
      <c r="AX94" s="361">
        <v>390.11018974538712</v>
      </c>
      <c r="AY94" s="361">
        <v>433.68934493037852</v>
      </c>
      <c r="AZ94" s="361">
        <v>458.03853884496272</v>
      </c>
      <c r="BA94" s="361">
        <v>482.35341376472815</v>
      </c>
      <c r="BB94" s="361">
        <v>506.71316272861878</v>
      </c>
      <c r="BC94" s="361">
        <v>522.63601697603019</v>
      </c>
      <c r="BD94" s="361">
        <v>540.3603337545635</v>
      </c>
      <c r="BE94" s="361">
        <v>581.16404660977412</v>
      </c>
      <c r="BF94" s="361">
        <v>701.3447196727667</v>
      </c>
      <c r="BG94" s="361">
        <v>838.48419049191943</v>
      </c>
      <c r="BH94" s="361">
        <v>844.72725551681037</v>
      </c>
      <c r="BI94" s="361">
        <v>848.27828854232541</v>
      </c>
      <c r="BJ94" s="361">
        <v>864.47986071274374</v>
      </c>
      <c r="BK94" s="361">
        <v>890.60703033051868</v>
      </c>
      <c r="BL94" s="361">
        <v>960.54869226402161</v>
      </c>
      <c r="BM94" s="361">
        <v>1091.0096954788442</v>
      </c>
      <c r="BN94" s="361">
        <v>1159.4643355705318</v>
      </c>
      <c r="BO94" s="361">
        <v>1210.1426695344464</v>
      </c>
      <c r="BP94" s="361">
        <v>1237.0515329253258</v>
      </c>
      <c r="BQ94" s="361">
        <v>1213.7875370332513</v>
      </c>
      <c r="BR94" s="361">
        <v>1201.1807104497818</v>
      </c>
      <c r="BS94" s="361">
        <v>1184.845842995971</v>
      </c>
      <c r="BT94" s="361">
        <v>1126.4415095297034</v>
      </c>
      <c r="BU94" s="361">
        <v>1066.8892498050329</v>
      </c>
      <c r="BV94" s="361">
        <v>987.05784932301606</v>
      </c>
      <c r="BW94" s="361">
        <v>1143.2443638667096</v>
      </c>
      <c r="BX94" s="362">
        <v>1144.6732932097816</v>
      </c>
      <c r="BY94" s="362">
        <v>1152.8360106598479</v>
      </c>
      <c r="BZ94" s="362">
        <v>1170.3573585658778</v>
      </c>
      <c r="CA94" s="363">
        <v>1186.1202807058166</v>
      </c>
    </row>
    <row r="95" spans="1:79" s="54" customFormat="1" ht="26.25" customHeight="1" x14ac:dyDescent="0.4">
      <c r="A95" s="48"/>
      <c r="B95" s="48" t="s">
        <v>433</v>
      </c>
      <c r="C95" s="48"/>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1"/>
      <c r="AL95" s="361"/>
      <c r="AM95" s="361"/>
      <c r="AN95" s="361"/>
      <c r="AO95" s="361"/>
      <c r="AP95" s="361"/>
      <c r="AQ95" s="361"/>
      <c r="AR95" s="361"/>
      <c r="AS95" s="361"/>
      <c r="AT95" s="361"/>
      <c r="AU95" s="361"/>
      <c r="AV95" s="361"/>
      <c r="AW95" s="361"/>
      <c r="AX95" s="361"/>
      <c r="AY95" s="361"/>
      <c r="AZ95" s="361"/>
      <c r="BA95" s="361"/>
      <c r="BB95" s="361"/>
      <c r="BC95" s="361"/>
      <c r="BD95" s="361"/>
      <c r="BE95" s="361"/>
      <c r="BF95" s="361"/>
      <c r="BG95" s="361"/>
      <c r="BH95" s="361"/>
      <c r="BI95" s="361"/>
      <c r="BJ95" s="361"/>
      <c r="BK95" s="361"/>
      <c r="BL95" s="361"/>
      <c r="BM95" s="361"/>
      <c r="BN95" s="361"/>
      <c r="BO95" s="361"/>
      <c r="BP95" s="361"/>
      <c r="BQ95" s="361"/>
      <c r="BR95" s="361"/>
      <c r="BS95" s="361"/>
      <c r="BT95" s="361"/>
      <c r="BU95" s="361"/>
      <c r="BV95" s="361"/>
      <c r="BW95" s="361"/>
      <c r="BX95" s="362"/>
      <c r="BY95" s="362"/>
      <c r="BZ95" s="362"/>
      <c r="CA95" s="363"/>
    </row>
    <row r="96" spans="1:79" s="54" customFormat="1" x14ac:dyDescent="0.4">
      <c r="A96" s="48"/>
      <c r="B96" s="123" t="s">
        <v>434</v>
      </c>
      <c r="C96" s="48"/>
      <c r="D96" s="361">
        <v>0</v>
      </c>
      <c r="E96" s="361">
        <v>0</v>
      </c>
      <c r="F96" s="361">
        <v>0</v>
      </c>
      <c r="G96" s="361">
        <v>0</v>
      </c>
      <c r="H96" s="361">
        <v>0</v>
      </c>
      <c r="I96" s="361">
        <v>0</v>
      </c>
      <c r="J96" s="361">
        <v>0</v>
      </c>
      <c r="K96" s="361">
        <v>0</v>
      </c>
      <c r="L96" s="361">
        <v>0</v>
      </c>
      <c r="M96" s="361">
        <v>0</v>
      </c>
      <c r="N96" s="361">
        <v>0</v>
      </c>
      <c r="O96" s="361">
        <v>0</v>
      </c>
      <c r="P96" s="361">
        <v>0</v>
      </c>
      <c r="Q96" s="361">
        <v>0</v>
      </c>
      <c r="R96" s="361">
        <v>0</v>
      </c>
      <c r="S96" s="361">
        <v>0</v>
      </c>
      <c r="T96" s="361">
        <v>0</v>
      </c>
      <c r="U96" s="361">
        <v>0</v>
      </c>
      <c r="V96" s="361">
        <v>0</v>
      </c>
      <c r="W96" s="361">
        <v>0</v>
      </c>
      <c r="X96" s="361">
        <v>0</v>
      </c>
      <c r="Y96" s="361">
        <v>0</v>
      </c>
      <c r="Z96" s="361">
        <v>0</v>
      </c>
      <c r="AA96" s="361">
        <v>0</v>
      </c>
      <c r="AB96" s="361">
        <v>0</v>
      </c>
      <c r="AC96" s="361">
        <v>0</v>
      </c>
      <c r="AD96" s="361">
        <v>0</v>
      </c>
      <c r="AE96" s="361">
        <v>0</v>
      </c>
      <c r="AF96" s="361">
        <v>0</v>
      </c>
      <c r="AG96" s="361">
        <v>0</v>
      </c>
      <c r="AH96" s="361">
        <v>0</v>
      </c>
      <c r="AI96" s="361">
        <v>0</v>
      </c>
      <c r="AJ96" s="361">
        <v>0</v>
      </c>
      <c r="AK96" s="361">
        <v>0</v>
      </c>
      <c r="AL96" s="361">
        <v>0</v>
      </c>
      <c r="AM96" s="361">
        <v>0</v>
      </c>
      <c r="AN96" s="361">
        <v>0</v>
      </c>
      <c r="AO96" s="361">
        <v>0</v>
      </c>
      <c r="AP96" s="361">
        <v>0</v>
      </c>
      <c r="AQ96" s="361">
        <v>0</v>
      </c>
      <c r="AR96" s="361">
        <v>0</v>
      </c>
      <c r="AS96" s="361">
        <v>0</v>
      </c>
      <c r="AT96" s="361">
        <v>0</v>
      </c>
      <c r="AU96" s="361">
        <v>4662.4161565768936</v>
      </c>
      <c r="AV96" s="361">
        <v>5935.0437319185958</v>
      </c>
      <c r="AW96" s="361">
        <v>7300.2915862694781</v>
      </c>
      <c r="AX96" s="361">
        <v>8280.5041959843256</v>
      </c>
      <c r="AY96" s="361">
        <v>8879.170634697075</v>
      </c>
      <c r="AZ96" s="361">
        <v>9149.9550347290824</v>
      </c>
      <c r="BA96" s="361">
        <v>8976.4538195092882</v>
      </c>
      <c r="BB96" s="361">
        <v>8869.4910284272864</v>
      </c>
      <c r="BC96" s="361">
        <v>8907.4610418858938</v>
      </c>
      <c r="BD96" s="361">
        <v>8963.3244223154197</v>
      </c>
      <c r="BE96" s="361">
        <v>9514.7437160255267</v>
      </c>
      <c r="BF96" s="361">
        <v>10647.680824643729</v>
      </c>
      <c r="BG96" s="361">
        <v>10362.419014224179</v>
      </c>
      <c r="BH96" s="361">
        <v>17113.77528569023</v>
      </c>
      <c r="BI96" s="361">
        <v>17656.723433996274</v>
      </c>
      <c r="BJ96" s="361">
        <v>18336.63593727093</v>
      </c>
      <c r="BK96" s="361">
        <v>19019.28008698257</v>
      </c>
      <c r="BL96" s="361">
        <v>20132.792222882439</v>
      </c>
      <c r="BM96" s="361">
        <v>23225.960716837428</v>
      </c>
      <c r="BN96" s="361">
        <v>24458.345965349792</v>
      </c>
      <c r="BO96" s="361">
        <v>25701.868310047059</v>
      </c>
      <c r="BP96" s="361">
        <v>26393.903306942771</v>
      </c>
      <c r="BQ96" s="361">
        <v>26190.520435998758</v>
      </c>
      <c r="BR96" s="361">
        <v>25916.823750355808</v>
      </c>
      <c r="BS96" s="361">
        <v>25562.847861509366</v>
      </c>
      <c r="BT96" s="361">
        <v>24230.451087862049</v>
      </c>
      <c r="BU96" s="361">
        <v>22502.770760386302</v>
      </c>
      <c r="BV96" s="361">
        <v>20592.913814227541</v>
      </c>
      <c r="BW96" s="361">
        <v>22815.840835814164</v>
      </c>
      <c r="BX96" s="362">
        <v>22742.877924455319</v>
      </c>
      <c r="BY96" s="362">
        <v>22871.243880089427</v>
      </c>
      <c r="BZ96" s="362">
        <v>23144.461226559302</v>
      </c>
      <c r="CA96" s="363">
        <v>23395.329622711874</v>
      </c>
    </row>
    <row r="97" spans="1:79" s="54" customFormat="1" x14ac:dyDescent="0.4">
      <c r="A97" s="48"/>
      <c r="B97" s="261" t="s">
        <v>459</v>
      </c>
      <c r="C97" s="48"/>
      <c r="D97" s="361" t="s">
        <v>409</v>
      </c>
      <c r="E97" s="361" t="s">
        <v>409</v>
      </c>
      <c r="F97" s="361" t="s">
        <v>409</v>
      </c>
      <c r="G97" s="361" t="s">
        <v>409</v>
      </c>
      <c r="H97" s="361" t="s">
        <v>409</v>
      </c>
      <c r="I97" s="361" t="s">
        <v>409</v>
      </c>
      <c r="J97" s="361" t="s">
        <v>409</v>
      </c>
      <c r="K97" s="361" t="s">
        <v>409</v>
      </c>
      <c r="L97" s="361" t="s">
        <v>409</v>
      </c>
      <c r="M97" s="361" t="s">
        <v>409</v>
      </c>
      <c r="N97" s="361" t="s">
        <v>409</v>
      </c>
      <c r="O97" s="361" t="s">
        <v>409</v>
      </c>
      <c r="P97" s="361" t="s">
        <v>409</v>
      </c>
      <c r="Q97" s="361" t="s">
        <v>409</v>
      </c>
      <c r="R97" s="361" t="s">
        <v>409</v>
      </c>
      <c r="S97" s="361" t="s">
        <v>409</v>
      </c>
      <c r="T97" s="361" t="s">
        <v>409</v>
      </c>
      <c r="U97" s="361" t="s">
        <v>409</v>
      </c>
      <c r="V97" s="361" t="s">
        <v>409</v>
      </c>
      <c r="W97" s="361" t="s">
        <v>409</v>
      </c>
      <c r="X97" s="361" t="s">
        <v>409</v>
      </c>
      <c r="Y97" s="361" t="s">
        <v>409</v>
      </c>
      <c r="Z97" s="361" t="s">
        <v>409</v>
      </c>
      <c r="AA97" s="361" t="s">
        <v>409</v>
      </c>
      <c r="AB97" s="361" t="s">
        <v>409</v>
      </c>
      <c r="AC97" s="361" t="s">
        <v>409</v>
      </c>
      <c r="AD97" s="361" t="s">
        <v>409</v>
      </c>
      <c r="AE97" s="361" t="s">
        <v>409</v>
      </c>
      <c r="AF97" s="361" t="s">
        <v>409</v>
      </c>
      <c r="AG97" s="361" t="s">
        <v>409</v>
      </c>
      <c r="AH97" s="361" t="s">
        <v>409</v>
      </c>
      <c r="AI97" s="361" t="s">
        <v>409</v>
      </c>
      <c r="AJ97" s="361" t="s">
        <v>409</v>
      </c>
      <c r="AK97" s="361" t="s">
        <v>409</v>
      </c>
      <c r="AL97" s="361" t="s">
        <v>409</v>
      </c>
      <c r="AM97" s="361" t="s">
        <v>409</v>
      </c>
      <c r="AN97" s="361" t="s">
        <v>409</v>
      </c>
      <c r="AO97" s="361" t="s">
        <v>409</v>
      </c>
      <c r="AP97" s="361" t="s">
        <v>409</v>
      </c>
      <c r="AQ97" s="361" t="s">
        <v>409</v>
      </c>
      <c r="AR97" s="361" t="s">
        <v>409</v>
      </c>
      <c r="AS97" s="361" t="s">
        <v>409</v>
      </c>
      <c r="AT97" s="361" t="s">
        <v>409</v>
      </c>
      <c r="AU97" s="361" t="s">
        <v>409</v>
      </c>
      <c r="AV97" s="361" t="s">
        <v>409</v>
      </c>
      <c r="AW97" s="361" t="s">
        <v>409</v>
      </c>
      <c r="AX97" s="361">
        <v>7172.9413000782424</v>
      </c>
      <c r="AY97" s="361">
        <v>7806.3264562973709</v>
      </c>
      <c r="AZ97" s="361">
        <v>8064.7484667452909</v>
      </c>
      <c r="BA97" s="361">
        <v>7869.38276967199</v>
      </c>
      <c r="BB97" s="361">
        <v>7751.293432186998</v>
      </c>
      <c r="BC97" s="361">
        <v>7781.2554337270631</v>
      </c>
      <c r="BD97" s="361">
        <v>7846.7470220665082</v>
      </c>
      <c r="BE97" s="361">
        <v>8333.0298420348736</v>
      </c>
      <c r="BF97" s="361">
        <v>9364.7550923486997</v>
      </c>
      <c r="BG97" s="361">
        <v>9274.179772435642</v>
      </c>
      <c r="BH97" s="361">
        <v>10441.979976957226</v>
      </c>
      <c r="BI97" s="361">
        <v>11065.946443385512</v>
      </c>
      <c r="BJ97" s="361">
        <v>11754.691591522203</v>
      </c>
      <c r="BK97" s="361">
        <v>12475.02285198649</v>
      </c>
      <c r="BL97" s="361">
        <v>13871.146761174159</v>
      </c>
      <c r="BM97" s="361">
        <v>16919.441342358383</v>
      </c>
      <c r="BN97" s="361">
        <v>18324.759413906471</v>
      </c>
      <c r="BO97" s="361">
        <v>19442.77549275128</v>
      </c>
      <c r="BP97" s="361">
        <v>19923.706341052388</v>
      </c>
      <c r="BQ97" s="361">
        <v>19763.244330713147</v>
      </c>
      <c r="BR97" s="361">
        <v>19539.16074955665</v>
      </c>
      <c r="BS97" s="361">
        <v>19288.014210661382</v>
      </c>
      <c r="BT97" s="361">
        <v>18258.953412407784</v>
      </c>
      <c r="BU97" s="361">
        <v>17023.845017464104</v>
      </c>
      <c r="BV97" s="361">
        <v>15497.431301390348</v>
      </c>
      <c r="BW97" s="361">
        <v>17314.170382027594</v>
      </c>
      <c r="BX97" s="362">
        <v>17293.86570912342</v>
      </c>
      <c r="BY97" s="362">
        <v>17371.290038374867</v>
      </c>
      <c r="BZ97" s="362">
        <v>17556.916322988924</v>
      </c>
      <c r="CA97" s="363">
        <v>17713.455586817261</v>
      </c>
    </row>
    <row r="98" spans="1:79" s="54" customFormat="1" x14ac:dyDescent="0.4">
      <c r="A98" s="48"/>
      <c r="B98" s="261" t="s">
        <v>460</v>
      </c>
      <c r="C98" s="48"/>
      <c r="D98" s="361" t="s">
        <v>409</v>
      </c>
      <c r="E98" s="361" t="s">
        <v>409</v>
      </c>
      <c r="F98" s="361" t="s">
        <v>409</v>
      </c>
      <c r="G98" s="361" t="s">
        <v>409</v>
      </c>
      <c r="H98" s="361" t="s">
        <v>409</v>
      </c>
      <c r="I98" s="361" t="s">
        <v>409</v>
      </c>
      <c r="J98" s="361" t="s">
        <v>409</v>
      </c>
      <c r="K98" s="361" t="s">
        <v>409</v>
      </c>
      <c r="L98" s="361" t="s">
        <v>409</v>
      </c>
      <c r="M98" s="361" t="s">
        <v>409</v>
      </c>
      <c r="N98" s="361" t="s">
        <v>409</v>
      </c>
      <c r="O98" s="361" t="s">
        <v>409</v>
      </c>
      <c r="P98" s="361" t="s">
        <v>409</v>
      </c>
      <c r="Q98" s="361" t="s">
        <v>409</v>
      </c>
      <c r="R98" s="361" t="s">
        <v>409</v>
      </c>
      <c r="S98" s="361" t="s">
        <v>409</v>
      </c>
      <c r="T98" s="361" t="s">
        <v>409</v>
      </c>
      <c r="U98" s="361" t="s">
        <v>409</v>
      </c>
      <c r="V98" s="361" t="s">
        <v>409</v>
      </c>
      <c r="W98" s="361" t="s">
        <v>409</v>
      </c>
      <c r="X98" s="361" t="s">
        <v>409</v>
      </c>
      <c r="Y98" s="361" t="s">
        <v>409</v>
      </c>
      <c r="Z98" s="361" t="s">
        <v>409</v>
      </c>
      <c r="AA98" s="361" t="s">
        <v>409</v>
      </c>
      <c r="AB98" s="361" t="s">
        <v>409</v>
      </c>
      <c r="AC98" s="361" t="s">
        <v>409</v>
      </c>
      <c r="AD98" s="361" t="s">
        <v>409</v>
      </c>
      <c r="AE98" s="361" t="s">
        <v>409</v>
      </c>
      <c r="AF98" s="361" t="s">
        <v>409</v>
      </c>
      <c r="AG98" s="361" t="s">
        <v>409</v>
      </c>
      <c r="AH98" s="361" t="s">
        <v>409</v>
      </c>
      <c r="AI98" s="361" t="s">
        <v>409</v>
      </c>
      <c r="AJ98" s="361" t="s">
        <v>409</v>
      </c>
      <c r="AK98" s="361" t="s">
        <v>409</v>
      </c>
      <c r="AL98" s="361" t="s">
        <v>409</v>
      </c>
      <c r="AM98" s="361" t="s">
        <v>409</v>
      </c>
      <c r="AN98" s="361" t="s">
        <v>409</v>
      </c>
      <c r="AO98" s="361" t="s">
        <v>409</v>
      </c>
      <c r="AP98" s="361" t="s">
        <v>409</v>
      </c>
      <c r="AQ98" s="361" t="s">
        <v>409</v>
      </c>
      <c r="AR98" s="361" t="s">
        <v>409</v>
      </c>
      <c r="AS98" s="361" t="s">
        <v>409</v>
      </c>
      <c r="AT98" s="361" t="s">
        <v>409</v>
      </c>
      <c r="AU98" s="361" t="s">
        <v>409</v>
      </c>
      <c r="AV98" s="361" t="s">
        <v>409</v>
      </c>
      <c r="AW98" s="361" t="s">
        <v>409</v>
      </c>
      <c r="AX98" s="361">
        <v>158.43431879045895</v>
      </c>
      <c r="AY98" s="361">
        <v>146.05485670805322</v>
      </c>
      <c r="AZ98" s="361">
        <v>145.17784202214645</v>
      </c>
      <c r="BA98" s="361">
        <v>136.33425467242799</v>
      </c>
      <c r="BB98" s="361">
        <v>158.65625320925611</v>
      </c>
      <c r="BC98" s="361">
        <v>172.70908895051912</v>
      </c>
      <c r="BD98" s="361">
        <v>182.39043606981883</v>
      </c>
      <c r="BE98" s="361">
        <v>242.01287350448493</v>
      </c>
      <c r="BF98" s="361">
        <v>325.7965127152512</v>
      </c>
      <c r="BG98" s="361">
        <v>413.3268441190952</v>
      </c>
      <c r="BH98" s="361">
        <v>597.08784420584118</v>
      </c>
      <c r="BI98" s="361">
        <v>708.05409825253503</v>
      </c>
      <c r="BJ98" s="361">
        <v>773.66266759631333</v>
      </c>
      <c r="BK98" s="361">
        <v>798.11207889106379</v>
      </c>
      <c r="BL98" s="361">
        <v>717.31260738330786</v>
      </c>
      <c r="BM98" s="361">
        <v>625.47585048693986</v>
      </c>
      <c r="BN98" s="361">
        <v>524.82432351163914</v>
      </c>
      <c r="BO98" s="361">
        <v>549.5719440313411</v>
      </c>
      <c r="BP98" s="361">
        <v>581.1993060326954</v>
      </c>
      <c r="BQ98" s="361">
        <v>615.66105607085115</v>
      </c>
      <c r="BR98" s="361">
        <v>638.62356158752584</v>
      </c>
      <c r="BS98" s="361">
        <v>685.8620265938381</v>
      </c>
      <c r="BT98" s="361">
        <v>701.8411089910287</v>
      </c>
      <c r="BU98" s="361">
        <v>587.60296483142542</v>
      </c>
      <c r="BV98" s="361">
        <v>620.64280351090588</v>
      </c>
      <c r="BW98" s="361">
        <v>784.56505349056965</v>
      </c>
      <c r="BX98" s="362">
        <v>801.33889207805157</v>
      </c>
      <c r="BY98" s="362">
        <v>824.06324181620266</v>
      </c>
      <c r="BZ98" s="362">
        <v>845.05776056282969</v>
      </c>
      <c r="CA98" s="363">
        <v>866.22694235317363</v>
      </c>
    </row>
    <row r="99" spans="1:79" s="54" customFormat="1" x14ac:dyDescent="0.4">
      <c r="A99" s="48"/>
      <c r="B99" s="261" t="s">
        <v>461</v>
      </c>
      <c r="C99" s="48"/>
      <c r="D99" s="361" t="s">
        <v>409</v>
      </c>
      <c r="E99" s="361" t="s">
        <v>409</v>
      </c>
      <c r="F99" s="361" t="s">
        <v>409</v>
      </c>
      <c r="G99" s="361" t="s">
        <v>409</v>
      </c>
      <c r="H99" s="361" t="s">
        <v>409</v>
      </c>
      <c r="I99" s="361" t="s">
        <v>409</v>
      </c>
      <c r="J99" s="361" t="s">
        <v>409</v>
      </c>
      <c r="K99" s="361" t="s">
        <v>409</v>
      </c>
      <c r="L99" s="361" t="s">
        <v>409</v>
      </c>
      <c r="M99" s="361" t="s">
        <v>409</v>
      </c>
      <c r="N99" s="361" t="s">
        <v>409</v>
      </c>
      <c r="O99" s="361" t="s">
        <v>409</v>
      </c>
      <c r="P99" s="361" t="s">
        <v>409</v>
      </c>
      <c r="Q99" s="361" t="s">
        <v>409</v>
      </c>
      <c r="R99" s="361" t="s">
        <v>409</v>
      </c>
      <c r="S99" s="361" t="s">
        <v>409</v>
      </c>
      <c r="T99" s="361" t="s">
        <v>409</v>
      </c>
      <c r="U99" s="361" t="s">
        <v>409</v>
      </c>
      <c r="V99" s="361" t="s">
        <v>409</v>
      </c>
      <c r="W99" s="361" t="s">
        <v>409</v>
      </c>
      <c r="X99" s="361" t="s">
        <v>409</v>
      </c>
      <c r="Y99" s="361" t="s">
        <v>409</v>
      </c>
      <c r="Z99" s="361" t="s">
        <v>409</v>
      </c>
      <c r="AA99" s="361" t="s">
        <v>409</v>
      </c>
      <c r="AB99" s="361" t="s">
        <v>409</v>
      </c>
      <c r="AC99" s="361" t="s">
        <v>409</v>
      </c>
      <c r="AD99" s="361" t="s">
        <v>409</v>
      </c>
      <c r="AE99" s="361" t="s">
        <v>409</v>
      </c>
      <c r="AF99" s="361" t="s">
        <v>409</v>
      </c>
      <c r="AG99" s="361" t="s">
        <v>409</v>
      </c>
      <c r="AH99" s="361" t="s">
        <v>409</v>
      </c>
      <c r="AI99" s="361" t="s">
        <v>409</v>
      </c>
      <c r="AJ99" s="361" t="s">
        <v>409</v>
      </c>
      <c r="AK99" s="361" t="s">
        <v>409</v>
      </c>
      <c r="AL99" s="361" t="s">
        <v>409</v>
      </c>
      <c r="AM99" s="361" t="s">
        <v>409</v>
      </c>
      <c r="AN99" s="361" t="s">
        <v>409</v>
      </c>
      <c r="AO99" s="361" t="s">
        <v>409</v>
      </c>
      <c r="AP99" s="361" t="s">
        <v>409</v>
      </c>
      <c r="AQ99" s="361" t="s">
        <v>409</v>
      </c>
      <c r="AR99" s="361" t="s">
        <v>409</v>
      </c>
      <c r="AS99" s="361" t="s">
        <v>409</v>
      </c>
      <c r="AT99" s="361" t="s">
        <v>409</v>
      </c>
      <c r="AU99" s="361" t="s">
        <v>409</v>
      </c>
      <c r="AV99" s="361" t="s">
        <v>409</v>
      </c>
      <c r="AW99" s="361" t="s">
        <v>409</v>
      </c>
      <c r="AX99" s="361">
        <v>949.12857711562356</v>
      </c>
      <c r="AY99" s="361">
        <v>926.78932169164864</v>
      </c>
      <c r="AZ99" s="361">
        <v>940.02872596164559</v>
      </c>
      <c r="BA99" s="361">
        <v>970.7367951648697</v>
      </c>
      <c r="BB99" s="361">
        <v>959.54134303103285</v>
      </c>
      <c r="BC99" s="361">
        <v>953.49651920831047</v>
      </c>
      <c r="BD99" s="361">
        <v>934.18696417909348</v>
      </c>
      <c r="BE99" s="361">
        <v>939.70100048616848</v>
      </c>
      <c r="BF99" s="361">
        <v>957.12921957977778</v>
      </c>
      <c r="BG99" s="361">
        <v>674.91239766944182</v>
      </c>
      <c r="BH99" s="361">
        <v>6074.7074645271632</v>
      </c>
      <c r="BI99" s="361">
        <v>5882.7228923582279</v>
      </c>
      <c r="BJ99" s="361">
        <v>5808.2816781524152</v>
      </c>
      <c r="BK99" s="361">
        <v>5746.1451561050153</v>
      </c>
      <c r="BL99" s="361">
        <v>5544.3328543249709</v>
      </c>
      <c r="BM99" s="361">
        <v>5681.0435239921053</v>
      </c>
      <c r="BN99" s="361">
        <v>5608.762227931682</v>
      </c>
      <c r="BO99" s="361">
        <v>5709.5208732644396</v>
      </c>
      <c r="BP99" s="361">
        <v>5888.9976598576914</v>
      </c>
      <c r="BQ99" s="361">
        <v>5811.6150492147635</v>
      </c>
      <c r="BR99" s="361">
        <v>5739.0394392116323</v>
      </c>
      <c r="BS99" s="361">
        <v>5588.9716242541481</v>
      </c>
      <c r="BT99" s="361">
        <v>5269.6565664632335</v>
      </c>
      <c r="BU99" s="361">
        <v>4891.3227780907737</v>
      </c>
      <c r="BV99" s="361">
        <v>4474.8397093262874</v>
      </c>
      <c r="BW99" s="361">
        <v>4717.1054002960018</v>
      </c>
      <c r="BX99" s="362">
        <v>4647.6733232538454</v>
      </c>
      <c r="BY99" s="362">
        <v>4675.8905998983537</v>
      </c>
      <c r="BZ99" s="362">
        <v>4742.4871430075491</v>
      </c>
      <c r="CA99" s="363">
        <v>4815.6470935414363</v>
      </c>
    </row>
    <row r="100" spans="1:79" s="54" customFormat="1" ht="26.25" customHeight="1" x14ac:dyDescent="0.4">
      <c r="A100" s="48"/>
      <c r="B100" s="123" t="s">
        <v>435</v>
      </c>
      <c r="C100" s="48"/>
      <c r="D100" s="361">
        <v>0</v>
      </c>
      <c r="E100" s="361">
        <v>0</v>
      </c>
      <c r="F100" s="361">
        <v>0</v>
      </c>
      <c r="G100" s="361">
        <v>0</v>
      </c>
      <c r="H100" s="361">
        <v>0</v>
      </c>
      <c r="I100" s="361">
        <v>0</v>
      </c>
      <c r="J100" s="361">
        <v>0</v>
      </c>
      <c r="K100" s="361">
        <v>0</v>
      </c>
      <c r="L100" s="361">
        <v>0</v>
      </c>
      <c r="M100" s="361">
        <v>0</v>
      </c>
      <c r="N100" s="361">
        <v>0</v>
      </c>
      <c r="O100" s="361">
        <v>0</v>
      </c>
      <c r="P100" s="361">
        <v>0</v>
      </c>
      <c r="Q100" s="361">
        <v>0</v>
      </c>
      <c r="R100" s="361">
        <v>0</v>
      </c>
      <c r="S100" s="361">
        <v>0</v>
      </c>
      <c r="T100" s="361">
        <v>0</v>
      </c>
      <c r="U100" s="361">
        <v>0</v>
      </c>
      <c r="V100" s="361">
        <v>0</v>
      </c>
      <c r="W100" s="361">
        <v>0</v>
      </c>
      <c r="X100" s="361">
        <v>0</v>
      </c>
      <c r="Y100" s="361">
        <v>0</v>
      </c>
      <c r="Z100" s="361">
        <v>0</v>
      </c>
      <c r="AA100" s="361">
        <v>0</v>
      </c>
      <c r="AB100" s="361">
        <v>0</v>
      </c>
      <c r="AC100" s="361">
        <v>0</v>
      </c>
      <c r="AD100" s="361">
        <v>0</v>
      </c>
      <c r="AE100" s="361">
        <v>0</v>
      </c>
      <c r="AF100" s="361">
        <v>0</v>
      </c>
      <c r="AG100" s="361">
        <v>0</v>
      </c>
      <c r="AH100" s="361">
        <v>0</v>
      </c>
      <c r="AI100" s="361">
        <v>0</v>
      </c>
      <c r="AJ100" s="361">
        <v>0</v>
      </c>
      <c r="AK100" s="361">
        <v>0</v>
      </c>
      <c r="AL100" s="361">
        <v>0</v>
      </c>
      <c r="AM100" s="361">
        <v>0</v>
      </c>
      <c r="AN100" s="361">
        <v>0</v>
      </c>
      <c r="AO100" s="361">
        <v>0</v>
      </c>
      <c r="AP100" s="361">
        <v>0</v>
      </c>
      <c r="AQ100" s="361">
        <v>0</v>
      </c>
      <c r="AR100" s="361">
        <v>0</v>
      </c>
      <c r="AS100" s="361">
        <v>0</v>
      </c>
      <c r="AT100" s="361">
        <v>0</v>
      </c>
      <c r="AU100" s="361">
        <v>6282.7308234242792</v>
      </c>
      <c r="AV100" s="361">
        <v>7180.0712072330798</v>
      </c>
      <c r="AW100" s="361">
        <v>7805.7688305243919</v>
      </c>
      <c r="AX100" s="361">
        <v>8080.5528227383829</v>
      </c>
      <c r="AY100" s="361">
        <v>8206.3781531605036</v>
      </c>
      <c r="AZ100" s="361">
        <v>8120.9432109118798</v>
      </c>
      <c r="BA100" s="361">
        <v>7874.2947581117996</v>
      </c>
      <c r="BB100" s="361">
        <v>7600.4678749291479</v>
      </c>
      <c r="BC100" s="361">
        <v>7498.7039636977979</v>
      </c>
      <c r="BD100" s="361">
        <v>7223.6141647665854</v>
      </c>
      <c r="BE100" s="361">
        <v>7123.8144062822648</v>
      </c>
      <c r="BF100" s="361">
        <v>7055.9239201528699</v>
      </c>
      <c r="BG100" s="361">
        <v>6576.4973519827408</v>
      </c>
      <c r="BH100" s="361">
        <v>471.57193484182204</v>
      </c>
      <c r="BI100" s="361">
        <v>483.00326895703461</v>
      </c>
      <c r="BJ100" s="361">
        <v>433.44942673907298</v>
      </c>
      <c r="BK100" s="361">
        <v>396.98716255395192</v>
      </c>
      <c r="BL100" s="361">
        <v>418.43860815404548</v>
      </c>
      <c r="BM100" s="361">
        <v>457.37099553915658</v>
      </c>
      <c r="BN100" s="361">
        <v>464.68159132969714</v>
      </c>
      <c r="BO100" s="361">
        <v>497.34785051987058</v>
      </c>
      <c r="BP100" s="361">
        <v>502.97454740615274</v>
      </c>
      <c r="BQ100" s="361">
        <v>520.40071999259249</v>
      </c>
      <c r="BR100" s="361">
        <v>615.35420321074753</v>
      </c>
      <c r="BS100" s="361">
        <v>680.07467398925951</v>
      </c>
      <c r="BT100" s="361">
        <v>577.97102686932317</v>
      </c>
      <c r="BU100" s="361">
        <v>648.58750010071435</v>
      </c>
      <c r="BV100" s="361">
        <v>597.57036939227191</v>
      </c>
      <c r="BW100" s="361">
        <v>596.09366518006573</v>
      </c>
      <c r="BX100" s="362">
        <v>595.99319170102387</v>
      </c>
      <c r="BY100" s="362">
        <v>602.47734299403078</v>
      </c>
      <c r="BZ100" s="362">
        <v>610.86460595935921</v>
      </c>
      <c r="CA100" s="363">
        <v>618.83653258200343</v>
      </c>
    </row>
    <row r="101" spans="1:79" s="54" customFormat="1" x14ac:dyDescent="0.4">
      <c r="A101" s="48"/>
      <c r="B101" s="261" t="s">
        <v>462</v>
      </c>
      <c r="C101" s="48"/>
      <c r="D101" s="361" t="s">
        <v>409</v>
      </c>
      <c r="E101" s="361" t="s">
        <v>409</v>
      </c>
      <c r="F101" s="361" t="s">
        <v>409</v>
      </c>
      <c r="G101" s="361" t="s">
        <v>409</v>
      </c>
      <c r="H101" s="361" t="s">
        <v>409</v>
      </c>
      <c r="I101" s="361" t="s">
        <v>409</v>
      </c>
      <c r="J101" s="361" t="s">
        <v>409</v>
      </c>
      <c r="K101" s="361" t="s">
        <v>409</v>
      </c>
      <c r="L101" s="361" t="s">
        <v>409</v>
      </c>
      <c r="M101" s="361" t="s">
        <v>409</v>
      </c>
      <c r="N101" s="361" t="s">
        <v>409</v>
      </c>
      <c r="O101" s="361" t="s">
        <v>409</v>
      </c>
      <c r="P101" s="361" t="s">
        <v>409</v>
      </c>
      <c r="Q101" s="361" t="s">
        <v>409</v>
      </c>
      <c r="R101" s="361" t="s">
        <v>409</v>
      </c>
      <c r="S101" s="361" t="s">
        <v>409</v>
      </c>
      <c r="T101" s="361" t="s">
        <v>409</v>
      </c>
      <c r="U101" s="361" t="s">
        <v>409</v>
      </c>
      <c r="V101" s="361" t="s">
        <v>409</v>
      </c>
      <c r="W101" s="361" t="s">
        <v>409</v>
      </c>
      <c r="X101" s="361" t="s">
        <v>409</v>
      </c>
      <c r="Y101" s="361" t="s">
        <v>409</v>
      </c>
      <c r="Z101" s="361" t="s">
        <v>409</v>
      </c>
      <c r="AA101" s="361" t="s">
        <v>409</v>
      </c>
      <c r="AB101" s="361" t="s">
        <v>409</v>
      </c>
      <c r="AC101" s="361" t="s">
        <v>409</v>
      </c>
      <c r="AD101" s="361" t="s">
        <v>409</v>
      </c>
      <c r="AE101" s="361" t="s">
        <v>409</v>
      </c>
      <c r="AF101" s="361" t="s">
        <v>409</v>
      </c>
      <c r="AG101" s="361" t="s">
        <v>409</v>
      </c>
      <c r="AH101" s="361" t="s">
        <v>409</v>
      </c>
      <c r="AI101" s="361" t="s">
        <v>409</v>
      </c>
      <c r="AJ101" s="361" t="s">
        <v>409</v>
      </c>
      <c r="AK101" s="361" t="s">
        <v>409</v>
      </c>
      <c r="AL101" s="361" t="s">
        <v>409</v>
      </c>
      <c r="AM101" s="361" t="s">
        <v>409</v>
      </c>
      <c r="AN101" s="361" t="s">
        <v>409</v>
      </c>
      <c r="AO101" s="361" t="s">
        <v>409</v>
      </c>
      <c r="AP101" s="361" t="s">
        <v>409</v>
      </c>
      <c r="AQ101" s="361" t="s">
        <v>409</v>
      </c>
      <c r="AR101" s="361" t="s">
        <v>409</v>
      </c>
      <c r="AS101" s="361" t="s">
        <v>409</v>
      </c>
      <c r="AT101" s="361" t="s">
        <v>409</v>
      </c>
      <c r="AU101" s="361">
        <v>5360.3946549528982</v>
      </c>
      <c r="AV101" s="361">
        <v>6100.0181657761104</v>
      </c>
      <c r="AW101" s="361">
        <v>6618.0981613410804</v>
      </c>
      <c r="AX101" s="361">
        <v>6844.0230407525723</v>
      </c>
      <c r="AY101" s="361">
        <v>6946.0743299126007</v>
      </c>
      <c r="AZ101" s="361">
        <v>6882.0399809538267</v>
      </c>
      <c r="BA101" s="361">
        <v>6696.2043176558418</v>
      </c>
      <c r="BB101" s="361">
        <v>6424.1277052315017</v>
      </c>
      <c r="BC101" s="361">
        <v>6288.4924249355236</v>
      </c>
      <c r="BD101" s="361">
        <v>5988.9833330217725</v>
      </c>
      <c r="BE101" s="361">
        <v>5856.5463888829227</v>
      </c>
      <c r="BF101" s="361">
        <v>5739.6030578087148</v>
      </c>
      <c r="BG101" s="361">
        <v>5277.1667870507463</v>
      </c>
      <c r="BH101" s="361" t="s">
        <v>409</v>
      </c>
      <c r="BI101" s="361" t="s">
        <v>409</v>
      </c>
      <c r="BJ101" s="361" t="s">
        <v>409</v>
      </c>
      <c r="BK101" s="361" t="s">
        <v>409</v>
      </c>
      <c r="BL101" s="361" t="s">
        <v>409</v>
      </c>
      <c r="BM101" s="361" t="s">
        <v>409</v>
      </c>
      <c r="BN101" s="361" t="s">
        <v>409</v>
      </c>
      <c r="BO101" s="361" t="s">
        <v>409</v>
      </c>
      <c r="BP101" s="361" t="s">
        <v>409</v>
      </c>
      <c r="BQ101" s="361" t="s">
        <v>409</v>
      </c>
      <c r="BR101" s="361" t="s">
        <v>409</v>
      </c>
      <c r="BS101" s="361" t="s">
        <v>409</v>
      </c>
      <c r="BT101" s="361" t="s">
        <v>409</v>
      </c>
      <c r="BU101" s="361" t="s">
        <v>409</v>
      </c>
      <c r="BV101" s="361" t="s">
        <v>409</v>
      </c>
      <c r="BW101" s="361" t="s">
        <v>409</v>
      </c>
      <c r="BX101" s="362" t="s">
        <v>409</v>
      </c>
      <c r="BY101" s="362" t="s">
        <v>409</v>
      </c>
      <c r="BZ101" s="362" t="s">
        <v>409</v>
      </c>
      <c r="CA101" s="363" t="s">
        <v>409</v>
      </c>
    </row>
    <row r="102" spans="1:79" s="54" customFormat="1" x14ac:dyDescent="0.4">
      <c r="A102" s="48"/>
      <c r="B102" s="261" t="s">
        <v>463</v>
      </c>
      <c r="C102" s="48"/>
      <c r="D102" s="361" t="s">
        <v>409</v>
      </c>
      <c r="E102" s="361" t="s">
        <v>409</v>
      </c>
      <c r="F102" s="361" t="s">
        <v>409</v>
      </c>
      <c r="G102" s="361" t="s">
        <v>409</v>
      </c>
      <c r="H102" s="361" t="s">
        <v>409</v>
      </c>
      <c r="I102" s="361" t="s">
        <v>409</v>
      </c>
      <c r="J102" s="361" t="s">
        <v>409</v>
      </c>
      <c r="K102" s="361" t="s">
        <v>409</v>
      </c>
      <c r="L102" s="361" t="s">
        <v>409</v>
      </c>
      <c r="M102" s="361" t="s">
        <v>409</v>
      </c>
      <c r="N102" s="361" t="s">
        <v>409</v>
      </c>
      <c r="O102" s="361" t="s">
        <v>409</v>
      </c>
      <c r="P102" s="361" t="s">
        <v>409</v>
      </c>
      <c r="Q102" s="361" t="s">
        <v>409</v>
      </c>
      <c r="R102" s="361" t="s">
        <v>409</v>
      </c>
      <c r="S102" s="361" t="s">
        <v>409</v>
      </c>
      <c r="T102" s="361" t="s">
        <v>409</v>
      </c>
      <c r="U102" s="361" t="s">
        <v>409</v>
      </c>
      <c r="V102" s="361" t="s">
        <v>409</v>
      </c>
      <c r="W102" s="361" t="s">
        <v>409</v>
      </c>
      <c r="X102" s="361" t="s">
        <v>409</v>
      </c>
      <c r="Y102" s="361" t="s">
        <v>409</v>
      </c>
      <c r="Z102" s="361" t="s">
        <v>409</v>
      </c>
      <c r="AA102" s="361" t="s">
        <v>409</v>
      </c>
      <c r="AB102" s="361" t="s">
        <v>409</v>
      </c>
      <c r="AC102" s="361" t="s">
        <v>409</v>
      </c>
      <c r="AD102" s="361" t="s">
        <v>409</v>
      </c>
      <c r="AE102" s="361" t="s">
        <v>409</v>
      </c>
      <c r="AF102" s="361" t="s">
        <v>409</v>
      </c>
      <c r="AG102" s="361" t="s">
        <v>409</v>
      </c>
      <c r="AH102" s="361" t="s">
        <v>409</v>
      </c>
      <c r="AI102" s="361" t="s">
        <v>409</v>
      </c>
      <c r="AJ102" s="361" t="s">
        <v>409</v>
      </c>
      <c r="AK102" s="361" t="s">
        <v>409</v>
      </c>
      <c r="AL102" s="361" t="s">
        <v>409</v>
      </c>
      <c r="AM102" s="361" t="s">
        <v>409</v>
      </c>
      <c r="AN102" s="361" t="s">
        <v>409</v>
      </c>
      <c r="AO102" s="361" t="s">
        <v>409</v>
      </c>
      <c r="AP102" s="361" t="s">
        <v>409</v>
      </c>
      <c r="AQ102" s="361" t="s">
        <v>409</v>
      </c>
      <c r="AR102" s="361" t="s">
        <v>409</v>
      </c>
      <c r="AS102" s="361" t="s">
        <v>409</v>
      </c>
      <c r="AT102" s="361" t="s">
        <v>409</v>
      </c>
      <c r="AU102" s="361">
        <v>313.21633425070496</v>
      </c>
      <c r="AV102" s="361">
        <v>359.37860909088204</v>
      </c>
      <c r="AW102" s="361">
        <v>380.00321628454844</v>
      </c>
      <c r="AX102" s="361">
        <v>402.01526868794934</v>
      </c>
      <c r="AY102" s="361">
        <v>409.43096231415734</v>
      </c>
      <c r="AZ102" s="361">
        <v>408.89889413853416</v>
      </c>
      <c r="BA102" s="361">
        <v>402.29317013709817</v>
      </c>
      <c r="BB102" s="361">
        <v>394.75858156374994</v>
      </c>
      <c r="BC102" s="361">
        <v>395.7881578058342</v>
      </c>
      <c r="BD102" s="361">
        <v>389.85154720400976</v>
      </c>
      <c r="BE102" s="361">
        <v>391.04395998895785</v>
      </c>
      <c r="BF102" s="361">
        <v>395.17536351193115</v>
      </c>
      <c r="BG102" s="361">
        <v>397.20610225113109</v>
      </c>
      <c r="BH102" s="361" t="s">
        <v>409</v>
      </c>
      <c r="BI102" s="361" t="s">
        <v>409</v>
      </c>
      <c r="BJ102" s="361" t="s">
        <v>409</v>
      </c>
      <c r="BK102" s="361" t="s">
        <v>409</v>
      </c>
      <c r="BL102" s="361" t="s">
        <v>409</v>
      </c>
      <c r="BM102" s="361" t="s">
        <v>409</v>
      </c>
      <c r="BN102" s="361" t="s">
        <v>409</v>
      </c>
      <c r="BO102" s="361" t="s">
        <v>409</v>
      </c>
      <c r="BP102" s="361" t="s">
        <v>409</v>
      </c>
      <c r="BQ102" s="361" t="s">
        <v>409</v>
      </c>
      <c r="BR102" s="361" t="s">
        <v>409</v>
      </c>
      <c r="BS102" s="361" t="s">
        <v>409</v>
      </c>
      <c r="BT102" s="361" t="s">
        <v>409</v>
      </c>
      <c r="BU102" s="361" t="s">
        <v>409</v>
      </c>
      <c r="BV102" s="361" t="s">
        <v>409</v>
      </c>
      <c r="BW102" s="361" t="s">
        <v>409</v>
      </c>
      <c r="BX102" s="362" t="s">
        <v>409</v>
      </c>
      <c r="BY102" s="362" t="s">
        <v>409</v>
      </c>
      <c r="BZ102" s="362" t="s">
        <v>409</v>
      </c>
      <c r="CA102" s="363" t="s">
        <v>409</v>
      </c>
    </row>
    <row r="103" spans="1:79" s="27" customFormat="1" ht="24.75" customHeight="1" thickBot="1" x14ac:dyDescent="0.4">
      <c r="B103" s="397" t="s">
        <v>464</v>
      </c>
      <c r="C103" s="74"/>
      <c r="D103" s="366" t="s">
        <v>409</v>
      </c>
      <c r="E103" s="366" t="s">
        <v>409</v>
      </c>
      <c r="F103" s="366" t="s">
        <v>409</v>
      </c>
      <c r="G103" s="366" t="s">
        <v>409</v>
      </c>
      <c r="H103" s="366" t="s">
        <v>409</v>
      </c>
      <c r="I103" s="366" t="s">
        <v>409</v>
      </c>
      <c r="J103" s="366" t="s">
        <v>409</v>
      </c>
      <c r="K103" s="366" t="s">
        <v>409</v>
      </c>
      <c r="L103" s="366" t="s">
        <v>409</v>
      </c>
      <c r="M103" s="366" t="s">
        <v>409</v>
      </c>
      <c r="N103" s="366" t="s">
        <v>409</v>
      </c>
      <c r="O103" s="366" t="s">
        <v>409</v>
      </c>
      <c r="P103" s="366" t="s">
        <v>409</v>
      </c>
      <c r="Q103" s="366" t="s">
        <v>409</v>
      </c>
      <c r="R103" s="366" t="s">
        <v>409</v>
      </c>
      <c r="S103" s="366" t="s">
        <v>409</v>
      </c>
      <c r="T103" s="366" t="s">
        <v>409</v>
      </c>
      <c r="U103" s="366" t="s">
        <v>409</v>
      </c>
      <c r="V103" s="366" t="s">
        <v>409</v>
      </c>
      <c r="W103" s="366" t="s">
        <v>409</v>
      </c>
      <c r="X103" s="366" t="s">
        <v>409</v>
      </c>
      <c r="Y103" s="366" t="s">
        <v>409</v>
      </c>
      <c r="Z103" s="366" t="s">
        <v>409</v>
      </c>
      <c r="AA103" s="366" t="s">
        <v>409</v>
      </c>
      <c r="AB103" s="366" t="s">
        <v>409</v>
      </c>
      <c r="AC103" s="366" t="s">
        <v>409</v>
      </c>
      <c r="AD103" s="366" t="s">
        <v>409</v>
      </c>
      <c r="AE103" s="366" t="s">
        <v>409</v>
      </c>
      <c r="AF103" s="366" t="s">
        <v>409</v>
      </c>
      <c r="AG103" s="366" t="s">
        <v>409</v>
      </c>
      <c r="AH103" s="366" t="s">
        <v>409</v>
      </c>
      <c r="AI103" s="366" t="s">
        <v>409</v>
      </c>
      <c r="AJ103" s="366" t="s">
        <v>409</v>
      </c>
      <c r="AK103" s="366" t="s">
        <v>409</v>
      </c>
      <c r="AL103" s="366" t="s">
        <v>409</v>
      </c>
      <c r="AM103" s="366" t="s">
        <v>409</v>
      </c>
      <c r="AN103" s="366" t="s">
        <v>409</v>
      </c>
      <c r="AO103" s="366" t="s">
        <v>409</v>
      </c>
      <c r="AP103" s="366" t="s">
        <v>409</v>
      </c>
      <c r="AQ103" s="366" t="s">
        <v>409</v>
      </c>
      <c r="AR103" s="366" t="s">
        <v>409</v>
      </c>
      <c r="AS103" s="366" t="s">
        <v>409</v>
      </c>
      <c r="AT103" s="366" t="s">
        <v>409</v>
      </c>
      <c r="AU103" s="366">
        <v>609.11983422067578</v>
      </c>
      <c r="AV103" s="366">
        <v>720.67443236608688</v>
      </c>
      <c r="AW103" s="366">
        <v>807.66745289876349</v>
      </c>
      <c r="AX103" s="366">
        <v>834.51451329786073</v>
      </c>
      <c r="AY103" s="366">
        <v>850.87286093374632</v>
      </c>
      <c r="AZ103" s="366">
        <v>830.00433581952063</v>
      </c>
      <c r="BA103" s="366">
        <v>775.79727031885886</v>
      </c>
      <c r="BB103" s="366">
        <v>781.58158813389537</v>
      </c>
      <c r="BC103" s="366">
        <v>814.42338095644061</v>
      </c>
      <c r="BD103" s="366">
        <v>844.77928454080245</v>
      </c>
      <c r="BE103" s="366">
        <v>876.22405741038449</v>
      </c>
      <c r="BF103" s="366">
        <v>921.14549883222412</v>
      </c>
      <c r="BG103" s="366">
        <v>902.12446268086421</v>
      </c>
      <c r="BH103" s="366">
        <v>471.57193484182204</v>
      </c>
      <c r="BI103" s="366">
        <v>483.00326895703461</v>
      </c>
      <c r="BJ103" s="366">
        <v>433.44942673907298</v>
      </c>
      <c r="BK103" s="366">
        <v>396.98716255395192</v>
      </c>
      <c r="BL103" s="366">
        <v>418.43860815404548</v>
      </c>
      <c r="BM103" s="366">
        <v>457.37099553915658</v>
      </c>
      <c r="BN103" s="366">
        <v>464.68159132969714</v>
      </c>
      <c r="BO103" s="366">
        <v>497.34785051987058</v>
      </c>
      <c r="BP103" s="366">
        <v>502.97454740615274</v>
      </c>
      <c r="BQ103" s="366">
        <v>520.40071999259249</v>
      </c>
      <c r="BR103" s="366">
        <v>615.35420321074753</v>
      </c>
      <c r="BS103" s="366">
        <v>680.07467398925951</v>
      </c>
      <c r="BT103" s="366">
        <v>577.97102686932317</v>
      </c>
      <c r="BU103" s="366">
        <v>648.58750010071435</v>
      </c>
      <c r="BV103" s="366">
        <v>597.57036939227191</v>
      </c>
      <c r="BW103" s="366">
        <v>596.09366518006573</v>
      </c>
      <c r="BX103" s="366">
        <v>595.99319170102387</v>
      </c>
      <c r="BY103" s="366">
        <v>602.47734299403078</v>
      </c>
      <c r="BZ103" s="366">
        <v>610.86460595935921</v>
      </c>
      <c r="CA103" s="367">
        <v>618.83653258200343</v>
      </c>
    </row>
    <row r="104" spans="1:79" s="54" customFormat="1" ht="39.75" customHeight="1" x14ac:dyDescent="0.4">
      <c r="A104" s="384"/>
      <c r="B104" s="370" t="s">
        <v>468</v>
      </c>
      <c r="C104" s="434"/>
      <c r="D104" s="372" t="s">
        <v>671</v>
      </c>
      <c r="E104" s="372" t="s">
        <v>672</v>
      </c>
      <c r="F104" s="372" t="s">
        <v>673</v>
      </c>
      <c r="G104" s="372" t="s">
        <v>674</v>
      </c>
      <c r="H104" s="372" t="s">
        <v>675</v>
      </c>
      <c r="I104" s="372" t="s">
        <v>676</v>
      </c>
      <c r="J104" s="372" t="s">
        <v>677</v>
      </c>
      <c r="K104" s="372" t="s">
        <v>678</v>
      </c>
      <c r="L104" s="372" t="s">
        <v>679</v>
      </c>
      <c r="M104" s="372" t="s">
        <v>680</v>
      </c>
      <c r="N104" s="372" t="s">
        <v>681</v>
      </c>
      <c r="O104" s="372" t="s">
        <v>682</v>
      </c>
      <c r="P104" s="372" t="s">
        <v>683</v>
      </c>
      <c r="Q104" s="372" t="s">
        <v>684</v>
      </c>
      <c r="R104" s="372" t="s">
        <v>685</v>
      </c>
      <c r="S104" s="372" t="s">
        <v>686</v>
      </c>
      <c r="T104" s="372" t="s">
        <v>687</v>
      </c>
      <c r="U104" s="372" t="s">
        <v>688</v>
      </c>
      <c r="V104" s="372" t="s">
        <v>689</v>
      </c>
      <c r="W104" s="372" t="s">
        <v>690</v>
      </c>
      <c r="X104" s="372" t="s">
        <v>691</v>
      </c>
      <c r="Y104" s="372" t="s">
        <v>692</v>
      </c>
      <c r="Z104" s="372" t="s">
        <v>693</v>
      </c>
      <c r="AA104" s="372" t="s">
        <v>694</v>
      </c>
      <c r="AB104" s="372" t="s">
        <v>695</v>
      </c>
      <c r="AC104" s="372" t="s">
        <v>696</v>
      </c>
      <c r="AD104" s="372" t="s">
        <v>697</v>
      </c>
      <c r="AE104" s="372" t="s">
        <v>698</v>
      </c>
      <c r="AF104" s="372" t="s">
        <v>699</v>
      </c>
      <c r="AG104" s="372" t="s">
        <v>700</v>
      </c>
      <c r="AH104" s="372" t="s">
        <v>701</v>
      </c>
      <c r="AI104" s="372" t="s">
        <v>702</v>
      </c>
      <c r="AJ104" s="372" t="s">
        <v>703</v>
      </c>
      <c r="AK104" s="372" t="s">
        <v>704</v>
      </c>
      <c r="AL104" s="372" t="s">
        <v>705</v>
      </c>
      <c r="AM104" s="372" t="s">
        <v>706</v>
      </c>
      <c r="AN104" s="372" t="s">
        <v>707</v>
      </c>
      <c r="AO104" s="372" t="s">
        <v>708</v>
      </c>
      <c r="AP104" s="372" t="s">
        <v>709</v>
      </c>
      <c r="AQ104" s="372" t="s">
        <v>710</v>
      </c>
      <c r="AR104" s="372" t="s">
        <v>711</v>
      </c>
      <c r="AS104" s="372" t="s">
        <v>712</v>
      </c>
      <c r="AT104" s="372" t="s">
        <v>713</v>
      </c>
      <c r="AU104" s="372" t="s">
        <v>714</v>
      </c>
      <c r="AV104" s="372" t="s">
        <v>715</v>
      </c>
      <c r="AW104" s="372" t="s">
        <v>716</v>
      </c>
      <c r="AX104" s="372" t="s">
        <v>717</v>
      </c>
      <c r="AY104" s="372" t="s">
        <v>718</v>
      </c>
      <c r="AZ104" s="372" t="s">
        <v>719</v>
      </c>
      <c r="BA104" s="372" t="s">
        <v>720</v>
      </c>
      <c r="BB104" s="372" t="s">
        <v>721</v>
      </c>
      <c r="BC104" s="372" t="s">
        <v>722</v>
      </c>
      <c r="BD104" s="372" t="s">
        <v>723</v>
      </c>
      <c r="BE104" s="372" t="s">
        <v>724</v>
      </c>
      <c r="BF104" s="372" t="s">
        <v>725</v>
      </c>
      <c r="BG104" s="372" t="s">
        <v>726</v>
      </c>
      <c r="BH104" s="372" t="s">
        <v>727</v>
      </c>
      <c r="BI104" s="372" t="s">
        <v>728</v>
      </c>
      <c r="BJ104" s="372" t="s">
        <v>729</v>
      </c>
      <c r="BK104" s="372" t="s">
        <v>730</v>
      </c>
      <c r="BL104" s="372" t="s">
        <v>731</v>
      </c>
      <c r="BM104" s="372" t="s">
        <v>732</v>
      </c>
      <c r="BN104" s="372" t="s">
        <v>733</v>
      </c>
      <c r="BO104" s="372" t="s">
        <v>734</v>
      </c>
      <c r="BP104" s="372" t="s">
        <v>735</v>
      </c>
      <c r="BQ104" s="372" t="s">
        <v>736</v>
      </c>
      <c r="BR104" s="372" t="s">
        <v>737</v>
      </c>
      <c r="BS104" s="372" t="s">
        <v>738</v>
      </c>
      <c r="BT104" s="372" t="s">
        <v>739</v>
      </c>
      <c r="BU104" s="372" t="s">
        <v>740</v>
      </c>
      <c r="BV104" s="372" t="s">
        <v>741</v>
      </c>
      <c r="BW104" s="372" t="s">
        <v>742</v>
      </c>
      <c r="BX104" s="372" t="s">
        <v>743</v>
      </c>
      <c r="BY104" s="372" t="s">
        <v>744</v>
      </c>
      <c r="BZ104" s="372" t="s">
        <v>745</v>
      </c>
      <c r="CA104" s="373" t="s">
        <v>746</v>
      </c>
    </row>
    <row r="105" spans="1:79" s="60" customFormat="1" ht="26.25" customHeight="1" x14ac:dyDescent="0.4">
      <c r="A105" s="399"/>
      <c r="B105" s="91" t="s">
        <v>100</v>
      </c>
      <c r="C105" s="91"/>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7"/>
      <c r="AD105" s="357"/>
      <c r="AE105" s="357"/>
      <c r="AF105" s="357"/>
      <c r="AG105" s="357"/>
      <c r="AH105" s="357">
        <v>3408</v>
      </c>
      <c r="AI105" s="357">
        <v>3314</v>
      </c>
      <c r="AJ105" s="357">
        <v>3556</v>
      </c>
      <c r="AK105" s="357">
        <v>4151</v>
      </c>
      <c r="AL105" s="357">
        <v>4431</v>
      </c>
      <c r="AM105" s="357">
        <v>4750</v>
      </c>
      <c r="AN105" s="357">
        <v>4825</v>
      </c>
      <c r="AO105" s="357">
        <v>4860</v>
      </c>
      <c r="AP105" s="357">
        <v>4900</v>
      </c>
      <c r="AQ105" s="357">
        <v>4860</v>
      </c>
      <c r="AR105" s="357">
        <v>3996</v>
      </c>
      <c r="AS105" s="357">
        <v>3886</v>
      </c>
      <c r="AT105" s="357">
        <v>3950</v>
      </c>
      <c r="AU105" s="357">
        <v>4120</v>
      </c>
      <c r="AV105" s="357">
        <v>4380</v>
      </c>
      <c r="AW105" s="357">
        <v>4601</v>
      </c>
      <c r="AX105" s="357">
        <v>4692</v>
      </c>
      <c r="AY105" s="357">
        <v>4757</v>
      </c>
      <c r="AZ105" s="357">
        <v>4740</v>
      </c>
      <c r="BA105" s="357">
        <v>4588</v>
      </c>
      <c r="BB105" s="357">
        <v>4423</v>
      </c>
      <c r="BC105" s="357">
        <v>4187</v>
      </c>
      <c r="BD105" s="357">
        <v>3946</v>
      </c>
      <c r="BE105" s="357">
        <v>3846</v>
      </c>
      <c r="BF105" s="357">
        <v>3807</v>
      </c>
      <c r="BG105" s="357">
        <v>3812</v>
      </c>
      <c r="BH105" s="357">
        <v>3940</v>
      </c>
      <c r="BI105" s="357">
        <v>3986</v>
      </c>
      <c r="BJ105" s="357">
        <v>4021</v>
      </c>
      <c r="BK105" s="357">
        <v>4036</v>
      </c>
      <c r="BL105" s="357">
        <v>4166</v>
      </c>
      <c r="BM105" s="357">
        <v>4547</v>
      </c>
      <c r="BN105" s="357">
        <v>4798</v>
      </c>
      <c r="BO105" s="357">
        <v>4932</v>
      </c>
      <c r="BP105" s="357">
        <v>5053</v>
      </c>
      <c r="BQ105" s="357">
        <v>5026</v>
      </c>
      <c r="BR105" s="357">
        <v>4921</v>
      </c>
      <c r="BS105" s="357">
        <v>4777</v>
      </c>
      <c r="BT105" s="357">
        <v>4594</v>
      </c>
      <c r="BU105" s="357">
        <v>4371</v>
      </c>
      <c r="BV105" s="357">
        <v>3981</v>
      </c>
      <c r="BW105" s="357">
        <v>4476</v>
      </c>
      <c r="BX105" s="358">
        <v>4437</v>
      </c>
      <c r="BY105" s="358">
        <v>4416</v>
      </c>
      <c r="BZ105" s="358">
        <v>4432</v>
      </c>
      <c r="CA105" s="359">
        <v>4431</v>
      </c>
    </row>
    <row r="106" spans="1:79" s="54" customFormat="1" x14ac:dyDescent="0.4">
      <c r="A106" s="394"/>
      <c r="B106" s="123" t="s">
        <v>191</v>
      </c>
      <c r="C106" s="48"/>
      <c r="D106" s="361"/>
      <c r="E106" s="361"/>
      <c r="F106" s="361"/>
      <c r="G106" s="361"/>
      <c r="H106" s="361"/>
      <c r="I106" s="361"/>
      <c r="J106" s="361"/>
      <c r="K106" s="361"/>
      <c r="L106" s="361"/>
      <c r="M106" s="361"/>
      <c r="N106" s="361"/>
      <c r="O106" s="361"/>
      <c r="P106" s="361"/>
      <c r="Q106" s="361"/>
      <c r="R106" s="361"/>
      <c r="S106" s="361"/>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361"/>
      <c r="BB106" s="361"/>
      <c r="BC106" s="361"/>
      <c r="BD106" s="361"/>
      <c r="BE106" s="361"/>
      <c r="BF106" s="361"/>
      <c r="BG106" s="361"/>
      <c r="BH106" s="361"/>
      <c r="BI106" s="361"/>
      <c r="BJ106" s="361"/>
      <c r="BK106" s="361"/>
      <c r="BL106" s="361">
        <v>3796</v>
      </c>
      <c r="BM106" s="361">
        <v>3966</v>
      </c>
      <c r="BN106" s="361">
        <v>4155</v>
      </c>
      <c r="BO106" s="361">
        <v>4237</v>
      </c>
      <c r="BP106" s="361">
        <v>4309</v>
      </c>
      <c r="BQ106" s="361">
        <v>4365</v>
      </c>
      <c r="BR106" s="361">
        <v>4440</v>
      </c>
      <c r="BS106" s="361">
        <v>4410</v>
      </c>
      <c r="BT106" s="361">
        <v>4287</v>
      </c>
      <c r="BU106" s="361">
        <v>4098</v>
      </c>
      <c r="BV106" s="361">
        <v>3772</v>
      </c>
      <c r="BW106" s="361">
        <v>4062</v>
      </c>
      <c r="BX106" s="362">
        <v>4012</v>
      </c>
      <c r="BY106" s="362">
        <v>3986</v>
      </c>
      <c r="BZ106" s="362">
        <v>4001</v>
      </c>
      <c r="CA106" s="363">
        <v>3999</v>
      </c>
    </row>
    <row r="107" spans="1:79" s="54" customFormat="1" x14ac:dyDescent="0.4">
      <c r="A107" s="394"/>
      <c r="B107" s="123" t="s">
        <v>469</v>
      </c>
      <c r="C107" s="48"/>
      <c r="D107" s="361"/>
      <c r="E107" s="361"/>
      <c r="F107" s="361"/>
      <c r="G107" s="361"/>
      <c r="H107" s="361"/>
      <c r="I107" s="361"/>
      <c r="J107" s="361"/>
      <c r="K107" s="361"/>
      <c r="L107" s="361"/>
      <c r="M107" s="361"/>
      <c r="N107" s="361"/>
      <c r="O107" s="361"/>
      <c r="P107" s="361"/>
      <c r="Q107" s="361"/>
      <c r="R107" s="361"/>
      <c r="S107" s="361"/>
      <c r="T107" s="361"/>
      <c r="U107" s="361"/>
      <c r="V107" s="361"/>
      <c r="W107" s="361"/>
      <c r="X107" s="361"/>
      <c r="Y107" s="361"/>
      <c r="Z107" s="361"/>
      <c r="AA107" s="361"/>
      <c r="AB107" s="361"/>
      <c r="AC107" s="361"/>
      <c r="AD107" s="361"/>
      <c r="AE107" s="361"/>
      <c r="AF107" s="361"/>
      <c r="AG107" s="361"/>
      <c r="AH107" s="361"/>
      <c r="AI107" s="361"/>
      <c r="AJ107" s="361"/>
      <c r="AK107" s="361"/>
      <c r="AL107" s="361"/>
      <c r="AM107" s="361"/>
      <c r="AN107" s="361"/>
      <c r="AO107" s="361"/>
      <c r="AP107" s="361"/>
      <c r="AQ107" s="361"/>
      <c r="AR107" s="361"/>
      <c r="AS107" s="361"/>
      <c r="AT107" s="361"/>
      <c r="AU107" s="361"/>
      <c r="AV107" s="361"/>
      <c r="AW107" s="361"/>
      <c r="AX107" s="361"/>
      <c r="AY107" s="361"/>
      <c r="AZ107" s="361"/>
      <c r="BA107" s="361"/>
      <c r="BB107" s="361"/>
      <c r="BC107" s="361"/>
      <c r="BD107" s="361"/>
      <c r="BE107" s="361"/>
      <c r="BF107" s="361"/>
      <c r="BG107" s="361"/>
      <c r="BH107" s="361"/>
      <c r="BI107" s="361"/>
      <c r="BJ107" s="361"/>
      <c r="BK107" s="361"/>
      <c r="BL107" s="361">
        <v>370</v>
      </c>
      <c r="BM107" s="361">
        <v>580</v>
      </c>
      <c r="BN107" s="361">
        <v>643</v>
      </c>
      <c r="BO107" s="361">
        <v>696</v>
      </c>
      <c r="BP107" s="361">
        <v>744</v>
      </c>
      <c r="BQ107" s="361">
        <v>661</v>
      </c>
      <c r="BR107" s="361">
        <v>481</v>
      </c>
      <c r="BS107" s="361">
        <v>367</v>
      </c>
      <c r="BT107" s="361">
        <v>307</v>
      </c>
      <c r="BU107" s="361">
        <v>273</v>
      </c>
      <c r="BV107" s="361">
        <v>208</v>
      </c>
      <c r="BW107" s="361">
        <v>414</v>
      </c>
      <c r="BX107" s="362">
        <v>426</v>
      </c>
      <c r="BY107" s="362">
        <v>429</v>
      </c>
      <c r="BZ107" s="362">
        <v>431</v>
      </c>
      <c r="CA107" s="363">
        <v>432</v>
      </c>
    </row>
    <row r="108" spans="1:79" s="54" customFormat="1" ht="26.25" customHeight="1" x14ac:dyDescent="0.4">
      <c r="A108" s="48"/>
      <c r="B108" s="234" t="s">
        <v>448</v>
      </c>
      <c r="C108" s="48"/>
      <c r="D108" s="361"/>
      <c r="E108" s="361"/>
      <c r="F108" s="361"/>
      <c r="G108" s="361"/>
      <c r="H108" s="361"/>
      <c r="I108" s="361"/>
      <c r="J108" s="361"/>
      <c r="K108" s="361"/>
      <c r="L108" s="361"/>
      <c r="M108" s="361"/>
      <c r="N108" s="361"/>
      <c r="O108" s="361"/>
      <c r="P108" s="361"/>
      <c r="Q108" s="361"/>
      <c r="R108" s="361"/>
      <c r="S108" s="361"/>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361"/>
      <c r="BC108" s="361"/>
      <c r="BD108" s="361"/>
      <c r="BE108" s="361"/>
      <c r="BF108" s="361"/>
      <c r="BG108" s="361"/>
      <c r="BH108" s="361"/>
      <c r="BI108" s="361"/>
      <c r="BJ108" s="361"/>
      <c r="BK108" s="361"/>
      <c r="BL108" s="361"/>
      <c r="BM108" s="361"/>
      <c r="BN108" s="361"/>
      <c r="BO108" s="361"/>
      <c r="BP108" s="361"/>
      <c r="BQ108" s="361"/>
      <c r="BR108" s="361"/>
      <c r="BS108" s="361"/>
      <c r="BT108" s="361"/>
      <c r="BU108" s="361"/>
      <c r="BV108" s="361"/>
      <c r="BW108" s="361"/>
      <c r="BX108" s="362"/>
      <c r="BY108" s="362"/>
      <c r="BZ108" s="362"/>
      <c r="CA108" s="363"/>
    </row>
    <row r="109" spans="1:79" s="54" customFormat="1" x14ac:dyDescent="0.4">
      <c r="A109" s="48"/>
      <c r="B109" s="123" t="s">
        <v>449</v>
      </c>
      <c r="C109" s="48"/>
      <c r="D109" s="361"/>
      <c r="E109" s="361"/>
      <c r="F109" s="361"/>
      <c r="G109" s="361"/>
      <c r="H109" s="361"/>
      <c r="I109" s="361"/>
      <c r="J109" s="361"/>
      <c r="K109" s="361"/>
      <c r="L109" s="361"/>
      <c r="M109" s="361"/>
      <c r="N109" s="361"/>
      <c r="O109" s="361"/>
      <c r="P109" s="361"/>
      <c r="Q109" s="361"/>
      <c r="R109" s="361"/>
      <c r="S109" s="361"/>
      <c r="T109" s="361"/>
      <c r="U109" s="361"/>
      <c r="V109" s="361"/>
      <c r="W109" s="361"/>
      <c r="X109" s="361"/>
      <c r="Y109" s="361"/>
      <c r="Z109" s="361"/>
      <c r="AA109" s="361"/>
      <c r="AB109" s="361"/>
      <c r="AC109" s="361"/>
      <c r="AD109" s="361"/>
      <c r="AE109" s="361"/>
      <c r="AF109" s="361"/>
      <c r="AG109" s="361"/>
      <c r="AH109" s="361">
        <v>2667</v>
      </c>
      <c r="AI109" s="361">
        <v>2625</v>
      </c>
      <c r="AJ109" s="361">
        <v>2843</v>
      </c>
      <c r="AK109" s="361">
        <v>3354</v>
      </c>
      <c r="AL109" s="361">
        <v>3580</v>
      </c>
      <c r="AM109" s="361">
        <v>3735</v>
      </c>
      <c r="AN109" s="361">
        <v>3745</v>
      </c>
      <c r="AO109" s="361">
        <v>3710</v>
      </c>
      <c r="AP109" s="361">
        <v>3720</v>
      </c>
      <c r="AQ109" s="361">
        <v>3665</v>
      </c>
      <c r="AR109" s="361">
        <v>3082</v>
      </c>
      <c r="AS109" s="361">
        <v>2938</v>
      </c>
      <c r="AT109" s="361">
        <v>2922</v>
      </c>
      <c r="AU109" s="361">
        <v>2967</v>
      </c>
      <c r="AV109" s="361">
        <v>3034</v>
      </c>
      <c r="AW109" s="361">
        <v>3053</v>
      </c>
      <c r="AX109" s="361">
        <v>3006</v>
      </c>
      <c r="AY109" s="361">
        <v>2939</v>
      </c>
      <c r="AZ109" s="361">
        <v>2868</v>
      </c>
      <c r="BA109" s="361">
        <v>2754</v>
      </c>
      <c r="BB109" s="361">
        <v>2628</v>
      </c>
      <c r="BC109" s="361">
        <v>2438</v>
      </c>
      <c r="BD109" s="361">
        <v>2230</v>
      </c>
      <c r="BE109" s="361">
        <v>2093</v>
      </c>
      <c r="BF109" s="361">
        <v>1993</v>
      </c>
      <c r="BG109" s="361">
        <v>1824</v>
      </c>
      <c r="BH109" s="361">
        <v>1808</v>
      </c>
      <c r="BI109" s="361">
        <v>1753</v>
      </c>
      <c r="BJ109" s="361">
        <v>1674</v>
      </c>
      <c r="BK109" s="361">
        <v>1581</v>
      </c>
      <c r="BL109" s="361">
        <v>1533</v>
      </c>
      <c r="BM109" s="361">
        <v>1512</v>
      </c>
      <c r="BN109" s="361">
        <v>1502</v>
      </c>
      <c r="BO109" s="361">
        <v>1464</v>
      </c>
      <c r="BP109" s="361">
        <v>1455</v>
      </c>
      <c r="BQ109" s="361">
        <v>1428</v>
      </c>
      <c r="BR109" s="361">
        <v>1397</v>
      </c>
      <c r="BS109" s="361">
        <v>1344</v>
      </c>
      <c r="BT109" s="361">
        <v>1300</v>
      </c>
      <c r="BU109" s="361">
        <v>1243</v>
      </c>
      <c r="BV109" s="361">
        <v>1161</v>
      </c>
      <c r="BW109" s="361">
        <v>1248</v>
      </c>
      <c r="BX109" s="362">
        <v>1236</v>
      </c>
      <c r="BY109" s="362">
        <v>1233</v>
      </c>
      <c r="BZ109" s="362">
        <v>1240</v>
      </c>
      <c r="CA109" s="363">
        <v>1245</v>
      </c>
    </row>
    <row r="110" spans="1:79" s="54" customFormat="1" x14ac:dyDescent="0.4">
      <c r="A110" s="48"/>
      <c r="B110" s="123" t="s">
        <v>450</v>
      </c>
      <c r="C110" s="48"/>
      <c r="D110" s="361"/>
      <c r="E110" s="361"/>
      <c r="F110" s="361"/>
      <c r="G110" s="361"/>
      <c r="H110" s="361"/>
      <c r="I110" s="361"/>
      <c r="J110" s="361"/>
      <c r="K110" s="361"/>
      <c r="L110" s="361"/>
      <c r="M110" s="361"/>
      <c r="N110" s="361"/>
      <c r="O110" s="361"/>
      <c r="P110" s="361"/>
      <c r="Q110" s="361"/>
      <c r="R110" s="361"/>
      <c r="S110" s="361"/>
      <c r="T110" s="361"/>
      <c r="U110" s="361"/>
      <c r="V110" s="361"/>
      <c r="W110" s="361"/>
      <c r="X110" s="361"/>
      <c r="Y110" s="361"/>
      <c r="Z110" s="361"/>
      <c r="AA110" s="361"/>
      <c r="AB110" s="361"/>
      <c r="AC110" s="361"/>
      <c r="AD110" s="361"/>
      <c r="AE110" s="361"/>
      <c r="AF110" s="361"/>
      <c r="AG110" s="361"/>
      <c r="AH110" s="361"/>
      <c r="AI110" s="361"/>
      <c r="AJ110" s="361"/>
      <c r="AK110" s="361"/>
      <c r="AL110" s="361"/>
      <c r="AM110" s="361"/>
      <c r="AN110" s="361"/>
      <c r="AO110" s="361"/>
      <c r="AP110" s="361"/>
      <c r="AQ110" s="361"/>
      <c r="AR110" s="361"/>
      <c r="AS110" s="361"/>
      <c r="AT110" s="361"/>
      <c r="AU110" s="361"/>
      <c r="AV110" s="361">
        <v>354</v>
      </c>
      <c r="AW110" s="361">
        <v>449</v>
      </c>
      <c r="AX110" s="361">
        <v>546</v>
      </c>
      <c r="AY110" s="361">
        <v>649</v>
      </c>
      <c r="AZ110" s="361">
        <v>743</v>
      </c>
      <c r="BA110" s="361">
        <v>802</v>
      </c>
      <c r="BB110" s="361">
        <v>851</v>
      </c>
      <c r="BC110" s="361">
        <v>897</v>
      </c>
      <c r="BD110" s="361">
        <v>945</v>
      </c>
      <c r="BE110" s="361">
        <v>1026</v>
      </c>
      <c r="BF110" s="361">
        <v>1103</v>
      </c>
      <c r="BG110" s="361">
        <v>1266</v>
      </c>
      <c r="BH110" s="361">
        <v>1355</v>
      </c>
      <c r="BI110" s="361">
        <v>1416</v>
      </c>
      <c r="BJ110" s="361">
        <v>1480</v>
      </c>
      <c r="BK110" s="361">
        <v>1520</v>
      </c>
      <c r="BL110" s="361">
        <v>1583</v>
      </c>
      <c r="BM110" s="361">
        <v>1715</v>
      </c>
      <c r="BN110" s="361">
        <v>1804</v>
      </c>
      <c r="BO110" s="361">
        <v>1882</v>
      </c>
      <c r="BP110" s="361">
        <v>1939</v>
      </c>
      <c r="BQ110" s="361">
        <v>1933</v>
      </c>
      <c r="BR110" s="361">
        <v>1915</v>
      </c>
      <c r="BS110" s="361">
        <v>1913</v>
      </c>
      <c r="BT110" s="361">
        <v>1870</v>
      </c>
      <c r="BU110" s="361">
        <v>1810</v>
      </c>
      <c r="BV110" s="361">
        <v>1680</v>
      </c>
      <c r="BW110" s="361">
        <v>1891</v>
      </c>
      <c r="BX110" s="362">
        <v>1874</v>
      </c>
      <c r="BY110" s="362">
        <v>1858</v>
      </c>
      <c r="BZ110" s="362">
        <v>1857</v>
      </c>
      <c r="CA110" s="363">
        <v>1851</v>
      </c>
    </row>
    <row r="111" spans="1:79" s="54" customFormat="1" x14ac:dyDescent="0.4">
      <c r="A111" s="48"/>
      <c r="B111" s="123" t="s">
        <v>451</v>
      </c>
      <c r="C111" s="48"/>
      <c r="D111" s="361"/>
      <c r="E111" s="361"/>
      <c r="F111" s="361"/>
      <c r="G111" s="361"/>
      <c r="H111" s="361"/>
      <c r="I111" s="361"/>
      <c r="J111" s="361"/>
      <c r="K111" s="361"/>
      <c r="L111" s="361"/>
      <c r="M111" s="361"/>
      <c r="N111" s="361"/>
      <c r="O111" s="361"/>
      <c r="P111" s="361"/>
      <c r="Q111" s="361"/>
      <c r="R111" s="361"/>
      <c r="S111" s="361"/>
      <c r="T111" s="361"/>
      <c r="U111" s="361"/>
      <c r="V111" s="361"/>
      <c r="W111" s="361"/>
      <c r="X111" s="361"/>
      <c r="Y111" s="361"/>
      <c r="Z111" s="361"/>
      <c r="AA111" s="361"/>
      <c r="AB111" s="361"/>
      <c r="AC111" s="361"/>
      <c r="AD111" s="361"/>
      <c r="AE111" s="361"/>
      <c r="AF111" s="361"/>
      <c r="AG111" s="361"/>
      <c r="AH111" s="361"/>
      <c r="AI111" s="361"/>
      <c r="AJ111" s="361"/>
      <c r="AK111" s="361"/>
      <c r="AL111" s="361"/>
      <c r="AM111" s="361"/>
      <c r="AN111" s="361"/>
      <c r="AO111" s="361"/>
      <c r="AP111" s="361"/>
      <c r="AQ111" s="361"/>
      <c r="AR111" s="361"/>
      <c r="AS111" s="361"/>
      <c r="AT111" s="361"/>
      <c r="AU111" s="361"/>
      <c r="AV111" s="361">
        <v>992</v>
      </c>
      <c r="AW111" s="361">
        <v>1100</v>
      </c>
      <c r="AX111" s="361">
        <v>1140</v>
      </c>
      <c r="AY111" s="361">
        <v>1168</v>
      </c>
      <c r="AZ111" s="361">
        <v>1128</v>
      </c>
      <c r="BA111" s="361">
        <v>1032</v>
      </c>
      <c r="BB111" s="361">
        <v>945</v>
      </c>
      <c r="BC111" s="361">
        <v>852</v>
      </c>
      <c r="BD111" s="361">
        <v>771</v>
      </c>
      <c r="BE111" s="361">
        <v>727</v>
      </c>
      <c r="BF111" s="361">
        <v>711</v>
      </c>
      <c r="BG111" s="361">
        <v>722</v>
      </c>
      <c r="BH111" s="361">
        <v>777</v>
      </c>
      <c r="BI111" s="361">
        <v>817</v>
      </c>
      <c r="BJ111" s="361">
        <v>868</v>
      </c>
      <c r="BK111" s="361">
        <v>934</v>
      </c>
      <c r="BL111" s="361">
        <v>1049</v>
      </c>
      <c r="BM111" s="361">
        <v>1320</v>
      </c>
      <c r="BN111" s="361">
        <v>1492</v>
      </c>
      <c r="BO111" s="361">
        <v>1586</v>
      </c>
      <c r="BP111" s="361">
        <v>1659</v>
      </c>
      <c r="BQ111" s="361">
        <v>1665</v>
      </c>
      <c r="BR111" s="361">
        <v>1609</v>
      </c>
      <c r="BS111" s="361">
        <v>1520</v>
      </c>
      <c r="BT111" s="361">
        <v>1424</v>
      </c>
      <c r="BU111" s="361">
        <v>1318</v>
      </c>
      <c r="BV111" s="361">
        <v>1139</v>
      </c>
      <c r="BW111" s="361">
        <v>1336</v>
      </c>
      <c r="BX111" s="362">
        <v>1327</v>
      </c>
      <c r="BY111" s="362">
        <v>1326</v>
      </c>
      <c r="BZ111" s="362">
        <v>1335</v>
      </c>
      <c r="CA111" s="363">
        <v>1335</v>
      </c>
    </row>
    <row r="112" spans="1:79" s="54" customFormat="1" x14ac:dyDescent="0.4">
      <c r="A112" s="48"/>
      <c r="B112" s="261" t="s">
        <v>452</v>
      </c>
      <c r="C112" s="48"/>
      <c r="D112" s="361"/>
      <c r="E112" s="361"/>
      <c r="F112" s="361"/>
      <c r="G112" s="361"/>
      <c r="H112" s="361"/>
      <c r="I112" s="361"/>
      <c r="J112" s="361"/>
      <c r="K112" s="361"/>
      <c r="L112" s="361"/>
      <c r="M112" s="361"/>
      <c r="N112" s="361"/>
      <c r="O112" s="361"/>
      <c r="P112" s="361"/>
      <c r="Q112" s="361"/>
      <c r="R112" s="361"/>
      <c r="S112" s="361"/>
      <c r="T112" s="361"/>
      <c r="U112" s="361"/>
      <c r="V112" s="361"/>
      <c r="W112" s="361"/>
      <c r="X112" s="361"/>
      <c r="Y112" s="361"/>
      <c r="Z112" s="361"/>
      <c r="AA112" s="361"/>
      <c r="AB112" s="361"/>
      <c r="AC112" s="361"/>
      <c r="AD112" s="361"/>
      <c r="AE112" s="361"/>
      <c r="AF112" s="361"/>
      <c r="AG112" s="361"/>
      <c r="AH112" s="361"/>
      <c r="AI112" s="361"/>
      <c r="AJ112" s="361"/>
      <c r="AK112" s="361"/>
      <c r="AL112" s="361"/>
      <c r="AM112" s="361"/>
      <c r="AN112" s="361"/>
      <c r="AO112" s="361"/>
      <c r="AP112" s="361"/>
      <c r="AQ112" s="361"/>
      <c r="AR112" s="361"/>
      <c r="AS112" s="361"/>
      <c r="AT112" s="361"/>
      <c r="AU112" s="361"/>
      <c r="AV112" s="361"/>
      <c r="AW112" s="361"/>
      <c r="AX112" s="361"/>
      <c r="AY112" s="361"/>
      <c r="AZ112" s="361"/>
      <c r="BA112" s="361"/>
      <c r="BB112" s="361"/>
      <c r="BC112" s="361"/>
      <c r="BD112" s="361"/>
      <c r="BE112" s="361"/>
      <c r="BF112" s="361"/>
      <c r="BG112" s="361"/>
      <c r="BH112" s="361">
        <v>60</v>
      </c>
      <c r="BI112" s="361">
        <v>60</v>
      </c>
      <c r="BJ112" s="361">
        <v>70</v>
      </c>
      <c r="BK112" s="361">
        <v>70</v>
      </c>
      <c r="BL112" s="361">
        <v>360</v>
      </c>
      <c r="BM112" s="361">
        <v>787</v>
      </c>
      <c r="BN112" s="361">
        <v>1067</v>
      </c>
      <c r="BO112" s="361">
        <v>1242</v>
      </c>
      <c r="BP112" s="361">
        <v>1358</v>
      </c>
      <c r="BQ112" s="361">
        <v>1402</v>
      </c>
      <c r="BR112" s="361">
        <v>1379</v>
      </c>
      <c r="BS112" s="361">
        <v>1318</v>
      </c>
      <c r="BT112" s="361">
        <v>1243</v>
      </c>
      <c r="BU112" s="361">
        <v>1151</v>
      </c>
      <c r="BV112" s="361">
        <v>989</v>
      </c>
      <c r="BW112" s="361">
        <v>1196</v>
      </c>
      <c r="BX112" s="362">
        <v>1195</v>
      </c>
      <c r="BY112" s="362">
        <v>1200</v>
      </c>
      <c r="BZ112" s="362">
        <v>1215</v>
      </c>
      <c r="CA112" s="363">
        <v>1222</v>
      </c>
    </row>
    <row r="113" spans="1:79" ht="26.25" customHeight="1" x14ac:dyDescent="0.4">
      <c r="A113" s="48"/>
      <c r="B113" s="123" t="s">
        <v>453</v>
      </c>
      <c r="D113" s="361"/>
      <c r="E113" s="361"/>
      <c r="F113" s="361"/>
      <c r="G113" s="361"/>
      <c r="H113" s="361"/>
      <c r="I113" s="361"/>
      <c r="J113" s="361"/>
      <c r="K113" s="361"/>
      <c r="L113" s="361"/>
      <c r="M113" s="361"/>
      <c r="N113" s="361"/>
      <c r="O113" s="361"/>
      <c r="P113" s="361"/>
      <c r="Q113" s="361"/>
      <c r="R113" s="361"/>
      <c r="S113" s="361"/>
      <c r="T113" s="361"/>
      <c r="U113" s="361"/>
      <c r="V113" s="361"/>
      <c r="W113" s="361"/>
      <c r="X113" s="361"/>
      <c r="Y113" s="361"/>
      <c r="Z113" s="361"/>
      <c r="AA113" s="361"/>
      <c r="AB113" s="361"/>
      <c r="AC113" s="361"/>
      <c r="AD113" s="361"/>
      <c r="AE113" s="361"/>
      <c r="AF113" s="361"/>
      <c r="AG113" s="361"/>
      <c r="AH113" s="361"/>
      <c r="AI113" s="361"/>
      <c r="AJ113" s="361"/>
      <c r="AK113" s="361"/>
      <c r="AL113" s="361"/>
      <c r="AM113" s="361"/>
      <c r="AN113" s="361"/>
      <c r="AO113" s="361"/>
      <c r="AP113" s="361"/>
      <c r="AQ113" s="361"/>
      <c r="AR113" s="361"/>
      <c r="AS113" s="361"/>
      <c r="AT113" s="361"/>
      <c r="AU113" s="361"/>
      <c r="AV113" s="361">
        <v>3387</v>
      </c>
      <c r="AW113" s="361">
        <v>3502</v>
      </c>
      <c r="AX113" s="361">
        <v>3552</v>
      </c>
      <c r="AY113" s="361">
        <v>3589</v>
      </c>
      <c r="AZ113" s="361">
        <v>3612</v>
      </c>
      <c r="BA113" s="361">
        <v>3556</v>
      </c>
      <c r="BB113" s="361">
        <v>3479</v>
      </c>
      <c r="BC113" s="361">
        <v>3335</v>
      </c>
      <c r="BD113" s="361">
        <v>3175</v>
      </c>
      <c r="BE113" s="361">
        <v>3119</v>
      </c>
      <c r="BF113" s="361">
        <v>3096</v>
      </c>
      <c r="BG113" s="361">
        <v>3090</v>
      </c>
      <c r="BH113" s="361">
        <v>3163</v>
      </c>
      <c r="BI113" s="361">
        <v>3169</v>
      </c>
      <c r="BJ113" s="361">
        <v>3153</v>
      </c>
      <c r="BK113" s="361">
        <v>3102</v>
      </c>
      <c r="BL113" s="361">
        <v>3117</v>
      </c>
      <c r="BM113" s="361">
        <v>3227</v>
      </c>
      <c r="BN113" s="361">
        <v>3306</v>
      </c>
      <c r="BO113" s="361">
        <v>3346</v>
      </c>
      <c r="BP113" s="361">
        <v>3394</v>
      </c>
      <c r="BQ113" s="361">
        <v>3361</v>
      </c>
      <c r="BR113" s="361">
        <v>3312</v>
      </c>
      <c r="BS113" s="361">
        <v>3257</v>
      </c>
      <c r="BT113" s="361">
        <v>3170</v>
      </c>
      <c r="BU113" s="361">
        <v>3053</v>
      </c>
      <c r="BV113" s="361">
        <v>2841</v>
      </c>
      <c r="BW113" s="361">
        <v>3139</v>
      </c>
      <c r="BX113" s="362">
        <v>3110</v>
      </c>
      <c r="BY113" s="362">
        <v>3090</v>
      </c>
      <c r="BZ113" s="362">
        <v>3097</v>
      </c>
      <c r="CA113" s="363">
        <v>3096</v>
      </c>
    </row>
    <row r="114" spans="1:79" x14ac:dyDescent="0.4">
      <c r="A114" s="48"/>
      <c r="B114" s="123" t="s">
        <v>454</v>
      </c>
      <c r="D114" s="361"/>
      <c r="E114" s="361"/>
      <c r="F114" s="361"/>
      <c r="G114" s="361"/>
      <c r="H114" s="361"/>
      <c r="I114" s="361"/>
      <c r="J114" s="361"/>
      <c r="K114" s="361"/>
      <c r="L114" s="361"/>
      <c r="M114" s="361"/>
      <c r="N114" s="361"/>
      <c r="O114" s="361"/>
      <c r="P114" s="361"/>
      <c r="Q114" s="361"/>
      <c r="R114" s="361"/>
      <c r="S114" s="361"/>
      <c r="T114" s="361"/>
      <c r="U114" s="361"/>
      <c r="V114" s="361"/>
      <c r="W114" s="361"/>
      <c r="X114" s="361"/>
      <c r="Y114" s="361"/>
      <c r="Z114" s="361"/>
      <c r="AA114" s="361"/>
      <c r="AB114" s="361"/>
      <c r="AC114" s="361"/>
      <c r="AD114" s="361"/>
      <c r="AE114" s="361"/>
      <c r="AF114" s="361"/>
      <c r="AG114" s="361"/>
      <c r="AH114" s="361">
        <f t="shared" ref="AH114:AT114" si="23">AH140</f>
        <v>741</v>
      </c>
      <c r="AI114" s="361">
        <f t="shared" si="23"/>
        <v>689</v>
      </c>
      <c r="AJ114" s="361">
        <f t="shared" si="23"/>
        <v>713</v>
      </c>
      <c r="AK114" s="361">
        <f t="shared" si="23"/>
        <v>797</v>
      </c>
      <c r="AL114" s="361">
        <f t="shared" si="23"/>
        <v>851</v>
      </c>
      <c r="AM114" s="361">
        <f t="shared" si="23"/>
        <v>1015</v>
      </c>
      <c r="AN114" s="361">
        <f t="shared" si="23"/>
        <v>1080</v>
      </c>
      <c r="AO114" s="361">
        <f t="shared" si="23"/>
        <v>1150</v>
      </c>
      <c r="AP114" s="361">
        <f t="shared" si="23"/>
        <v>1180</v>
      </c>
      <c r="AQ114" s="361">
        <f t="shared" si="23"/>
        <v>1195</v>
      </c>
      <c r="AR114" s="361">
        <f t="shared" si="23"/>
        <v>914</v>
      </c>
      <c r="AS114" s="361">
        <f t="shared" si="23"/>
        <v>948</v>
      </c>
      <c r="AT114" s="361">
        <f t="shared" si="23"/>
        <v>1028</v>
      </c>
      <c r="AU114" s="361">
        <f>AU140</f>
        <v>1153</v>
      </c>
      <c r="AV114" s="361">
        <v>1346</v>
      </c>
      <c r="AW114" s="361">
        <v>1549</v>
      </c>
      <c r="AX114" s="361">
        <v>1686</v>
      </c>
      <c r="AY114" s="361">
        <v>1818</v>
      </c>
      <c r="AZ114" s="361">
        <v>1872</v>
      </c>
      <c r="BA114" s="361">
        <v>1834</v>
      </c>
      <c r="BB114" s="361">
        <v>1795</v>
      </c>
      <c r="BC114" s="361">
        <v>1749</v>
      </c>
      <c r="BD114" s="361">
        <v>1717</v>
      </c>
      <c r="BE114" s="361">
        <v>1753</v>
      </c>
      <c r="BF114" s="361">
        <v>1814</v>
      </c>
      <c r="BG114" s="361">
        <v>1988</v>
      </c>
      <c r="BH114" s="361">
        <v>2132</v>
      </c>
      <c r="BI114" s="361">
        <v>2233</v>
      </c>
      <c r="BJ114" s="361">
        <v>2347</v>
      </c>
      <c r="BK114" s="361">
        <v>2455</v>
      </c>
      <c r="BL114" s="361">
        <v>2633</v>
      </c>
      <c r="BM114" s="361">
        <v>3035</v>
      </c>
      <c r="BN114" s="361">
        <v>3296</v>
      </c>
      <c r="BO114" s="361">
        <v>3468</v>
      </c>
      <c r="BP114" s="361">
        <v>3598</v>
      </c>
      <c r="BQ114" s="361">
        <v>3597</v>
      </c>
      <c r="BR114" s="361">
        <v>3524</v>
      </c>
      <c r="BS114" s="361">
        <v>3433</v>
      </c>
      <c r="BT114" s="361">
        <v>3294</v>
      </c>
      <c r="BU114" s="361">
        <v>3128</v>
      </c>
      <c r="BV114" s="361">
        <v>2820</v>
      </c>
      <c r="BW114" s="361">
        <v>3228</v>
      </c>
      <c r="BX114" s="362">
        <v>3201</v>
      </c>
      <c r="BY114" s="362">
        <v>3183</v>
      </c>
      <c r="BZ114" s="362">
        <v>3192</v>
      </c>
      <c r="CA114" s="363">
        <v>3186</v>
      </c>
    </row>
    <row r="115" spans="1:79" ht="26.25" customHeight="1" x14ac:dyDescent="0.4">
      <c r="A115" s="143"/>
      <c r="B115" s="143" t="s">
        <v>414</v>
      </c>
      <c r="D115" s="361"/>
      <c r="E115" s="361"/>
      <c r="F115" s="361"/>
      <c r="G115" s="361"/>
      <c r="H115" s="361"/>
      <c r="I115" s="361"/>
      <c r="J115" s="361"/>
      <c r="K115" s="361"/>
      <c r="L115" s="361"/>
      <c r="M115" s="361"/>
      <c r="N115" s="361"/>
      <c r="O115" s="361"/>
      <c r="P115" s="361"/>
      <c r="Q115" s="361"/>
      <c r="R115" s="361"/>
      <c r="S115" s="361"/>
      <c r="T115" s="361"/>
      <c r="U115" s="361"/>
      <c r="V115" s="361"/>
      <c r="W115" s="361"/>
      <c r="X115" s="361"/>
      <c r="Y115" s="361"/>
      <c r="Z115" s="361"/>
      <c r="AA115" s="361"/>
      <c r="AB115" s="361"/>
      <c r="AC115" s="361"/>
      <c r="AD115" s="361"/>
      <c r="AE115" s="361"/>
      <c r="AF115" s="361"/>
      <c r="AG115" s="361"/>
      <c r="AH115" s="361"/>
      <c r="AI115" s="361"/>
      <c r="AJ115" s="361"/>
      <c r="AK115" s="361"/>
      <c r="AL115" s="361"/>
      <c r="AM115" s="361"/>
      <c r="AN115" s="361"/>
      <c r="AO115" s="361"/>
      <c r="AP115" s="361"/>
      <c r="AQ115" s="361"/>
      <c r="AR115" s="361"/>
      <c r="AS115" s="361"/>
      <c r="AT115" s="361"/>
      <c r="AU115" s="361"/>
      <c r="AV115" s="361"/>
      <c r="AW115" s="361"/>
      <c r="AX115" s="361"/>
      <c r="AY115" s="361"/>
      <c r="AZ115" s="361"/>
      <c r="BA115" s="361"/>
      <c r="BB115" s="361"/>
      <c r="BC115" s="361"/>
      <c r="BD115" s="361"/>
      <c r="BE115" s="361"/>
      <c r="BF115" s="361"/>
      <c r="BG115" s="361"/>
      <c r="BH115" s="361"/>
      <c r="BI115" s="361"/>
      <c r="BJ115" s="361"/>
      <c r="BK115" s="361"/>
      <c r="BL115" s="361"/>
      <c r="BM115" s="361"/>
      <c r="BN115" s="361"/>
      <c r="BO115" s="361"/>
      <c r="BP115" s="361"/>
      <c r="BQ115" s="361"/>
      <c r="BR115" s="361"/>
      <c r="BS115" s="361"/>
      <c r="BT115" s="361"/>
      <c r="BU115" s="361"/>
      <c r="BV115" s="361"/>
      <c r="BW115" s="361"/>
      <c r="BX115" s="362"/>
      <c r="BY115" s="362"/>
      <c r="BZ115" s="362"/>
      <c r="CA115" s="363"/>
    </row>
    <row r="116" spans="1:79" x14ac:dyDescent="0.4">
      <c r="A116" s="394"/>
      <c r="B116" s="64" t="s">
        <v>415</v>
      </c>
      <c r="D116" s="361"/>
      <c r="E116" s="361"/>
      <c r="F116" s="361"/>
      <c r="G116" s="361"/>
      <c r="H116" s="361"/>
      <c r="I116" s="361"/>
      <c r="J116" s="361"/>
      <c r="K116" s="361"/>
      <c r="L116" s="361"/>
      <c r="M116" s="361"/>
      <c r="N116" s="361"/>
      <c r="O116" s="361"/>
      <c r="P116" s="361"/>
      <c r="Q116" s="361"/>
      <c r="R116" s="361"/>
      <c r="S116" s="361"/>
      <c r="T116" s="361"/>
      <c r="U116" s="361"/>
      <c r="V116" s="361"/>
      <c r="W116" s="361"/>
      <c r="X116" s="361"/>
      <c r="Y116" s="361"/>
      <c r="Z116" s="361"/>
      <c r="AA116" s="361"/>
      <c r="AB116" s="361"/>
      <c r="AC116" s="361"/>
      <c r="AD116" s="361"/>
      <c r="AE116" s="361"/>
      <c r="AF116" s="361"/>
      <c r="AG116" s="361"/>
      <c r="AH116" s="361"/>
      <c r="AI116" s="361"/>
      <c r="AJ116" s="361"/>
      <c r="AK116" s="361"/>
      <c r="AL116" s="361"/>
      <c r="AM116" s="361"/>
      <c r="AN116" s="361"/>
      <c r="AO116" s="361"/>
      <c r="AP116" s="361"/>
      <c r="AQ116" s="361"/>
      <c r="AR116" s="361"/>
      <c r="AS116" s="361"/>
      <c r="AT116" s="361"/>
      <c r="AU116" s="361"/>
      <c r="AV116" s="361"/>
      <c r="AW116" s="361"/>
      <c r="AX116" s="361"/>
      <c r="AY116" s="361"/>
      <c r="AZ116" s="361"/>
      <c r="BA116" s="361"/>
      <c r="BB116" s="361"/>
      <c r="BC116" s="361"/>
      <c r="BD116" s="361"/>
      <c r="BE116" s="361"/>
      <c r="BF116" s="361"/>
      <c r="BG116" s="361"/>
      <c r="BH116" s="361"/>
      <c r="BI116" s="361"/>
      <c r="BJ116" s="361"/>
      <c r="BK116" s="361"/>
      <c r="BL116" s="361">
        <v>370</v>
      </c>
      <c r="BM116" s="361">
        <v>580</v>
      </c>
      <c r="BN116" s="361">
        <v>643</v>
      </c>
      <c r="BO116" s="361">
        <v>696</v>
      </c>
      <c r="BP116" s="361">
        <v>744</v>
      </c>
      <c r="BQ116" s="361">
        <v>661</v>
      </c>
      <c r="BR116" s="361">
        <v>481</v>
      </c>
      <c r="BS116" s="361">
        <v>367</v>
      </c>
      <c r="BT116" s="361">
        <v>307</v>
      </c>
      <c r="BU116" s="361">
        <v>273</v>
      </c>
      <c r="BV116" s="361">
        <v>208</v>
      </c>
      <c r="BW116" s="361">
        <v>414</v>
      </c>
      <c r="BX116" s="362">
        <v>426</v>
      </c>
      <c r="BY116" s="362">
        <v>429</v>
      </c>
      <c r="BZ116" s="362">
        <v>431</v>
      </c>
      <c r="CA116" s="363">
        <v>432</v>
      </c>
    </row>
    <row r="117" spans="1:79" x14ac:dyDescent="0.4">
      <c r="A117" s="394"/>
      <c r="B117" s="64" t="s">
        <v>25</v>
      </c>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361"/>
      <c r="AM117" s="361"/>
      <c r="AN117" s="361"/>
      <c r="AO117" s="361"/>
      <c r="AP117" s="361"/>
      <c r="AQ117" s="361"/>
      <c r="AR117" s="361"/>
      <c r="AS117" s="361"/>
      <c r="AT117" s="361"/>
      <c r="AU117" s="361"/>
      <c r="AV117" s="361"/>
      <c r="AW117" s="361"/>
      <c r="AX117" s="361"/>
      <c r="AY117" s="361"/>
      <c r="AZ117" s="361"/>
      <c r="BA117" s="361"/>
      <c r="BB117" s="361"/>
      <c r="BC117" s="361"/>
      <c r="BD117" s="361"/>
      <c r="BE117" s="361"/>
      <c r="BF117" s="361"/>
      <c r="BG117" s="361"/>
      <c r="BH117" s="361"/>
      <c r="BI117" s="361"/>
      <c r="BJ117" s="361"/>
      <c r="BK117" s="361"/>
      <c r="BL117" s="361">
        <v>1095</v>
      </c>
      <c r="BM117" s="361">
        <v>1161</v>
      </c>
      <c r="BN117" s="361">
        <v>1211</v>
      </c>
      <c r="BO117" s="361">
        <v>1240</v>
      </c>
      <c r="BP117" s="361">
        <v>1257</v>
      </c>
      <c r="BQ117" s="361">
        <v>1274</v>
      </c>
      <c r="BR117" s="361">
        <v>1331</v>
      </c>
      <c r="BS117" s="361">
        <v>1347</v>
      </c>
      <c r="BT117" s="361">
        <v>1325</v>
      </c>
      <c r="BU117" s="361">
        <v>1283</v>
      </c>
      <c r="BV117" s="361">
        <v>1193</v>
      </c>
      <c r="BW117" s="361">
        <v>1305</v>
      </c>
      <c r="BX117" s="362">
        <v>1293</v>
      </c>
      <c r="BY117" s="362">
        <v>1275</v>
      </c>
      <c r="BZ117" s="362">
        <v>1263</v>
      </c>
      <c r="CA117" s="363">
        <v>1246</v>
      </c>
    </row>
    <row r="118" spans="1:79" x14ac:dyDescent="0.4">
      <c r="A118" s="394"/>
      <c r="B118" s="64" t="s">
        <v>416</v>
      </c>
      <c r="D118" s="361"/>
      <c r="E118" s="361"/>
      <c r="F118" s="361"/>
      <c r="G118" s="361"/>
      <c r="H118" s="361"/>
      <c r="I118" s="361"/>
      <c r="J118" s="361"/>
      <c r="K118" s="361"/>
      <c r="L118" s="361"/>
      <c r="M118" s="361"/>
      <c r="N118" s="361"/>
      <c r="O118" s="361"/>
      <c r="P118" s="361"/>
      <c r="Q118" s="361"/>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361"/>
      <c r="BB118" s="361"/>
      <c r="BC118" s="361"/>
      <c r="BD118" s="361"/>
      <c r="BE118" s="361"/>
      <c r="BF118" s="361"/>
      <c r="BG118" s="361"/>
      <c r="BH118" s="361"/>
      <c r="BI118" s="361"/>
      <c r="BJ118" s="361"/>
      <c r="BK118" s="361"/>
      <c r="BL118" s="361">
        <v>628</v>
      </c>
      <c r="BM118" s="361">
        <v>606</v>
      </c>
      <c r="BN118" s="361">
        <v>566</v>
      </c>
      <c r="BO118" s="361">
        <v>506</v>
      </c>
      <c r="BP118" s="361">
        <v>461</v>
      </c>
      <c r="BQ118" s="361">
        <v>422</v>
      </c>
      <c r="BR118" s="361">
        <v>399</v>
      </c>
      <c r="BS118" s="361">
        <v>373</v>
      </c>
      <c r="BT118" s="361">
        <v>350</v>
      </c>
      <c r="BU118" s="361">
        <v>323</v>
      </c>
      <c r="BV118" s="361">
        <v>280</v>
      </c>
      <c r="BW118" s="361">
        <v>309</v>
      </c>
      <c r="BX118" s="362">
        <v>290</v>
      </c>
      <c r="BY118" s="362">
        <v>276</v>
      </c>
      <c r="BZ118" s="362">
        <v>273</v>
      </c>
      <c r="CA118" s="363">
        <v>270</v>
      </c>
    </row>
    <row r="119" spans="1:79" x14ac:dyDescent="0.4">
      <c r="A119" s="394"/>
      <c r="B119" s="64" t="s">
        <v>363</v>
      </c>
      <c r="D119" s="361"/>
      <c r="E119" s="361"/>
      <c r="F119" s="361"/>
      <c r="G119" s="361"/>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1"/>
      <c r="AD119" s="361"/>
      <c r="AE119" s="361"/>
      <c r="AF119" s="361"/>
      <c r="AG119" s="361"/>
      <c r="AH119" s="361"/>
      <c r="AI119" s="361"/>
      <c r="AJ119" s="361"/>
      <c r="AK119" s="361"/>
      <c r="AL119" s="361"/>
      <c r="AM119" s="361"/>
      <c r="AN119" s="361"/>
      <c r="AO119" s="361"/>
      <c r="AP119" s="361"/>
      <c r="AQ119" s="361"/>
      <c r="AR119" s="361"/>
      <c r="AS119" s="361"/>
      <c r="AT119" s="361"/>
      <c r="AU119" s="361"/>
      <c r="AV119" s="361"/>
      <c r="AW119" s="361"/>
      <c r="AX119" s="361"/>
      <c r="AY119" s="361"/>
      <c r="AZ119" s="361"/>
      <c r="BA119" s="361"/>
      <c r="BB119" s="361"/>
      <c r="BC119" s="361"/>
      <c r="BD119" s="361"/>
      <c r="BE119" s="361"/>
      <c r="BF119" s="361"/>
      <c r="BG119" s="361"/>
      <c r="BH119" s="361"/>
      <c r="BI119" s="361"/>
      <c r="BJ119" s="361"/>
      <c r="BK119" s="361"/>
      <c r="BL119" s="361">
        <v>77</v>
      </c>
      <c r="BM119" s="361">
        <v>88</v>
      </c>
      <c r="BN119" s="361">
        <v>103</v>
      </c>
      <c r="BO119" s="361">
        <v>115</v>
      </c>
      <c r="BP119" s="361">
        <v>130</v>
      </c>
      <c r="BQ119" s="361">
        <v>144</v>
      </c>
      <c r="BR119" s="361">
        <v>158</v>
      </c>
      <c r="BS119" s="361">
        <v>174</v>
      </c>
      <c r="BT119" s="361">
        <v>183</v>
      </c>
      <c r="BU119" s="361">
        <v>186</v>
      </c>
      <c r="BV119" s="361">
        <v>180</v>
      </c>
      <c r="BW119" s="361">
        <v>213</v>
      </c>
      <c r="BX119" s="362">
        <v>223</v>
      </c>
      <c r="BY119" s="362">
        <v>231</v>
      </c>
      <c r="BZ119" s="362">
        <v>242</v>
      </c>
      <c r="CA119" s="363">
        <v>251</v>
      </c>
    </row>
    <row r="120" spans="1:79" x14ac:dyDescent="0.4">
      <c r="A120" s="394"/>
      <c r="B120" s="64" t="s">
        <v>417</v>
      </c>
      <c r="D120" s="361"/>
      <c r="E120" s="361"/>
      <c r="F120" s="361"/>
      <c r="G120" s="361"/>
      <c r="H120" s="361"/>
      <c r="I120" s="361"/>
      <c r="J120" s="361"/>
      <c r="K120" s="361"/>
      <c r="L120" s="361"/>
      <c r="M120" s="361"/>
      <c r="N120" s="361"/>
      <c r="O120" s="361"/>
      <c r="P120" s="361"/>
      <c r="Q120" s="361"/>
      <c r="R120" s="361"/>
      <c r="S120" s="361"/>
      <c r="T120" s="361"/>
      <c r="U120" s="361"/>
      <c r="V120" s="361"/>
      <c r="W120" s="361"/>
      <c r="X120" s="361"/>
      <c r="Y120" s="361"/>
      <c r="Z120" s="361"/>
      <c r="AA120" s="361"/>
      <c r="AB120" s="361"/>
      <c r="AC120" s="361"/>
      <c r="AD120" s="361"/>
      <c r="AE120" s="361"/>
      <c r="AF120" s="361"/>
      <c r="AG120" s="361"/>
      <c r="AH120" s="361"/>
      <c r="AI120" s="361"/>
      <c r="AJ120" s="361"/>
      <c r="AK120" s="361"/>
      <c r="AL120" s="361"/>
      <c r="AM120" s="361"/>
      <c r="AN120" s="361"/>
      <c r="AO120" s="361"/>
      <c r="AP120" s="361"/>
      <c r="AQ120" s="361"/>
      <c r="AR120" s="361"/>
      <c r="AS120" s="361"/>
      <c r="AT120" s="361"/>
      <c r="AU120" s="361"/>
      <c r="AV120" s="361"/>
      <c r="AW120" s="361"/>
      <c r="AX120" s="361"/>
      <c r="AY120" s="361"/>
      <c r="AZ120" s="361"/>
      <c r="BA120" s="361"/>
      <c r="BB120" s="361"/>
      <c r="BC120" s="361"/>
      <c r="BD120" s="361"/>
      <c r="BE120" s="361"/>
      <c r="BF120" s="361"/>
      <c r="BG120" s="361"/>
      <c r="BH120" s="361"/>
      <c r="BI120" s="361"/>
      <c r="BJ120" s="361"/>
      <c r="BK120" s="361"/>
      <c r="BL120" s="361">
        <v>146</v>
      </c>
      <c r="BM120" s="361">
        <v>147</v>
      </c>
      <c r="BN120" s="361">
        <v>143</v>
      </c>
      <c r="BO120" s="361">
        <v>131</v>
      </c>
      <c r="BP120" s="361">
        <v>112</v>
      </c>
      <c r="BQ120" s="361">
        <v>98</v>
      </c>
      <c r="BR120" s="361">
        <v>86</v>
      </c>
      <c r="BS120" s="361">
        <v>71</v>
      </c>
      <c r="BT120" s="361">
        <v>57</v>
      </c>
      <c r="BU120" s="361">
        <v>40</v>
      </c>
      <c r="BV120" s="361">
        <v>24</v>
      </c>
      <c r="BW120" s="361">
        <v>21</v>
      </c>
      <c r="BX120" s="362">
        <v>21</v>
      </c>
      <c r="BY120" s="362">
        <v>21</v>
      </c>
      <c r="BZ120" s="362">
        <v>21</v>
      </c>
      <c r="CA120" s="363">
        <v>21</v>
      </c>
    </row>
    <row r="121" spans="1:79" ht="26.25" customHeight="1" x14ac:dyDescent="0.4">
      <c r="A121" s="394"/>
      <c r="B121" s="64" t="s">
        <v>418</v>
      </c>
      <c r="D121" s="361"/>
      <c r="E121" s="361"/>
      <c r="F121" s="361"/>
      <c r="G121" s="361"/>
      <c r="H121" s="361"/>
      <c r="I121" s="361"/>
      <c r="J121" s="361"/>
      <c r="K121" s="361"/>
      <c r="L121" s="361"/>
      <c r="M121" s="361"/>
      <c r="N121" s="361"/>
      <c r="O121" s="361"/>
      <c r="P121" s="361"/>
      <c r="Q121" s="361"/>
      <c r="R121" s="361"/>
      <c r="S121" s="361"/>
      <c r="T121" s="361"/>
      <c r="U121" s="361"/>
      <c r="V121" s="361"/>
      <c r="W121" s="361"/>
      <c r="X121" s="361"/>
      <c r="Y121" s="361"/>
      <c r="Z121" s="361"/>
      <c r="AA121" s="361"/>
      <c r="AB121" s="361"/>
      <c r="AC121" s="361"/>
      <c r="AD121" s="361"/>
      <c r="AE121" s="361"/>
      <c r="AF121" s="361"/>
      <c r="AG121" s="361"/>
      <c r="AH121" s="361"/>
      <c r="AI121" s="361"/>
      <c r="AJ121" s="361"/>
      <c r="AK121" s="361"/>
      <c r="AL121" s="361"/>
      <c r="AM121" s="361"/>
      <c r="AN121" s="361"/>
      <c r="AO121" s="361"/>
      <c r="AP121" s="361"/>
      <c r="AQ121" s="361"/>
      <c r="AR121" s="361"/>
      <c r="AS121" s="361"/>
      <c r="AT121" s="361"/>
      <c r="AU121" s="361"/>
      <c r="AV121" s="361"/>
      <c r="AW121" s="361"/>
      <c r="AX121" s="361"/>
      <c r="AY121" s="361"/>
      <c r="AZ121" s="361"/>
      <c r="BA121" s="361"/>
      <c r="BB121" s="361"/>
      <c r="BC121" s="361"/>
      <c r="BD121" s="361"/>
      <c r="BE121" s="361"/>
      <c r="BF121" s="361"/>
      <c r="BG121" s="361"/>
      <c r="BH121" s="361"/>
      <c r="BI121" s="361"/>
      <c r="BJ121" s="361"/>
      <c r="BK121" s="361"/>
      <c r="BL121" s="361">
        <v>1150</v>
      </c>
      <c r="BM121" s="361">
        <v>1152</v>
      </c>
      <c r="BN121" s="361">
        <v>1150</v>
      </c>
      <c r="BO121" s="361">
        <v>1135</v>
      </c>
      <c r="BP121" s="361">
        <v>1101</v>
      </c>
      <c r="BQ121" s="361">
        <v>1066</v>
      </c>
      <c r="BR121" s="361">
        <v>1025</v>
      </c>
      <c r="BS121" s="361">
        <v>980</v>
      </c>
      <c r="BT121" s="361">
        <v>936</v>
      </c>
      <c r="BU121" s="361">
        <v>897</v>
      </c>
      <c r="BV121" s="361">
        <v>853</v>
      </c>
      <c r="BW121" s="361">
        <v>808</v>
      </c>
      <c r="BX121" s="362">
        <v>770</v>
      </c>
      <c r="BY121" s="362">
        <v>738</v>
      </c>
      <c r="BZ121" s="362">
        <v>716</v>
      </c>
      <c r="CA121" s="363">
        <v>693</v>
      </c>
    </row>
    <row r="122" spans="1:79" x14ac:dyDescent="0.4">
      <c r="A122" s="394"/>
      <c r="B122" s="64" t="s">
        <v>364</v>
      </c>
      <c r="D122" s="361"/>
      <c r="E122" s="361"/>
      <c r="F122" s="361"/>
      <c r="G122" s="361"/>
      <c r="H122" s="361"/>
      <c r="I122" s="361"/>
      <c r="J122" s="361"/>
      <c r="K122" s="361"/>
      <c r="L122" s="361"/>
      <c r="M122" s="361"/>
      <c r="N122" s="361"/>
      <c r="O122" s="361"/>
      <c r="P122" s="361"/>
      <c r="Q122" s="361"/>
      <c r="R122" s="361"/>
      <c r="S122" s="361"/>
      <c r="T122" s="361"/>
      <c r="U122" s="361"/>
      <c r="V122" s="361"/>
      <c r="W122" s="361"/>
      <c r="X122" s="361"/>
      <c r="Y122" s="361"/>
      <c r="Z122" s="361"/>
      <c r="AA122" s="361"/>
      <c r="AB122" s="361"/>
      <c r="AC122" s="361"/>
      <c r="AD122" s="361"/>
      <c r="AE122" s="361"/>
      <c r="AF122" s="361"/>
      <c r="AG122" s="361"/>
      <c r="AH122" s="361"/>
      <c r="AI122" s="361"/>
      <c r="AJ122" s="361"/>
      <c r="AK122" s="361"/>
      <c r="AL122" s="361"/>
      <c r="AM122" s="361"/>
      <c r="AN122" s="361"/>
      <c r="AO122" s="361"/>
      <c r="AP122" s="361"/>
      <c r="AQ122" s="361"/>
      <c r="AR122" s="361"/>
      <c r="AS122" s="361"/>
      <c r="AT122" s="361"/>
      <c r="AU122" s="361"/>
      <c r="AV122" s="361"/>
      <c r="AW122" s="361"/>
      <c r="AX122" s="361"/>
      <c r="AY122" s="361"/>
      <c r="AZ122" s="361"/>
      <c r="BA122" s="361"/>
      <c r="BB122" s="361"/>
      <c r="BC122" s="361"/>
      <c r="BD122" s="361"/>
      <c r="BE122" s="361"/>
      <c r="BF122" s="361"/>
      <c r="BG122" s="361"/>
      <c r="BH122" s="361"/>
      <c r="BI122" s="361"/>
      <c r="BJ122" s="361"/>
      <c r="BK122" s="361"/>
      <c r="BL122" s="361">
        <v>26</v>
      </c>
      <c r="BM122" s="361">
        <v>30</v>
      </c>
      <c r="BN122" s="361">
        <v>37</v>
      </c>
      <c r="BO122" s="361">
        <v>42</v>
      </c>
      <c r="BP122" s="361">
        <v>49</v>
      </c>
      <c r="BQ122" s="361">
        <v>56</v>
      </c>
      <c r="BR122" s="361">
        <v>59</v>
      </c>
      <c r="BS122" s="361">
        <v>62</v>
      </c>
      <c r="BT122" s="361">
        <v>61</v>
      </c>
      <c r="BU122" s="361">
        <v>57</v>
      </c>
      <c r="BV122" s="361">
        <v>55</v>
      </c>
      <c r="BW122" s="361">
        <v>61</v>
      </c>
      <c r="BX122" s="362">
        <v>62</v>
      </c>
      <c r="BY122" s="362">
        <v>65</v>
      </c>
      <c r="BZ122" s="362">
        <v>68</v>
      </c>
      <c r="CA122" s="363">
        <v>72</v>
      </c>
    </row>
    <row r="123" spans="1:79" x14ac:dyDescent="0.4">
      <c r="A123" s="394"/>
      <c r="B123" s="64" t="s">
        <v>419</v>
      </c>
      <c r="D123" s="361"/>
      <c r="E123" s="361"/>
      <c r="F123" s="361"/>
      <c r="G123" s="361"/>
      <c r="H123" s="361"/>
      <c r="I123" s="361"/>
      <c r="J123" s="361"/>
      <c r="K123" s="361"/>
      <c r="L123" s="361"/>
      <c r="M123" s="361"/>
      <c r="N123" s="361"/>
      <c r="O123" s="361"/>
      <c r="P123" s="361"/>
      <c r="Q123" s="361"/>
      <c r="R123" s="361"/>
      <c r="S123" s="361"/>
      <c r="T123" s="361"/>
      <c r="U123" s="361"/>
      <c r="V123" s="361"/>
      <c r="W123" s="361"/>
      <c r="X123" s="361"/>
      <c r="Y123" s="361"/>
      <c r="Z123" s="361"/>
      <c r="AA123" s="361"/>
      <c r="AB123" s="361"/>
      <c r="AC123" s="361"/>
      <c r="AD123" s="361"/>
      <c r="AE123" s="361"/>
      <c r="AF123" s="361"/>
      <c r="AG123" s="361"/>
      <c r="AH123" s="361"/>
      <c r="AI123" s="361"/>
      <c r="AJ123" s="361"/>
      <c r="AK123" s="361"/>
      <c r="AL123" s="361"/>
      <c r="AM123" s="361"/>
      <c r="AN123" s="361"/>
      <c r="AO123" s="361"/>
      <c r="AP123" s="361"/>
      <c r="AQ123" s="361"/>
      <c r="AR123" s="361"/>
      <c r="AS123" s="361"/>
      <c r="AT123" s="361"/>
      <c r="AU123" s="361"/>
      <c r="AV123" s="361"/>
      <c r="AW123" s="361"/>
      <c r="AX123" s="361"/>
      <c r="AY123" s="361"/>
      <c r="AZ123" s="361"/>
      <c r="BA123" s="361"/>
      <c r="BB123" s="361"/>
      <c r="BC123" s="361"/>
      <c r="BD123" s="361"/>
      <c r="BE123" s="361"/>
      <c r="BF123" s="361"/>
      <c r="BG123" s="361"/>
      <c r="BH123" s="361"/>
      <c r="BI123" s="361"/>
      <c r="BJ123" s="361"/>
      <c r="BK123" s="361"/>
      <c r="BL123" s="361">
        <v>6</v>
      </c>
      <c r="BM123" s="361">
        <v>7</v>
      </c>
      <c r="BN123" s="361">
        <v>7</v>
      </c>
      <c r="BO123" s="361">
        <v>7</v>
      </c>
      <c r="BP123" s="361">
        <v>7</v>
      </c>
      <c r="BQ123" s="361">
        <v>7</v>
      </c>
      <c r="BR123" s="361">
        <v>7</v>
      </c>
      <c r="BS123" s="361">
        <v>7</v>
      </c>
      <c r="BT123" s="361">
        <v>7</v>
      </c>
      <c r="BU123" s="361">
        <v>6</v>
      </c>
      <c r="BV123" s="361">
        <v>5</v>
      </c>
      <c r="BW123" s="361">
        <v>6</v>
      </c>
      <c r="BX123" s="362">
        <v>6</v>
      </c>
      <c r="BY123" s="362">
        <v>6</v>
      </c>
      <c r="BZ123" s="362">
        <v>6</v>
      </c>
      <c r="CA123" s="363">
        <v>6</v>
      </c>
    </row>
    <row r="124" spans="1:79" x14ac:dyDescent="0.4">
      <c r="A124" s="394"/>
      <c r="B124" s="64" t="s">
        <v>32</v>
      </c>
      <c r="D124" s="361"/>
      <c r="E124" s="361"/>
      <c r="F124" s="361"/>
      <c r="G124" s="361"/>
      <c r="H124" s="361"/>
      <c r="I124" s="361"/>
      <c r="J124" s="361"/>
      <c r="K124" s="361"/>
      <c r="L124" s="361"/>
      <c r="M124" s="361"/>
      <c r="N124" s="361"/>
      <c r="O124" s="361"/>
      <c r="P124" s="361"/>
      <c r="Q124" s="361"/>
      <c r="R124" s="361"/>
      <c r="S124" s="361"/>
      <c r="T124" s="361"/>
      <c r="U124" s="361"/>
      <c r="V124" s="361"/>
      <c r="W124" s="361"/>
      <c r="X124" s="361"/>
      <c r="Y124" s="361"/>
      <c r="Z124" s="361"/>
      <c r="AA124" s="361"/>
      <c r="AB124" s="361"/>
      <c r="AC124" s="361"/>
      <c r="AD124" s="361"/>
      <c r="AE124" s="361"/>
      <c r="AF124" s="361"/>
      <c r="AG124" s="361"/>
      <c r="AH124" s="361"/>
      <c r="AI124" s="361"/>
      <c r="AJ124" s="361"/>
      <c r="AK124" s="361"/>
      <c r="AL124" s="361"/>
      <c r="AM124" s="361"/>
      <c r="AN124" s="361"/>
      <c r="AO124" s="361"/>
      <c r="AP124" s="361"/>
      <c r="AQ124" s="361"/>
      <c r="AR124" s="361"/>
      <c r="AS124" s="361"/>
      <c r="AT124" s="361"/>
      <c r="AU124" s="361"/>
      <c r="AV124" s="361"/>
      <c r="AW124" s="361"/>
      <c r="AX124" s="361"/>
      <c r="AY124" s="361"/>
      <c r="AZ124" s="361"/>
      <c r="BA124" s="361"/>
      <c r="BB124" s="361"/>
      <c r="BC124" s="361"/>
      <c r="BD124" s="361"/>
      <c r="BE124" s="361"/>
      <c r="BF124" s="361"/>
      <c r="BG124" s="361"/>
      <c r="BH124" s="361"/>
      <c r="BI124" s="361"/>
      <c r="BJ124" s="361"/>
      <c r="BK124" s="361"/>
      <c r="BL124" s="361">
        <v>239</v>
      </c>
      <c r="BM124" s="361">
        <v>245</v>
      </c>
      <c r="BN124" s="361">
        <v>251</v>
      </c>
      <c r="BO124" s="361">
        <v>259</v>
      </c>
      <c r="BP124" s="361">
        <v>285</v>
      </c>
      <c r="BQ124" s="361">
        <v>300</v>
      </c>
      <c r="BR124" s="361">
        <v>320</v>
      </c>
      <c r="BS124" s="361">
        <v>339</v>
      </c>
      <c r="BT124" s="361">
        <v>355</v>
      </c>
      <c r="BU124" s="361">
        <v>366</v>
      </c>
      <c r="BV124" s="361">
        <v>374</v>
      </c>
      <c r="BW124" s="361">
        <v>375</v>
      </c>
      <c r="BX124" s="362">
        <v>380</v>
      </c>
      <c r="BY124" s="362">
        <v>395</v>
      </c>
      <c r="BZ124" s="362">
        <v>415</v>
      </c>
      <c r="CA124" s="363">
        <v>435</v>
      </c>
    </row>
    <row r="125" spans="1:79" x14ac:dyDescent="0.4">
      <c r="A125" s="394"/>
      <c r="B125" s="64" t="s">
        <v>456</v>
      </c>
      <c r="D125" s="361"/>
      <c r="E125" s="361"/>
      <c r="F125" s="361"/>
      <c r="G125" s="361"/>
      <c r="H125" s="361"/>
      <c r="I125" s="361"/>
      <c r="J125" s="361"/>
      <c r="K125" s="361"/>
      <c r="L125" s="361"/>
      <c r="M125" s="361"/>
      <c r="N125" s="361"/>
      <c r="O125" s="361"/>
      <c r="P125" s="361"/>
      <c r="Q125" s="361"/>
      <c r="R125" s="361"/>
      <c r="S125" s="361"/>
      <c r="T125" s="361"/>
      <c r="U125" s="361"/>
      <c r="V125" s="361"/>
      <c r="W125" s="361"/>
      <c r="X125" s="361"/>
      <c r="Y125" s="361"/>
      <c r="Z125" s="361"/>
      <c r="AA125" s="361"/>
      <c r="AB125" s="361"/>
      <c r="AC125" s="361"/>
      <c r="AD125" s="361"/>
      <c r="AE125" s="361"/>
      <c r="AF125" s="361"/>
      <c r="AG125" s="361"/>
      <c r="AH125" s="361"/>
      <c r="AI125" s="361"/>
      <c r="AJ125" s="361"/>
      <c r="AK125" s="361"/>
      <c r="AL125" s="361"/>
      <c r="AM125" s="361"/>
      <c r="AN125" s="361"/>
      <c r="AO125" s="361"/>
      <c r="AP125" s="361"/>
      <c r="AQ125" s="361"/>
      <c r="AR125" s="361"/>
      <c r="AS125" s="361"/>
      <c r="AT125" s="361"/>
      <c r="AU125" s="361"/>
      <c r="AV125" s="361"/>
      <c r="AW125" s="361"/>
      <c r="AX125" s="361"/>
      <c r="AY125" s="361"/>
      <c r="AZ125" s="361"/>
      <c r="BA125" s="361"/>
      <c r="BB125" s="361"/>
      <c r="BC125" s="361"/>
      <c r="BD125" s="361"/>
      <c r="BE125" s="361"/>
      <c r="BF125" s="361"/>
      <c r="BG125" s="361"/>
      <c r="BH125" s="361"/>
      <c r="BI125" s="361"/>
      <c r="BJ125" s="361"/>
      <c r="BK125" s="361"/>
      <c r="BL125" s="361">
        <v>429</v>
      </c>
      <c r="BM125" s="361">
        <v>531</v>
      </c>
      <c r="BN125" s="361">
        <v>686</v>
      </c>
      <c r="BO125" s="361">
        <v>802</v>
      </c>
      <c r="BP125" s="361">
        <v>905</v>
      </c>
      <c r="BQ125" s="361">
        <v>998</v>
      </c>
      <c r="BR125" s="361">
        <v>1056</v>
      </c>
      <c r="BS125" s="361">
        <v>1056</v>
      </c>
      <c r="BT125" s="361">
        <v>1012</v>
      </c>
      <c r="BU125" s="361">
        <v>939</v>
      </c>
      <c r="BV125" s="361">
        <v>809</v>
      </c>
      <c r="BW125" s="361">
        <v>963</v>
      </c>
      <c r="BX125" s="362">
        <v>967</v>
      </c>
      <c r="BY125" s="362">
        <v>979</v>
      </c>
      <c r="BZ125" s="362">
        <v>997</v>
      </c>
      <c r="CA125" s="363">
        <v>1004</v>
      </c>
    </row>
    <row r="126" spans="1:79" ht="26.25" customHeight="1" x14ac:dyDescent="0.4">
      <c r="A126" s="394"/>
      <c r="B126" s="234" t="s">
        <v>421</v>
      </c>
      <c r="D126" s="361"/>
      <c r="E126" s="361"/>
      <c r="F126" s="361"/>
      <c r="G126" s="361"/>
      <c r="H126" s="361"/>
      <c r="I126" s="361"/>
      <c r="J126" s="361"/>
      <c r="K126" s="361"/>
      <c r="L126" s="361"/>
      <c r="M126" s="361"/>
      <c r="N126" s="361"/>
      <c r="O126" s="361"/>
      <c r="P126" s="361"/>
      <c r="Q126" s="361"/>
      <c r="R126" s="361"/>
      <c r="S126" s="361"/>
      <c r="T126" s="361"/>
      <c r="U126" s="361"/>
      <c r="V126" s="361"/>
      <c r="W126" s="361"/>
      <c r="X126" s="361"/>
      <c r="Y126" s="361"/>
      <c r="Z126" s="361"/>
      <c r="AA126" s="361"/>
      <c r="AB126" s="361"/>
      <c r="AC126" s="361"/>
      <c r="AD126" s="361"/>
      <c r="AE126" s="361"/>
      <c r="AF126" s="361"/>
      <c r="AG126" s="361"/>
      <c r="AH126" s="361"/>
      <c r="AI126" s="361"/>
      <c r="AJ126" s="361"/>
      <c r="AK126" s="361"/>
      <c r="AL126" s="361"/>
      <c r="AM126" s="361"/>
      <c r="AN126" s="361"/>
      <c r="AO126" s="361"/>
      <c r="AP126" s="361"/>
      <c r="AQ126" s="361"/>
      <c r="AR126" s="361">
        <f t="shared" ref="AR126:BK126" si="24">AR129</f>
        <v>2178</v>
      </c>
      <c r="AS126" s="361">
        <f t="shared" si="24"/>
        <v>2116</v>
      </c>
      <c r="AT126" s="361">
        <f t="shared" si="24"/>
        <v>2076</v>
      </c>
      <c r="AU126" s="361">
        <f t="shared" si="24"/>
        <v>1981</v>
      </c>
      <c r="AV126" s="361">
        <f t="shared" si="24"/>
        <v>1929</v>
      </c>
      <c r="AW126" s="361">
        <f t="shared" si="24"/>
        <v>1955</v>
      </c>
      <c r="AX126" s="361">
        <f t="shared" si="24"/>
        <v>1937</v>
      </c>
      <c r="AY126" s="361">
        <f t="shared" si="24"/>
        <v>1917</v>
      </c>
      <c r="AZ126" s="361">
        <f t="shared" si="24"/>
        <v>1886</v>
      </c>
      <c r="BA126" s="361">
        <f t="shared" si="24"/>
        <v>1844</v>
      </c>
      <c r="BB126" s="361">
        <f t="shared" si="24"/>
        <v>1798</v>
      </c>
      <c r="BC126" s="361">
        <f t="shared" si="24"/>
        <v>1726</v>
      </c>
      <c r="BD126" s="361">
        <f t="shared" si="24"/>
        <v>1664</v>
      </c>
      <c r="BE126" s="361">
        <f t="shared" si="24"/>
        <v>1637</v>
      </c>
      <c r="BF126" s="361">
        <f t="shared" si="24"/>
        <v>1612</v>
      </c>
      <c r="BG126" s="361">
        <f t="shared" si="24"/>
        <v>1546</v>
      </c>
      <c r="BH126" s="361">
        <f t="shared" si="24"/>
        <v>1554</v>
      </c>
      <c r="BI126" s="361">
        <f t="shared" si="24"/>
        <v>1491</v>
      </c>
      <c r="BJ126" s="361">
        <f t="shared" si="24"/>
        <v>1503</v>
      </c>
      <c r="BK126" s="361">
        <f t="shared" si="24"/>
        <v>1509</v>
      </c>
      <c r="BL126" s="361">
        <v>1541</v>
      </c>
      <c r="BM126" s="361">
        <v>1566</v>
      </c>
      <c r="BN126" s="361">
        <v>1574</v>
      </c>
      <c r="BO126" s="361">
        <v>1576</v>
      </c>
      <c r="BP126" s="361">
        <v>1551</v>
      </c>
      <c r="BQ126" s="361">
        <v>1505</v>
      </c>
      <c r="BR126" s="361">
        <v>1464</v>
      </c>
      <c r="BS126" s="361">
        <v>1417</v>
      </c>
      <c r="BT126" s="361">
        <v>1364</v>
      </c>
      <c r="BU126" s="361">
        <v>1308</v>
      </c>
      <c r="BV126" s="361">
        <v>1238</v>
      </c>
      <c r="BW126" s="361">
        <v>1183</v>
      </c>
      <c r="BX126" s="362">
        <v>1150</v>
      </c>
      <c r="BY126" s="362">
        <v>1133</v>
      </c>
      <c r="BZ126" s="362">
        <v>1131</v>
      </c>
      <c r="CA126" s="363">
        <v>1129</v>
      </c>
    </row>
    <row r="127" spans="1:79" x14ac:dyDescent="0.4">
      <c r="A127" s="394"/>
      <c r="B127" s="234" t="s">
        <v>422</v>
      </c>
      <c r="D127" s="361"/>
      <c r="E127" s="361"/>
      <c r="F127" s="361"/>
      <c r="G127" s="361"/>
      <c r="H127" s="361"/>
      <c r="I127" s="361"/>
      <c r="J127" s="361"/>
      <c r="K127" s="361"/>
      <c r="L127" s="361"/>
      <c r="M127" s="361"/>
      <c r="N127" s="361"/>
      <c r="O127" s="361"/>
      <c r="P127" s="361"/>
      <c r="Q127" s="361"/>
      <c r="R127" s="361"/>
      <c r="S127" s="361"/>
      <c r="T127" s="361"/>
      <c r="U127" s="361"/>
      <c r="V127" s="361"/>
      <c r="W127" s="361"/>
      <c r="X127" s="361"/>
      <c r="Y127" s="361"/>
      <c r="Z127" s="361"/>
      <c r="AA127" s="361"/>
      <c r="AB127" s="361"/>
      <c r="AC127" s="361"/>
      <c r="AD127" s="361"/>
      <c r="AE127" s="361"/>
      <c r="AF127" s="361"/>
      <c r="AG127" s="361"/>
      <c r="AH127" s="361"/>
      <c r="AI127" s="361"/>
      <c r="AJ127" s="361"/>
      <c r="AK127" s="361"/>
      <c r="AL127" s="361"/>
      <c r="AM127" s="361"/>
      <c r="AN127" s="361"/>
      <c r="AO127" s="361"/>
      <c r="AP127" s="361"/>
      <c r="AQ127" s="361"/>
      <c r="AR127" s="361">
        <v>1818</v>
      </c>
      <c r="AS127" s="361">
        <v>1771</v>
      </c>
      <c r="AT127" s="361">
        <v>1875</v>
      </c>
      <c r="AU127" s="361">
        <v>2138</v>
      </c>
      <c r="AV127" s="361">
        <v>2450</v>
      </c>
      <c r="AW127" s="361">
        <v>2646</v>
      </c>
      <c r="AX127" s="361">
        <v>2755</v>
      </c>
      <c r="AY127" s="361">
        <v>2840</v>
      </c>
      <c r="AZ127" s="361">
        <v>2854</v>
      </c>
      <c r="BA127" s="361">
        <v>2744</v>
      </c>
      <c r="BB127" s="361">
        <v>2625</v>
      </c>
      <c r="BC127" s="361">
        <v>2461</v>
      </c>
      <c r="BD127" s="361">
        <v>2282</v>
      </c>
      <c r="BE127" s="361">
        <v>2209</v>
      </c>
      <c r="BF127" s="361">
        <v>2194</v>
      </c>
      <c r="BG127" s="361">
        <v>2267</v>
      </c>
      <c r="BH127" s="361">
        <v>2387</v>
      </c>
      <c r="BI127" s="361">
        <v>2495</v>
      </c>
      <c r="BJ127" s="361">
        <v>2518</v>
      </c>
      <c r="BK127" s="361">
        <v>2527</v>
      </c>
      <c r="BL127" s="361">
        <v>2625</v>
      </c>
      <c r="BM127" s="361">
        <v>2981</v>
      </c>
      <c r="BN127" s="361">
        <v>3224</v>
      </c>
      <c r="BO127" s="361">
        <v>3356</v>
      </c>
      <c r="BP127" s="361">
        <v>3502</v>
      </c>
      <c r="BQ127" s="361">
        <v>3520</v>
      </c>
      <c r="BR127" s="361">
        <v>3457</v>
      </c>
      <c r="BS127" s="361">
        <v>3360</v>
      </c>
      <c r="BT127" s="361">
        <v>3230</v>
      </c>
      <c r="BU127" s="361">
        <v>3063</v>
      </c>
      <c r="BV127" s="361">
        <v>2742</v>
      </c>
      <c r="BW127" s="361">
        <v>3293</v>
      </c>
      <c r="BX127" s="362">
        <v>3287</v>
      </c>
      <c r="BY127" s="362">
        <v>3283</v>
      </c>
      <c r="BZ127" s="362">
        <v>3301</v>
      </c>
      <c r="CA127" s="363">
        <v>3302</v>
      </c>
    </row>
    <row r="128" spans="1:79" ht="26.25" customHeight="1" x14ac:dyDescent="0.4">
      <c r="A128" s="234"/>
      <c r="B128" s="234" t="s">
        <v>423</v>
      </c>
      <c r="D128" s="361"/>
      <c r="E128" s="361"/>
      <c r="F128" s="361"/>
      <c r="G128" s="361"/>
      <c r="H128" s="361"/>
      <c r="I128" s="361"/>
      <c r="J128" s="361"/>
      <c r="K128" s="361"/>
      <c r="L128" s="361"/>
      <c r="M128" s="361"/>
      <c r="N128" s="361"/>
      <c r="O128" s="361"/>
      <c r="P128" s="361"/>
      <c r="Q128" s="361"/>
      <c r="R128" s="361"/>
      <c r="S128" s="361"/>
      <c r="T128" s="361"/>
      <c r="U128" s="361"/>
      <c r="V128" s="361"/>
      <c r="W128" s="361"/>
      <c r="X128" s="361"/>
      <c r="Y128" s="361"/>
      <c r="Z128" s="361"/>
      <c r="AA128" s="361"/>
      <c r="AB128" s="361"/>
      <c r="AC128" s="361"/>
      <c r="AD128" s="361"/>
      <c r="AE128" s="361"/>
      <c r="AF128" s="361"/>
      <c r="AG128" s="361"/>
      <c r="AH128" s="361"/>
      <c r="AI128" s="361"/>
      <c r="AJ128" s="361"/>
      <c r="AK128" s="361"/>
      <c r="AL128" s="361"/>
      <c r="AM128" s="361"/>
      <c r="AN128" s="361"/>
      <c r="AO128" s="361"/>
      <c r="AP128" s="361"/>
      <c r="AQ128" s="361"/>
      <c r="AR128" s="361"/>
      <c r="AS128" s="361"/>
      <c r="AT128" s="361"/>
      <c r="AU128" s="361"/>
      <c r="AV128" s="361"/>
      <c r="AW128" s="361"/>
      <c r="AX128" s="361"/>
      <c r="AY128" s="361"/>
      <c r="AZ128" s="361"/>
      <c r="BA128" s="361"/>
      <c r="BB128" s="361"/>
      <c r="BC128" s="361"/>
      <c r="BD128" s="361"/>
      <c r="BE128" s="361"/>
      <c r="BF128" s="361"/>
      <c r="BG128" s="361"/>
      <c r="BH128" s="361"/>
      <c r="BI128" s="361"/>
      <c r="BJ128" s="361"/>
      <c r="BK128" s="361"/>
      <c r="BL128" s="361"/>
      <c r="BM128" s="361"/>
      <c r="BN128" s="361"/>
      <c r="BO128" s="361"/>
      <c r="BP128" s="361"/>
      <c r="BQ128" s="361"/>
      <c r="BR128" s="361"/>
      <c r="BS128" s="361"/>
      <c r="BT128" s="361"/>
      <c r="BU128" s="361"/>
      <c r="BV128" s="361"/>
      <c r="BW128" s="361"/>
      <c r="BX128" s="362"/>
      <c r="BY128" s="362"/>
      <c r="BZ128" s="362"/>
      <c r="CA128" s="363"/>
    </row>
    <row r="129" spans="1:79" x14ac:dyDescent="0.4">
      <c r="A129" s="48"/>
      <c r="B129" s="123" t="s">
        <v>457</v>
      </c>
      <c r="D129" s="361"/>
      <c r="E129" s="361"/>
      <c r="F129" s="361"/>
      <c r="G129" s="361"/>
      <c r="H129" s="361"/>
      <c r="I129" s="361"/>
      <c r="J129" s="361"/>
      <c r="K129" s="361"/>
      <c r="L129" s="361"/>
      <c r="M129" s="361"/>
      <c r="N129" s="361"/>
      <c r="O129" s="361"/>
      <c r="P129" s="361"/>
      <c r="Q129" s="361"/>
      <c r="R129" s="361"/>
      <c r="S129" s="361"/>
      <c r="T129" s="361"/>
      <c r="U129" s="361"/>
      <c r="V129" s="361"/>
      <c r="W129" s="361"/>
      <c r="X129" s="361"/>
      <c r="Y129" s="361"/>
      <c r="Z129" s="361"/>
      <c r="AA129" s="361"/>
      <c r="AB129" s="361"/>
      <c r="AC129" s="361"/>
      <c r="AD129" s="361"/>
      <c r="AE129" s="361"/>
      <c r="AF129" s="361"/>
      <c r="AG129" s="361"/>
      <c r="AH129" s="361"/>
      <c r="AI129" s="361"/>
      <c r="AJ129" s="361"/>
      <c r="AK129" s="361"/>
      <c r="AL129" s="361"/>
      <c r="AM129" s="361"/>
      <c r="AN129" s="361"/>
      <c r="AO129" s="361"/>
      <c r="AP129" s="361"/>
      <c r="AQ129" s="361"/>
      <c r="AR129" s="361">
        <v>2178</v>
      </c>
      <c r="AS129" s="361">
        <v>2116</v>
      </c>
      <c r="AT129" s="361">
        <v>2076</v>
      </c>
      <c r="AU129" s="361">
        <v>1981</v>
      </c>
      <c r="AV129" s="361">
        <v>1929</v>
      </c>
      <c r="AW129" s="361">
        <v>1955</v>
      </c>
      <c r="AX129" s="361">
        <v>1937</v>
      </c>
      <c r="AY129" s="361">
        <v>1917</v>
      </c>
      <c r="AZ129" s="361">
        <v>1886</v>
      </c>
      <c r="BA129" s="361">
        <v>1844</v>
      </c>
      <c r="BB129" s="361">
        <v>1798</v>
      </c>
      <c r="BC129" s="361">
        <v>1726</v>
      </c>
      <c r="BD129" s="361">
        <v>1664</v>
      </c>
      <c r="BE129" s="361">
        <v>1637</v>
      </c>
      <c r="BF129" s="361">
        <v>1612</v>
      </c>
      <c r="BG129" s="361">
        <v>1546</v>
      </c>
      <c r="BH129" s="361">
        <v>1554</v>
      </c>
      <c r="BI129" s="361">
        <v>1491</v>
      </c>
      <c r="BJ129" s="361">
        <v>1503</v>
      </c>
      <c r="BK129" s="361">
        <v>1509</v>
      </c>
      <c r="BL129" s="361">
        <v>1541</v>
      </c>
      <c r="BM129" s="361">
        <v>1566</v>
      </c>
      <c r="BN129" s="361">
        <v>1574</v>
      </c>
      <c r="BO129" s="361">
        <v>1576</v>
      </c>
      <c r="BP129" s="361">
        <v>1551</v>
      </c>
      <c r="BQ129" s="361">
        <v>1505</v>
      </c>
      <c r="BR129" s="361">
        <v>1464</v>
      </c>
      <c r="BS129" s="361">
        <v>1417</v>
      </c>
      <c r="BT129" s="361">
        <v>1364</v>
      </c>
      <c r="BU129" s="361">
        <v>1308</v>
      </c>
      <c r="BV129" s="361"/>
      <c r="BW129" s="361"/>
      <c r="BX129" s="362"/>
      <c r="BY129" s="362"/>
      <c r="BZ129" s="362"/>
      <c r="CA129" s="363"/>
    </row>
    <row r="130" spans="1:79" x14ac:dyDescent="0.4">
      <c r="A130" s="48"/>
      <c r="B130" s="123" t="s">
        <v>367</v>
      </c>
      <c r="D130" s="361"/>
      <c r="E130" s="361"/>
      <c r="F130" s="361"/>
      <c r="G130" s="361"/>
      <c r="H130" s="361"/>
      <c r="I130" s="361"/>
      <c r="J130" s="361"/>
      <c r="K130" s="361"/>
      <c r="L130" s="361"/>
      <c r="M130" s="361"/>
      <c r="N130" s="361"/>
      <c r="O130" s="361"/>
      <c r="P130" s="361"/>
      <c r="Q130" s="361"/>
      <c r="R130" s="361"/>
      <c r="S130" s="361"/>
      <c r="T130" s="361"/>
      <c r="U130" s="361"/>
      <c r="V130" s="361"/>
      <c r="W130" s="361"/>
      <c r="X130" s="361"/>
      <c r="Y130" s="361"/>
      <c r="Z130" s="361"/>
      <c r="AA130" s="361"/>
      <c r="AB130" s="361"/>
      <c r="AC130" s="361"/>
      <c r="AD130" s="361"/>
      <c r="AE130" s="361"/>
      <c r="AF130" s="361"/>
      <c r="AG130" s="361"/>
      <c r="AH130" s="361"/>
      <c r="AI130" s="361"/>
      <c r="AJ130" s="361"/>
      <c r="AK130" s="361"/>
      <c r="AL130" s="361"/>
      <c r="AM130" s="361"/>
      <c r="AN130" s="361"/>
      <c r="AO130" s="361"/>
      <c r="AP130" s="361"/>
      <c r="AQ130" s="361"/>
      <c r="AR130" s="361">
        <v>239</v>
      </c>
      <c r="AS130" s="361">
        <v>267</v>
      </c>
      <c r="AT130" s="361">
        <v>311</v>
      </c>
      <c r="AU130" s="361">
        <v>359</v>
      </c>
      <c r="AV130" s="361">
        <v>416</v>
      </c>
      <c r="AW130" s="361">
        <v>491</v>
      </c>
      <c r="AX130" s="361">
        <v>568</v>
      </c>
      <c r="AY130" s="361">
        <v>626</v>
      </c>
      <c r="AZ130" s="361">
        <v>655</v>
      </c>
      <c r="BA130" s="361">
        <v>693</v>
      </c>
      <c r="BB130" s="361">
        <v>735</v>
      </c>
      <c r="BC130" s="361">
        <v>759</v>
      </c>
      <c r="BD130" s="361">
        <v>771</v>
      </c>
      <c r="BE130" s="361">
        <v>798</v>
      </c>
      <c r="BF130" s="361">
        <v>837</v>
      </c>
      <c r="BG130" s="361">
        <v>899</v>
      </c>
      <c r="BH130" s="361">
        <v>956</v>
      </c>
      <c r="BI130" s="361">
        <v>1007</v>
      </c>
      <c r="BJ130" s="361">
        <v>1014</v>
      </c>
      <c r="BK130" s="361">
        <v>1003</v>
      </c>
      <c r="BL130" s="361">
        <v>1051</v>
      </c>
      <c r="BM130" s="361">
        <v>1092</v>
      </c>
      <c r="BN130" s="361">
        <v>1136</v>
      </c>
      <c r="BO130" s="361">
        <v>1167</v>
      </c>
      <c r="BP130" s="361">
        <v>1177</v>
      </c>
      <c r="BQ130" s="361">
        <v>1202</v>
      </c>
      <c r="BR130" s="361">
        <v>1287</v>
      </c>
      <c r="BS130" s="361">
        <v>1342</v>
      </c>
      <c r="BT130" s="361">
        <v>1345</v>
      </c>
      <c r="BU130" s="361">
        <v>1324</v>
      </c>
      <c r="BV130" s="361"/>
      <c r="BW130" s="361"/>
      <c r="BX130" s="362"/>
      <c r="BY130" s="362"/>
      <c r="BZ130" s="362"/>
      <c r="CA130" s="363"/>
    </row>
    <row r="131" spans="1:79" x14ac:dyDescent="0.4">
      <c r="A131" s="48"/>
      <c r="B131" s="123" t="s">
        <v>425</v>
      </c>
      <c r="D131" s="361"/>
      <c r="E131" s="361"/>
      <c r="F131" s="361"/>
      <c r="G131" s="361"/>
      <c r="H131" s="361"/>
      <c r="I131" s="361"/>
      <c r="J131" s="361"/>
      <c r="K131" s="361"/>
      <c r="L131" s="361"/>
      <c r="M131" s="361"/>
      <c r="N131" s="361"/>
      <c r="O131" s="361"/>
      <c r="P131" s="361"/>
      <c r="Q131" s="361"/>
      <c r="R131" s="361"/>
      <c r="S131" s="361"/>
      <c r="T131" s="361"/>
      <c r="U131" s="361"/>
      <c r="V131" s="361"/>
      <c r="W131" s="361"/>
      <c r="X131" s="361"/>
      <c r="Y131" s="361"/>
      <c r="Z131" s="361"/>
      <c r="AA131" s="361"/>
      <c r="AB131" s="361"/>
      <c r="AC131" s="361"/>
      <c r="AD131" s="361"/>
      <c r="AE131" s="361"/>
      <c r="AF131" s="361"/>
      <c r="AG131" s="361"/>
      <c r="AH131" s="361"/>
      <c r="AI131" s="361"/>
      <c r="AJ131" s="361"/>
      <c r="AK131" s="361"/>
      <c r="AL131" s="361"/>
      <c r="AM131" s="361"/>
      <c r="AN131" s="361"/>
      <c r="AO131" s="361"/>
      <c r="AP131" s="361"/>
      <c r="AQ131" s="361"/>
      <c r="AR131" s="361">
        <v>551</v>
      </c>
      <c r="AS131" s="361">
        <v>558</v>
      </c>
      <c r="AT131" s="361">
        <v>602</v>
      </c>
      <c r="AU131" s="361">
        <v>692</v>
      </c>
      <c r="AV131" s="361">
        <v>770</v>
      </c>
      <c r="AW131" s="361">
        <v>817</v>
      </c>
      <c r="AX131" s="361">
        <v>858</v>
      </c>
      <c r="AY131" s="361">
        <v>895</v>
      </c>
      <c r="AZ131" s="361">
        <v>911</v>
      </c>
      <c r="BA131" s="361">
        <v>911</v>
      </c>
      <c r="BB131" s="361">
        <v>902</v>
      </c>
      <c r="BC131" s="361">
        <v>875</v>
      </c>
      <c r="BD131" s="361">
        <v>811</v>
      </c>
      <c r="BE131" s="361">
        <v>781</v>
      </c>
      <c r="BF131" s="361">
        <v>763</v>
      </c>
      <c r="BG131" s="361">
        <v>776</v>
      </c>
      <c r="BH131" s="361">
        <v>813</v>
      </c>
      <c r="BI131" s="361">
        <v>845</v>
      </c>
      <c r="BJ131" s="361">
        <v>845</v>
      </c>
      <c r="BK131" s="361">
        <v>851</v>
      </c>
      <c r="BL131" s="361">
        <v>816</v>
      </c>
      <c r="BM131" s="361">
        <v>880</v>
      </c>
      <c r="BN131" s="361">
        <v>968</v>
      </c>
      <c r="BO131" s="361">
        <v>1005</v>
      </c>
      <c r="BP131" s="361">
        <v>1041</v>
      </c>
      <c r="BQ131" s="361">
        <v>1043</v>
      </c>
      <c r="BR131" s="361">
        <v>1016</v>
      </c>
      <c r="BS131" s="361">
        <v>980</v>
      </c>
      <c r="BT131" s="361">
        <v>940</v>
      </c>
      <c r="BU131" s="361">
        <v>879</v>
      </c>
      <c r="BV131" s="361"/>
      <c r="BW131" s="361"/>
      <c r="BX131" s="362"/>
      <c r="BY131" s="362"/>
      <c r="BZ131" s="362"/>
      <c r="CA131" s="363"/>
    </row>
    <row r="132" spans="1:79" x14ac:dyDescent="0.4">
      <c r="A132" s="48"/>
      <c r="B132" s="123" t="s">
        <v>322</v>
      </c>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v>704</v>
      </c>
      <c r="AS132" s="361">
        <v>639</v>
      </c>
      <c r="AT132" s="361">
        <v>626</v>
      </c>
      <c r="AU132" s="361">
        <v>778</v>
      </c>
      <c r="AV132" s="361">
        <v>951</v>
      </c>
      <c r="AW132" s="361">
        <v>979</v>
      </c>
      <c r="AX132" s="361">
        <v>947</v>
      </c>
      <c r="AY132" s="361">
        <v>875</v>
      </c>
      <c r="AZ132" s="361">
        <v>791</v>
      </c>
      <c r="BA132" s="361">
        <v>626</v>
      </c>
      <c r="BB132" s="361">
        <v>514</v>
      </c>
      <c r="BC132" s="361">
        <v>425</v>
      </c>
      <c r="BD132" s="361">
        <v>354</v>
      </c>
      <c r="BE132" s="361">
        <v>308</v>
      </c>
      <c r="BF132" s="361">
        <v>285</v>
      </c>
      <c r="BG132" s="361">
        <v>284</v>
      </c>
      <c r="BH132" s="361">
        <v>290</v>
      </c>
      <c r="BI132" s="361">
        <v>300</v>
      </c>
      <c r="BJ132" s="361">
        <v>314</v>
      </c>
      <c r="BK132" s="361">
        <v>303</v>
      </c>
      <c r="BL132" s="361">
        <v>410</v>
      </c>
      <c r="BM132" s="361">
        <v>545</v>
      </c>
      <c r="BN132" s="361">
        <v>536</v>
      </c>
      <c r="BO132" s="361">
        <v>552</v>
      </c>
      <c r="BP132" s="361">
        <v>572</v>
      </c>
      <c r="BQ132" s="361">
        <v>505</v>
      </c>
      <c r="BR132" s="361">
        <v>367</v>
      </c>
      <c r="BS132" s="361">
        <v>275</v>
      </c>
      <c r="BT132" s="361">
        <v>219</v>
      </c>
      <c r="BU132" s="361">
        <v>192</v>
      </c>
      <c r="BV132" s="361"/>
      <c r="BW132" s="361"/>
      <c r="BX132" s="362"/>
      <c r="BY132" s="362"/>
      <c r="BZ132" s="362"/>
      <c r="CA132" s="363"/>
    </row>
    <row r="133" spans="1:79" x14ac:dyDescent="0.4">
      <c r="A133" s="164"/>
      <c r="B133" s="123" t="s">
        <v>426</v>
      </c>
      <c r="D133" s="361"/>
      <c r="E133" s="361"/>
      <c r="F133" s="361"/>
      <c r="G133" s="361"/>
      <c r="H133" s="361"/>
      <c r="I133" s="361"/>
      <c r="J133" s="361"/>
      <c r="K133" s="361"/>
      <c r="L133" s="361"/>
      <c r="M133" s="361"/>
      <c r="N133" s="361"/>
      <c r="O133" s="361"/>
      <c r="P133" s="361"/>
      <c r="Q133" s="361"/>
      <c r="R133" s="361"/>
      <c r="S133" s="361"/>
      <c r="T133" s="361"/>
      <c r="U133" s="361"/>
      <c r="V133" s="361"/>
      <c r="W133" s="361"/>
      <c r="X133" s="361"/>
      <c r="Y133" s="361"/>
      <c r="Z133" s="361"/>
      <c r="AA133" s="361"/>
      <c r="AB133" s="361"/>
      <c r="AC133" s="361"/>
      <c r="AD133" s="361"/>
      <c r="AE133" s="361"/>
      <c r="AF133" s="361"/>
      <c r="AG133" s="361"/>
      <c r="AH133" s="361"/>
      <c r="AI133" s="361"/>
      <c r="AJ133" s="361"/>
      <c r="AK133" s="361"/>
      <c r="AL133" s="361"/>
      <c r="AM133" s="361"/>
      <c r="AN133" s="361"/>
      <c r="AO133" s="361"/>
      <c r="AP133" s="361"/>
      <c r="AQ133" s="361"/>
      <c r="AR133" s="361">
        <v>323</v>
      </c>
      <c r="AS133" s="361">
        <v>306</v>
      </c>
      <c r="AT133" s="361">
        <v>335</v>
      </c>
      <c r="AU133" s="361">
        <v>310</v>
      </c>
      <c r="AV133" s="361">
        <v>313</v>
      </c>
      <c r="AW133" s="361">
        <v>358</v>
      </c>
      <c r="AX133" s="361">
        <v>383</v>
      </c>
      <c r="AY133" s="361">
        <v>444</v>
      </c>
      <c r="AZ133" s="361">
        <v>496</v>
      </c>
      <c r="BA133" s="361">
        <v>514</v>
      </c>
      <c r="BB133" s="361">
        <v>474</v>
      </c>
      <c r="BC133" s="361">
        <v>402</v>
      </c>
      <c r="BD133" s="361">
        <v>347</v>
      </c>
      <c r="BE133" s="361">
        <v>323</v>
      </c>
      <c r="BF133" s="361">
        <v>309</v>
      </c>
      <c r="BG133" s="361">
        <v>307</v>
      </c>
      <c r="BH133" s="361">
        <v>327</v>
      </c>
      <c r="BI133" s="361">
        <v>342</v>
      </c>
      <c r="BJ133" s="361">
        <v>345</v>
      </c>
      <c r="BK133" s="361">
        <v>370</v>
      </c>
      <c r="BL133" s="361">
        <v>347</v>
      </c>
      <c r="BM133" s="361">
        <v>464</v>
      </c>
      <c r="BN133" s="361">
        <v>584</v>
      </c>
      <c r="BO133" s="361">
        <v>632</v>
      </c>
      <c r="BP133" s="361">
        <v>711</v>
      </c>
      <c r="BQ133" s="361">
        <v>771</v>
      </c>
      <c r="BR133" s="361">
        <v>788</v>
      </c>
      <c r="BS133" s="361">
        <v>763</v>
      </c>
      <c r="BT133" s="361">
        <v>725</v>
      </c>
      <c r="BU133" s="361">
        <v>668</v>
      </c>
      <c r="BV133" s="361"/>
      <c r="BW133" s="361"/>
      <c r="BX133" s="362"/>
      <c r="BY133" s="362"/>
      <c r="BZ133" s="362"/>
      <c r="CA133" s="363"/>
    </row>
    <row r="134" spans="1:79" ht="26.25" customHeight="1" x14ac:dyDescent="0.4">
      <c r="A134" s="48"/>
      <c r="B134" s="123" t="s">
        <v>422</v>
      </c>
      <c r="D134" s="361"/>
      <c r="E134" s="361"/>
      <c r="F134" s="361"/>
      <c r="G134" s="361"/>
      <c r="H134" s="361"/>
      <c r="I134" s="361"/>
      <c r="J134" s="361"/>
      <c r="K134" s="361"/>
      <c r="L134" s="361"/>
      <c r="M134" s="361"/>
      <c r="N134" s="361"/>
      <c r="O134" s="361"/>
      <c r="P134" s="361"/>
      <c r="Q134" s="361"/>
      <c r="R134" s="361"/>
      <c r="S134" s="361"/>
      <c r="T134" s="361"/>
      <c r="U134" s="361"/>
      <c r="V134" s="361"/>
      <c r="W134" s="361"/>
      <c r="X134" s="361"/>
      <c r="Y134" s="361"/>
      <c r="Z134" s="361"/>
      <c r="AA134" s="361"/>
      <c r="AB134" s="361"/>
      <c r="AC134" s="361"/>
      <c r="AD134" s="361"/>
      <c r="AE134" s="361"/>
      <c r="AF134" s="361"/>
      <c r="AG134" s="361"/>
      <c r="AH134" s="361"/>
      <c r="AI134" s="361"/>
      <c r="AJ134" s="361"/>
      <c r="AK134" s="361"/>
      <c r="AL134" s="361"/>
      <c r="AM134" s="361"/>
      <c r="AN134" s="361"/>
      <c r="AO134" s="361"/>
      <c r="AP134" s="361"/>
      <c r="AQ134" s="361"/>
      <c r="AR134" s="361">
        <f>SUM(AR130:AR133)</f>
        <v>1817</v>
      </c>
      <c r="AS134" s="361">
        <f t="shared" ref="AS134:BU134" si="25">SUM(AS130:AS133)</f>
        <v>1770</v>
      </c>
      <c r="AT134" s="361">
        <f t="shared" si="25"/>
        <v>1874</v>
      </c>
      <c r="AU134" s="361">
        <f t="shared" si="25"/>
        <v>2139</v>
      </c>
      <c r="AV134" s="361">
        <f t="shared" si="25"/>
        <v>2450</v>
      </c>
      <c r="AW134" s="361">
        <f t="shared" si="25"/>
        <v>2645</v>
      </c>
      <c r="AX134" s="361">
        <f t="shared" si="25"/>
        <v>2756</v>
      </c>
      <c r="AY134" s="361">
        <f t="shared" si="25"/>
        <v>2840</v>
      </c>
      <c r="AZ134" s="361">
        <f t="shared" si="25"/>
        <v>2853</v>
      </c>
      <c r="BA134" s="361">
        <f t="shared" si="25"/>
        <v>2744</v>
      </c>
      <c r="BB134" s="361">
        <f t="shared" si="25"/>
        <v>2625</v>
      </c>
      <c r="BC134" s="361">
        <f t="shared" si="25"/>
        <v>2461</v>
      </c>
      <c r="BD134" s="361">
        <f t="shared" si="25"/>
        <v>2283</v>
      </c>
      <c r="BE134" s="361">
        <f t="shared" si="25"/>
        <v>2210</v>
      </c>
      <c r="BF134" s="361">
        <f t="shared" si="25"/>
        <v>2194</v>
      </c>
      <c r="BG134" s="361">
        <f t="shared" si="25"/>
        <v>2266</v>
      </c>
      <c r="BH134" s="361">
        <f t="shared" si="25"/>
        <v>2386</v>
      </c>
      <c r="BI134" s="361">
        <f t="shared" si="25"/>
        <v>2494</v>
      </c>
      <c r="BJ134" s="361">
        <f t="shared" si="25"/>
        <v>2518</v>
      </c>
      <c r="BK134" s="361">
        <f t="shared" si="25"/>
        <v>2527</v>
      </c>
      <c r="BL134" s="361">
        <f t="shared" si="25"/>
        <v>2624</v>
      </c>
      <c r="BM134" s="361">
        <f t="shared" si="25"/>
        <v>2981</v>
      </c>
      <c r="BN134" s="361">
        <f t="shared" si="25"/>
        <v>3224</v>
      </c>
      <c r="BO134" s="361">
        <f t="shared" si="25"/>
        <v>3356</v>
      </c>
      <c r="BP134" s="361">
        <f t="shared" si="25"/>
        <v>3501</v>
      </c>
      <c r="BQ134" s="361">
        <f t="shared" si="25"/>
        <v>3521</v>
      </c>
      <c r="BR134" s="361">
        <f t="shared" si="25"/>
        <v>3458</v>
      </c>
      <c r="BS134" s="361">
        <f t="shared" si="25"/>
        <v>3360</v>
      </c>
      <c r="BT134" s="361">
        <f t="shared" si="25"/>
        <v>3229</v>
      </c>
      <c r="BU134" s="361">
        <f t="shared" si="25"/>
        <v>3063</v>
      </c>
      <c r="BV134" s="361"/>
      <c r="BW134" s="361"/>
      <c r="BX134" s="362"/>
      <c r="BY134" s="362"/>
      <c r="BZ134" s="362"/>
      <c r="CA134" s="363"/>
    </row>
    <row r="135" spans="1:79" ht="26.25" customHeight="1" x14ac:dyDescent="0.4">
      <c r="A135" s="234"/>
      <c r="B135" s="234" t="s">
        <v>427</v>
      </c>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361"/>
      <c r="AE135" s="361"/>
      <c r="AF135" s="361"/>
      <c r="AG135" s="361"/>
      <c r="AH135" s="361"/>
      <c r="AI135" s="361"/>
      <c r="AJ135" s="361"/>
      <c r="AK135" s="361"/>
      <c r="AL135" s="361"/>
      <c r="AM135" s="361"/>
      <c r="AN135" s="361"/>
      <c r="AO135" s="361"/>
      <c r="AP135" s="361"/>
      <c r="AQ135" s="361"/>
      <c r="AR135" s="361"/>
      <c r="AS135" s="361"/>
      <c r="AT135" s="361"/>
      <c r="AU135" s="361"/>
      <c r="AV135" s="361"/>
      <c r="AW135" s="361"/>
      <c r="AX135" s="361"/>
      <c r="AY135" s="361"/>
      <c r="AZ135" s="361"/>
      <c r="BA135" s="361"/>
      <c r="BB135" s="361"/>
      <c r="BC135" s="361"/>
      <c r="BD135" s="361"/>
      <c r="BE135" s="361"/>
      <c r="BF135" s="361"/>
      <c r="BG135" s="361"/>
      <c r="BH135" s="361"/>
      <c r="BI135" s="361"/>
      <c r="BJ135" s="361"/>
      <c r="BK135" s="361"/>
      <c r="BL135" s="361"/>
      <c r="BM135" s="361"/>
      <c r="BN135" s="361"/>
      <c r="BO135" s="361"/>
      <c r="BP135" s="361"/>
      <c r="BQ135" s="361"/>
      <c r="BR135" s="361"/>
      <c r="BS135" s="361"/>
      <c r="BT135" s="361"/>
      <c r="BU135" s="361"/>
      <c r="BV135" s="361"/>
      <c r="BW135" s="361"/>
      <c r="BX135" s="362"/>
      <c r="BY135" s="362"/>
      <c r="BZ135" s="362"/>
      <c r="CA135" s="363"/>
    </row>
    <row r="136" spans="1:79" x14ac:dyDescent="0.4">
      <c r="A136" s="48"/>
      <c r="B136" s="123" t="s">
        <v>458</v>
      </c>
      <c r="D136" s="361"/>
      <c r="E136" s="361"/>
      <c r="F136" s="361"/>
      <c r="G136" s="361"/>
      <c r="H136" s="361"/>
      <c r="I136" s="361"/>
      <c r="J136" s="361"/>
      <c r="K136" s="361"/>
      <c r="L136" s="361"/>
      <c r="M136" s="361"/>
      <c r="N136" s="361"/>
      <c r="O136" s="361"/>
      <c r="P136" s="361"/>
      <c r="Q136" s="361"/>
      <c r="R136" s="361"/>
      <c r="S136" s="361"/>
      <c r="T136" s="361"/>
      <c r="U136" s="361"/>
      <c r="V136" s="361"/>
      <c r="W136" s="361"/>
      <c r="X136" s="361"/>
      <c r="Y136" s="361"/>
      <c r="Z136" s="361"/>
      <c r="AA136" s="361"/>
      <c r="AB136" s="361"/>
      <c r="AC136" s="361"/>
      <c r="AD136" s="361"/>
      <c r="AE136" s="361"/>
      <c r="AF136" s="361"/>
      <c r="AG136" s="361"/>
      <c r="AH136" s="361">
        <v>2667</v>
      </c>
      <c r="AI136" s="361">
        <v>2625</v>
      </c>
      <c r="AJ136" s="361">
        <v>2843</v>
      </c>
      <c r="AK136" s="361">
        <v>3354</v>
      </c>
      <c r="AL136" s="361">
        <v>3580</v>
      </c>
      <c r="AM136" s="361">
        <v>3735</v>
      </c>
      <c r="AN136" s="361">
        <v>3745</v>
      </c>
      <c r="AO136" s="361">
        <v>3710</v>
      </c>
      <c r="AP136" s="361">
        <v>3720</v>
      </c>
      <c r="AQ136" s="361">
        <v>3665</v>
      </c>
      <c r="AR136" s="361">
        <v>3082</v>
      </c>
      <c r="AS136" s="361">
        <v>2938</v>
      </c>
      <c r="AT136" s="361">
        <v>2922</v>
      </c>
      <c r="AU136" s="361">
        <v>2967</v>
      </c>
      <c r="AV136" s="361">
        <v>3034</v>
      </c>
      <c r="AW136" s="361">
        <v>3053</v>
      </c>
      <c r="AX136" s="361">
        <v>3006</v>
      </c>
      <c r="AY136" s="361">
        <v>2939</v>
      </c>
      <c r="AZ136" s="361">
        <v>2868</v>
      </c>
      <c r="BA136" s="361">
        <v>2754</v>
      </c>
      <c r="BB136" s="361">
        <v>2628</v>
      </c>
      <c r="BC136" s="361">
        <v>2438</v>
      </c>
      <c r="BD136" s="361">
        <v>2230</v>
      </c>
      <c r="BE136" s="361">
        <v>2093</v>
      </c>
      <c r="BF136" s="361">
        <v>1993</v>
      </c>
      <c r="BG136" s="361">
        <v>1824</v>
      </c>
      <c r="BH136" s="361">
        <v>1808</v>
      </c>
      <c r="BI136" s="361">
        <v>1753</v>
      </c>
      <c r="BJ136" s="361">
        <v>1674</v>
      </c>
      <c r="BK136" s="361">
        <v>1581</v>
      </c>
      <c r="BL136" s="361">
        <v>1533</v>
      </c>
      <c r="BM136" s="361">
        <v>1512</v>
      </c>
      <c r="BN136" s="361">
        <v>1502</v>
      </c>
      <c r="BO136" s="361">
        <v>1464</v>
      </c>
      <c r="BP136" s="361">
        <v>1455</v>
      </c>
      <c r="BQ136" s="361">
        <v>1428</v>
      </c>
      <c r="BR136" s="361">
        <v>1397</v>
      </c>
      <c r="BS136" s="361">
        <v>1344</v>
      </c>
      <c r="BT136" s="361">
        <v>1300</v>
      </c>
      <c r="BU136" s="361">
        <v>1243</v>
      </c>
      <c r="BV136" s="361">
        <v>1161</v>
      </c>
      <c r="BW136" s="361">
        <v>1248</v>
      </c>
      <c r="BX136" s="362">
        <v>1236</v>
      </c>
      <c r="BY136" s="362">
        <v>1233</v>
      </c>
      <c r="BZ136" s="362">
        <v>1240</v>
      </c>
      <c r="CA136" s="363">
        <v>1245</v>
      </c>
    </row>
    <row r="137" spans="1:79" x14ac:dyDescent="0.4">
      <c r="A137" s="48"/>
      <c r="B137" s="261" t="s">
        <v>428</v>
      </c>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1"/>
      <c r="AD137" s="361"/>
      <c r="AE137" s="361"/>
      <c r="AF137" s="361"/>
      <c r="AG137" s="361"/>
      <c r="AH137" s="361"/>
      <c r="AI137" s="361"/>
      <c r="AJ137" s="361"/>
      <c r="AK137" s="361"/>
      <c r="AL137" s="361"/>
      <c r="AM137" s="361"/>
      <c r="AN137" s="361"/>
      <c r="AO137" s="361"/>
      <c r="AP137" s="361"/>
      <c r="AQ137" s="361"/>
      <c r="AR137" s="361">
        <v>2430</v>
      </c>
      <c r="AS137" s="361">
        <v>2310</v>
      </c>
      <c r="AT137" s="361">
        <v>2304</v>
      </c>
      <c r="AU137" s="361">
        <v>2350</v>
      </c>
      <c r="AV137" s="361">
        <v>2420</v>
      </c>
      <c r="AW137" s="361">
        <v>2443</v>
      </c>
      <c r="AX137" s="361">
        <v>2409</v>
      </c>
      <c r="AY137" s="361">
        <v>2360</v>
      </c>
      <c r="AZ137" s="361">
        <v>2301</v>
      </c>
      <c r="BA137" s="361">
        <v>2211</v>
      </c>
      <c r="BB137" s="361">
        <v>2105</v>
      </c>
      <c r="BC137" s="361">
        <v>1940</v>
      </c>
      <c r="BD137" s="361">
        <v>1762</v>
      </c>
      <c r="BE137" s="361">
        <v>1649</v>
      </c>
      <c r="BF137" s="361">
        <v>1567</v>
      </c>
      <c r="BG137" s="361">
        <v>1483</v>
      </c>
      <c r="BH137" s="361">
        <v>1468</v>
      </c>
      <c r="BI137" s="361">
        <v>1421</v>
      </c>
      <c r="BJ137" s="361">
        <v>1350</v>
      </c>
      <c r="BK137" s="361">
        <v>1273</v>
      </c>
      <c r="BL137" s="361">
        <v>1244</v>
      </c>
      <c r="BM137" s="361">
        <v>1230</v>
      </c>
      <c r="BN137" s="361">
        <v>1223</v>
      </c>
      <c r="BO137" s="361">
        <v>1194</v>
      </c>
      <c r="BP137" s="361">
        <v>1184</v>
      </c>
      <c r="BQ137" s="361">
        <v>1164</v>
      </c>
      <c r="BR137" s="361">
        <v>1138</v>
      </c>
      <c r="BS137" s="361">
        <v>1091</v>
      </c>
      <c r="BT137" s="361">
        <v>1055</v>
      </c>
      <c r="BU137" s="361">
        <v>1006</v>
      </c>
      <c r="BV137" s="361">
        <v>942</v>
      </c>
      <c r="BW137" s="361">
        <v>1012</v>
      </c>
      <c r="BX137" s="362">
        <v>1003</v>
      </c>
      <c r="BY137" s="362">
        <v>1000</v>
      </c>
      <c r="BZ137" s="362">
        <v>1006</v>
      </c>
      <c r="CA137" s="363">
        <v>1011</v>
      </c>
    </row>
    <row r="138" spans="1:79" x14ac:dyDescent="0.4">
      <c r="A138" s="48"/>
      <c r="B138" s="261" t="s">
        <v>429</v>
      </c>
      <c r="D138" s="361"/>
      <c r="E138" s="361"/>
      <c r="F138" s="361"/>
      <c r="G138" s="361"/>
      <c r="H138" s="361"/>
      <c r="I138" s="361"/>
      <c r="J138" s="361"/>
      <c r="K138" s="361"/>
      <c r="L138" s="361"/>
      <c r="M138" s="361"/>
      <c r="N138" s="361"/>
      <c r="O138" s="361"/>
      <c r="P138" s="361"/>
      <c r="Q138" s="361"/>
      <c r="R138" s="361"/>
      <c r="S138" s="361"/>
      <c r="T138" s="361"/>
      <c r="U138" s="361"/>
      <c r="V138" s="361"/>
      <c r="W138" s="361"/>
      <c r="X138" s="361"/>
      <c r="Y138" s="361"/>
      <c r="Z138" s="361"/>
      <c r="AA138" s="361"/>
      <c r="AB138" s="361"/>
      <c r="AC138" s="361"/>
      <c r="AD138" s="361"/>
      <c r="AE138" s="361"/>
      <c r="AF138" s="361"/>
      <c r="AG138" s="361"/>
      <c r="AH138" s="361"/>
      <c r="AI138" s="361"/>
      <c r="AJ138" s="361"/>
      <c r="AK138" s="361"/>
      <c r="AL138" s="361"/>
      <c r="AM138" s="361"/>
      <c r="AN138" s="361"/>
      <c r="AO138" s="361"/>
      <c r="AP138" s="361"/>
      <c r="AQ138" s="361"/>
      <c r="AR138" s="361">
        <v>160</v>
      </c>
      <c r="AS138" s="361">
        <v>151</v>
      </c>
      <c r="AT138" s="361">
        <v>151</v>
      </c>
      <c r="AU138" s="361">
        <v>152</v>
      </c>
      <c r="AV138" s="361">
        <v>153</v>
      </c>
      <c r="AW138" s="361">
        <v>153</v>
      </c>
      <c r="AX138" s="361">
        <v>152</v>
      </c>
      <c r="AY138" s="361">
        <v>151</v>
      </c>
      <c r="AZ138" s="361">
        <v>148</v>
      </c>
      <c r="BA138" s="361">
        <v>143</v>
      </c>
      <c r="BB138" s="361">
        <v>138</v>
      </c>
      <c r="BC138" s="361">
        <v>132</v>
      </c>
      <c r="BD138" s="361">
        <v>126</v>
      </c>
      <c r="BE138" s="361">
        <v>122</v>
      </c>
      <c r="BF138" s="361">
        <v>117</v>
      </c>
      <c r="BG138" s="361">
        <v>112</v>
      </c>
      <c r="BH138" s="361">
        <v>110</v>
      </c>
      <c r="BI138" s="361">
        <v>109</v>
      </c>
      <c r="BJ138" s="361">
        <v>107</v>
      </c>
      <c r="BK138" s="361">
        <v>112</v>
      </c>
      <c r="BL138" s="361">
        <v>90</v>
      </c>
      <c r="BM138" s="361">
        <v>80</v>
      </c>
      <c r="BN138" s="361">
        <v>72</v>
      </c>
      <c r="BO138" s="361">
        <v>65</v>
      </c>
      <c r="BP138" s="361">
        <v>65</v>
      </c>
      <c r="BQ138" s="361">
        <v>64</v>
      </c>
      <c r="BR138" s="361">
        <v>63</v>
      </c>
      <c r="BS138" s="361">
        <v>61</v>
      </c>
      <c r="BT138" s="361">
        <v>60</v>
      </c>
      <c r="BU138" s="361">
        <v>59</v>
      </c>
      <c r="BV138" s="361">
        <v>55</v>
      </c>
      <c r="BW138" s="361">
        <v>58</v>
      </c>
      <c r="BX138" s="362">
        <v>57</v>
      </c>
      <c r="BY138" s="362">
        <v>57</v>
      </c>
      <c r="BZ138" s="362">
        <v>57</v>
      </c>
      <c r="CA138" s="363">
        <v>57</v>
      </c>
    </row>
    <row r="139" spans="1:79" x14ac:dyDescent="0.4">
      <c r="A139" s="48"/>
      <c r="B139" s="261" t="s">
        <v>430</v>
      </c>
      <c r="D139" s="361"/>
      <c r="E139" s="361"/>
      <c r="F139" s="361"/>
      <c r="G139" s="361"/>
      <c r="H139" s="361"/>
      <c r="I139" s="361"/>
      <c r="J139" s="361"/>
      <c r="K139" s="361"/>
      <c r="L139" s="361"/>
      <c r="M139" s="361"/>
      <c r="N139" s="361"/>
      <c r="O139" s="361"/>
      <c r="P139" s="361"/>
      <c r="Q139" s="361"/>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v>492</v>
      </c>
      <c r="AS139" s="361">
        <v>478</v>
      </c>
      <c r="AT139" s="361">
        <v>467</v>
      </c>
      <c r="AU139" s="361">
        <v>465</v>
      </c>
      <c r="AV139" s="361">
        <v>460</v>
      </c>
      <c r="AW139" s="361">
        <v>457</v>
      </c>
      <c r="AX139" s="361">
        <v>445</v>
      </c>
      <c r="AY139" s="361">
        <v>428</v>
      </c>
      <c r="AZ139" s="361">
        <v>420</v>
      </c>
      <c r="BA139" s="361">
        <v>400</v>
      </c>
      <c r="BB139" s="361">
        <v>385</v>
      </c>
      <c r="BC139" s="361">
        <v>366</v>
      </c>
      <c r="BD139" s="361">
        <v>342</v>
      </c>
      <c r="BE139" s="361">
        <v>322</v>
      </c>
      <c r="BF139" s="361">
        <v>308</v>
      </c>
      <c r="BG139" s="361">
        <v>229</v>
      </c>
      <c r="BH139" s="361">
        <v>231</v>
      </c>
      <c r="BI139" s="361">
        <v>224</v>
      </c>
      <c r="BJ139" s="361">
        <v>216</v>
      </c>
      <c r="BK139" s="361">
        <v>196</v>
      </c>
      <c r="BL139" s="361">
        <v>199</v>
      </c>
      <c r="BM139" s="361">
        <v>202</v>
      </c>
      <c r="BN139" s="361">
        <v>206</v>
      </c>
      <c r="BO139" s="361">
        <v>205</v>
      </c>
      <c r="BP139" s="361">
        <v>206</v>
      </c>
      <c r="BQ139" s="361">
        <v>201</v>
      </c>
      <c r="BR139" s="361">
        <v>197</v>
      </c>
      <c r="BS139" s="361">
        <v>192</v>
      </c>
      <c r="BT139" s="361">
        <v>185</v>
      </c>
      <c r="BU139" s="361">
        <v>178</v>
      </c>
      <c r="BV139" s="361">
        <v>164</v>
      </c>
      <c r="BW139" s="361">
        <v>178</v>
      </c>
      <c r="BX139" s="362">
        <v>176</v>
      </c>
      <c r="BY139" s="362">
        <v>175</v>
      </c>
      <c r="BZ139" s="362">
        <v>176</v>
      </c>
      <c r="CA139" s="363">
        <v>177</v>
      </c>
    </row>
    <row r="140" spans="1:79" ht="26.25" customHeight="1" x14ac:dyDescent="0.4">
      <c r="A140" s="48"/>
      <c r="B140" s="123" t="s">
        <v>454</v>
      </c>
      <c r="D140" s="361"/>
      <c r="E140" s="361"/>
      <c r="F140" s="361"/>
      <c r="G140" s="361"/>
      <c r="H140" s="361"/>
      <c r="I140" s="361"/>
      <c r="J140" s="361"/>
      <c r="K140" s="361"/>
      <c r="L140" s="361"/>
      <c r="M140" s="361"/>
      <c r="N140" s="361"/>
      <c r="O140" s="361"/>
      <c r="P140" s="361"/>
      <c r="Q140" s="361"/>
      <c r="R140" s="361"/>
      <c r="S140" s="361"/>
      <c r="T140" s="361"/>
      <c r="U140" s="361"/>
      <c r="V140" s="361"/>
      <c r="W140" s="361"/>
      <c r="X140" s="361"/>
      <c r="Y140" s="361"/>
      <c r="Z140" s="361"/>
      <c r="AA140" s="361"/>
      <c r="AB140" s="361"/>
      <c r="AC140" s="361"/>
      <c r="AD140" s="361"/>
      <c r="AE140" s="361"/>
      <c r="AF140" s="361"/>
      <c r="AG140" s="361"/>
      <c r="AH140" s="361">
        <v>741</v>
      </c>
      <c r="AI140" s="361">
        <v>689</v>
      </c>
      <c r="AJ140" s="361">
        <v>713</v>
      </c>
      <c r="AK140" s="361">
        <v>797</v>
      </c>
      <c r="AL140" s="361">
        <v>851</v>
      </c>
      <c r="AM140" s="361">
        <v>1015</v>
      </c>
      <c r="AN140" s="361">
        <v>1080</v>
      </c>
      <c r="AO140" s="361">
        <v>1150</v>
      </c>
      <c r="AP140" s="361">
        <v>1180</v>
      </c>
      <c r="AQ140" s="361">
        <v>1195</v>
      </c>
      <c r="AR140" s="361">
        <v>914</v>
      </c>
      <c r="AS140" s="361">
        <v>948</v>
      </c>
      <c r="AT140" s="361">
        <v>1028</v>
      </c>
      <c r="AU140" s="361">
        <v>1153</v>
      </c>
      <c r="AV140" s="361">
        <v>1346</v>
      </c>
      <c r="AW140" s="361">
        <v>1549</v>
      </c>
      <c r="AX140" s="361">
        <v>1686</v>
      </c>
      <c r="AY140" s="361">
        <v>1818</v>
      </c>
      <c r="AZ140" s="361">
        <v>1872</v>
      </c>
      <c r="BA140" s="361">
        <v>1834</v>
      </c>
      <c r="BB140" s="361">
        <v>1795</v>
      </c>
      <c r="BC140" s="361">
        <v>1749</v>
      </c>
      <c r="BD140" s="361">
        <v>1717</v>
      </c>
      <c r="BE140" s="361">
        <v>1753</v>
      </c>
      <c r="BF140" s="361">
        <v>1814</v>
      </c>
      <c r="BG140" s="361">
        <v>1988</v>
      </c>
      <c r="BH140" s="361">
        <v>2132</v>
      </c>
      <c r="BI140" s="361">
        <v>2233</v>
      </c>
      <c r="BJ140" s="361">
        <v>2347</v>
      </c>
      <c r="BK140" s="361">
        <v>2455</v>
      </c>
      <c r="BL140" s="361">
        <v>2633</v>
      </c>
      <c r="BM140" s="361">
        <v>3035</v>
      </c>
      <c r="BN140" s="361">
        <v>3296</v>
      </c>
      <c r="BO140" s="361">
        <v>3468</v>
      </c>
      <c r="BP140" s="361">
        <v>3598</v>
      </c>
      <c r="BQ140" s="361">
        <v>3597</v>
      </c>
      <c r="BR140" s="361">
        <v>3524</v>
      </c>
      <c r="BS140" s="361">
        <v>3433</v>
      </c>
      <c r="BT140" s="361">
        <v>3294</v>
      </c>
      <c r="BU140" s="361">
        <v>3128</v>
      </c>
      <c r="BV140" s="361">
        <v>2820</v>
      </c>
      <c r="BW140" s="361">
        <v>3228</v>
      </c>
      <c r="BX140" s="362">
        <v>3201</v>
      </c>
      <c r="BY140" s="362">
        <v>3183</v>
      </c>
      <c r="BZ140" s="362">
        <v>3192</v>
      </c>
      <c r="CA140" s="363">
        <v>3186</v>
      </c>
    </row>
    <row r="141" spans="1:79" x14ac:dyDescent="0.4">
      <c r="A141" s="48"/>
      <c r="B141" s="261" t="s">
        <v>428</v>
      </c>
      <c r="D141" s="361"/>
      <c r="E141" s="361"/>
      <c r="F141" s="361"/>
      <c r="G141" s="361"/>
      <c r="H141" s="361"/>
      <c r="I141" s="361"/>
      <c r="J141" s="361"/>
      <c r="K141" s="361"/>
      <c r="L141" s="361"/>
      <c r="M141" s="361"/>
      <c r="N141" s="361"/>
      <c r="O141" s="361"/>
      <c r="P141" s="361"/>
      <c r="Q141" s="361"/>
      <c r="R141" s="361"/>
      <c r="S141" s="361"/>
      <c r="T141" s="361"/>
      <c r="U141" s="361"/>
      <c r="V141" s="361"/>
      <c r="W141" s="361"/>
      <c r="X141" s="361"/>
      <c r="Y141" s="361"/>
      <c r="Z141" s="361"/>
      <c r="AA141" s="361"/>
      <c r="AB141" s="361"/>
      <c r="AC141" s="361"/>
      <c r="AD141" s="361"/>
      <c r="AE141" s="361"/>
      <c r="AF141" s="361"/>
      <c r="AG141" s="361"/>
      <c r="AH141" s="361"/>
      <c r="AI141" s="361"/>
      <c r="AJ141" s="361"/>
      <c r="AK141" s="361"/>
      <c r="AL141" s="361"/>
      <c r="AM141" s="361"/>
      <c r="AN141" s="361"/>
      <c r="AO141" s="361"/>
      <c r="AP141" s="361"/>
      <c r="AQ141" s="361"/>
      <c r="AR141" s="361">
        <v>797</v>
      </c>
      <c r="AS141" s="361">
        <v>819</v>
      </c>
      <c r="AT141" s="361">
        <v>900</v>
      </c>
      <c r="AU141" s="361">
        <v>1020</v>
      </c>
      <c r="AV141" s="361">
        <v>1195</v>
      </c>
      <c r="AW141" s="361">
        <v>1379</v>
      </c>
      <c r="AX141" s="361">
        <v>1498</v>
      </c>
      <c r="AY141" s="361">
        <v>1614</v>
      </c>
      <c r="AZ141" s="361">
        <v>1655</v>
      </c>
      <c r="BA141" s="361">
        <v>1613</v>
      </c>
      <c r="BB141" s="361">
        <v>1574</v>
      </c>
      <c r="BC141" s="361">
        <v>1531</v>
      </c>
      <c r="BD141" s="361">
        <v>1500</v>
      </c>
      <c r="BE141" s="361">
        <v>1534</v>
      </c>
      <c r="BF141" s="361">
        <v>1590</v>
      </c>
      <c r="BG141" s="361">
        <v>1692</v>
      </c>
      <c r="BH141" s="361">
        <v>1823</v>
      </c>
      <c r="BI141" s="361">
        <v>1927</v>
      </c>
      <c r="BJ141" s="361">
        <v>2038</v>
      </c>
      <c r="BK141" s="361">
        <v>2125</v>
      </c>
      <c r="BL141" s="361">
        <v>2292</v>
      </c>
      <c r="BM141" s="361">
        <v>2642</v>
      </c>
      <c r="BN141" s="361">
        <v>2867</v>
      </c>
      <c r="BO141" s="361">
        <v>3016</v>
      </c>
      <c r="BP141" s="361">
        <v>3133</v>
      </c>
      <c r="BQ141" s="361">
        <v>3133</v>
      </c>
      <c r="BR141" s="361">
        <v>3065</v>
      </c>
      <c r="BS141" s="361">
        <v>2986</v>
      </c>
      <c r="BT141" s="361">
        <v>2863</v>
      </c>
      <c r="BU141" s="361">
        <v>2714</v>
      </c>
      <c r="BV141" s="361">
        <v>2445</v>
      </c>
      <c r="BW141" s="361">
        <v>2799</v>
      </c>
      <c r="BX141" s="362">
        <v>2776</v>
      </c>
      <c r="BY141" s="362">
        <v>2761</v>
      </c>
      <c r="BZ141" s="362">
        <v>2769</v>
      </c>
      <c r="CA141" s="363">
        <v>2764</v>
      </c>
    </row>
    <row r="142" spans="1:79" x14ac:dyDescent="0.4">
      <c r="A142" s="48"/>
      <c r="B142" s="261" t="s">
        <v>429</v>
      </c>
      <c r="D142" s="361"/>
      <c r="E142" s="361"/>
      <c r="F142" s="361"/>
      <c r="G142" s="361"/>
      <c r="H142" s="361"/>
      <c r="I142" s="361"/>
      <c r="J142" s="361"/>
      <c r="K142" s="361"/>
      <c r="L142" s="361"/>
      <c r="M142" s="361"/>
      <c r="N142" s="361"/>
      <c r="O142" s="361"/>
      <c r="P142" s="361"/>
      <c r="Q142" s="361"/>
      <c r="R142" s="361"/>
      <c r="S142" s="361"/>
      <c r="T142" s="361"/>
      <c r="U142" s="361"/>
      <c r="V142" s="361"/>
      <c r="W142" s="361"/>
      <c r="X142" s="361"/>
      <c r="Y142" s="361"/>
      <c r="Z142" s="361"/>
      <c r="AA142" s="361"/>
      <c r="AB142" s="361"/>
      <c r="AC142" s="361"/>
      <c r="AD142" s="361"/>
      <c r="AE142" s="361"/>
      <c r="AF142" s="361"/>
      <c r="AG142" s="361"/>
      <c r="AH142" s="361"/>
      <c r="AI142" s="361"/>
      <c r="AJ142" s="361"/>
      <c r="AK142" s="361"/>
      <c r="AL142" s="361"/>
      <c r="AM142" s="361"/>
      <c r="AN142" s="361"/>
      <c r="AO142" s="361"/>
      <c r="AP142" s="361"/>
      <c r="AQ142" s="361"/>
      <c r="AR142" s="361">
        <v>45</v>
      </c>
      <c r="AS142" s="361">
        <v>50</v>
      </c>
      <c r="AT142" s="361">
        <v>52</v>
      </c>
      <c r="AU142" s="361">
        <v>58</v>
      </c>
      <c r="AV142" s="361">
        <v>67</v>
      </c>
      <c r="AW142" s="361">
        <v>76</v>
      </c>
      <c r="AX142" s="361">
        <v>84</v>
      </c>
      <c r="AY142" s="361">
        <v>89</v>
      </c>
      <c r="AZ142" s="361">
        <v>92</v>
      </c>
      <c r="BA142" s="361">
        <v>90</v>
      </c>
      <c r="BB142" s="361">
        <v>89</v>
      </c>
      <c r="BC142" s="361">
        <v>86</v>
      </c>
      <c r="BD142" s="361">
        <v>84</v>
      </c>
      <c r="BE142" s="361">
        <v>84</v>
      </c>
      <c r="BF142" s="361">
        <v>83</v>
      </c>
      <c r="BG142" s="361">
        <v>85</v>
      </c>
      <c r="BH142" s="361">
        <v>91</v>
      </c>
      <c r="BI142" s="361">
        <v>92</v>
      </c>
      <c r="BJ142" s="361">
        <v>94</v>
      </c>
      <c r="BK142" s="361">
        <v>102</v>
      </c>
      <c r="BL142" s="361">
        <v>121</v>
      </c>
      <c r="BM142" s="361">
        <v>148</v>
      </c>
      <c r="BN142" s="361">
        <v>166</v>
      </c>
      <c r="BO142" s="361">
        <v>181</v>
      </c>
      <c r="BP142" s="361">
        <v>187</v>
      </c>
      <c r="BQ142" s="361">
        <v>188</v>
      </c>
      <c r="BR142" s="361">
        <v>186</v>
      </c>
      <c r="BS142" s="361">
        <v>182</v>
      </c>
      <c r="BT142" s="361">
        <v>176</v>
      </c>
      <c r="BU142" s="361">
        <v>170</v>
      </c>
      <c r="BV142" s="361">
        <v>153</v>
      </c>
      <c r="BW142" s="361">
        <v>170</v>
      </c>
      <c r="BX142" s="362">
        <v>169</v>
      </c>
      <c r="BY142" s="362">
        <v>168</v>
      </c>
      <c r="BZ142" s="362">
        <v>169</v>
      </c>
      <c r="CA142" s="363">
        <v>168</v>
      </c>
    </row>
    <row r="143" spans="1:79" x14ac:dyDescent="0.4">
      <c r="A143" s="48"/>
      <c r="B143" s="261" t="s">
        <v>430</v>
      </c>
      <c r="D143" s="361"/>
      <c r="E143" s="361"/>
      <c r="F143" s="361"/>
      <c r="G143" s="361"/>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1"/>
      <c r="AD143" s="361"/>
      <c r="AE143" s="361"/>
      <c r="AF143" s="361"/>
      <c r="AG143" s="361"/>
      <c r="AH143" s="361"/>
      <c r="AI143" s="361"/>
      <c r="AJ143" s="361"/>
      <c r="AK143" s="361"/>
      <c r="AL143" s="361"/>
      <c r="AM143" s="361"/>
      <c r="AN143" s="361"/>
      <c r="AO143" s="361"/>
      <c r="AP143" s="361"/>
      <c r="AQ143" s="361"/>
      <c r="AR143" s="361">
        <v>72</v>
      </c>
      <c r="AS143" s="361">
        <v>78</v>
      </c>
      <c r="AT143" s="361">
        <v>75</v>
      </c>
      <c r="AU143" s="361">
        <v>75</v>
      </c>
      <c r="AV143" s="361">
        <v>83</v>
      </c>
      <c r="AW143" s="361">
        <v>93</v>
      </c>
      <c r="AX143" s="361">
        <v>105</v>
      </c>
      <c r="AY143" s="361">
        <v>115</v>
      </c>
      <c r="AZ143" s="361">
        <v>124</v>
      </c>
      <c r="BA143" s="361">
        <v>131</v>
      </c>
      <c r="BB143" s="361">
        <v>132</v>
      </c>
      <c r="BC143" s="361">
        <v>132</v>
      </c>
      <c r="BD143" s="361">
        <v>133</v>
      </c>
      <c r="BE143" s="361">
        <v>135</v>
      </c>
      <c r="BF143" s="361">
        <v>141</v>
      </c>
      <c r="BG143" s="361">
        <v>211</v>
      </c>
      <c r="BH143" s="361">
        <v>218</v>
      </c>
      <c r="BI143" s="361">
        <v>214</v>
      </c>
      <c r="BJ143" s="361">
        <v>215</v>
      </c>
      <c r="BK143" s="361">
        <v>228</v>
      </c>
      <c r="BL143" s="361">
        <v>220</v>
      </c>
      <c r="BM143" s="361">
        <v>245</v>
      </c>
      <c r="BN143" s="361">
        <v>263</v>
      </c>
      <c r="BO143" s="361">
        <v>271</v>
      </c>
      <c r="BP143" s="361">
        <v>278</v>
      </c>
      <c r="BQ143" s="361">
        <v>277</v>
      </c>
      <c r="BR143" s="361">
        <v>272</v>
      </c>
      <c r="BS143" s="361">
        <v>264</v>
      </c>
      <c r="BT143" s="361">
        <v>254</v>
      </c>
      <c r="BU143" s="361">
        <v>243</v>
      </c>
      <c r="BV143" s="361">
        <v>222</v>
      </c>
      <c r="BW143" s="361">
        <v>258</v>
      </c>
      <c r="BX143" s="362">
        <v>256</v>
      </c>
      <c r="BY143" s="362">
        <v>254</v>
      </c>
      <c r="BZ143" s="362">
        <v>255</v>
      </c>
      <c r="CA143" s="363">
        <v>254</v>
      </c>
    </row>
    <row r="144" spans="1:79" ht="15.4" thickBot="1" x14ac:dyDescent="0.45">
      <c r="A144" s="102"/>
      <c r="B144" s="435"/>
      <c r="C144" s="349"/>
      <c r="D144" s="390"/>
      <c r="E144" s="390"/>
      <c r="F144" s="390"/>
      <c r="G144" s="390"/>
      <c r="H144" s="390"/>
      <c r="I144" s="390"/>
      <c r="J144" s="390"/>
      <c r="K144" s="390"/>
      <c r="L144" s="390"/>
      <c r="M144" s="390"/>
      <c r="N144" s="390"/>
      <c r="O144" s="390"/>
      <c r="P144" s="390"/>
      <c r="Q144" s="390"/>
      <c r="R144" s="390"/>
      <c r="S144" s="390"/>
      <c r="T144" s="390"/>
      <c r="U144" s="390"/>
      <c r="V144" s="390"/>
      <c r="W144" s="390"/>
      <c r="X144" s="390"/>
      <c r="Y144" s="390"/>
      <c r="Z144" s="390"/>
      <c r="AA144" s="390"/>
      <c r="AB144" s="390"/>
      <c r="AC144" s="390"/>
      <c r="AD144" s="390"/>
      <c r="AE144" s="390"/>
      <c r="AF144" s="390"/>
      <c r="AG144" s="390"/>
      <c r="AH144" s="390"/>
      <c r="AI144" s="390"/>
      <c r="AJ144" s="390"/>
      <c r="AK144" s="390"/>
      <c r="AL144" s="390"/>
      <c r="AM144" s="390"/>
      <c r="AN144" s="390"/>
      <c r="AO144" s="390"/>
      <c r="AP144" s="390"/>
      <c r="AQ144" s="390"/>
      <c r="AR144" s="390"/>
      <c r="AS144" s="390"/>
      <c r="AT144" s="390"/>
      <c r="AU144" s="390"/>
      <c r="AV144" s="390"/>
      <c r="AW144" s="390"/>
      <c r="AX144" s="390"/>
      <c r="AY144" s="390"/>
      <c r="AZ144" s="390"/>
      <c r="BA144" s="390"/>
      <c r="BB144" s="390"/>
      <c r="BC144" s="390"/>
      <c r="BD144" s="390"/>
      <c r="BE144" s="390"/>
      <c r="BF144" s="390"/>
      <c r="BG144" s="390"/>
      <c r="BH144" s="390"/>
      <c r="BI144" s="390"/>
      <c r="BJ144" s="390"/>
      <c r="BK144" s="390"/>
      <c r="BL144" s="390"/>
      <c r="BM144" s="390"/>
      <c r="BN144" s="390"/>
      <c r="BO144" s="390"/>
      <c r="BP144" s="390"/>
      <c r="BQ144" s="390"/>
      <c r="BR144" s="390"/>
      <c r="BS144" s="390"/>
      <c r="BT144" s="390"/>
      <c r="BU144" s="390"/>
      <c r="BV144" s="390"/>
      <c r="BW144" s="390"/>
      <c r="BX144" s="390"/>
      <c r="BY144" s="390"/>
      <c r="BZ144" s="390"/>
      <c r="CA144" s="39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0.39997558519241921"/>
  </sheetPr>
  <dimension ref="A1:CA158"/>
  <sheetViews>
    <sheetView zoomScale="70" zoomScaleNormal="70" workbookViewId="0">
      <pane xSplit="3" topLeftCell="BS1" activePane="topRight" state="frozen"/>
      <selection activeCell="A4" sqref="A4"/>
      <selection pane="top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458" customWidth="1"/>
    <col min="76" max="79" width="12.73046875" style="312" customWidth="1"/>
    <col min="80" max="16384" width="9.1328125" style="312"/>
  </cols>
  <sheetData>
    <row r="1" spans="1:79" s="310" customFormat="1" ht="25.5" customHeight="1" thickBot="1" x14ac:dyDescent="0.4">
      <c r="A1" s="40" t="s">
        <v>42</v>
      </c>
      <c r="B1" s="41" t="s">
        <v>82</v>
      </c>
      <c r="C1" s="92"/>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c r="AK1" s="436"/>
      <c r="AL1" s="436"/>
      <c r="AM1" s="436"/>
      <c r="AN1" s="436"/>
      <c r="AO1" s="436"/>
      <c r="AP1" s="436"/>
      <c r="AQ1" s="436"/>
      <c r="AR1" s="436"/>
      <c r="AS1" s="436"/>
      <c r="AT1" s="436"/>
      <c r="AU1" s="436"/>
      <c r="AV1" s="436"/>
      <c r="AW1" s="436"/>
      <c r="AX1" s="436"/>
      <c r="AY1" s="436"/>
      <c r="AZ1" s="436"/>
      <c r="BA1" s="436"/>
      <c r="BB1" s="436"/>
      <c r="BC1" s="436"/>
      <c r="BD1" s="436"/>
      <c r="BE1" s="436"/>
      <c r="BF1" s="436"/>
      <c r="BG1" s="436"/>
      <c r="BH1" s="436"/>
      <c r="BI1" s="436"/>
      <c r="BJ1" s="436"/>
      <c r="BK1" s="436"/>
      <c r="BL1" s="436"/>
      <c r="BM1" s="436"/>
      <c r="BN1" s="436"/>
      <c r="BO1" s="436"/>
      <c r="BP1" s="436"/>
      <c r="BQ1" s="436"/>
      <c r="BR1" s="436"/>
      <c r="BS1" s="436"/>
      <c r="BT1" s="436"/>
      <c r="BU1" s="436"/>
      <c r="BV1" s="436"/>
      <c r="BW1" s="436"/>
      <c r="BX1" s="436"/>
    </row>
    <row r="2" spans="1:79" ht="39" customHeight="1" x14ac:dyDescent="0.4">
      <c r="A2" s="44" t="s">
        <v>592</v>
      </c>
      <c r="B2" s="17" t="s">
        <v>470</v>
      </c>
      <c r="C2" s="404"/>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69"/>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s="230" customFormat="1" ht="30.75" customHeight="1" x14ac:dyDescent="0.4">
      <c r="A4" s="437"/>
      <c r="B4" s="120" t="s">
        <v>471</v>
      </c>
      <c r="C4" s="91"/>
      <c r="D4" s="438">
        <f t="shared" ref="D4:AG4" si="0">SUM(D8,D17,D27,D34,D37,D40)</f>
        <v>43.5</v>
      </c>
      <c r="E4" s="438">
        <f t="shared" si="0"/>
        <v>65.5</v>
      </c>
      <c r="F4" s="438">
        <f t="shared" si="0"/>
        <v>68.599999999999994</v>
      </c>
      <c r="G4" s="438">
        <f t="shared" si="0"/>
        <v>63.3</v>
      </c>
      <c r="H4" s="438">
        <f t="shared" si="0"/>
        <v>79.2</v>
      </c>
      <c r="I4" s="438">
        <f t="shared" si="0"/>
        <v>84.9</v>
      </c>
      <c r="J4" s="438">
        <f t="shared" si="0"/>
        <v>84.5</v>
      </c>
      <c r="K4" s="438">
        <f t="shared" si="0"/>
        <v>99.6</v>
      </c>
      <c r="L4" s="438">
        <f t="shared" si="0"/>
        <v>96.7</v>
      </c>
      <c r="M4" s="438">
        <f t="shared" si="0"/>
        <v>111.4</v>
      </c>
      <c r="N4" s="438">
        <f t="shared" si="0"/>
        <v>133.5</v>
      </c>
      <c r="O4" s="438">
        <f t="shared" si="0"/>
        <v>130.6</v>
      </c>
      <c r="P4" s="438">
        <f t="shared" si="0"/>
        <v>135</v>
      </c>
      <c r="Q4" s="438">
        <f t="shared" si="0"/>
        <v>154.6</v>
      </c>
      <c r="R4" s="438">
        <f t="shared" si="0"/>
        <v>161.5</v>
      </c>
      <c r="S4" s="438">
        <f t="shared" si="0"/>
        <v>191.4</v>
      </c>
      <c r="T4" s="438">
        <f t="shared" si="0"/>
        <v>200.9</v>
      </c>
      <c r="U4" s="438">
        <f t="shared" si="0"/>
        <v>248.5</v>
      </c>
      <c r="V4" s="438">
        <f>SUM(V8,V17,V27,V34,V37,V40)</f>
        <v>261.8</v>
      </c>
      <c r="W4" s="438">
        <f t="shared" si="0"/>
        <v>322.89999999999998</v>
      </c>
      <c r="X4" s="438">
        <f t="shared" si="0"/>
        <v>348.4</v>
      </c>
      <c r="Y4" s="438">
        <f t="shared" si="0"/>
        <v>382.7</v>
      </c>
      <c r="Z4" s="438">
        <f t="shared" si="0"/>
        <v>373.7</v>
      </c>
      <c r="AA4" s="438">
        <f t="shared" si="0"/>
        <v>413.7</v>
      </c>
      <c r="AB4" s="438">
        <f t="shared" si="0"/>
        <v>486.6</v>
      </c>
      <c r="AC4" s="438">
        <f t="shared" si="0"/>
        <v>547.80899999999997</v>
      </c>
      <c r="AD4" s="438">
        <f t="shared" si="0"/>
        <v>664.90499999999997</v>
      </c>
      <c r="AE4" s="438">
        <f t="shared" si="0"/>
        <v>884.99400000000003</v>
      </c>
      <c r="AF4" s="438">
        <f t="shared" si="0"/>
        <v>1092.8500000000001</v>
      </c>
      <c r="AG4" s="438">
        <f t="shared" si="0"/>
        <v>1331.0940000000001</v>
      </c>
      <c r="AH4" s="438">
        <f t="shared" ref="AH4:BV4" si="1">SUM(AH5:AH6)</f>
        <v>1735</v>
      </c>
      <c r="AI4" s="438">
        <f t="shared" si="1"/>
        <v>1881</v>
      </c>
      <c r="AJ4" s="438">
        <f t="shared" si="1"/>
        <v>2084</v>
      </c>
      <c r="AK4" s="438">
        <f t="shared" si="1"/>
        <v>2378</v>
      </c>
      <c r="AL4" s="438">
        <f t="shared" si="1"/>
        <v>2560.0000000000005</v>
      </c>
      <c r="AM4" s="438">
        <f t="shared" si="1"/>
        <v>2624.0000000000005</v>
      </c>
      <c r="AN4" s="438">
        <f t="shared" si="1"/>
        <v>3010</v>
      </c>
      <c r="AO4" s="438">
        <f t="shared" si="1"/>
        <v>3322.9999999999995</v>
      </c>
      <c r="AP4" s="438">
        <f t="shared" si="1"/>
        <v>3676.8379999999997</v>
      </c>
      <c r="AQ4" s="438">
        <f t="shared" si="1"/>
        <v>4043.5760000000005</v>
      </c>
      <c r="AR4" s="438">
        <f t="shared" si="1"/>
        <v>4639.5419999999995</v>
      </c>
      <c r="AS4" s="438">
        <f t="shared" si="1"/>
        <v>5288.3220000000001</v>
      </c>
      <c r="AT4" s="438">
        <f t="shared" si="1"/>
        <v>6158.0410000000011</v>
      </c>
      <c r="AU4" s="438">
        <f t="shared" si="1"/>
        <v>7754.1389999999992</v>
      </c>
      <c r="AV4" s="438">
        <f t="shared" si="1"/>
        <v>9112.7170000000006</v>
      </c>
      <c r="AW4" s="438">
        <f t="shared" si="1"/>
        <v>10494.066999999999</v>
      </c>
      <c r="AX4" s="438">
        <f t="shared" si="1"/>
        <v>11580.523999999999</v>
      </c>
      <c r="AY4" s="438">
        <f t="shared" si="1"/>
        <v>11948.351999999999</v>
      </c>
      <c r="AZ4" s="438">
        <f t="shared" si="1"/>
        <v>12074.405000000001</v>
      </c>
      <c r="BA4" s="438">
        <f t="shared" si="1"/>
        <v>12090.098000000002</v>
      </c>
      <c r="BB4" s="438">
        <f t="shared" si="1"/>
        <v>12082.812</v>
      </c>
      <c r="BC4" s="438">
        <f t="shared" si="1"/>
        <v>11847.279</v>
      </c>
      <c r="BD4" s="438">
        <f t="shared" si="1"/>
        <v>12180.391000000001</v>
      </c>
      <c r="BE4" s="438">
        <f t="shared" si="1"/>
        <v>12557.704338892205</v>
      </c>
      <c r="BF4" s="438">
        <f t="shared" si="1"/>
        <v>12488.598948891869</v>
      </c>
      <c r="BG4" s="438">
        <f t="shared" si="1"/>
        <v>12665.169673067492</v>
      </c>
      <c r="BH4" s="439">
        <f t="shared" si="1"/>
        <v>12297.070067599379</v>
      </c>
      <c r="BI4" s="438">
        <f t="shared" si="1"/>
        <v>12082.332327895076</v>
      </c>
      <c r="BJ4" s="438">
        <f t="shared" si="1"/>
        <v>12043.921697260022</v>
      </c>
      <c r="BK4" s="438">
        <f t="shared" si="1"/>
        <v>12612.190449657457</v>
      </c>
      <c r="BL4" s="438">
        <f t="shared" si="1"/>
        <v>12629.213878372164</v>
      </c>
      <c r="BM4" s="438">
        <f t="shared" si="1"/>
        <v>13267.210975195316</v>
      </c>
      <c r="BN4" s="438">
        <f t="shared" si="1"/>
        <v>13311.061557779603</v>
      </c>
      <c r="BO4" s="438">
        <f t="shared" si="1"/>
        <v>13412.354468304708</v>
      </c>
      <c r="BP4" s="438">
        <f t="shared" si="1"/>
        <v>13431.776763784655</v>
      </c>
      <c r="BQ4" s="438">
        <f t="shared" si="1"/>
        <v>13474.883556889308</v>
      </c>
      <c r="BR4" s="438">
        <f t="shared" si="1"/>
        <v>14266.9206808656</v>
      </c>
      <c r="BS4" s="438">
        <f t="shared" si="1"/>
        <v>15035.644910015259</v>
      </c>
      <c r="BT4" s="438">
        <f t="shared" si="1"/>
        <v>15170.63865274136</v>
      </c>
      <c r="BU4" s="438">
        <f t="shared" si="1"/>
        <v>15501.144740681757</v>
      </c>
      <c r="BV4" s="438">
        <f t="shared" si="1"/>
        <v>15361.127203927997</v>
      </c>
      <c r="BW4" s="438">
        <f>SUM(BW5:BW6)</f>
        <v>15976.180440674021</v>
      </c>
      <c r="BX4" s="438">
        <f>SUM(BX5:BX6)</f>
        <v>15631.617615054724</v>
      </c>
      <c r="BY4" s="438">
        <f>SUM(BY5:BY6)</f>
        <v>15660.483825945004</v>
      </c>
      <c r="BZ4" s="438">
        <f>SUM(BZ5:BZ6)</f>
        <v>15736.506066982363</v>
      </c>
      <c r="CA4" s="440">
        <f>SUM(CA5:CA6)</f>
        <v>15914.800545688129</v>
      </c>
    </row>
    <row r="5" spans="1:79" s="230" customFormat="1" x14ac:dyDescent="0.4">
      <c r="A5" s="360"/>
      <c r="B5" s="327" t="s">
        <v>326</v>
      </c>
      <c r="C5" s="91"/>
      <c r="D5" s="411">
        <f t="shared" ref="D5:AG5" si="2">D8+D22+D25+D29+D32+D35+D38+D40</f>
        <v>0</v>
      </c>
      <c r="E5" s="411">
        <f t="shared" si="2"/>
        <v>0</v>
      </c>
      <c r="F5" s="411">
        <f t="shared" si="2"/>
        <v>0</v>
      </c>
      <c r="G5" s="411">
        <f t="shared" si="2"/>
        <v>0</v>
      </c>
      <c r="H5" s="411">
        <f t="shared" si="2"/>
        <v>0</v>
      </c>
      <c r="I5" s="411">
        <f t="shared" si="2"/>
        <v>0</v>
      </c>
      <c r="J5" s="411">
        <f t="shared" si="2"/>
        <v>0</v>
      </c>
      <c r="K5" s="411">
        <f t="shared" si="2"/>
        <v>0</v>
      </c>
      <c r="L5" s="411">
        <f t="shared" si="2"/>
        <v>0</v>
      </c>
      <c r="M5" s="411">
        <f t="shared" si="2"/>
        <v>0</v>
      </c>
      <c r="N5" s="411">
        <f t="shared" si="2"/>
        <v>0</v>
      </c>
      <c r="O5" s="411">
        <f t="shared" si="2"/>
        <v>0</v>
      </c>
      <c r="P5" s="411">
        <f t="shared" si="2"/>
        <v>0</v>
      </c>
      <c r="Q5" s="411">
        <f t="shared" si="2"/>
        <v>0</v>
      </c>
      <c r="R5" s="411">
        <f t="shared" si="2"/>
        <v>0</v>
      </c>
      <c r="S5" s="411">
        <f t="shared" si="2"/>
        <v>0</v>
      </c>
      <c r="T5" s="411">
        <f t="shared" si="2"/>
        <v>0</v>
      </c>
      <c r="U5" s="411">
        <f t="shared" si="2"/>
        <v>0</v>
      </c>
      <c r="V5" s="411">
        <f t="shared" si="2"/>
        <v>0</v>
      </c>
      <c r="W5" s="411">
        <f t="shared" si="2"/>
        <v>0</v>
      </c>
      <c r="X5" s="411">
        <f t="shared" si="2"/>
        <v>0</v>
      </c>
      <c r="Y5" s="411">
        <f t="shared" si="2"/>
        <v>0</v>
      </c>
      <c r="Z5" s="411">
        <f t="shared" si="2"/>
        <v>0</v>
      </c>
      <c r="AA5" s="411">
        <f t="shared" si="2"/>
        <v>0</v>
      </c>
      <c r="AB5" s="411">
        <f t="shared" si="2"/>
        <v>0</v>
      </c>
      <c r="AC5" s="411">
        <f t="shared" si="2"/>
        <v>0</v>
      </c>
      <c r="AD5" s="411">
        <f t="shared" si="2"/>
        <v>0</v>
      </c>
      <c r="AE5" s="411">
        <f t="shared" si="2"/>
        <v>0</v>
      </c>
      <c r="AF5" s="411">
        <f t="shared" si="2"/>
        <v>0</v>
      </c>
      <c r="AG5" s="411">
        <f t="shared" si="2"/>
        <v>0</v>
      </c>
      <c r="AH5" s="411">
        <f>AH8+AH22+AH25+AH29+AH32+AH35+AH38+AH40</f>
        <v>1659.9435153078261</v>
      </c>
      <c r="AI5" s="411">
        <f t="shared" ref="AI5:BW5" si="3">AI8+AI22+AI25+AI29+AI32+AI35+AI38+AI40</f>
        <v>1792.1343128758599</v>
      </c>
      <c r="AJ5" s="411">
        <f t="shared" si="3"/>
        <v>1981.2107295895348</v>
      </c>
      <c r="AK5" s="411">
        <f t="shared" si="3"/>
        <v>2255.9282400413831</v>
      </c>
      <c r="AL5" s="411">
        <f t="shared" si="3"/>
        <v>2417.1250547400077</v>
      </c>
      <c r="AM5" s="411">
        <f t="shared" si="3"/>
        <v>2453.0162562895484</v>
      </c>
      <c r="AN5" s="411">
        <f t="shared" si="3"/>
        <v>2795.4057492428551</v>
      </c>
      <c r="AO5" s="411">
        <f t="shared" si="3"/>
        <v>3056.2766144896923</v>
      </c>
      <c r="AP5" s="411">
        <f t="shared" si="3"/>
        <v>3334.1359305710021</v>
      </c>
      <c r="AQ5" s="411">
        <f t="shared" si="3"/>
        <v>3619.0325436077005</v>
      </c>
      <c r="AR5" s="411">
        <f t="shared" si="3"/>
        <v>4120.4154610469932</v>
      </c>
      <c r="AS5" s="411">
        <f t="shared" si="3"/>
        <v>4649.1906503585542</v>
      </c>
      <c r="AT5" s="411">
        <f t="shared" si="3"/>
        <v>5362.9922575999344</v>
      </c>
      <c r="AU5" s="411">
        <f t="shared" si="3"/>
        <v>6739.9336377056543</v>
      </c>
      <c r="AV5" s="411">
        <f t="shared" si="3"/>
        <v>7963.9994719953866</v>
      </c>
      <c r="AW5" s="411">
        <f t="shared" si="3"/>
        <v>9216.9656368973046</v>
      </c>
      <c r="AX5" s="411">
        <f t="shared" si="3"/>
        <v>10225.021256654652</v>
      </c>
      <c r="AY5" s="411">
        <f>AY8+AY22+AY25+AY29+AY32+AY35+AY38+AY40</f>
        <v>10765.217292034049</v>
      </c>
      <c r="AZ5" s="411">
        <f t="shared" si="3"/>
        <v>11100.797527991303</v>
      </c>
      <c r="BA5" s="411">
        <f t="shared" si="3"/>
        <v>11285.78715130033</v>
      </c>
      <c r="BB5" s="411">
        <f t="shared" si="3"/>
        <v>11507.882074852045</v>
      </c>
      <c r="BC5" s="411">
        <f t="shared" si="3"/>
        <v>11542.301361696584</v>
      </c>
      <c r="BD5" s="411">
        <f t="shared" si="3"/>
        <v>12014.255000000001</v>
      </c>
      <c r="BE5" s="411">
        <f t="shared" si="3"/>
        <v>12392.217338892206</v>
      </c>
      <c r="BF5" s="411">
        <f t="shared" si="3"/>
        <v>12325.947699970275</v>
      </c>
      <c r="BG5" s="411">
        <f t="shared" si="3"/>
        <v>12495.266684366108</v>
      </c>
      <c r="BH5" s="441">
        <f t="shared" si="3"/>
        <v>12172.78706759938</v>
      </c>
      <c r="BI5" s="411">
        <f t="shared" si="3"/>
        <v>11954.071771256264</v>
      </c>
      <c r="BJ5" s="411">
        <f t="shared" si="3"/>
        <v>11908.755623242781</v>
      </c>
      <c r="BK5" s="411">
        <f t="shared" si="3"/>
        <v>12411.436029490982</v>
      </c>
      <c r="BL5" s="411">
        <f>BL8+BL22+BL25+BL29+BL32+BL35+BL38+BL40</f>
        <v>12453.678815330739</v>
      </c>
      <c r="BM5" s="411">
        <f t="shared" si="3"/>
        <v>13083.972559046761</v>
      </c>
      <c r="BN5" s="411">
        <f>BN8+BN22+BN25+BN29+BN32+BN35+BN38+BN40</f>
        <v>13141.076623992645</v>
      </c>
      <c r="BO5" s="411">
        <f t="shared" si="3"/>
        <v>13243.032113571322</v>
      </c>
      <c r="BP5" s="411">
        <f t="shared" si="3"/>
        <v>13272.310041567645</v>
      </c>
      <c r="BQ5" s="411">
        <f t="shared" si="3"/>
        <v>13330.209035966524</v>
      </c>
      <c r="BR5" s="411">
        <f t="shared" si="3"/>
        <v>14128.611646926445</v>
      </c>
      <c r="BS5" s="411">
        <f t="shared" si="3"/>
        <v>14907.447301519278</v>
      </c>
      <c r="BT5" s="411">
        <f t="shared" si="3"/>
        <v>15053.398314871527</v>
      </c>
      <c r="BU5" s="411">
        <f t="shared" si="3"/>
        <v>15396.670173662691</v>
      </c>
      <c r="BV5" s="411">
        <f t="shared" si="3"/>
        <v>15264.532441564748</v>
      </c>
      <c r="BW5" s="411">
        <f t="shared" si="3"/>
        <v>15882.514514119863</v>
      </c>
      <c r="BX5" s="411">
        <f>BX8+BX22+BX25+BX29+BX32+BX35+BX38+BX40</f>
        <v>15541.68353272294</v>
      </c>
      <c r="BY5" s="411">
        <f>BY8+BY22+BY25+BY29+BY32+BY35+BY38+BY40</f>
        <v>15574.399713443376</v>
      </c>
      <c r="BZ5" s="411">
        <f>BZ8+BZ22+BZ25+BZ29+BZ32+BZ35+BZ38+BZ40</f>
        <v>15654.350230091191</v>
      </c>
      <c r="CA5" s="412">
        <f>CA8+CA22+CA25+CA29+CA32+CA35+CA38+CA40</f>
        <v>15833.921115158124</v>
      </c>
    </row>
    <row r="6" spans="1:79" s="230" customFormat="1" x14ac:dyDescent="0.4">
      <c r="A6" s="360"/>
      <c r="B6" s="327" t="s">
        <v>325</v>
      </c>
      <c r="C6" s="91"/>
      <c r="D6" s="411">
        <f t="shared" ref="D6:AG6" si="4">D23+D26+D30+D33+D36+D39</f>
        <v>0</v>
      </c>
      <c r="E6" s="411">
        <f t="shared" si="4"/>
        <v>0</v>
      </c>
      <c r="F6" s="411">
        <f t="shared" si="4"/>
        <v>0</v>
      </c>
      <c r="G6" s="411">
        <f t="shared" si="4"/>
        <v>0</v>
      </c>
      <c r="H6" s="411">
        <f t="shared" si="4"/>
        <v>0</v>
      </c>
      <c r="I6" s="411">
        <f t="shared" si="4"/>
        <v>0</v>
      </c>
      <c r="J6" s="411">
        <f t="shared" si="4"/>
        <v>0</v>
      </c>
      <c r="K6" s="411">
        <f t="shared" si="4"/>
        <v>0</v>
      </c>
      <c r="L6" s="411">
        <f t="shared" si="4"/>
        <v>0</v>
      </c>
      <c r="M6" s="411">
        <f t="shared" si="4"/>
        <v>0</v>
      </c>
      <c r="N6" s="411">
        <f t="shared" si="4"/>
        <v>0</v>
      </c>
      <c r="O6" s="411">
        <f t="shared" si="4"/>
        <v>0</v>
      </c>
      <c r="P6" s="411">
        <f t="shared" si="4"/>
        <v>0</v>
      </c>
      <c r="Q6" s="411">
        <f t="shared" si="4"/>
        <v>0</v>
      </c>
      <c r="R6" s="411">
        <f t="shared" si="4"/>
        <v>0</v>
      </c>
      <c r="S6" s="411">
        <f t="shared" si="4"/>
        <v>0</v>
      </c>
      <c r="T6" s="411">
        <f t="shared" si="4"/>
        <v>0</v>
      </c>
      <c r="U6" s="411">
        <f t="shared" si="4"/>
        <v>0</v>
      </c>
      <c r="V6" s="411">
        <f t="shared" si="4"/>
        <v>0</v>
      </c>
      <c r="W6" s="411">
        <f t="shared" si="4"/>
        <v>0</v>
      </c>
      <c r="X6" s="411">
        <f t="shared" si="4"/>
        <v>0</v>
      </c>
      <c r="Y6" s="411">
        <f t="shared" si="4"/>
        <v>0</v>
      </c>
      <c r="Z6" s="411">
        <f t="shared" si="4"/>
        <v>0</v>
      </c>
      <c r="AA6" s="411">
        <f t="shared" si="4"/>
        <v>0</v>
      </c>
      <c r="AB6" s="411">
        <f t="shared" si="4"/>
        <v>0</v>
      </c>
      <c r="AC6" s="411">
        <f t="shared" si="4"/>
        <v>0</v>
      </c>
      <c r="AD6" s="411">
        <f t="shared" si="4"/>
        <v>0</v>
      </c>
      <c r="AE6" s="411">
        <f t="shared" si="4"/>
        <v>0</v>
      </c>
      <c r="AF6" s="411">
        <f t="shared" si="4"/>
        <v>0</v>
      </c>
      <c r="AG6" s="411">
        <f t="shared" si="4"/>
        <v>0</v>
      </c>
      <c r="AH6" s="411">
        <f>AH23+AH26+AH30+AH33+AH36+AH39</f>
        <v>75.056484692173782</v>
      </c>
      <c r="AI6" s="411">
        <f t="shared" ref="AI6:CA6" si="5">AI23+AI26+AI30+AI33+AI36+AI39</f>
        <v>88.865687124140152</v>
      </c>
      <c r="AJ6" s="411">
        <f t="shared" si="5"/>
        <v>102.78927041046519</v>
      </c>
      <c r="AK6" s="411">
        <f t="shared" si="5"/>
        <v>122.07175995861695</v>
      </c>
      <c r="AL6" s="411">
        <f t="shared" si="5"/>
        <v>142.87494525999253</v>
      </c>
      <c r="AM6" s="411">
        <f t="shared" si="5"/>
        <v>170.98374371045185</v>
      </c>
      <c r="AN6" s="411">
        <f t="shared" si="5"/>
        <v>214.59425075714512</v>
      </c>
      <c r="AO6" s="411">
        <f t="shared" si="5"/>
        <v>266.72338551030731</v>
      </c>
      <c r="AP6" s="411">
        <f t="shared" si="5"/>
        <v>342.7020694289975</v>
      </c>
      <c r="AQ6" s="411">
        <f t="shared" si="5"/>
        <v>424.5434563922999</v>
      </c>
      <c r="AR6" s="411">
        <f t="shared" si="5"/>
        <v>519.12653895300627</v>
      </c>
      <c r="AS6" s="411">
        <f t="shared" si="5"/>
        <v>639.13134964144592</v>
      </c>
      <c r="AT6" s="411">
        <f t="shared" si="5"/>
        <v>795.04874240006654</v>
      </c>
      <c r="AU6" s="411">
        <f t="shared" si="5"/>
        <v>1014.2053622943447</v>
      </c>
      <c r="AV6" s="411">
        <f t="shared" si="5"/>
        <v>1148.7175280046133</v>
      </c>
      <c r="AW6" s="411">
        <f t="shared" si="5"/>
        <v>1277.1013631026954</v>
      </c>
      <c r="AX6" s="411">
        <f t="shared" si="5"/>
        <v>1355.5027433453472</v>
      </c>
      <c r="AY6" s="411">
        <f t="shared" si="5"/>
        <v>1183.1347079659499</v>
      </c>
      <c r="AZ6" s="411">
        <f t="shared" si="5"/>
        <v>973.60747200869753</v>
      </c>
      <c r="BA6" s="411">
        <f t="shared" si="5"/>
        <v>804.31084869967242</v>
      </c>
      <c r="BB6" s="411">
        <f t="shared" si="5"/>
        <v>574.92992514795503</v>
      </c>
      <c r="BC6" s="411">
        <f t="shared" si="5"/>
        <v>304.97763830341717</v>
      </c>
      <c r="BD6" s="411">
        <f t="shared" si="5"/>
        <v>166.136</v>
      </c>
      <c r="BE6" s="411">
        <f t="shared" si="5"/>
        <v>165.48699999999999</v>
      </c>
      <c r="BF6" s="411">
        <f t="shared" si="5"/>
        <v>162.65124892159454</v>
      </c>
      <c r="BG6" s="411">
        <f t="shared" si="5"/>
        <v>169.90298870138361</v>
      </c>
      <c r="BH6" s="411">
        <f t="shared" si="5"/>
        <v>124.283</v>
      </c>
      <c r="BI6" s="411">
        <f t="shared" si="5"/>
        <v>128.26055663881266</v>
      </c>
      <c r="BJ6" s="411">
        <f t="shared" si="5"/>
        <v>135.16607401724025</v>
      </c>
      <c r="BK6" s="411">
        <f t="shared" si="5"/>
        <v>200.75442016647554</v>
      </c>
      <c r="BL6" s="411">
        <f t="shared" si="5"/>
        <v>175.53506304142508</v>
      </c>
      <c r="BM6" s="411">
        <f t="shared" si="5"/>
        <v>183.23841614855513</v>
      </c>
      <c r="BN6" s="411">
        <f t="shared" si="5"/>
        <v>169.98493378695881</v>
      </c>
      <c r="BO6" s="411">
        <f t="shared" si="5"/>
        <v>169.32235473338639</v>
      </c>
      <c r="BP6" s="411">
        <f t="shared" si="5"/>
        <v>159.46672221701033</v>
      </c>
      <c r="BQ6" s="411">
        <f t="shared" si="5"/>
        <v>144.67452092278563</v>
      </c>
      <c r="BR6" s="411">
        <f t="shared" si="5"/>
        <v>138.30903393915511</v>
      </c>
      <c r="BS6" s="411">
        <f t="shared" si="5"/>
        <v>128.19760849598063</v>
      </c>
      <c r="BT6" s="411">
        <f t="shared" si="5"/>
        <v>117.2403378698322</v>
      </c>
      <c r="BU6" s="411">
        <f t="shared" si="5"/>
        <v>104.47456701906528</v>
      </c>
      <c r="BV6" s="411">
        <f t="shared" si="5"/>
        <v>96.594762363250069</v>
      </c>
      <c r="BW6" s="411">
        <f t="shared" si="5"/>
        <v>93.66592655415883</v>
      </c>
      <c r="BX6" s="411">
        <f t="shared" si="5"/>
        <v>89.934082331782534</v>
      </c>
      <c r="BY6" s="411">
        <f t="shared" si="5"/>
        <v>86.084112501628383</v>
      </c>
      <c r="BZ6" s="411">
        <f t="shared" si="5"/>
        <v>82.155836891172726</v>
      </c>
      <c r="CA6" s="412">
        <f t="shared" si="5"/>
        <v>80.879430530004669</v>
      </c>
    </row>
    <row r="7" spans="1:79" s="230" customFormat="1" x14ac:dyDescent="0.4">
      <c r="A7" s="360"/>
      <c r="B7" s="442"/>
      <c r="C7" s="91"/>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BV7" s="411"/>
      <c r="BW7" s="411"/>
      <c r="BX7" s="411"/>
      <c r="BY7" s="411"/>
      <c r="BZ7" s="411"/>
      <c r="CA7" s="412"/>
    </row>
    <row r="8" spans="1:79" s="230" customFormat="1" x14ac:dyDescent="0.4">
      <c r="A8" s="354"/>
      <c r="B8" s="91" t="s">
        <v>150</v>
      </c>
      <c r="C8" s="91"/>
      <c r="D8" s="407">
        <f t="shared" ref="D8:BO8" si="6">SUM(D9,D13)</f>
        <v>0</v>
      </c>
      <c r="E8" s="407">
        <f t="shared" si="6"/>
        <v>0</v>
      </c>
      <c r="F8" s="407">
        <f t="shared" si="6"/>
        <v>0</v>
      </c>
      <c r="G8" s="407">
        <f t="shared" si="6"/>
        <v>0</v>
      </c>
      <c r="H8" s="407">
        <f t="shared" si="6"/>
        <v>0</v>
      </c>
      <c r="I8" s="407">
        <f t="shared" si="6"/>
        <v>0</v>
      </c>
      <c r="J8" s="407">
        <f t="shared" si="6"/>
        <v>0</v>
      </c>
      <c r="K8" s="407">
        <f t="shared" si="6"/>
        <v>0</v>
      </c>
      <c r="L8" s="407">
        <f t="shared" si="6"/>
        <v>0</v>
      </c>
      <c r="M8" s="407">
        <f t="shared" si="6"/>
        <v>0</v>
      </c>
      <c r="N8" s="407">
        <f t="shared" si="6"/>
        <v>0</v>
      </c>
      <c r="O8" s="407">
        <f t="shared" si="6"/>
        <v>0</v>
      </c>
      <c r="P8" s="407">
        <f t="shared" si="6"/>
        <v>0</v>
      </c>
      <c r="Q8" s="407">
        <f t="shared" si="6"/>
        <v>0</v>
      </c>
      <c r="R8" s="407">
        <f t="shared" si="6"/>
        <v>0</v>
      </c>
      <c r="S8" s="407">
        <f t="shared" si="6"/>
        <v>0</v>
      </c>
      <c r="T8" s="407">
        <f t="shared" si="6"/>
        <v>0</v>
      </c>
      <c r="U8" s="407">
        <f t="shared" si="6"/>
        <v>0</v>
      </c>
      <c r="V8" s="407">
        <f t="shared" si="6"/>
        <v>0</v>
      </c>
      <c r="W8" s="407">
        <f t="shared" si="6"/>
        <v>0</v>
      </c>
      <c r="X8" s="407">
        <f t="shared" si="6"/>
        <v>0</v>
      </c>
      <c r="Y8" s="407">
        <f t="shared" si="6"/>
        <v>0</v>
      </c>
      <c r="Z8" s="407">
        <f t="shared" si="6"/>
        <v>0</v>
      </c>
      <c r="AA8" s="407">
        <f t="shared" si="6"/>
        <v>0</v>
      </c>
      <c r="AB8" s="407">
        <f t="shared" si="6"/>
        <v>0</v>
      </c>
      <c r="AC8" s="407">
        <f t="shared" si="6"/>
        <v>0</v>
      </c>
      <c r="AD8" s="407">
        <f t="shared" si="6"/>
        <v>0</v>
      </c>
      <c r="AE8" s="407">
        <f t="shared" si="6"/>
        <v>0</v>
      </c>
      <c r="AF8" s="407">
        <f t="shared" si="6"/>
        <v>0</v>
      </c>
      <c r="AG8" s="407">
        <f t="shared" si="6"/>
        <v>0</v>
      </c>
      <c r="AH8" s="407">
        <f t="shared" si="6"/>
        <v>0</v>
      </c>
      <c r="AI8" s="407">
        <f t="shared" si="6"/>
        <v>0</v>
      </c>
      <c r="AJ8" s="407">
        <f t="shared" si="6"/>
        <v>0</v>
      </c>
      <c r="AK8" s="407">
        <f t="shared" si="6"/>
        <v>0</v>
      </c>
      <c r="AL8" s="407">
        <f t="shared" si="6"/>
        <v>0</v>
      </c>
      <c r="AM8" s="407">
        <f t="shared" si="6"/>
        <v>0</v>
      </c>
      <c r="AN8" s="407">
        <f t="shared" si="6"/>
        <v>0</v>
      </c>
      <c r="AO8" s="407">
        <f t="shared" si="6"/>
        <v>0</v>
      </c>
      <c r="AP8" s="407">
        <f t="shared" si="6"/>
        <v>0</v>
      </c>
      <c r="AQ8" s="407">
        <f t="shared" si="6"/>
        <v>0</v>
      </c>
      <c r="AR8" s="407">
        <f t="shared" si="6"/>
        <v>0</v>
      </c>
      <c r="AS8" s="407">
        <f t="shared" si="6"/>
        <v>0</v>
      </c>
      <c r="AT8" s="407">
        <f t="shared" si="6"/>
        <v>0</v>
      </c>
      <c r="AU8" s="407">
        <f t="shared" si="6"/>
        <v>0</v>
      </c>
      <c r="AV8" s="407">
        <f t="shared" si="6"/>
        <v>0</v>
      </c>
      <c r="AW8" s="407">
        <f t="shared" si="6"/>
        <v>0</v>
      </c>
      <c r="AX8" s="407">
        <f t="shared" si="6"/>
        <v>0</v>
      </c>
      <c r="AY8" s="407">
        <f t="shared" si="6"/>
        <v>0</v>
      </c>
      <c r="AZ8" s="407">
        <f t="shared" si="6"/>
        <v>0</v>
      </c>
      <c r="BA8" s="407">
        <f t="shared" si="6"/>
        <v>0</v>
      </c>
      <c r="BB8" s="407">
        <f t="shared" si="6"/>
        <v>0</v>
      </c>
      <c r="BC8" s="407">
        <f t="shared" si="6"/>
        <v>0</v>
      </c>
      <c r="BD8" s="407">
        <f t="shared" si="6"/>
        <v>0</v>
      </c>
      <c r="BE8" s="407">
        <f t="shared" si="6"/>
        <v>0</v>
      </c>
      <c r="BF8" s="407">
        <f t="shared" si="6"/>
        <v>0</v>
      </c>
      <c r="BG8" s="407">
        <f t="shared" si="6"/>
        <v>0</v>
      </c>
      <c r="BH8" s="407">
        <f t="shared" si="6"/>
        <v>0</v>
      </c>
      <c r="BI8" s="407">
        <f t="shared" si="6"/>
        <v>0</v>
      </c>
      <c r="BJ8" s="407">
        <f t="shared" si="6"/>
        <v>0</v>
      </c>
      <c r="BK8" s="407">
        <f t="shared" si="6"/>
        <v>0</v>
      </c>
      <c r="BL8" s="407">
        <f t="shared" si="6"/>
        <v>127.18792894999999</v>
      </c>
      <c r="BM8" s="407">
        <f t="shared" si="6"/>
        <v>1267.3993002300001</v>
      </c>
      <c r="BN8" s="407">
        <f t="shared" si="6"/>
        <v>2231.7483618999995</v>
      </c>
      <c r="BO8" s="407">
        <f t="shared" si="6"/>
        <v>3554.1022156099998</v>
      </c>
      <c r="BP8" s="407">
        <f>SUM(BP9,BP13)</f>
        <v>6779.6544881600003</v>
      </c>
      <c r="BQ8" s="407">
        <f t="shared" ref="BQ8:BW8" si="7">SUM(BQ9,BQ13)</f>
        <v>10436.707839979998</v>
      </c>
      <c r="BR8" s="407">
        <f t="shared" si="7"/>
        <v>12827.382151169997</v>
      </c>
      <c r="BS8" s="407">
        <f t="shared" si="7"/>
        <v>14271.54856918</v>
      </c>
      <c r="BT8" s="407">
        <f t="shared" si="7"/>
        <v>14830.444816650004</v>
      </c>
      <c r="BU8" s="407">
        <f t="shared" si="7"/>
        <v>15352.892355200001</v>
      </c>
      <c r="BV8" s="407">
        <f t="shared" si="7"/>
        <v>15256.212342934676</v>
      </c>
      <c r="BW8" s="407">
        <f t="shared" si="7"/>
        <v>15881.627635242014</v>
      </c>
      <c r="BX8" s="407">
        <f>SUM(BX9,BX13)</f>
        <v>15540.840435005866</v>
      </c>
      <c r="BY8" s="407">
        <f>SUM(BY9,BY13)</f>
        <v>15573.801959267257</v>
      </c>
      <c r="BZ8" s="407">
        <f>SUM(BZ9,BZ13)</f>
        <v>15649.448152835179</v>
      </c>
      <c r="CA8" s="408">
        <f>SUM(CA9,CA13)</f>
        <v>15831.473184298071</v>
      </c>
    </row>
    <row r="9" spans="1:79" x14ac:dyDescent="0.4">
      <c r="B9" s="123" t="s">
        <v>472</v>
      </c>
      <c r="C9" s="48"/>
      <c r="D9" s="411">
        <v>0</v>
      </c>
      <c r="E9" s="411">
        <v>0</v>
      </c>
      <c r="F9" s="411">
        <v>0</v>
      </c>
      <c r="G9" s="411">
        <v>0</v>
      </c>
      <c r="H9" s="411">
        <v>0</v>
      </c>
      <c r="I9" s="411">
        <v>0</v>
      </c>
      <c r="J9" s="411">
        <v>0</v>
      </c>
      <c r="K9" s="411">
        <v>0</v>
      </c>
      <c r="L9" s="411">
        <v>0</v>
      </c>
      <c r="M9" s="411">
        <v>0</v>
      </c>
      <c r="N9" s="411">
        <v>0</v>
      </c>
      <c r="O9" s="411">
        <v>0</v>
      </c>
      <c r="P9" s="411">
        <v>0</v>
      </c>
      <c r="Q9" s="411">
        <v>0</v>
      </c>
      <c r="R9" s="411">
        <v>0</v>
      </c>
      <c r="S9" s="411">
        <v>0</v>
      </c>
      <c r="T9" s="411">
        <v>0</v>
      </c>
      <c r="U9" s="411">
        <v>0</v>
      </c>
      <c r="V9" s="411">
        <v>0</v>
      </c>
      <c r="W9" s="411">
        <v>0</v>
      </c>
      <c r="X9" s="411">
        <v>0</v>
      </c>
      <c r="Y9" s="411">
        <v>0</v>
      </c>
      <c r="Z9" s="411">
        <v>0</v>
      </c>
      <c r="AA9" s="411">
        <v>0</v>
      </c>
      <c r="AB9" s="411">
        <v>0</v>
      </c>
      <c r="AC9" s="411">
        <v>0</v>
      </c>
      <c r="AD9" s="411">
        <v>0</v>
      </c>
      <c r="AE9" s="411">
        <v>0</v>
      </c>
      <c r="AF9" s="411">
        <v>0</v>
      </c>
      <c r="AG9" s="411">
        <v>0</v>
      </c>
      <c r="AH9" s="411">
        <v>0</v>
      </c>
      <c r="AI9" s="411">
        <v>0</v>
      </c>
      <c r="AJ9" s="411">
        <v>0</v>
      </c>
      <c r="AK9" s="411">
        <v>0</v>
      </c>
      <c r="AL9" s="411">
        <v>0</v>
      </c>
      <c r="AM9" s="411">
        <v>0</v>
      </c>
      <c r="AN9" s="411">
        <v>0</v>
      </c>
      <c r="AO9" s="411">
        <v>0</v>
      </c>
      <c r="AP9" s="411">
        <v>0</v>
      </c>
      <c r="AQ9" s="411">
        <v>0</v>
      </c>
      <c r="AR9" s="411">
        <v>0</v>
      </c>
      <c r="AS9" s="411">
        <v>0</v>
      </c>
      <c r="AT9" s="411">
        <v>0</v>
      </c>
      <c r="AU9" s="411">
        <v>0</v>
      </c>
      <c r="AV9" s="411">
        <v>0</v>
      </c>
      <c r="AW9" s="411">
        <v>0</v>
      </c>
      <c r="AX9" s="411">
        <v>0</v>
      </c>
      <c r="AY9" s="411">
        <v>0</v>
      </c>
      <c r="AZ9" s="411">
        <v>0</v>
      </c>
      <c r="BA9" s="411">
        <v>0</v>
      </c>
      <c r="BB9" s="411">
        <v>0</v>
      </c>
      <c r="BC9" s="411">
        <v>0</v>
      </c>
      <c r="BD9" s="411">
        <v>0</v>
      </c>
      <c r="BE9" s="411">
        <v>0</v>
      </c>
      <c r="BF9" s="411">
        <v>0</v>
      </c>
      <c r="BG9" s="411">
        <v>0</v>
      </c>
      <c r="BH9" s="411">
        <v>0</v>
      </c>
      <c r="BI9" s="411">
        <v>0</v>
      </c>
      <c r="BJ9" s="411">
        <v>0</v>
      </c>
      <c r="BK9" s="411">
        <v>0</v>
      </c>
      <c r="BL9" s="411">
        <f>SUM(BL10:BL12)</f>
        <v>64.379764080000001</v>
      </c>
      <c r="BM9" s="411">
        <f>SUM(BM10:BM12)</f>
        <v>580.96194385999991</v>
      </c>
      <c r="BN9" s="411">
        <f>SUM(BN10:BN12)</f>
        <v>954.84283311999991</v>
      </c>
      <c r="BO9" s="411">
        <f>SUM(BO10:BO12)</f>
        <v>1398.5169151799998</v>
      </c>
      <c r="BP9" s="411">
        <f t="shared" ref="BP9:BX9" si="8">SUM(BP10:BP12)</f>
        <v>2304.75857546</v>
      </c>
      <c r="BQ9" s="411">
        <f t="shared" si="8"/>
        <v>3538.8798924699986</v>
      </c>
      <c r="BR9" s="411">
        <f t="shared" si="8"/>
        <v>4100.9191948399985</v>
      </c>
      <c r="BS9" s="411">
        <f t="shared" si="8"/>
        <v>4456.6648349100014</v>
      </c>
      <c r="BT9" s="411">
        <f t="shared" si="8"/>
        <v>4687.0089817599983</v>
      </c>
      <c r="BU9" s="411">
        <f t="shared" si="8"/>
        <v>4711.3251268400008</v>
      </c>
      <c r="BV9" s="411">
        <f t="shared" si="8"/>
        <v>4545.0005218400483</v>
      </c>
      <c r="BW9" s="411">
        <f t="shared" si="8"/>
        <v>4575.1038218555568</v>
      </c>
      <c r="BX9" s="411">
        <f t="shared" si="8"/>
        <v>4515.712552579922</v>
      </c>
      <c r="BY9" s="411">
        <f>SUM(BY10:BY12)</f>
        <v>4429.9032524863496</v>
      </c>
      <c r="BZ9" s="411">
        <f>SUM(BZ10:BZ12)</f>
        <v>4352.7353764243426</v>
      </c>
      <c r="CA9" s="412">
        <f>SUM(CA10:CA12)</f>
        <v>4299.5095864026953</v>
      </c>
    </row>
    <row r="10" spans="1:79" x14ac:dyDescent="0.4">
      <c r="B10" s="415" t="s">
        <v>304</v>
      </c>
      <c r="C10" s="327"/>
      <c r="D10" s="411">
        <v>0</v>
      </c>
      <c r="E10" s="411">
        <v>0</v>
      </c>
      <c r="F10" s="411">
        <v>0</v>
      </c>
      <c r="G10" s="411">
        <v>0</v>
      </c>
      <c r="H10" s="411">
        <v>0</v>
      </c>
      <c r="I10" s="411">
        <v>0</v>
      </c>
      <c r="J10" s="411">
        <v>0</v>
      </c>
      <c r="K10" s="411">
        <v>0</v>
      </c>
      <c r="L10" s="411">
        <v>0</v>
      </c>
      <c r="M10" s="411">
        <v>0</v>
      </c>
      <c r="N10" s="411">
        <v>0</v>
      </c>
      <c r="O10" s="411">
        <v>0</v>
      </c>
      <c r="P10" s="411">
        <v>0</v>
      </c>
      <c r="Q10" s="411">
        <v>0</v>
      </c>
      <c r="R10" s="411">
        <v>0</v>
      </c>
      <c r="S10" s="411">
        <v>0</v>
      </c>
      <c r="T10" s="411">
        <v>0</v>
      </c>
      <c r="U10" s="411">
        <v>0</v>
      </c>
      <c r="V10" s="411">
        <v>0</v>
      </c>
      <c r="W10" s="411">
        <v>0</v>
      </c>
      <c r="X10" s="411">
        <v>0</v>
      </c>
      <c r="Y10" s="411">
        <v>0</v>
      </c>
      <c r="Z10" s="411">
        <v>0</v>
      </c>
      <c r="AA10" s="411">
        <v>0</v>
      </c>
      <c r="AB10" s="411">
        <v>0</v>
      </c>
      <c r="AC10" s="411">
        <v>0</v>
      </c>
      <c r="AD10" s="411">
        <v>0</v>
      </c>
      <c r="AE10" s="411">
        <v>0</v>
      </c>
      <c r="AF10" s="411">
        <v>0</v>
      </c>
      <c r="AG10" s="411">
        <v>0</v>
      </c>
      <c r="AH10" s="411">
        <v>0</v>
      </c>
      <c r="AI10" s="411">
        <v>0</v>
      </c>
      <c r="AJ10" s="411">
        <v>0</v>
      </c>
      <c r="AK10" s="411">
        <v>0</v>
      </c>
      <c r="AL10" s="411">
        <v>0</v>
      </c>
      <c r="AM10" s="411">
        <v>0</v>
      </c>
      <c r="AN10" s="411">
        <v>0</v>
      </c>
      <c r="AO10" s="411">
        <v>0</v>
      </c>
      <c r="AP10" s="411">
        <v>0</v>
      </c>
      <c r="AQ10" s="411">
        <v>0</v>
      </c>
      <c r="AR10" s="411">
        <v>0</v>
      </c>
      <c r="AS10" s="411">
        <v>0</v>
      </c>
      <c r="AT10" s="411">
        <v>0</v>
      </c>
      <c r="AU10" s="411">
        <v>0</v>
      </c>
      <c r="AV10" s="411">
        <v>0</v>
      </c>
      <c r="AW10" s="411">
        <v>0</v>
      </c>
      <c r="AX10" s="411">
        <v>0</v>
      </c>
      <c r="AY10" s="411">
        <v>0</v>
      </c>
      <c r="AZ10" s="411">
        <v>0</v>
      </c>
      <c r="BA10" s="411">
        <v>0</v>
      </c>
      <c r="BB10" s="411">
        <v>0</v>
      </c>
      <c r="BC10" s="411">
        <v>0</v>
      </c>
      <c r="BD10" s="411">
        <v>0</v>
      </c>
      <c r="BE10" s="411">
        <v>0</v>
      </c>
      <c r="BF10" s="411">
        <v>0</v>
      </c>
      <c r="BG10" s="411">
        <v>0</v>
      </c>
      <c r="BH10" s="411">
        <v>0</v>
      </c>
      <c r="BI10" s="411">
        <v>0</v>
      </c>
      <c r="BJ10" s="411">
        <v>0</v>
      </c>
      <c r="BK10" s="411">
        <v>0</v>
      </c>
      <c r="BL10" s="411">
        <v>59.439229722159169</v>
      </c>
      <c r="BM10" s="411">
        <v>398.34870338712346</v>
      </c>
      <c r="BN10" s="411">
        <v>468.20475344214412</v>
      </c>
      <c r="BO10" s="411">
        <v>471.00414737742267</v>
      </c>
      <c r="BP10" s="411">
        <v>555.63097238618491</v>
      </c>
      <c r="BQ10" s="411">
        <v>481.86507341433418</v>
      </c>
      <c r="BR10" s="411">
        <v>431.11865560276999</v>
      </c>
      <c r="BS10" s="411">
        <v>337.12826468453716</v>
      </c>
      <c r="BT10" s="411">
        <v>308.17756363131042</v>
      </c>
      <c r="BU10" s="411">
        <v>281.98552873963854</v>
      </c>
      <c r="BV10" s="411">
        <v>185.8501088165101</v>
      </c>
      <c r="BW10" s="411">
        <v>205.55101642376533</v>
      </c>
      <c r="BX10" s="411">
        <v>209.51885698726525</v>
      </c>
      <c r="BY10" s="411">
        <v>213.50765849293666</v>
      </c>
      <c r="BZ10" s="411">
        <v>217.92399993071319</v>
      </c>
      <c r="CA10" s="412">
        <v>223.10094848246692</v>
      </c>
    </row>
    <row r="11" spans="1:79" x14ac:dyDescent="0.4">
      <c r="B11" s="415" t="s">
        <v>473</v>
      </c>
      <c r="C11" s="327"/>
      <c r="D11" s="411">
        <v>0</v>
      </c>
      <c r="E11" s="411">
        <v>0</v>
      </c>
      <c r="F11" s="411">
        <v>0</v>
      </c>
      <c r="G11" s="411">
        <v>0</v>
      </c>
      <c r="H11" s="411">
        <v>0</v>
      </c>
      <c r="I11" s="411">
        <v>0</v>
      </c>
      <c r="J11" s="411">
        <v>0</v>
      </c>
      <c r="K11" s="411">
        <v>0</v>
      </c>
      <c r="L11" s="411">
        <v>0</v>
      </c>
      <c r="M11" s="411">
        <v>0</v>
      </c>
      <c r="N11" s="411">
        <v>0</v>
      </c>
      <c r="O11" s="411">
        <v>0</v>
      </c>
      <c r="P11" s="411">
        <v>0</v>
      </c>
      <c r="Q11" s="411">
        <v>0</v>
      </c>
      <c r="R11" s="411">
        <v>0</v>
      </c>
      <c r="S11" s="411">
        <v>0</v>
      </c>
      <c r="T11" s="411">
        <v>0</v>
      </c>
      <c r="U11" s="411">
        <v>0</v>
      </c>
      <c r="V11" s="411">
        <v>0</v>
      </c>
      <c r="W11" s="411">
        <v>0</v>
      </c>
      <c r="X11" s="411">
        <v>0</v>
      </c>
      <c r="Y11" s="411">
        <v>0</v>
      </c>
      <c r="Z11" s="411">
        <v>0</v>
      </c>
      <c r="AA11" s="411">
        <v>0</v>
      </c>
      <c r="AB11" s="411">
        <v>0</v>
      </c>
      <c r="AC11" s="411">
        <v>0</v>
      </c>
      <c r="AD11" s="411">
        <v>0</v>
      </c>
      <c r="AE11" s="411">
        <v>0</v>
      </c>
      <c r="AF11" s="411">
        <v>0</v>
      </c>
      <c r="AG11" s="411">
        <v>0</v>
      </c>
      <c r="AH11" s="411">
        <v>0</v>
      </c>
      <c r="AI11" s="411">
        <v>0</v>
      </c>
      <c r="AJ11" s="411">
        <v>0</v>
      </c>
      <c r="AK11" s="411">
        <v>0</v>
      </c>
      <c r="AL11" s="411">
        <v>0</v>
      </c>
      <c r="AM11" s="411">
        <v>0</v>
      </c>
      <c r="AN11" s="411">
        <v>0</v>
      </c>
      <c r="AO11" s="411">
        <v>0</v>
      </c>
      <c r="AP11" s="411">
        <v>0</v>
      </c>
      <c r="AQ11" s="411">
        <v>0</v>
      </c>
      <c r="AR11" s="411">
        <v>0</v>
      </c>
      <c r="AS11" s="411">
        <v>0</v>
      </c>
      <c r="AT11" s="411">
        <v>0</v>
      </c>
      <c r="AU11" s="411">
        <v>0</v>
      </c>
      <c r="AV11" s="411">
        <v>0</v>
      </c>
      <c r="AW11" s="411">
        <v>0</v>
      </c>
      <c r="AX11" s="411">
        <v>0</v>
      </c>
      <c r="AY11" s="411">
        <v>0</v>
      </c>
      <c r="AZ11" s="411">
        <v>0</v>
      </c>
      <c r="BA11" s="411">
        <v>0</v>
      </c>
      <c r="BB11" s="411">
        <v>0</v>
      </c>
      <c r="BC11" s="411">
        <v>0</v>
      </c>
      <c r="BD11" s="411">
        <v>0</v>
      </c>
      <c r="BE11" s="411">
        <v>0</v>
      </c>
      <c r="BF11" s="411">
        <v>0</v>
      </c>
      <c r="BG11" s="411">
        <v>0</v>
      </c>
      <c r="BH11" s="411">
        <v>0</v>
      </c>
      <c r="BI11" s="411">
        <v>0</v>
      </c>
      <c r="BJ11" s="411">
        <v>0</v>
      </c>
      <c r="BK11" s="411">
        <v>0</v>
      </c>
      <c r="BL11" s="411">
        <v>2.7215671600525173</v>
      </c>
      <c r="BM11" s="411">
        <v>124.95805821650838</v>
      </c>
      <c r="BN11" s="411">
        <v>353.35394914685565</v>
      </c>
      <c r="BO11" s="411">
        <v>595.95602065950209</v>
      </c>
      <c r="BP11" s="411">
        <v>677.67918756495885</v>
      </c>
      <c r="BQ11" s="411">
        <v>649.03122862517091</v>
      </c>
      <c r="BR11" s="411">
        <v>207.402013027555</v>
      </c>
      <c r="BS11" s="411">
        <v>86.94843189038221</v>
      </c>
      <c r="BT11" s="411">
        <v>100.30362623654099</v>
      </c>
      <c r="BU11" s="411">
        <v>121.92301050068922</v>
      </c>
      <c r="BV11" s="411">
        <v>88.662219527570969</v>
      </c>
      <c r="BW11" s="411">
        <v>83.717359714884296</v>
      </c>
      <c r="BX11" s="411">
        <v>80.519255277709192</v>
      </c>
      <c r="BY11" s="411">
        <v>77.746727628564827</v>
      </c>
      <c r="BZ11" s="411">
        <v>76.023595368888166</v>
      </c>
      <c r="CA11" s="412">
        <v>75.316319147709066</v>
      </c>
    </row>
    <row r="12" spans="1:79" x14ac:dyDescent="0.4">
      <c r="B12" s="415" t="s">
        <v>306</v>
      </c>
      <c r="C12" s="327"/>
      <c r="D12" s="411">
        <v>0</v>
      </c>
      <c r="E12" s="411">
        <v>0</v>
      </c>
      <c r="F12" s="411">
        <v>0</v>
      </c>
      <c r="G12" s="411">
        <v>0</v>
      </c>
      <c r="H12" s="411">
        <v>0</v>
      </c>
      <c r="I12" s="411">
        <v>0</v>
      </c>
      <c r="J12" s="411">
        <v>0</v>
      </c>
      <c r="K12" s="411">
        <v>0</v>
      </c>
      <c r="L12" s="411">
        <v>0</v>
      </c>
      <c r="M12" s="411">
        <v>0</v>
      </c>
      <c r="N12" s="411">
        <v>0</v>
      </c>
      <c r="O12" s="411">
        <v>0</v>
      </c>
      <c r="P12" s="411">
        <v>0</v>
      </c>
      <c r="Q12" s="411">
        <v>0</v>
      </c>
      <c r="R12" s="411">
        <v>0</v>
      </c>
      <c r="S12" s="411">
        <v>0</v>
      </c>
      <c r="T12" s="411">
        <v>0</v>
      </c>
      <c r="U12" s="411">
        <v>0</v>
      </c>
      <c r="V12" s="411">
        <v>0</v>
      </c>
      <c r="W12" s="411">
        <v>0</v>
      </c>
      <c r="X12" s="411">
        <v>0</v>
      </c>
      <c r="Y12" s="411">
        <v>0</v>
      </c>
      <c r="Z12" s="411">
        <v>0</v>
      </c>
      <c r="AA12" s="411">
        <v>0</v>
      </c>
      <c r="AB12" s="411">
        <v>0</v>
      </c>
      <c r="AC12" s="411">
        <v>0</v>
      </c>
      <c r="AD12" s="411">
        <v>0</v>
      </c>
      <c r="AE12" s="411">
        <v>0</v>
      </c>
      <c r="AF12" s="411">
        <v>0</v>
      </c>
      <c r="AG12" s="411">
        <v>0</v>
      </c>
      <c r="AH12" s="411">
        <v>0</v>
      </c>
      <c r="AI12" s="411">
        <v>0</v>
      </c>
      <c r="AJ12" s="411">
        <v>0</v>
      </c>
      <c r="AK12" s="411">
        <v>0</v>
      </c>
      <c r="AL12" s="411">
        <v>0</v>
      </c>
      <c r="AM12" s="411">
        <v>0</v>
      </c>
      <c r="AN12" s="411">
        <v>0</v>
      </c>
      <c r="AO12" s="411">
        <v>0</v>
      </c>
      <c r="AP12" s="411">
        <v>0</v>
      </c>
      <c r="AQ12" s="411">
        <v>0</v>
      </c>
      <c r="AR12" s="411">
        <v>0</v>
      </c>
      <c r="AS12" s="411">
        <v>0</v>
      </c>
      <c r="AT12" s="411">
        <v>0</v>
      </c>
      <c r="AU12" s="411">
        <v>0</v>
      </c>
      <c r="AV12" s="411">
        <v>0</v>
      </c>
      <c r="AW12" s="411">
        <v>0</v>
      </c>
      <c r="AX12" s="411">
        <v>0</v>
      </c>
      <c r="AY12" s="411">
        <v>0</v>
      </c>
      <c r="AZ12" s="411">
        <v>0</v>
      </c>
      <c r="BA12" s="411">
        <v>0</v>
      </c>
      <c r="BB12" s="411">
        <v>0</v>
      </c>
      <c r="BC12" s="411">
        <v>0</v>
      </c>
      <c r="BD12" s="411">
        <v>0</v>
      </c>
      <c r="BE12" s="411">
        <v>0</v>
      </c>
      <c r="BF12" s="411">
        <v>0</v>
      </c>
      <c r="BG12" s="411">
        <v>0</v>
      </c>
      <c r="BH12" s="411">
        <v>0</v>
      </c>
      <c r="BI12" s="411">
        <v>0</v>
      </c>
      <c r="BJ12" s="411">
        <v>0</v>
      </c>
      <c r="BK12" s="411">
        <v>0</v>
      </c>
      <c r="BL12" s="411">
        <v>2.2189671977883112</v>
      </c>
      <c r="BM12" s="411">
        <v>57.655182256368107</v>
      </c>
      <c r="BN12" s="411">
        <v>133.28413053100019</v>
      </c>
      <c r="BO12" s="411">
        <v>331.55674714307514</v>
      </c>
      <c r="BP12" s="411">
        <v>1071.4484155088562</v>
      </c>
      <c r="BQ12" s="411">
        <v>2407.9835904304932</v>
      </c>
      <c r="BR12" s="411">
        <v>3462.3985262096739</v>
      </c>
      <c r="BS12" s="411">
        <v>4032.5881383350825</v>
      </c>
      <c r="BT12" s="411">
        <v>4278.5277918921465</v>
      </c>
      <c r="BU12" s="411">
        <v>4307.4165875996732</v>
      </c>
      <c r="BV12" s="411">
        <v>4270.4881934959676</v>
      </c>
      <c r="BW12" s="411">
        <v>4285.8354457169071</v>
      </c>
      <c r="BX12" s="411">
        <v>4225.6744403149478</v>
      </c>
      <c r="BY12" s="411">
        <v>4138.6488663648479</v>
      </c>
      <c r="BZ12" s="411">
        <v>4058.7877811247413</v>
      </c>
      <c r="CA12" s="412">
        <v>4001.0923187725198</v>
      </c>
    </row>
    <row r="13" spans="1:79" ht="26.25" customHeight="1" x14ac:dyDescent="0.4">
      <c r="B13" s="123" t="s">
        <v>474</v>
      </c>
      <c r="C13" s="48"/>
      <c r="D13" s="411">
        <v>0</v>
      </c>
      <c r="E13" s="411">
        <v>0</v>
      </c>
      <c r="F13" s="411">
        <v>0</v>
      </c>
      <c r="G13" s="411">
        <v>0</v>
      </c>
      <c r="H13" s="411">
        <v>0</v>
      </c>
      <c r="I13" s="411">
        <v>0</v>
      </c>
      <c r="J13" s="411">
        <v>0</v>
      </c>
      <c r="K13" s="411">
        <v>0</v>
      </c>
      <c r="L13" s="411">
        <v>0</v>
      </c>
      <c r="M13" s="411">
        <v>0</v>
      </c>
      <c r="N13" s="411">
        <v>0</v>
      </c>
      <c r="O13" s="411">
        <v>0</v>
      </c>
      <c r="P13" s="411">
        <v>0</v>
      </c>
      <c r="Q13" s="411">
        <v>0</v>
      </c>
      <c r="R13" s="411">
        <v>0</v>
      </c>
      <c r="S13" s="411">
        <v>0</v>
      </c>
      <c r="T13" s="411">
        <v>0</v>
      </c>
      <c r="U13" s="411">
        <v>0</v>
      </c>
      <c r="V13" s="411">
        <v>0</v>
      </c>
      <c r="W13" s="411">
        <v>0</v>
      </c>
      <c r="X13" s="411">
        <v>0</v>
      </c>
      <c r="Y13" s="411">
        <v>0</v>
      </c>
      <c r="Z13" s="411">
        <v>0</v>
      </c>
      <c r="AA13" s="411">
        <v>0</v>
      </c>
      <c r="AB13" s="411">
        <v>0</v>
      </c>
      <c r="AC13" s="411">
        <v>0</v>
      </c>
      <c r="AD13" s="411">
        <v>0</v>
      </c>
      <c r="AE13" s="411">
        <v>0</v>
      </c>
      <c r="AF13" s="411">
        <v>0</v>
      </c>
      <c r="AG13" s="411">
        <v>0</v>
      </c>
      <c r="AH13" s="411">
        <v>0</v>
      </c>
      <c r="AI13" s="411">
        <v>0</v>
      </c>
      <c r="AJ13" s="411">
        <v>0</v>
      </c>
      <c r="AK13" s="411">
        <v>0</v>
      </c>
      <c r="AL13" s="411">
        <v>0</v>
      </c>
      <c r="AM13" s="411">
        <v>0</v>
      </c>
      <c r="AN13" s="411">
        <v>0</v>
      </c>
      <c r="AO13" s="411">
        <v>0</v>
      </c>
      <c r="AP13" s="411">
        <v>0</v>
      </c>
      <c r="AQ13" s="411">
        <v>0</v>
      </c>
      <c r="AR13" s="411">
        <v>0</v>
      </c>
      <c r="AS13" s="411">
        <v>0</v>
      </c>
      <c r="AT13" s="411">
        <v>0</v>
      </c>
      <c r="AU13" s="411">
        <v>0</v>
      </c>
      <c r="AV13" s="411">
        <v>0</v>
      </c>
      <c r="AW13" s="411">
        <v>0</v>
      </c>
      <c r="AX13" s="411">
        <v>0</v>
      </c>
      <c r="AY13" s="411">
        <v>0</v>
      </c>
      <c r="AZ13" s="411">
        <v>0</v>
      </c>
      <c r="BA13" s="411">
        <v>0</v>
      </c>
      <c r="BB13" s="411">
        <v>0</v>
      </c>
      <c r="BC13" s="411">
        <v>0</v>
      </c>
      <c r="BD13" s="411">
        <v>0</v>
      </c>
      <c r="BE13" s="411">
        <v>0</v>
      </c>
      <c r="BF13" s="411">
        <v>0</v>
      </c>
      <c r="BG13" s="411">
        <v>0</v>
      </c>
      <c r="BH13" s="411">
        <v>0</v>
      </c>
      <c r="BI13" s="411">
        <v>0</v>
      </c>
      <c r="BJ13" s="411">
        <v>0</v>
      </c>
      <c r="BK13" s="411">
        <v>0</v>
      </c>
      <c r="BL13" s="411">
        <f t="shared" ref="BL13:CA13" si="9">SUM(BL14:BL16)</f>
        <v>62.808164869999992</v>
      </c>
      <c r="BM13" s="411">
        <f t="shared" si="9"/>
        <v>686.4373563700002</v>
      </c>
      <c r="BN13" s="411">
        <f t="shared" si="9"/>
        <v>1276.9055287799997</v>
      </c>
      <c r="BO13" s="411">
        <f t="shared" si="9"/>
        <v>2155.5853004299997</v>
      </c>
      <c r="BP13" s="411">
        <f t="shared" si="9"/>
        <v>4474.8959126999998</v>
      </c>
      <c r="BQ13" s="411">
        <f t="shared" si="9"/>
        <v>6897.8279475099998</v>
      </c>
      <c r="BR13" s="411">
        <f t="shared" si="9"/>
        <v>8726.4629563299986</v>
      </c>
      <c r="BS13" s="411">
        <f t="shared" si="9"/>
        <v>9814.883734269999</v>
      </c>
      <c r="BT13" s="411">
        <f t="shared" si="9"/>
        <v>10143.435834890006</v>
      </c>
      <c r="BU13" s="411">
        <f t="shared" si="9"/>
        <v>10641.56722836</v>
      </c>
      <c r="BV13" s="411">
        <f t="shared" si="9"/>
        <v>10711.211821094626</v>
      </c>
      <c r="BW13" s="411">
        <f t="shared" si="9"/>
        <v>11306.523813386457</v>
      </c>
      <c r="BX13" s="411">
        <f t="shared" si="9"/>
        <v>11025.127882425944</v>
      </c>
      <c r="BY13" s="411">
        <f t="shared" si="9"/>
        <v>11143.898706780908</v>
      </c>
      <c r="BZ13" s="411">
        <f t="shared" si="9"/>
        <v>11296.712776410837</v>
      </c>
      <c r="CA13" s="412">
        <f t="shared" si="9"/>
        <v>11531.963597895376</v>
      </c>
    </row>
    <row r="14" spans="1:79" x14ac:dyDescent="0.4">
      <c r="B14" s="415" t="s">
        <v>304</v>
      </c>
      <c r="C14" s="327"/>
      <c r="D14" s="411">
        <v>0</v>
      </c>
      <c r="E14" s="411">
        <v>0</v>
      </c>
      <c r="F14" s="411">
        <v>0</v>
      </c>
      <c r="G14" s="411">
        <v>0</v>
      </c>
      <c r="H14" s="411">
        <v>0</v>
      </c>
      <c r="I14" s="411">
        <v>0</v>
      </c>
      <c r="J14" s="411">
        <v>0</v>
      </c>
      <c r="K14" s="411">
        <v>0</v>
      </c>
      <c r="L14" s="411">
        <v>0</v>
      </c>
      <c r="M14" s="411">
        <v>0</v>
      </c>
      <c r="N14" s="411">
        <v>0</v>
      </c>
      <c r="O14" s="411">
        <v>0</v>
      </c>
      <c r="P14" s="411">
        <v>0</v>
      </c>
      <c r="Q14" s="411">
        <v>0</v>
      </c>
      <c r="R14" s="411">
        <v>0</v>
      </c>
      <c r="S14" s="411">
        <v>0</v>
      </c>
      <c r="T14" s="411">
        <v>0</v>
      </c>
      <c r="U14" s="411">
        <v>0</v>
      </c>
      <c r="V14" s="411">
        <v>0</v>
      </c>
      <c r="W14" s="411">
        <v>0</v>
      </c>
      <c r="X14" s="411">
        <v>0</v>
      </c>
      <c r="Y14" s="411">
        <v>0</v>
      </c>
      <c r="Z14" s="411">
        <v>0</v>
      </c>
      <c r="AA14" s="411">
        <v>0</v>
      </c>
      <c r="AB14" s="411">
        <v>0</v>
      </c>
      <c r="AC14" s="411">
        <v>0</v>
      </c>
      <c r="AD14" s="411">
        <v>0</v>
      </c>
      <c r="AE14" s="411">
        <v>0</v>
      </c>
      <c r="AF14" s="411">
        <v>0</v>
      </c>
      <c r="AG14" s="411">
        <v>0</v>
      </c>
      <c r="AH14" s="411">
        <v>0</v>
      </c>
      <c r="AI14" s="411">
        <v>0</v>
      </c>
      <c r="AJ14" s="411">
        <v>0</v>
      </c>
      <c r="AK14" s="411">
        <v>0</v>
      </c>
      <c r="AL14" s="411">
        <v>0</v>
      </c>
      <c r="AM14" s="411">
        <v>0</v>
      </c>
      <c r="AN14" s="411">
        <v>0</v>
      </c>
      <c r="AO14" s="411">
        <v>0</v>
      </c>
      <c r="AP14" s="411">
        <v>0</v>
      </c>
      <c r="AQ14" s="411">
        <v>0</v>
      </c>
      <c r="AR14" s="411">
        <v>0</v>
      </c>
      <c r="AS14" s="411">
        <v>0</v>
      </c>
      <c r="AT14" s="411">
        <v>0</v>
      </c>
      <c r="AU14" s="411">
        <v>0</v>
      </c>
      <c r="AV14" s="411">
        <v>0</v>
      </c>
      <c r="AW14" s="411">
        <v>0</v>
      </c>
      <c r="AX14" s="411">
        <v>0</v>
      </c>
      <c r="AY14" s="411">
        <v>0</v>
      </c>
      <c r="AZ14" s="411">
        <v>0</v>
      </c>
      <c r="BA14" s="411">
        <v>0</v>
      </c>
      <c r="BB14" s="411">
        <v>0</v>
      </c>
      <c r="BC14" s="411">
        <v>0</v>
      </c>
      <c r="BD14" s="411">
        <v>0</v>
      </c>
      <c r="BE14" s="411">
        <v>0</v>
      </c>
      <c r="BF14" s="411">
        <v>0</v>
      </c>
      <c r="BG14" s="411">
        <v>0</v>
      </c>
      <c r="BH14" s="411">
        <v>0</v>
      </c>
      <c r="BI14" s="411">
        <v>0</v>
      </c>
      <c r="BJ14" s="411">
        <v>0</v>
      </c>
      <c r="BK14" s="411">
        <v>0</v>
      </c>
      <c r="BL14" s="411">
        <v>56.760396859939483</v>
      </c>
      <c r="BM14" s="411">
        <v>485.65064439592379</v>
      </c>
      <c r="BN14" s="411">
        <v>706.84818816706706</v>
      </c>
      <c r="BO14" s="411">
        <v>863.27839205061048</v>
      </c>
      <c r="BP14" s="411">
        <v>1247.2615802462533</v>
      </c>
      <c r="BQ14" s="411">
        <v>1409.208543423181</v>
      </c>
      <c r="BR14" s="411">
        <v>1560.1474336531285</v>
      </c>
      <c r="BS14" s="411">
        <v>1212.1126182704675</v>
      </c>
      <c r="BT14" s="411">
        <v>865.14750579252654</v>
      </c>
      <c r="BU14" s="411">
        <v>824.15441874336602</v>
      </c>
      <c r="BV14" s="411">
        <v>400.21395566895359</v>
      </c>
      <c r="BW14" s="411">
        <v>768.54541597310765</v>
      </c>
      <c r="BX14" s="411">
        <v>785.70590782123202</v>
      </c>
      <c r="BY14" s="411">
        <v>803.00650523784543</v>
      </c>
      <c r="BZ14" s="411">
        <v>822.17783826942491</v>
      </c>
      <c r="CA14" s="412">
        <v>845.22596118218632</v>
      </c>
    </row>
    <row r="15" spans="1:79" x14ac:dyDescent="0.4">
      <c r="B15" s="415" t="s">
        <v>473</v>
      </c>
      <c r="C15" s="327"/>
      <c r="D15" s="411">
        <v>0</v>
      </c>
      <c r="E15" s="411">
        <v>0</v>
      </c>
      <c r="F15" s="411">
        <v>0</v>
      </c>
      <c r="G15" s="411">
        <v>0</v>
      </c>
      <c r="H15" s="411">
        <v>0</v>
      </c>
      <c r="I15" s="411">
        <v>0</v>
      </c>
      <c r="J15" s="411">
        <v>0</v>
      </c>
      <c r="K15" s="411">
        <v>0</v>
      </c>
      <c r="L15" s="411">
        <v>0</v>
      </c>
      <c r="M15" s="411">
        <v>0</v>
      </c>
      <c r="N15" s="411">
        <v>0</v>
      </c>
      <c r="O15" s="411">
        <v>0</v>
      </c>
      <c r="P15" s="411">
        <v>0</v>
      </c>
      <c r="Q15" s="411">
        <v>0</v>
      </c>
      <c r="R15" s="411">
        <v>0</v>
      </c>
      <c r="S15" s="411">
        <v>0</v>
      </c>
      <c r="T15" s="411">
        <v>0</v>
      </c>
      <c r="U15" s="411">
        <v>0</v>
      </c>
      <c r="V15" s="411">
        <v>0</v>
      </c>
      <c r="W15" s="411">
        <v>0</v>
      </c>
      <c r="X15" s="411">
        <v>0</v>
      </c>
      <c r="Y15" s="411">
        <v>0</v>
      </c>
      <c r="Z15" s="411">
        <v>0</v>
      </c>
      <c r="AA15" s="411">
        <v>0</v>
      </c>
      <c r="AB15" s="411">
        <v>0</v>
      </c>
      <c r="AC15" s="411">
        <v>0</v>
      </c>
      <c r="AD15" s="411">
        <v>0</v>
      </c>
      <c r="AE15" s="411">
        <v>0</v>
      </c>
      <c r="AF15" s="411">
        <v>0</v>
      </c>
      <c r="AG15" s="411">
        <v>0</v>
      </c>
      <c r="AH15" s="411">
        <v>0</v>
      </c>
      <c r="AI15" s="411">
        <v>0</v>
      </c>
      <c r="AJ15" s="411">
        <v>0</v>
      </c>
      <c r="AK15" s="411">
        <v>0</v>
      </c>
      <c r="AL15" s="411">
        <v>0</v>
      </c>
      <c r="AM15" s="411">
        <v>0</v>
      </c>
      <c r="AN15" s="411">
        <v>0</v>
      </c>
      <c r="AO15" s="411">
        <v>0</v>
      </c>
      <c r="AP15" s="411">
        <v>0</v>
      </c>
      <c r="AQ15" s="411">
        <v>0</v>
      </c>
      <c r="AR15" s="411">
        <v>0</v>
      </c>
      <c r="AS15" s="411">
        <v>0</v>
      </c>
      <c r="AT15" s="411">
        <v>0</v>
      </c>
      <c r="AU15" s="411">
        <v>0</v>
      </c>
      <c r="AV15" s="411">
        <v>0</v>
      </c>
      <c r="AW15" s="411">
        <v>0</v>
      </c>
      <c r="AX15" s="411">
        <v>0</v>
      </c>
      <c r="AY15" s="411">
        <v>0</v>
      </c>
      <c r="AZ15" s="411">
        <v>0</v>
      </c>
      <c r="BA15" s="411">
        <v>0</v>
      </c>
      <c r="BB15" s="411">
        <v>0</v>
      </c>
      <c r="BC15" s="411">
        <v>0</v>
      </c>
      <c r="BD15" s="411">
        <v>0</v>
      </c>
      <c r="BE15" s="411">
        <v>0</v>
      </c>
      <c r="BF15" s="411">
        <v>0</v>
      </c>
      <c r="BG15" s="411">
        <v>0</v>
      </c>
      <c r="BH15" s="411">
        <v>0</v>
      </c>
      <c r="BI15" s="411">
        <v>0</v>
      </c>
      <c r="BJ15" s="411">
        <v>0</v>
      </c>
      <c r="BK15" s="411">
        <v>0</v>
      </c>
      <c r="BL15" s="411">
        <v>0.87047432142392211</v>
      </c>
      <c r="BM15" s="411">
        <v>141.54873738557404</v>
      </c>
      <c r="BN15" s="411">
        <v>402.72970317666335</v>
      </c>
      <c r="BO15" s="411">
        <v>804.03284371611733</v>
      </c>
      <c r="BP15" s="411">
        <v>1746.6088386345339</v>
      </c>
      <c r="BQ15" s="411">
        <v>2450.2182244415649</v>
      </c>
      <c r="BR15" s="411">
        <v>2597.5443602920268</v>
      </c>
      <c r="BS15" s="411">
        <v>2512.602659626963</v>
      </c>
      <c r="BT15" s="411">
        <v>2318.6220339653596</v>
      </c>
      <c r="BU15" s="411">
        <v>2292.7000576316705</v>
      </c>
      <c r="BV15" s="411">
        <v>2141.308756454318</v>
      </c>
      <c r="BW15" s="411">
        <v>2017.0848260099083</v>
      </c>
      <c r="BX15" s="411">
        <v>1931.0418663829703</v>
      </c>
      <c r="BY15" s="411">
        <v>1876.3458981012654</v>
      </c>
      <c r="BZ15" s="411">
        <v>1849.2207870777806</v>
      </c>
      <c r="CA15" s="412">
        <v>1849.042611059044</v>
      </c>
    </row>
    <row r="16" spans="1:79" x14ac:dyDescent="0.4">
      <c r="B16" s="415" t="s">
        <v>306</v>
      </c>
      <c r="C16" s="327"/>
      <c r="D16" s="411">
        <v>0</v>
      </c>
      <c r="E16" s="411">
        <v>0</v>
      </c>
      <c r="F16" s="411">
        <v>0</v>
      </c>
      <c r="G16" s="411">
        <v>0</v>
      </c>
      <c r="H16" s="411">
        <v>0</v>
      </c>
      <c r="I16" s="411">
        <v>0</v>
      </c>
      <c r="J16" s="411">
        <v>0</v>
      </c>
      <c r="K16" s="411">
        <v>0</v>
      </c>
      <c r="L16" s="411">
        <v>0</v>
      </c>
      <c r="M16" s="411">
        <v>0</v>
      </c>
      <c r="N16" s="411">
        <v>0</v>
      </c>
      <c r="O16" s="411">
        <v>0</v>
      </c>
      <c r="P16" s="411">
        <v>0</v>
      </c>
      <c r="Q16" s="411">
        <v>0</v>
      </c>
      <c r="R16" s="411">
        <v>0</v>
      </c>
      <c r="S16" s="411">
        <v>0</v>
      </c>
      <c r="T16" s="411">
        <v>0</v>
      </c>
      <c r="U16" s="411">
        <v>0</v>
      </c>
      <c r="V16" s="411">
        <v>0</v>
      </c>
      <c r="W16" s="411">
        <v>0</v>
      </c>
      <c r="X16" s="411">
        <v>0</v>
      </c>
      <c r="Y16" s="411">
        <v>0</v>
      </c>
      <c r="Z16" s="411">
        <v>0</v>
      </c>
      <c r="AA16" s="411">
        <v>0</v>
      </c>
      <c r="AB16" s="411">
        <v>0</v>
      </c>
      <c r="AC16" s="411">
        <v>0</v>
      </c>
      <c r="AD16" s="411">
        <v>0</v>
      </c>
      <c r="AE16" s="411">
        <v>0</v>
      </c>
      <c r="AF16" s="411">
        <v>0</v>
      </c>
      <c r="AG16" s="411">
        <v>0</v>
      </c>
      <c r="AH16" s="411">
        <v>0</v>
      </c>
      <c r="AI16" s="411">
        <v>0</v>
      </c>
      <c r="AJ16" s="411">
        <v>0</v>
      </c>
      <c r="AK16" s="411">
        <v>0</v>
      </c>
      <c r="AL16" s="411">
        <v>0</v>
      </c>
      <c r="AM16" s="411">
        <v>0</v>
      </c>
      <c r="AN16" s="411">
        <v>0</v>
      </c>
      <c r="AO16" s="411">
        <v>0</v>
      </c>
      <c r="AP16" s="411">
        <v>0</v>
      </c>
      <c r="AQ16" s="411">
        <v>0</v>
      </c>
      <c r="AR16" s="411">
        <v>0</v>
      </c>
      <c r="AS16" s="411">
        <v>0</v>
      </c>
      <c r="AT16" s="411">
        <v>0</v>
      </c>
      <c r="AU16" s="411">
        <v>0</v>
      </c>
      <c r="AV16" s="411">
        <v>0</v>
      </c>
      <c r="AW16" s="411">
        <v>0</v>
      </c>
      <c r="AX16" s="411">
        <v>0</v>
      </c>
      <c r="AY16" s="411">
        <v>0</v>
      </c>
      <c r="AZ16" s="411">
        <v>0</v>
      </c>
      <c r="BA16" s="411">
        <v>0</v>
      </c>
      <c r="BB16" s="411">
        <v>0</v>
      </c>
      <c r="BC16" s="411">
        <v>0</v>
      </c>
      <c r="BD16" s="411">
        <v>0</v>
      </c>
      <c r="BE16" s="411">
        <v>0</v>
      </c>
      <c r="BF16" s="411">
        <v>0</v>
      </c>
      <c r="BG16" s="411">
        <v>0</v>
      </c>
      <c r="BH16" s="411">
        <v>0</v>
      </c>
      <c r="BI16" s="411">
        <v>0</v>
      </c>
      <c r="BJ16" s="411">
        <v>0</v>
      </c>
      <c r="BK16" s="411">
        <v>0</v>
      </c>
      <c r="BL16" s="411">
        <v>5.1772936886365866</v>
      </c>
      <c r="BM16" s="411">
        <v>59.237974588502404</v>
      </c>
      <c r="BN16" s="411">
        <v>167.3276374362693</v>
      </c>
      <c r="BO16" s="411">
        <v>488.27406466327216</v>
      </c>
      <c r="BP16" s="411">
        <v>1481.0254938192129</v>
      </c>
      <c r="BQ16" s="411">
        <v>3038.4011796452542</v>
      </c>
      <c r="BR16" s="411">
        <v>4568.7711623848436</v>
      </c>
      <c r="BS16" s="411">
        <v>6090.1684563725685</v>
      </c>
      <c r="BT16" s="411">
        <v>6959.6662951321196</v>
      </c>
      <c r="BU16" s="411">
        <v>7524.7127519849628</v>
      </c>
      <c r="BV16" s="411">
        <v>8169.6891089713545</v>
      </c>
      <c r="BW16" s="411">
        <v>8520.8935714034415</v>
      </c>
      <c r="BX16" s="411">
        <v>8308.3801082217415</v>
      </c>
      <c r="BY16" s="411">
        <v>8464.5463034417971</v>
      </c>
      <c r="BZ16" s="411">
        <v>8625.3141510636306</v>
      </c>
      <c r="CA16" s="412">
        <v>8837.6950256541459</v>
      </c>
    </row>
    <row r="17" spans="1:79" s="230" customFormat="1" ht="25.5" customHeight="1" x14ac:dyDescent="0.4">
      <c r="B17" s="224" t="s">
        <v>160</v>
      </c>
      <c r="C17" s="221"/>
      <c r="D17" s="407">
        <f t="shared" ref="D17:BL17" si="10">SUM(D21,D24)</f>
        <v>0</v>
      </c>
      <c r="E17" s="407">
        <f t="shared" si="10"/>
        <v>0</v>
      </c>
      <c r="F17" s="407">
        <f t="shared" si="10"/>
        <v>0</v>
      </c>
      <c r="G17" s="407">
        <f t="shared" si="10"/>
        <v>0</v>
      </c>
      <c r="H17" s="407">
        <f t="shared" si="10"/>
        <v>0</v>
      </c>
      <c r="I17" s="407">
        <f t="shared" si="10"/>
        <v>0</v>
      </c>
      <c r="J17" s="407">
        <f t="shared" si="10"/>
        <v>0</v>
      </c>
      <c r="K17" s="407">
        <f t="shared" si="10"/>
        <v>0</v>
      </c>
      <c r="L17" s="407">
        <f t="shared" si="10"/>
        <v>0</v>
      </c>
      <c r="M17" s="407">
        <f t="shared" si="10"/>
        <v>0</v>
      </c>
      <c r="N17" s="407">
        <f t="shared" si="10"/>
        <v>0</v>
      </c>
      <c r="O17" s="407">
        <f t="shared" si="10"/>
        <v>0</v>
      </c>
      <c r="P17" s="407">
        <f t="shared" si="10"/>
        <v>0</v>
      </c>
      <c r="Q17" s="407">
        <f t="shared" si="10"/>
        <v>0</v>
      </c>
      <c r="R17" s="407">
        <f t="shared" si="10"/>
        <v>0</v>
      </c>
      <c r="S17" s="407">
        <f t="shared" si="10"/>
        <v>0</v>
      </c>
      <c r="T17" s="407">
        <f t="shared" si="10"/>
        <v>0</v>
      </c>
      <c r="U17" s="407">
        <f t="shared" si="10"/>
        <v>0</v>
      </c>
      <c r="V17" s="407">
        <f t="shared" si="10"/>
        <v>0</v>
      </c>
      <c r="W17" s="407">
        <f t="shared" si="10"/>
        <v>0</v>
      </c>
      <c r="X17" s="407">
        <f t="shared" si="10"/>
        <v>0</v>
      </c>
      <c r="Y17" s="407">
        <f t="shared" si="10"/>
        <v>0</v>
      </c>
      <c r="Z17" s="407">
        <f t="shared" si="10"/>
        <v>0</v>
      </c>
      <c r="AA17" s="407">
        <f t="shared" si="10"/>
        <v>0</v>
      </c>
      <c r="AB17" s="407">
        <f t="shared" si="10"/>
        <v>0</v>
      </c>
      <c r="AC17" s="407">
        <f t="shared" si="10"/>
        <v>0</v>
      </c>
      <c r="AD17" s="407">
        <f t="shared" si="10"/>
        <v>0</v>
      </c>
      <c r="AE17" s="407">
        <f t="shared" si="10"/>
        <v>0</v>
      </c>
      <c r="AF17" s="407">
        <f t="shared" si="10"/>
        <v>0</v>
      </c>
      <c r="AG17" s="407">
        <f t="shared" si="10"/>
        <v>0</v>
      </c>
      <c r="AH17" s="407">
        <f t="shared" si="10"/>
        <v>0</v>
      </c>
      <c r="AI17" s="407">
        <f t="shared" si="10"/>
        <v>0</v>
      </c>
      <c r="AJ17" s="407">
        <f t="shared" si="10"/>
        <v>0</v>
      </c>
      <c r="AK17" s="407">
        <f t="shared" si="10"/>
        <v>0</v>
      </c>
      <c r="AL17" s="407">
        <f t="shared" si="10"/>
        <v>0</v>
      </c>
      <c r="AM17" s="407">
        <f t="shared" si="10"/>
        <v>0</v>
      </c>
      <c r="AN17" s="407">
        <f t="shared" si="10"/>
        <v>0</v>
      </c>
      <c r="AO17" s="407">
        <f t="shared" si="10"/>
        <v>0</v>
      </c>
      <c r="AP17" s="407">
        <f t="shared" si="10"/>
        <v>0</v>
      </c>
      <c r="AQ17" s="407">
        <f t="shared" si="10"/>
        <v>0</v>
      </c>
      <c r="AR17" s="407">
        <f t="shared" si="10"/>
        <v>0</v>
      </c>
      <c r="AS17" s="407">
        <f t="shared" si="10"/>
        <v>0</v>
      </c>
      <c r="AT17" s="407">
        <f t="shared" si="10"/>
        <v>0</v>
      </c>
      <c r="AU17" s="407">
        <f t="shared" si="10"/>
        <v>0</v>
      </c>
      <c r="AV17" s="407">
        <f t="shared" si="10"/>
        <v>0</v>
      </c>
      <c r="AW17" s="407">
        <f t="shared" si="10"/>
        <v>0</v>
      </c>
      <c r="AX17" s="407">
        <f t="shared" si="10"/>
        <v>0</v>
      </c>
      <c r="AY17" s="407">
        <f t="shared" si="10"/>
        <v>7622.94</v>
      </c>
      <c r="AZ17" s="407">
        <f t="shared" si="10"/>
        <v>7661.6239999999998</v>
      </c>
      <c r="BA17" s="407">
        <f t="shared" si="10"/>
        <v>7412.2720000000008</v>
      </c>
      <c r="BB17" s="407">
        <f t="shared" si="10"/>
        <v>7250.5899999999992</v>
      </c>
      <c r="BC17" s="407">
        <f t="shared" si="10"/>
        <v>6790.04</v>
      </c>
      <c r="BD17" s="407">
        <f t="shared" si="10"/>
        <v>6766.183</v>
      </c>
      <c r="BE17" s="407">
        <f t="shared" si="10"/>
        <v>6749.0433528570848</v>
      </c>
      <c r="BF17" s="407">
        <f t="shared" si="10"/>
        <v>6757.9545089520052</v>
      </c>
      <c r="BG17" s="407">
        <f t="shared" si="10"/>
        <v>6724.1235550023994</v>
      </c>
      <c r="BH17" s="407">
        <f t="shared" si="10"/>
        <v>6662.027000000001</v>
      </c>
      <c r="BI17" s="407">
        <f t="shared" si="10"/>
        <v>6649.9306075200002</v>
      </c>
      <c r="BJ17" s="407">
        <f t="shared" si="10"/>
        <v>6566.1693209299992</v>
      </c>
      <c r="BK17" s="407">
        <f t="shared" si="10"/>
        <v>6657.0001817393668</v>
      </c>
      <c r="BL17" s="407">
        <f t="shared" si="10"/>
        <v>6515.843602259999</v>
      </c>
      <c r="BM17" s="407">
        <f>SUM(BM21,BM24)</f>
        <v>6108.3423565899984</v>
      </c>
      <c r="BN17" s="407">
        <f t="shared" ref="BN17:BW17" si="11">SUM(BN21,BN24)</f>
        <v>5556.0370140352552</v>
      </c>
      <c r="BO17" s="407">
        <f t="shared" si="11"/>
        <v>4935.2797263499997</v>
      </c>
      <c r="BP17" s="407">
        <f t="shared" si="11"/>
        <v>3275.8454461099991</v>
      </c>
      <c r="BQ17" s="407">
        <f>SUM(BQ21,BQ24)</f>
        <v>1186.7982191800002</v>
      </c>
      <c r="BR17" s="407">
        <f t="shared" si="11"/>
        <v>244.52811802000031</v>
      </c>
      <c r="BS17" s="407">
        <f t="shared" si="11"/>
        <v>61.927221750000022</v>
      </c>
      <c r="BT17" s="407">
        <f t="shared" si="11"/>
        <v>14.895368320000003</v>
      </c>
      <c r="BU17" s="407">
        <f t="shared" si="11"/>
        <v>8.9284635499999982</v>
      </c>
      <c r="BV17" s="407">
        <f t="shared" si="11"/>
        <v>2.9041615988893801</v>
      </c>
      <c r="BW17" s="407">
        <f t="shared" si="11"/>
        <v>0.88687887784940611</v>
      </c>
      <c r="BX17" s="407">
        <f>SUM(BX21,BX24)</f>
        <v>0.93159144473027944</v>
      </c>
      <c r="BY17" s="407">
        <f>SUM(BY21,BY24)</f>
        <v>0.69728361684553053</v>
      </c>
      <c r="BZ17" s="407">
        <f>SUM(BZ21,BZ24)</f>
        <v>4.9685353499483131</v>
      </c>
      <c r="CA17" s="408">
        <f>SUM(CA21,CA24)</f>
        <v>2.4812198003043155</v>
      </c>
    </row>
    <row r="18" spans="1:79" x14ac:dyDescent="0.4">
      <c r="B18" s="123" t="s">
        <v>475</v>
      </c>
      <c r="C18" s="48"/>
      <c r="D18" s="411">
        <v>0</v>
      </c>
      <c r="E18" s="411">
        <v>0</v>
      </c>
      <c r="F18" s="411">
        <v>0</v>
      </c>
      <c r="G18" s="411">
        <v>0</v>
      </c>
      <c r="H18" s="411">
        <v>0</v>
      </c>
      <c r="I18" s="411">
        <v>0</v>
      </c>
      <c r="J18" s="411">
        <v>0</v>
      </c>
      <c r="K18" s="411">
        <v>0</v>
      </c>
      <c r="L18" s="411">
        <v>0</v>
      </c>
      <c r="M18" s="411">
        <v>0</v>
      </c>
      <c r="N18" s="411">
        <v>0</v>
      </c>
      <c r="O18" s="411">
        <v>0</v>
      </c>
      <c r="P18" s="411">
        <v>0</v>
      </c>
      <c r="Q18" s="411">
        <v>0</v>
      </c>
      <c r="R18" s="411">
        <v>0</v>
      </c>
      <c r="S18" s="411">
        <v>0</v>
      </c>
      <c r="T18" s="411">
        <v>0</v>
      </c>
      <c r="U18" s="411">
        <v>0</v>
      </c>
      <c r="V18" s="411">
        <v>0</v>
      </c>
      <c r="W18" s="411">
        <v>0</v>
      </c>
      <c r="X18" s="411">
        <v>0</v>
      </c>
      <c r="Y18" s="411">
        <v>0</v>
      </c>
      <c r="Z18" s="411">
        <v>0</v>
      </c>
      <c r="AA18" s="411">
        <v>0</v>
      </c>
      <c r="AB18" s="411">
        <v>0</v>
      </c>
      <c r="AC18" s="411">
        <v>0</v>
      </c>
      <c r="AD18" s="411">
        <v>0</v>
      </c>
      <c r="AE18" s="411">
        <v>0</v>
      </c>
      <c r="AF18" s="411">
        <v>0</v>
      </c>
      <c r="AG18" s="411">
        <v>0</v>
      </c>
      <c r="AH18" s="411">
        <v>0</v>
      </c>
      <c r="AI18" s="411">
        <v>0</v>
      </c>
      <c r="AJ18" s="411">
        <v>0</v>
      </c>
      <c r="AK18" s="411">
        <v>0</v>
      </c>
      <c r="AL18" s="411">
        <v>0</v>
      </c>
      <c r="AM18" s="411">
        <v>0</v>
      </c>
      <c r="AN18" s="411">
        <v>0</v>
      </c>
      <c r="AO18" s="411">
        <v>0</v>
      </c>
      <c r="AP18" s="411">
        <v>0</v>
      </c>
      <c r="AQ18" s="411">
        <v>0</v>
      </c>
      <c r="AR18" s="411">
        <v>0</v>
      </c>
      <c r="AS18" s="411">
        <v>0</v>
      </c>
      <c r="AT18" s="411">
        <v>0</v>
      </c>
      <c r="AU18" s="411">
        <v>0</v>
      </c>
      <c r="AV18" s="411">
        <v>0</v>
      </c>
      <c r="AW18" s="411">
        <v>0</v>
      </c>
      <c r="AX18" s="411">
        <v>0</v>
      </c>
      <c r="AY18" s="411">
        <v>278.33999999999997</v>
      </c>
      <c r="AZ18" s="411">
        <v>312.73</v>
      </c>
      <c r="BA18" s="411">
        <v>317.79700000000003</v>
      </c>
      <c r="BB18" s="411">
        <v>282.72800000000001</v>
      </c>
      <c r="BC18" s="411">
        <v>330.15090755271024</v>
      </c>
      <c r="BD18" s="411">
        <v>333.25174293093409</v>
      </c>
      <c r="BE18" s="411">
        <v>333.04137154438575</v>
      </c>
      <c r="BF18" s="411">
        <v>382.88721096740397</v>
      </c>
      <c r="BG18" s="411">
        <v>327.37031524653656</v>
      </c>
      <c r="BH18" s="411">
        <v>304.44139058878591</v>
      </c>
      <c r="BI18" s="411">
        <v>278.06156262040605</v>
      </c>
      <c r="BJ18" s="411">
        <v>289.99861489743967</v>
      </c>
      <c r="BK18" s="411">
        <v>275.18506486688074</v>
      </c>
      <c r="BL18" s="411">
        <v>233.47537700891493</v>
      </c>
      <c r="BM18" s="411">
        <v>25.701808144413643</v>
      </c>
      <c r="BN18" s="411">
        <v>25.203064663515647</v>
      </c>
      <c r="BO18" s="411">
        <v>12.429903442670245</v>
      </c>
      <c r="BP18" s="411">
        <v>4.7759055965311905</v>
      </c>
      <c r="BQ18" s="411">
        <v>3.1683124134191218</v>
      </c>
      <c r="BR18" s="411">
        <v>0.57839741453015014</v>
      </c>
      <c r="BS18" s="411">
        <v>7.7317557696762698E-2</v>
      </c>
      <c r="BT18" s="411">
        <v>1.5898251986691713E-2</v>
      </c>
      <c r="BU18" s="411">
        <v>7.6775741374161509E-3</v>
      </c>
      <c r="BV18" s="411">
        <v>3.4179912756425175E-3</v>
      </c>
      <c r="BW18" s="411">
        <v>1.0437932476623044E-3</v>
      </c>
      <c r="BX18" s="411">
        <v>1.0964167530377808E-3</v>
      </c>
      <c r="BY18" s="411">
        <v>8.2065313443229772E-4</v>
      </c>
      <c r="BZ18" s="411">
        <v>5.8476120906423576E-3</v>
      </c>
      <c r="CA18" s="412">
        <v>2.9202189140008173E-3</v>
      </c>
    </row>
    <row r="19" spans="1:79" x14ac:dyDescent="0.4">
      <c r="B19" s="123" t="s">
        <v>476</v>
      </c>
      <c r="C19" s="48"/>
      <c r="D19" s="411">
        <v>0</v>
      </c>
      <c r="E19" s="411">
        <v>0</v>
      </c>
      <c r="F19" s="411">
        <v>0</v>
      </c>
      <c r="G19" s="411">
        <v>0</v>
      </c>
      <c r="H19" s="411">
        <v>0</v>
      </c>
      <c r="I19" s="411">
        <v>0</v>
      </c>
      <c r="J19" s="411">
        <v>0</v>
      </c>
      <c r="K19" s="411">
        <v>0</v>
      </c>
      <c r="L19" s="411">
        <v>0</v>
      </c>
      <c r="M19" s="411">
        <v>0</v>
      </c>
      <c r="N19" s="411">
        <v>0</v>
      </c>
      <c r="O19" s="411">
        <v>0</v>
      </c>
      <c r="P19" s="411">
        <v>0</v>
      </c>
      <c r="Q19" s="411">
        <v>0</v>
      </c>
      <c r="R19" s="411">
        <v>0</v>
      </c>
      <c r="S19" s="411">
        <v>0</v>
      </c>
      <c r="T19" s="411">
        <v>0</v>
      </c>
      <c r="U19" s="411">
        <v>0</v>
      </c>
      <c r="V19" s="411">
        <v>0</v>
      </c>
      <c r="W19" s="411">
        <v>0</v>
      </c>
      <c r="X19" s="411">
        <v>0</v>
      </c>
      <c r="Y19" s="411">
        <v>0</v>
      </c>
      <c r="Z19" s="411">
        <v>0</v>
      </c>
      <c r="AA19" s="411">
        <v>0</v>
      </c>
      <c r="AB19" s="411">
        <v>0</v>
      </c>
      <c r="AC19" s="411">
        <v>0</v>
      </c>
      <c r="AD19" s="411">
        <v>0</v>
      </c>
      <c r="AE19" s="411">
        <v>0</v>
      </c>
      <c r="AF19" s="411">
        <v>0</v>
      </c>
      <c r="AG19" s="411">
        <v>0</v>
      </c>
      <c r="AH19" s="411">
        <v>0</v>
      </c>
      <c r="AI19" s="411">
        <v>0</v>
      </c>
      <c r="AJ19" s="411">
        <v>0</v>
      </c>
      <c r="AK19" s="411">
        <v>0</v>
      </c>
      <c r="AL19" s="411">
        <v>0</v>
      </c>
      <c r="AM19" s="411">
        <v>0</v>
      </c>
      <c r="AN19" s="411">
        <v>0</v>
      </c>
      <c r="AO19" s="411">
        <v>0</v>
      </c>
      <c r="AP19" s="411">
        <v>0</v>
      </c>
      <c r="AQ19" s="411">
        <v>0</v>
      </c>
      <c r="AR19" s="411">
        <v>0</v>
      </c>
      <c r="AS19" s="411">
        <v>0</v>
      </c>
      <c r="AT19" s="411">
        <v>0</v>
      </c>
      <c r="AU19" s="411">
        <v>0</v>
      </c>
      <c r="AV19" s="411">
        <v>0</v>
      </c>
      <c r="AW19" s="411">
        <v>0</v>
      </c>
      <c r="AX19" s="411">
        <v>0</v>
      </c>
      <c r="AY19" s="411">
        <v>255.893</v>
      </c>
      <c r="AZ19" s="411">
        <v>296.48399999999998</v>
      </c>
      <c r="BA19" s="411">
        <v>316.82499999999999</v>
      </c>
      <c r="BB19" s="411">
        <v>304.512</v>
      </c>
      <c r="BC19" s="411">
        <v>389.09290450278598</v>
      </c>
      <c r="BD19" s="411">
        <v>388.42224478490493</v>
      </c>
      <c r="BE19" s="411">
        <v>403.02054330646723</v>
      </c>
      <c r="BF19" s="411">
        <v>434.43669273899275</v>
      </c>
      <c r="BG19" s="411">
        <v>395.20975548624494</v>
      </c>
      <c r="BH19" s="411">
        <v>385.52086790840985</v>
      </c>
      <c r="BI19" s="411">
        <v>338.42995165229138</v>
      </c>
      <c r="BJ19" s="411">
        <v>343.23821262673005</v>
      </c>
      <c r="BK19" s="411">
        <v>333.42902642687261</v>
      </c>
      <c r="BL19" s="411">
        <v>303.88524745009164</v>
      </c>
      <c r="BM19" s="411">
        <v>89.11510244239652</v>
      </c>
      <c r="BN19" s="411">
        <v>23.972191081960425</v>
      </c>
      <c r="BO19" s="411">
        <v>14.68613337390328</v>
      </c>
      <c r="BP19" s="411">
        <v>6.2138376610834092</v>
      </c>
      <c r="BQ19" s="411">
        <v>1.5341430366137312</v>
      </c>
      <c r="BR19" s="411">
        <v>0.92562324341331403</v>
      </c>
      <c r="BS19" s="411">
        <v>0.10898785828262501</v>
      </c>
      <c r="BT19" s="411">
        <v>2.4188196054194443E-2</v>
      </c>
      <c r="BU19" s="411">
        <v>1.6387901716580819E-2</v>
      </c>
      <c r="BV19" s="411">
        <v>5.0655149649352299E-3</v>
      </c>
      <c r="BW19" s="411">
        <v>1.5469174406648612E-3</v>
      </c>
      <c r="BX19" s="411">
        <v>1.624906274599704E-3</v>
      </c>
      <c r="BY19" s="411">
        <v>1.2162204049822698E-3</v>
      </c>
      <c r="BZ19" s="411">
        <v>8.666249901037806E-3</v>
      </c>
      <c r="CA19" s="412">
        <v>4.3278087674396863E-3</v>
      </c>
    </row>
    <row r="20" spans="1:79" x14ac:dyDescent="0.4">
      <c r="B20" s="123" t="s">
        <v>477</v>
      </c>
      <c r="C20" s="48"/>
      <c r="D20" s="411">
        <v>0</v>
      </c>
      <c r="E20" s="411">
        <v>0</v>
      </c>
      <c r="F20" s="411">
        <v>0</v>
      </c>
      <c r="G20" s="411">
        <v>0</v>
      </c>
      <c r="H20" s="411">
        <v>0</v>
      </c>
      <c r="I20" s="411">
        <v>0</v>
      </c>
      <c r="J20" s="411">
        <v>0</v>
      </c>
      <c r="K20" s="411">
        <v>0</v>
      </c>
      <c r="L20" s="411">
        <v>0</v>
      </c>
      <c r="M20" s="411">
        <v>0</v>
      </c>
      <c r="N20" s="411">
        <v>0</v>
      </c>
      <c r="O20" s="411">
        <v>0</v>
      </c>
      <c r="P20" s="411">
        <v>0</v>
      </c>
      <c r="Q20" s="411">
        <v>0</v>
      </c>
      <c r="R20" s="411">
        <v>0</v>
      </c>
      <c r="S20" s="411">
        <v>0</v>
      </c>
      <c r="T20" s="411">
        <v>0</v>
      </c>
      <c r="U20" s="411">
        <v>0</v>
      </c>
      <c r="V20" s="411">
        <v>0</v>
      </c>
      <c r="W20" s="411">
        <v>0</v>
      </c>
      <c r="X20" s="411">
        <v>0</v>
      </c>
      <c r="Y20" s="411">
        <v>0</v>
      </c>
      <c r="Z20" s="411">
        <v>0</v>
      </c>
      <c r="AA20" s="411">
        <v>0</v>
      </c>
      <c r="AB20" s="411">
        <v>0</v>
      </c>
      <c r="AC20" s="411">
        <v>0</v>
      </c>
      <c r="AD20" s="411">
        <v>0</v>
      </c>
      <c r="AE20" s="411">
        <v>0</v>
      </c>
      <c r="AF20" s="411">
        <v>0</v>
      </c>
      <c r="AG20" s="411">
        <v>0</v>
      </c>
      <c r="AH20" s="411">
        <v>0</v>
      </c>
      <c r="AI20" s="411">
        <v>0</v>
      </c>
      <c r="AJ20" s="411">
        <v>0</v>
      </c>
      <c r="AK20" s="411">
        <v>0</v>
      </c>
      <c r="AL20" s="411">
        <v>0</v>
      </c>
      <c r="AM20" s="411">
        <v>0</v>
      </c>
      <c r="AN20" s="411">
        <v>0</v>
      </c>
      <c r="AO20" s="411">
        <v>0</v>
      </c>
      <c r="AP20" s="411">
        <v>0</v>
      </c>
      <c r="AQ20" s="411">
        <v>0</v>
      </c>
      <c r="AR20" s="411">
        <v>0</v>
      </c>
      <c r="AS20" s="411">
        <v>0</v>
      </c>
      <c r="AT20" s="411">
        <v>0</v>
      </c>
      <c r="AU20" s="411">
        <v>0</v>
      </c>
      <c r="AV20" s="411">
        <v>0</v>
      </c>
      <c r="AW20" s="411">
        <v>0</v>
      </c>
      <c r="AX20" s="411">
        <v>0</v>
      </c>
      <c r="AY20" s="411">
        <v>5708.9949999999999</v>
      </c>
      <c r="AZ20" s="411">
        <v>5792.4780000000001</v>
      </c>
      <c r="BA20" s="411">
        <v>5715.9560000000001</v>
      </c>
      <c r="BB20" s="411">
        <v>5743.7889999999998</v>
      </c>
      <c r="BC20" s="411">
        <v>5318.2371879445036</v>
      </c>
      <c r="BD20" s="411">
        <v>5349.2100122841612</v>
      </c>
      <c r="BE20" s="411">
        <v>5496.5920851491464</v>
      </c>
      <c r="BF20" s="411">
        <v>5467.9550307962018</v>
      </c>
      <c r="BG20" s="411">
        <v>5553.812341810718</v>
      </c>
      <c r="BH20" s="411">
        <v>5590.5197415028051</v>
      </c>
      <c r="BI20" s="411">
        <v>5720.7396083745025</v>
      </c>
      <c r="BJ20" s="411">
        <v>5649.4461624454298</v>
      </c>
      <c r="BK20" s="411">
        <v>5800.6336650356134</v>
      </c>
      <c r="BL20" s="411">
        <v>5763.5421717209929</v>
      </c>
      <c r="BM20" s="411">
        <v>5815.048541423188</v>
      </c>
      <c r="BN20" s="411">
        <v>5349.4641971087312</v>
      </c>
      <c r="BO20" s="411">
        <v>4781.9556614559224</v>
      </c>
      <c r="BP20" s="411">
        <v>3181.2062019864088</v>
      </c>
      <c r="BQ20" s="411">
        <v>1153.9482224260289</v>
      </c>
      <c r="BR20" s="411">
        <v>237.86477993205682</v>
      </c>
      <c r="BS20" s="411">
        <v>60.681632463827128</v>
      </c>
      <c r="BT20" s="411">
        <v>14.681363673783267</v>
      </c>
      <c r="BU20" s="411">
        <v>8.813393423909039</v>
      </c>
      <c r="BV20" s="411">
        <v>2.8508307101523749</v>
      </c>
      <c r="BW20" s="411">
        <v>0.87059258070400125</v>
      </c>
      <c r="BX20" s="411">
        <v>0.91448406347909283</v>
      </c>
      <c r="BY20" s="411">
        <v>0.68447897298468385</v>
      </c>
      <c r="BZ20" s="411">
        <v>4.8772951083462956</v>
      </c>
      <c r="CA20" s="412">
        <v>2.4356556494827197</v>
      </c>
    </row>
    <row r="21" spans="1:79" x14ac:dyDescent="0.4">
      <c r="B21" s="123" t="s">
        <v>478</v>
      </c>
      <c r="C21" s="48"/>
      <c r="D21" s="411">
        <v>0</v>
      </c>
      <c r="E21" s="411">
        <v>0</v>
      </c>
      <c r="F21" s="411">
        <v>0</v>
      </c>
      <c r="G21" s="411">
        <v>0</v>
      </c>
      <c r="H21" s="411">
        <v>0</v>
      </c>
      <c r="I21" s="411">
        <v>0</v>
      </c>
      <c r="J21" s="411">
        <v>0</v>
      </c>
      <c r="K21" s="411">
        <v>0</v>
      </c>
      <c r="L21" s="411">
        <v>0</v>
      </c>
      <c r="M21" s="411">
        <v>0</v>
      </c>
      <c r="N21" s="411">
        <v>0</v>
      </c>
      <c r="O21" s="411">
        <v>0</v>
      </c>
      <c r="P21" s="411">
        <v>0</v>
      </c>
      <c r="Q21" s="411">
        <v>0</v>
      </c>
      <c r="R21" s="411">
        <v>0</v>
      </c>
      <c r="S21" s="411">
        <v>0</v>
      </c>
      <c r="T21" s="411">
        <v>0</v>
      </c>
      <c r="U21" s="411">
        <v>0</v>
      </c>
      <c r="V21" s="411">
        <v>0</v>
      </c>
      <c r="W21" s="411">
        <v>0</v>
      </c>
      <c r="X21" s="411">
        <v>0</v>
      </c>
      <c r="Y21" s="411">
        <v>0</v>
      </c>
      <c r="Z21" s="411">
        <v>0</v>
      </c>
      <c r="AA21" s="411">
        <v>0</v>
      </c>
      <c r="AB21" s="411">
        <v>0</v>
      </c>
      <c r="AC21" s="411">
        <v>0</v>
      </c>
      <c r="AD21" s="411">
        <v>0</v>
      </c>
      <c r="AE21" s="411">
        <v>0</v>
      </c>
      <c r="AF21" s="411">
        <v>0</v>
      </c>
      <c r="AG21" s="411">
        <v>0</v>
      </c>
      <c r="AH21" s="411">
        <v>0</v>
      </c>
      <c r="AI21" s="411">
        <v>0</v>
      </c>
      <c r="AJ21" s="411">
        <v>0</v>
      </c>
      <c r="AK21" s="411">
        <v>0</v>
      </c>
      <c r="AL21" s="411">
        <v>0</v>
      </c>
      <c r="AM21" s="411">
        <v>0</v>
      </c>
      <c r="AN21" s="411">
        <v>0</v>
      </c>
      <c r="AO21" s="411">
        <v>0</v>
      </c>
      <c r="AP21" s="411">
        <v>0</v>
      </c>
      <c r="AQ21" s="411">
        <v>0</v>
      </c>
      <c r="AR21" s="411">
        <v>0</v>
      </c>
      <c r="AS21" s="411">
        <v>0</v>
      </c>
      <c r="AT21" s="411">
        <v>0</v>
      </c>
      <c r="AU21" s="411">
        <v>0</v>
      </c>
      <c r="AV21" s="411">
        <v>0</v>
      </c>
      <c r="AW21" s="411">
        <v>0</v>
      </c>
      <c r="AX21" s="411">
        <v>0</v>
      </c>
      <c r="AY21" s="411">
        <f t="shared" ref="AY21:BO21" si="12">SUM(AY18:AY20)</f>
        <v>6243.2280000000001</v>
      </c>
      <c r="AZ21" s="411">
        <f t="shared" si="12"/>
        <v>6401.692</v>
      </c>
      <c r="BA21" s="411">
        <f t="shared" si="12"/>
        <v>6350.5780000000004</v>
      </c>
      <c r="BB21" s="411">
        <f t="shared" si="12"/>
        <v>6331.0289999999995</v>
      </c>
      <c r="BC21" s="411">
        <f t="shared" si="12"/>
        <v>6037.4809999999998</v>
      </c>
      <c r="BD21" s="411">
        <f t="shared" si="12"/>
        <v>6070.884</v>
      </c>
      <c r="BE21" s="411">
        <f t="shared" si="12"/>
        <v>6232.6539999999995</v>
      </c>
      <c r="BF21" s="411">
        <f t="shared" si="12"/>
        <v>6285.2789345025985</v>
      </c>
      <c r="BG21" s="411">
        <f t="shared" si="12"/>
        <v>6276.3924125434996</v>
      </c>
      <c r="BH21" s="411">
        <f t="shared" si="12"/>
        <v>6280.4820000000009</v>
      </c>
      <c r="BI21" s="411">
        <f t="shared" si="12"/>
        <v>6337.2311226472002</v>
      </c>
      <c r="BJ21" s="411">
        <f t="shared" si="12"/>
        <v>6282.6829899695995</v>
      </c>
      <c r="BK21" s="411">
        <f t="shared" si="12"/>
        <v>6409.2477563293669</v>
      </c>
      <c r="BL21" s="411">
        <f t="shared" si="12"/>
        <v>6300.9027961799993</v>
      </c>
      <c r="BM21" s="411">
        <f t="shared" si="12"/>
        <v>5929.8654520099981</v>
      </c>
      <c r="BN21" s="411">
        <f t="shared" si="12"/>
        <v>5398.6394528542069</v>
      </c>
      <c r="BO21" s="411">
        <f t="shared" si="12"/>
        <v>4809.0716982724962</v>
      </c>
      <c r="BP21" s="411">
        <f t="shared" ref="BP21:CA21" si="13">SUM(BP18:BP20)</f>
        <v>3192.1959452440233</v>
      </c>
      <c r="BQ21" s="411">
        <f t="shared" si="13"/>
        <v>1158.6506778760618</v>
      </c>
      <c r="BR21" s="411">
        <f t="shared" si="13"/>
        <v>239.36880059000029</v>
      </c>
      <c r="BS21" s="411">
        <f t="shared" si="13"/>
        <v>60.867937879806519</v>
      </c>
      <c r="BT21" s="411">
        <f t="shared" si="13"/>
        <v>14.721450121824153</v>
      </c>
      <c r="BU21" s="411">
        <f t="shared" si="13"/>
        <v>8.8374588997630354</v>
      </c>
      <c r="BV21" s="411">
        <f t="shared" si="13"/>
        <v>2.8593142163929528</v>
      </c>
      <c r="BW21" s="411">
        <f t="shared" si="13"/>
        <v>0.87318329139232842</v>
      </c>
      <c r="BX21" s="411">
        <f t="shared" si="13"/>
        <v>0.91720538650673034</v>
      </c>
      <c r="BY21" s="411">
        <f t="shared" si="13"/>
        <v>0.68651584652409847</v>
      </c>
      <c r="BZ21" s="411">
        <f t="shared" si="13"/>
        <v>4.8918089703379755</v>
      </c>
      <c r="CA21" s="412">
        <f t="shared" si="13"/>
        <v>2.4429036771641601</v>
      </c>
    </row>
    <row r="22" spans="1:79" x14ac:dyDescent="0.4">
      <c r="B22" s="415" t="s">
        <v>326</v>
      </c>
      <c r="C22" s="327"/>
      <c r="D22" s="411">
        <v>0</v>
      </c>
      <c r="E22" s="411">
        <v>0</v>
      </c>
      <c r="F22" s="411">
        <v>0</v>
      </c>
      <c r="G22" s="411">
        <v>0</v>
      </c>
      <c r="H22" s="411">
        <v>0</v>
      </c>
      <c r="I22" s="411">
        <v>0</v>
      </c>
      <c r="J22" s="411">
        <v>0</v>
      </c>
      <c r="K22" s="411">
        <v>0</v>
      </c>
      <c r="L22" s="411">
        <v>0</v>
      </c>
      <c r="M22" s="411">
        <v>0</v>
      </c>
      <c r="N22" s="411">
        <v>0</v>
      </c>
      <c r="O22" s="411">
        <v>0</v>
      </c>
      <c r="P22" s="411">
        <v>0</v>
      </c>
      <c r="Q22" s="411">
        <v>0</v>
      </c>
      <c r="R22" s="411">
        <v>0</v>
      </c>
      <c r="S22" s="411">
        <v>0</v>
      </c>
      <c r="T22" s="411">
        <v>0</v>
      </c>
      <c r="U22" s="411">
        <v>0</v>
      </c>
      <c r="V22" s="411">
        <v>0</v>
      </c>
      <c r="W22" s="411">
        <v>0</v>
      </c>
      <c r="X22" s="411">
        <v>0</v>
      </c>
      <c r="Y22" s="411">
        <v>0</v>
      </c>
      <c r="Z22" s="411">
        <v>0</v>
      </c>
      <c r="AA22" s="411">
        <v>0</v>
      </c>
      <c r="AB22" s="411">
        <v>0</v>
      </c>
      <c r="AC22" s="411">
        <v>0</v>
      </c>
      <c r="AD22" s="411">
        <v>0</v>
      </c>
      <c r="AE22" s="411">
        <v>0</v>
      </c>
      <c r="AF22" s="411">
        <v>0</v>
      </c>
      <c r="AG22" s="411">
        <v>0</v>
      </c>
      <c r="AH22" s="411">
        <v>0</v>
      </c>
      <c r="AI22" s="411">
        <v>0</v>
      </c>
      <c r="AJ22" s="411">
        <v>0</v>
      </c>
      <c r="AK22" s="411">
        <v>0</v>
      </c>
      <c r="AL22" s="411">
        <v>0</v>
      </c>
      <c r="AM22" s="411">
        <v>0</v>
      </c>
      <c r="AN22" s="411">
        <v>0</v>
      </c>
      <c r="AO22" s="411">
        <v>0</v>
      </c>
      <c r="AP22" s="411">
        <v>0</v>
      </c>
      <c r="AQ22" s="411">
        <v>0</v>
      </c>
      <c r="AR22" s="411">
        <v>0</v>
      </c>
      <c r="AS22" s="411">
        <v>0</v>
      </c>
      <c r="AT22" s="411">
        <v>0</v>
      </c>
      <c r="AU22" s="411">
        <v>0</v>
      </c>
      <c r="AV22" s="411">
        <v>0</v>
      </c>
      <c r="AW22" s="411">
        <v>0</v>
      </c>
      <c r="AX22" s="411">
        <v>0</v>
      </c>
      <c r="AY22" s="411">
        <v>5326.5479309760121</v>
      </c>
      <c r="AZ22" s="411">
        <v>5634.0700627548977</v>
      </c>
      <c r="BA22" s="411">
        <v>5761.3166007132186</v>
      </c>
      <c r="BB22" s="411">
        <v>5954.2356985493152</v>
      </c>
      <c r="BC22" s="411">
        <v>5897.0027550317054</v>
      </c>
      <c r="BD22" s="411">
        <v>6067.8</v>
      </c>
      <c r="BE22" s="411">
        <v>6232.6540000000005</v>
      </c>
      <c r="BF22" s="411">
        <v>6285.2789345025994</v>
      </c>
      <c r="BG22" s="411">
        <v>6276.3924125434996</v>
      </c>
      <c r="BH22" s="411">
        <v>6280.482</v>
      </c>
      <c r="BI22" s="411">
        <v>6337.2311226471993</v>
      </c>
      <c r="BJ22" s="411">
        <v>6282.6829899695995</v>
      </c>
      <c r="BK22" s="411">
        <v>6409.2477563293669</v>
      </c>
      <c r="BL22" s="411">
        <v>6300.9027961799993</v>
      </c>
      <c r="BM22" s="411">
        <v>5929.8654520099981</v>
      </c>
      <c r="BN22" s="411">
        <v>5398.6394528542078</v>
      </c>
      <c r="BO22" s="411">
        <v>4809.0716982724962</v>
      </c>
      <c r="BP22" s="411">
        <v>3192.1959452440233</v>
      </c>
      <c r="BQ22" s="411">
        <v>1158.650677876062</v>
      </c>
      <c r="BR22" s="411">
        <v>239.36880059000026</v>
      </c>
      <c r="BS22" s="411">
        <v>60.867937879806512</v>
      </c>
      <c r="BT22" s="411">
        <v>14.721450121824152</v>
      </c>
      <c r="BU22" s="411">
        <v>8.8374588997630354</v>
      </c>
      <c r="BV22" s="411">
        <v>2.8593142163929524</v>
      </c>
      <c r="BW22" s="411">
        <v>0.87318329139232842</v>
      </c>
      <c r="BX22" s="411">
        <v>0.91720538650673045</v>
      </c>
      <c r="BY22" s="411">
        <v>0.68651584652409836</v>
      </c>
      <c r="BZ22" s="411">
        <v>4.8918089703379755</v>
      </c>
      <c r="CA22" s="412">
        <v>2.4429036771641606</v>
      </c>
    </row>
    <row r="23" spans="1:79" x14ac:dyDescent="0.4">
      <c r="B23" s="415" t="s">
        <v>325</v>
      </c>
      <c r="C23" s="327"/>
      <c r="D23" s="411">
        <v>0</v>
      </c>
      <c r="E23" s="411">
        <v>0</v>
      </c>
      <c r="F23" s="411">
        <v>0</v>
      </c>
      <c r="G23" s="411">
        <v>0</v>
      </c>
      <c r="H23" s="411">
        <v>0</v>
      </c>
      <c r="I23" s="411">
        <v>0</v>
      </c>
      <c r="J23" s="411">
        <v>0</v>
      </c>
      <c r="K23" s="411">
        <v>0</v>
      </c>
      <c r="L23" s="411">
        <v>0</v>
      </c>
      <c r="M23" s="411">
        <v>0</v>
      </c>
      <c r="N23" s="411">
        <v>0</v>
      </c>
      <c r="O23" s="411">
        <v>0</v>
      </c>
      <c r="P23" s="411">
        <v>0</v>
      </c>
      <c r="Q23" s="411">
        <v>0</v>
      </c>
      <c r="R23" s="411">
        <v>0</v>
      </c>
      <c r="S23" s="411">
        <v>0</v>
      </c>
      <c r="T23" s="411">
        <v>0</v>
      </c>
      <c r="U23" s="411">
        <v>0</v>
      </c>
      <c r="V23" s="411">
        <v>0</v>
      </c>
      <c r="W23" s="411">
        <v>0</v>
      </c>
      <c r="X23" s="411">
        <v>0</v>
      </c>
      <c r="Y23" s="411">
        <v>0</v>
      </c>
      <c r="Z23" s="411">
        <v>0</v>
      </c>
      <c r="AA23" s="411">
        <v>0</v>
      </c>
      <c r="AB23" s="411">
        <v>0</v>
      </c>
      <c r="AC23" s="411">
        <v>0</v>
      </c>
      <c r="AD23" s="411">
        <v>0</v>
      </c>
      <c r="AE23" s="411">
        <v>0</v>
      </c>
      <c r="AF23" s="411">
        <v>0</v>
      </c>
      <c r="AG23" s="411">
        <v>0</v>
      </c>
      <c r="AH23" s="411">
        <v>0</v>
      </c>
      <c r="AI23" s="411">
        <v>0</v>
      </c>
      <c r="AJ23" s="411">
        <v>0</v>
      </c>
      <c r="AK23" s="411">
        <v>0</v>
      </c>
      <c r="AL23" s="411">
        <v>0</v>
      </c>
      <c r="AM23" s="411">
        <v>0</v>
      </c>
      <c r="AN23" s="411">
        <v>0</v>
      </c>
      <c r="AO23" s="411">
        <v>0</v>
      </c>
      <c r="AP23" s="411">
        <v>0</v>
      </c>
      <c r="AQ23" s="411">
        <v>0</v>
      </c>
      <c r="AR23" s="411">
        <v>0</v>
      </c>
      <c r="AS23" s="411">
        <v>0</v>
      </c>
      <c r="AT23" s="411">
        <v>0</v>
      </c>
      <c r="AU23" s="411">
        <v>0</v>
      </c>
      <c r="AV23" s="411">
        <v>0</v>
      </c>
      <c r="AW23" s="411">
        <v>0</v>
      </c>
      <c r="AX23" s="411">
        <v>0</v>
      </c>
      <c r="AY23" s="411">
        <v>916.68006902398884</v>
      </c>
      <c r="AZ23" s="411">
        <v>767.62193724510246</v>
      </c>
      <c r="BA23" s="411">
        <v>589.26139928678288</v>
      </c>
      <c r="BB23" s="411">
        <v>376.793301450684</v>
      </c>
      <c r="BC23" s="411">
        <v>140.4782449682954</v>
      </c>
      <c r="BD23" s="411">
        <v>3.0840000000000001</v>
      </c>
      <c r="BE23" s="411">
        <v>0</v>
      </c>
      <c r="BF23" s="411">
        <v>0</v>
      </c>
      <c r="BG23" s="411">
        <v>0</v>
      </c>
      <c r="BH23" s="411">
        <v>0</v>
      </c>
      <c r="BI23" s="411">
        <v>0</v>
      </c>
      <c r="BJ23" s="411">
        <v>0</v>
      </c>
      <c r="BK23" s="411">
        <v>0</v>
      </c>
      <c r="BL23" s="411">
        <v>0</v>
      </c>
      <c r="BM23" s="411">
        <v>0</v>
      </c>
      <c r="BN23" s="411">
        <v>0</v>
      </c>
      <c r="BO23" s="411">
        <v>0</v>
      </c>
      <c r="BP23" s="411">
        <v>0</v>
      </c>
      <c r="BQ23" s="411">
        <v>0</v>
      </c>
      <c r="BR23" s="411">
        <v>0</v>
      </c>
      <c r="BS23" s="411">
        <v>0</v>
      </c>
      <c r="BT23" s="411">
        <v>0</v>
      </c>
      <c r="BU23" s="411">
        <v>0</v>
      </c>
      <c r="BV23" s="411">
        <v>0</v>
      </c>
      <c r="BW23" s="411">
        <v>0</v>
      </c>
      <c r="BX23" s="411">
        <v>0</v>
      </c>
      <c r="BY23" s="411">
        <v>0</v>
      </c>
      <c r="BZ23" s="411">
        <v>0</v>
      </c>
      <c r="CA23" s="412">
        <v>0</v>
      </c>
    </row>
    <row r="24" spans="1:79" ht="24" customHeight="1" x14ac:dyDescent="0.4">
      <c r="B24" s="123" t="s">
        <v>479</v>
      </c>
      <c r="C24" s="48"/>
      <c r="D24" s="411">
        <v>0</v>
      </c>
      <c r="E24" s="411">
        <v>0</v>
      </c>
      <c r="F24" s="411">
        <v>0</v>
      </c>
      <c r="G24" s="411">
        <v>0</v>
      </c>
      <c r="H24" s="411">
        <v>0</v>
      </c>
      <c r="I24" s="411">
        <v>0</v>
      </c>
      <c r="J24" s="411">
        <v>0</v>
      </c>
      <c r="K24" s="411">
        <v>0</v>
      </c>
      <c r="L24" s="411">
        <v>0</v>
      </c>
      <c r="M24" s="411">
        <v>0</v>
      </c>
      <c r="N24" s="411">
        <v>0</v>
      </c>
      <c r="O24" s="411">
        <v>0</v>
      </c>
      <c r="P24" s="411">
        <v>0</v>
      </c>
      <c r="Q24" s="411">
        <v>0</v>
      </c>
      <c r="R24" s="411">
        <v>0</v>
      </c>
      <c r="S24" s="411">
        <v>0</v>
      </c>
      <c r="T24" s="411">
        <v>0</v>
      </c>
      <c r="U24" s="411">
        <v>0</v>
      </c>
      <c r="V24" s="411">
        <v>0</v>
      </c>
      <c r="W24" s="411">
        <v>0</v>
      </c>
      <c r="X24" s="411">
        <v>0</v>
      </c>
      <c r="Y24" s="411">
        <v>0</v>
      </c>
      <c r="Z24" s="411">
        <v>0</v>
      </c>
      <c r="AA24" s="411">
        <v>0</v>
      </c>
      <c r="AB24" s="411">
        <v>0</v>
      </c>
      <c r="AC24" s="411">
        <v>0</v>
      </c>
      <c r="AD24" s="411">
        <v>0</v>
      </c>
      <c r="AE24" s="411">
        <v>0</v>
      </c>
      <c r="AF24" s="411">
        <v>0</v>
      </c>
      <c r="AG24" s="411">
        <v>0</v>
      </c>
      <c r="AH24" s="411">
        <v>0</v>
      </c>
      <c r="AI24" s="411">
        <v>0</v>
      </c>
      <c r="AJ24" s="411">
        <v>0</v>
      </c>
      <c r="AK24" s="411">
        <v>0</v>
      </c>
      <c r="AL24" s="411">
        <v>0</v>
      </c>
      <c r="AM24" s="411">
        <v>0</v>
      </c>
      <c r="AN24" s="411">
        <v>0</v>
      </c>
      <c r="AO24" s="411">
        <v>0</v>
      </c>
      <c r="AP24" s="411">
        <v>0</v>
      </c>
      <c r="AQ24" s="411">
        <v>0</v>
      </c>
      <c r="AR24" s="411">
        <v>0</v>
      </c>
      <c r="AS24" s="411">
        <v>0</v>
      </c>
      <c r="AT24" s="411">
        <v>0</v>
      </c>
      <c r="AU24" s="411">
        <v>0</v>
      </c>
      <c r="AV24" s="411">
        <v>0</v>
      </c>
      <c r="AW24" s="411">
        <v>0</v>
      </c>
      <c r="AX24" s="411">
        <v>0</v>
      </c>
      <c r="AY24" s="411">
        <f>SUM(AY25:AY26)</f>
        <v>1379.7119999999998</v>
      </c>
      <c r="AZ24" s="411">
        <f t="shared" ref="AZ24:BX24" si="14">SUM(AZ25:AZ26)</f>
        <v>1259.932</v>
      </c>
      <c r="BA24" s="411">
        <f t="shared" si="14"/>
        <v>1061.694</v>
      </c>
      <c r="BB24" s="411">
        <f t="shared" si="14"/>
        <v>919.56100000000004</v>
      </c>
      <c r="BC24" s="411">
        <f t="shared" si="14"/>
        <v>752.55899999999997</v>
      </c>
      <c r="BD24" s="411">
        <f t="shared" si="14"/>
        <v>695.29899999999998</v>
      </c>
      <c r="BE24" s="411">
        <f t="shared" si="14"/>
        <v>516.38935285708476</v>
      </c>
      <c r="BF24" s="411">
        <f t="shared" si="14"/>
        <v>472.67557444940707</v>
      </c>
      <c r="BG24" s="411">
        <f t="shared" si="14"/>
        <v>447.73114245890002</v>
      </c>
      <c r="BH24" s="411">
        <f t="shared" si="14"/>
        <v>381.54500000000002</v>
      </c>
      <c r="BI24" s="411">
        <f t="shared" si="14"/>
        <v>312.69948487280004</v>
      </c>
      <c r="BJ24" s="411">
        <f t="shared" si="14"/>
        <v>283.48633096040004</v>
      </c>
      <c r="BK24" s="411">
        <f t="shared" si="14"/>
        <v>247.75242540999994</v>
      </c>
      <c r="BL24" s="411">
        <f t="shared" si="14"/>
        <v>214.94080607999948</v>
      </c>
      <c r="BM24" s="411">
        <f t="shared" si="14"/>
        <v>178.47690458000002</v>
      </c>
      <c r="BN24" s="411">
        <f t="shared" si="14"/>
        <v>157.3975611810487</v>
      </c>
      <c r="BO24" s="411">
        <f t="shared" si="14"/>
        <v>126.20802807750385</v>
      </c>
      <c r="BP24" s="411">
        <f t="shared" si="14"/>
        <v>83.64950086597598</v>
      </c>
      <c r="BQ24" s="411">
        <f t="shared" si="14"/>
        <v>28.147541303938436</v>
      </c>
      <c r="BR24" s="411">
        <f t="shared" si="14"/>
        <v>5.1593174300000015</v>
      </c>
      <c r="BS24" s="411">
        <f t="shared" si="14"/>
        <v>1.059283870193505</v>
      </c>
      <c r="BT24" s="411">
        <f t="shared" si="14"/>
        <v>0.17391819817584991</v>
      </c>
      <c r="BU24" s="411">
        <f t="shared" si="14"/>
        <v>9.1004650236962428E-2</v>
      </c>
      <c r="BV24" s="411">
        <f t="shared" si="14"/>
        <v>4.4847382496427224E-2</v>
      </c>
      <c r="BW24" s="411">
        <f t="shared" si="14"/>
        <v>1.3695586457077689E-2</v>
      </c>
      <c r="BX24" s="411">
        <f t="shared" si="14"/>
        <v>1.438605822354911E-2</v>
      </c>
      <c r="BY24" s="411">
        <f>SUM(BY25:BY26)</f>
        <v>1.0767770321432049E-2</v>
      </c>
      <c r="BZ24" s="411">
        <f>SUM(BZ25:BZ26)</f>
        <v>7.6726379610337722E-2</v>
      </c>
      <c r="CA24" s="412">
        <f>SUM(CA25:CA26)</f>
        <v>3.8316123140155527E-2</v>
      </c>
    </row>
    <row r="25" spans="1:79" x14ac:dyDescent="0.4">
      <c r="B25" s="415" t="s">
        <v>326</v>
      </c>
      <c r="C25" s="48"/>
      <c r="D25" s="411">
        <v>0</v>
      </c>
      <c r="E25" s="411">
        <v>0</v>
      </c>
      <c r="F25" s="411">
        <v>0</v>
      </c>
      <c r="G25" s="411">
        <v>0</v>
      </c>
      <c r="H25" s="411">
        <v>0</v>
      </c>
      <c r="I25" s="411">
        <v>0</v>
      </c>
      <c r="J25" s="411">
        <v>0</v>
      </c>
      <c r="K25" s="411">
        <v>0</v>
      </c>
      <c r="L25" s="411">
        <v>0</v>
      </c>
      <c r="M25" s="411">
        <v>0</v>
      </c>
      <c r="N25" s="411">
        <v>0</v>
      </c>
      <c r="O25" s="411">
        <v>0</v>
      </c>
      <c r="P25" s="411">
        <v>0</v>
      </c>
      <c r="Q25" s="411">
        <v>0</v>
      </c>
      <c r="R25" s="411">
        <v>0</v>
      </c>
      <c r="S25" s="411">
        <v>0</v>
      </c>
      <c r="T25" s="411">
        <v>0</v>
      </c>
      <c r="U25" s="411">
        <v>0</v>
      </c>
      <c r="V25" s="411">
        <v>0</v>
      </c>
      <c r="W25" s="411">
        <v>0</v>
      </c>
      <c r="X25" s="411">
        <v>0</v>
      </c>
      <c r="Y25" s="411">
        <v>0</v>
      </c>
      <c r="Z25" s="411">
        <v>0</v>
      </c>
      <c r="AA25" s="411">
        <v>0</v>
      </c>
      <c r="AB25" s="411">
        <v>0</v>
      </c>
      <c r="AC25" s="411">
        <v>0</v>
      </c>
      <c r="AD25" s="411">
        <v>0</v>
      </c>
      <c r="AE25" s="411">
        <v>0</v>
      </c>
      <c r="AF25" s="411">
        <v>0</v>
      </c>
      <c r="AG25" s="411">
        <v>0</v>
      </c>
      <c r="AH25" s="411">
        <v>0</v>
      </c>
      <c r="AI25" s="411">
        <v>0</v>
      </c>
      <c r="AJ25" s="411">
        <v>0</v>
      </c>
      <c r="AK25" s="411">
        <v>0</v>
      </c>
      <c r="AL25" s="411">
        <v>0</v>
      </c>
      <c r="AM25" s="411">
        <v>0</v>
      </c>
      <c r="AN25" s="411">
        <v>0</v>
      </c>
      <c r="AO25" s="411">
        <v>0</v>
      </c>
      <c r="AP25" s="411">
        <v>0</v>
      </c>
      <c r="AQ25" s="411">
        <v>0</v>
      </c>
      <c r="AR25" s="411">
        <v>0</v>
      </c>
      <c r="AS25" s="411">
        <v>0</v>
      </c>
      <c r="AT25" s="411">
        <v>0</v>
      </c>
      <c r="AU25" s="411">
        <v>0</v>
      </c>
      <c r="AV25" s="411">
        <v>0</v>
      </c>
      <c r="AW25" s="411">
        <v>0</v>
      </c>
      <c r="AX25" s="411">
        <v>0</v>
      </c>
      <c r="AY25" s="411">
        <v>1268.1704446426761</v>
      </c>
      <c r="AZ25" s="411">
        <v>1158.6590688085946</v>
      </c>
      <c r="BA25" s="411">
        <v>983.02751623229062</v>
      </c>
      <c r="BB25" s="411">
        <v>865.6060445406921</v>
      </c>
      <c r="BC25" s="411">
        <v>732.30471410880648</v>
      </c>
      <c r="BD25" s="411">
        <v>695.29899999999998</v>
      </c>
      <c r="BE25" s="411">
        <v>516.38935285708476</v>
      </c>
      <c r="BF25" s="411">
        <v>472.67557444940707</v>
      </c>
      <c r="BG25" s="411">
        <v>447.73114245890002</v>
      </c>
      <c r="BH25" s="411">
        <v>381.54500000000002</v>
      </c>
      <c r="BI25" s="411">
        <v>312.69948487280004</v>
      </c>
      <c r="BJ25" s="411">
        <v>283.48633096040004</v>
      </c>
      <c r="BK25" s="411">
        <v>247.75242540999994</v>
      </c>
      <c r="BL25" s="411">
        <v>214.94080607999948</v>
      </c>
      <c r="BM25" s="411">
        <v>178.47690458000002</v>
      </c>
      <c r="BN25" s="411">
        <v>157.3975611810487</v>
      </c>
      <c r="BO25" s="411">
        <v>126.20802807750385</v>
      </c>
      <c r="BP25" s="411">
        <v>83.64950086597598</v>
      </c>
      <c r="BQ25" s="411">
        <v>28.147541303938436</v>
      </c>
      <c r="BR25" s="411">
        <v>5.1593174300000015</v>
      </c>
      <c r="BS25" s="411">
        <v>1.059283870193505</v>
      </c>
      <c r="BT25" s="411">
        <v>0.17391819817584991</v>
      </c>
      <c r="BU25" s="411">
        <v>9.1004650236962428E-2</v>
      </c>
      <c r="BV25" s="411">
        <v>4.4847382496427224E-2</v>
      </c>
      <c r="BW25" s="411">
        <v>1.3695586457077689E-2</v>
      </c>
      <c r="BX25" s="411">
        <v>1.438605822354911E-2</v>
      </c>
      <c r="BY25" s="411">
        <v>1.0767770321432049E-2</v>
      </c>
      <c r="BZ25" s="411">
        <v>7.6726379610337722E-2</v>
      </c>
      <c r="CA25" s="412">
        <v>3.8316123140155527E-2</v>
      </c>
    </row>
    <row r="26" spans="1:79" x14ac:dyDescent="0.4">
      <c r="B26" s="415" t="s">
        <v>325</v>
      </c>
      <c r="C26" s="48"/>
      <c r="D26" s="411">
        <v>0</v>
      </c>
      <c r="E26" s="411">
        <v>0</v>
      </c>
      <c r="F26" s="411">
        <v>0</v>
      </c>
      <c r="G26" s="411">
        <v>0</v>
      </c>
      <c r="H26" s="411">
        <v>0</v>
      </c>
      <c r="I26" s="411">
        <v>0</v>
      </c>
      <c r="J26" s="411">
        <v>0</v>
      </c>
      <c r="K26" s="411">
        <v>0</v>
      </c>
      <c r="L26" s="411">
        <v>0</v>
      </c>
      <c r="M26" s="411">
        <v>0</v>
      </c>
      <c r="N26" s="411">
        <v>0</v>
      </c>
      <c r="O26" s="411">
        <v>0</v>
      </c>
      <c r="P26" s="411">
        <v>0</v>
      </c>
      <c r="Q26" s="411">
        <v>0</v>
      </c>
      <c r="R26" s="411">
        <v>0</v>
      </c>
      <c r="S26" s="411">
        <v>0</v>
      </c>
      <c r="T26" s="411">
        <v>0</v>
      </c>
      <c r="U26" s="411">
        <v>0</v>
      </c>
      <c r="V26" s="411">
        <v>0</v>
      </c>
      <c r="W26" s="411">
        <v>0</v>
      </c>
      <c r="X26" s="411">
        <v>0</v>
      </c>
      <c r="Y26" s="411">
        <v>0</v>
      </c>
      <c r="Z26" s="411">
        <v>0</v>
      </c>
      <c r="AA26" s="411">
        <v>0</v>
      </c>
      <c r="AB26" s="411">
        <v>0</v>
      </c>
      <c r="AC26" s="411">
        <v>0</v>
      </c>
      <c r="AD26" s="411">
        <v>0</v>
      </c>
      <c r="AE26" s="411">
        <v>0</v>
      </c>
      <c r="AF26" s="411">
        <v>0</v>
      </c>
      <c r="AG26" s="411">
        <v>0</v>
      </c>
      <c r="AH26" s="411">
        <v>0</v>
      </c>
      <c r="AI26" s="411">
        <v>0</v>
      </c>
      <c r="AJ26" s="411">
        <v>0</v>
      </c>
      <c r="AK26" s="411">
        <v>0</v>
      </c>
      <c r="AL26" s="411">
        <v>0</v>
      </c>
      <c r="AM26" s="411">
        <v>0</v>
      </c>
      <c r="AN26" s="411">
        <v>0</v>
      </c>
      <c r="AO26" s="411">
        <v>0</v>
      </c>
      <c r="AP26" s="411">
        <v>0</v>
      </c>
      <c r="AQ26" s="411">
        <v>0</v>
      </c>
      <c r="AR26" s="411">
        <v>0</v>
      </c>
      <c r="AS26" s="411">
        <v>0</v>
      </c>
      <c r="AT26" s="411">
        <v>0</v>
      </c>
      <c r="AU26" s="411">
        <v>0</v>
      </c>
      <c r="AV26" s="411">
        <v>0</v>
      </c>
      <c r="AW26" s="411">
        <v>0</v>
      </c>
      <c r="AX26" s="411">
        <v>0</v>
      </c>
      <c r="AY26" s="411">
        <v>111.54155535732374</v>
      </c>
      <c r="AZ26" s="411">
        <v>101.27293119140541</v>
      </c>
      <c r="BA26" s="411">
        <v>78.666483767709352</v>
      </c>
      <c r="BB26" s="411">
        <v>53.954955459307946</v>
      </c>
      <c r="BC26" s="411">
        <v>20.254285891193518</v>
      </c>
      <c r="BD26" s="411">
        <v>0</v>
      </c>
      <c r="BE26" s="411">
        <v>0</v>
      </c>
      <c r="BF26" s="411">
        <v>0</v>
      </c>
      <c r="BG26" s="411">
        <v>0</v>
      </c>
      <c r="BH26" s="411">
        <v>0</v>
      </c>
      <c r="BI26" s="411">
        <v>0</v>
      </c>
      <c r="BJ26" s="411">
        <v>0</v>
      </c>
      <c r="BK26" s="411">
        <v>0</v>
      </c>
      <c r="BL26" s="411">
        <v>0</v>
      </c>
      <c r="BM26" s="411">
        <v>0</v>
      </c>
      <c r="BN26" s="411">
        <v>0</v>
      </c>
      <c r="BO26" s="411">
        <v>0</v>
      </c>
      <c r="BP26" s="411">
        <v>0</v>
      </c>
      <c r="BQ26" s="411">
        <v>0</v>
      </c>
      <c r="BR26" s="411">
        <v>0</v>
      </c>
      <c r="BS26" s="411">
        <v>0</v>
      </c>
      <c r="BT26" s="411">
        <v>0</v>
      </c>
      <c r="BU26" s="411">
        <v>0</v>
      </c>
      <c r="BV26" s="411">
        <v>0</v>
      </c>
      <c r="BW26" s="411">
        <v>0</v>
      </c>
      <c r="BX26" s="411">
        <v>0</v>
      </c>
      <c r="BY26" s="411">
        <v>0</v>
      </c>
      <c r="BZ26" s="411">
        <v>0</v>
      </c>
      <c r="CA26" s="412">
        <v>0</v>
      </c>
    </row>
    <row r="27" spans="1:79" s="230" customFormat="1" ht="26.25" customHeight="1" x14ac:dyDescent="0.4">
      <c r="A27" s="360"/>
      <c r="B27" s="91" t="s">
        <v>163</v>
      </c>
      <c r="C27" s="91"/>
      <c r="D27" s="407">
        <f>SUM(D28,D31)</f>
        <v>0</v>
      </c>
      <c r="E27" s="407">
        <f t="shared" ref="E27:BP27" si="15">SUM(E28,E31)</f>
        <v>0</v>
      </c>
      <c r="F27" s="407">
        <f t="shared" si="15"/>
        <v>0</v>
      </c>
      <c r="G27" s="407">
        <f t="shared" si="15"/>
        <v>0</v>
      </c>
      <c r="H27" s="407">
        <f t="shared" si="15"/>
        <v>0</v>
      </c>
      <c r="I27" s="407">
        <f t="shared" si="15"/>
        <v>0</v>
      </c>
      <c r="J27" s="407">
        <f t="shared" si="15"/>
        <v>0</v>
      </c>
      <c r="K27" s="407">
        <f t="shared" si="15"/>
        <v>0</v>
      </c>
      <c r="L27" s="407">
        <f t="shared" si="15"/>
        <v>0</v>
      </c>
      <c r="M27" s="407">
        <f t="shared" si="15"/>
        <v>0</v>
      </c>
      <c r="N27" s="407">
        <f t="shared" si="15"/>
        <v>0</v>
      </c>
      <c r="O27" s="407">
        <f t="shared" si="15"/>
        <v>0</v>
      </c>
      <c r="P27" s="407">
        <f t="shared" si="15"/>
        <v>0</v>
      </c>
      <c r="Q27" s="407">
        <f t="shared" si="15"/>
        <v>0</v>
      </c>
      <c r="R27" s="407">
        <f t="shared" si="15"/>
        <v>0</v>
      </c>
      <c r="S27" s="407">
        <f t="shared" si="15"/>
        <v>0</v>
      </c>
      <c r="T27" s="407">
        <f t="shared" si="15"/>
        <v>0</v>
      </c>
      <c r="U27" s="407">
        <f t="shared" si="15"/>
        <v>0</v>
      </c>
      <c r="V27" s="407">
        <f t="shared" si="15"/>
        <v>0</v>
      </c>
      <c r="W27" s="407">
        <f t="shared" si="15"/>
        <v>0</v>
      </c>
      <c r="X27" s="407">
        <f t="shared" si="15"/>
        <v>0</v>
      </c>
      <c r="Y27" s="407">
        <f t="shared" si="15"/>
        <v>0</v>
      </c>
      <c r="Z27" s="407">
        <f t="shared" si="15"/>
        <v>0</v>
      </c>
      <c r="AA27" s="407">
        <f t="shared" si="15"/>
        <v>91</v>
      </c>
      <c r="AB27" s="407">
        <f t="shared" si="15"/>
        <v>196</v>
      </c>
      <c r="AC27" s="407">
        <f t="shared" si="15"/>
        <v>241.541</v>
      </c>
      <c r="AD27" s="407">
        <f t="shared" si="15"/>
        <v>319.58499999999998</v>
      </c>
      <c r="AE27" s="407">
        <f t="shared" si="15"/>
        <v>448.238</v>
      </c>
      <c r="AF27" s="407">
        <f t="shared" si="15"/>
        <v>562.80799999999999</v>
      </c>
      <c r="AG27" s="407">
        <f t="shared" si="15"/>
        <v>701.21900000000005</v>
      </c>
      <c r="AH27" s="407">
        <f t="shared" si="15"/>
        <v>840</v>
      </c>
      <c r="AI27" s="407">
        <f t="shared" si="15"/>
        <v>995</v>
      </c>
      <c r="AJ27" s="407">
        <f t="shared" si="15"/>
        <v>1150</v>
      </c>
      <c r="AK27" s="407">
        <f t="shared" si="15"/>
        <v>1370</v>
      </c>
      <c r="AL27" s="407">
        <f t="shared" si="15"/>
        <v>1593</v>
      </c>
      <c r="AM27" s="407">
        <f t="shared" si="15"/>
        <v>1872</v>
      </c>
      <c r="AN27" s="407">
        <f t="shared" si="15"/>
        <v>2142</v>
      </c>
      <c r="AO27" s="407">
        <f t="shared" si="15"/>
        <v>2349</v>
      </c>
      <c r="AP27" s="407">
        <f t="shared" si="15"/>
        <v>2673.8379999999997</v>
      </c>
      <c r="AQ27" s="407">
        <f t="shared" si="15"/>
        <v>2968.4050000000002</v>
      </c>
      <c r="AR27" s="407">
        <f t="shared" si="15"/>
        <v>3359.3579999999997</v>
      </c>
      <c r="AS27" s="407">
        <f t="shared" si="15"/>
        <v>3836.6360000000004</v>
      </c>
      <c r="AT27" s="407">
        <f t="shared" si="15"/>
        <v>4431.0190000000002</v>
      </c>
      <c r="AU27" s="407">
        <f t="shared" si="15"/>
        <v>5485.4179999999997</v>
      </c>
      <c r="AV27" s="407">
        <f t="shared" si="15"/>
        <v>6209.601999999999</v>
      </c>
      <c r="AW27" s="407">
        <f t="shared" si="15"/>
        <v>7067.8279999999995</v>
      </c>
      <c r="AX27" s="407">
        <f t="shared" si="15"/>
        <v>7705.1339999999991</v>
      </c>
      <c r="AY27" s="407">
        <f t="shared" si="15"/>
        <v>271</v>
      </c>
      <c r="AZ27" s="407">
        <f t="shared" si="15"/>
        <v>0</v>
      </c>
      <c r="BA27" s="407">
        <f t="shared" si="15"/>
        <v>0</v>
      </c>
      <c r="BB27" s="407">
        <f t="shared" si="15"/>
        <v>0</v>
      </c>
      <c r="BC27" s="407">
        <f t="shared" si="15"/>
        <v>0</v>
      </c>
      <c r="BD27" s="407">
        <f t="shared" si="15"/>
        <v>0</v>
      </c>
      <c r="BE27" s="407">
        <f t="shared" si="15"/>
        <v>0</v>
      </c>
      <c r="BF27" s="407">
        <f t="shared" si="15"/>
        <v>0</v>
      </c>
      <c r="BG27" s="407">
        <f t="shared" si="15"/>
        <v>0</v>
      </c>
      <c r="BH27" s="407">
        <f t="shared" si="15"/>
        <v>0</v>
      </c>
      <c r="BI27" s="407">
        <f t="shared" si="15"/>
        <v>0</v>
      </c>
      <c r="BJ27" s="407">
        <f t="shared" si="15"/>
        <v>0</v>
      </c>
      <c r="BK27" s="407">
        <f t="shared" si="15"/>
        <v>0</v>
      </c>
      <c r="BL27" s="407">
        <f t="shared" si="15"/>
        <v>0</v>
      </c>
      <c r="BM27" s="407">
        <f t="shared" si="15"/>
        <v>0</v>
      </c>
      <c r="BN27" s="407">
        <f t="shared" si="15"/>
        <v>0</v>
      </c>
      <c r="BO27" s="407">
        <f t="shared" si="15"/>
        <v>0</v>
      </c>
      <c r="BP27" s="407">
        <f t="shared" si="15"/>
        <v>0</v>
      </c>
      <c r="BQ27" s="407">
        <f t="shared" ref="BQ27:CA27" si="16">SUM(BQ28,BQ31)</f>
        <v>0</v>
      </c>
      <c r="BR27" s="407">
        <f t="shared" si="16"/>
        <v>0</v>
      </c>
      <c r="BS27" s="407">
        <f t="shared" si="16"/>
        <v>0</v>
      </c>
      <c r="BT27" s="407">
        <f t="shared" si="16"/>
        <v>0</v>
      </c>
      <c r="BU27" s="407">
        <f t="shared" si="16"/>
        <v>0</v>
      </c>
      <c r="BV27" s="407">
        <f t="shared" si="16"/>
        <v>0</v>
      </c>
      <c r="BW27" s="407">
        <f t="shared" si="16"/>
        <v>0</v>
      </c>
      <c r="BX27" s="407">
        <f t="shared" si="16"/>
        <v>0</v>
      </c>
      <c r="BY27" s="407">
        <f t="shared" si="16"/>
        <v>0</v>
      </c>
      <c r="BZ27" s="407">
        <f t="shared" si="16"/>
        <v>0</v>
      </c>
      <c r="CA27" s="408">
        <f t="shared" si="16"/>
        <v>0</v>
      </c>
    </row>
    <row r="28" spans="1:79" x14ac:dyDescent="0.4">
      <c r="B28" s="123" t="s">
        <v>480</v>
      </c>
      <c r="C28" s="123"/>
      <c r="D28" s="411">
        <v>0</v>
      </c>
      <c r="E28" s="411">
        <v>0</v>
      </c>
      <c r="F28" s="411">
        <v>0</v>
      </c>
      <c r="G28" s="411">
        <v>0</v>
      </c>
      <c r="H28" s="411">
        <v>0</v>
      </c>
      <c r="I28" s="411">
        <v>0</v>
      </c>
      <c r="J28" s="411">
        <v>0</v>
      </c>
      <c r="K28" s="411">
        <v>0</v>
      </c>
      <c r="L28" s="411">
        <v>0</v>
      </c>
      <c r="M28" s="411">
        <v>0</v>
      </c>
      <c r="N28" s="411">
        <v>0</v>
      </c>
      <c r="O28" s="411">
        <v>0</v>
      </c>
      <c r="P28" s="411">
        <v>0</v>
      </c>
      <c r="Q28" s="411">
        <v>0</v>
      </c>
      <c r="R28" s="411">
        <v>0</v>
      </c>
      <c r="S28" s="411">
        <v>0</v>
      </c>
      <c r="T28" s="411">
        <v>0</v>
      </c>
      <c r="U28" s="411">
        <v>0</v>
      </c>
      <c r="V28" s="411">
        <v>0</v>
      </c>
      <c r="W28" s="411">
        <v>0</v>
      </c>
      <c r="X28" s="411">
        <v>0</v>
      </c>
      <c r="Y28" s="411">
        <v>0</v>
      </c>
      <c r="Z28" s="411">
        <v>0</v>
      </c>
      <c r="AA28" s="411">
        <v>91</v>
      </c>
      <c r="AB28" s="411">
        <v>196</v>
      </c>
      <c r="AC28" s="411">
        <v>241.541</v>
      </c>
      <c r="AD28" s="411">
        <v>319.58499999999998</v>
      </c>
      <c r="AE28" s="411">
        <v>448.238</v>
      </c>
      <c r="AF28" s="411">
        <v>562.80799999999999</v>
      </c>
      <c r="AG28" s="411">
        <v>701.21900000000005</v>
      </c>
      <c r="AH28" s="411">
        <f>SUM(AH29:AH30)</f>
        <v>840</v>
      </c>
      <c r="AI28" s="411">
        <f t="shared" ref="AI28:AY28" si="17">SUM(AI29:AI30)</f>
        <v>992</v>
      </c>
      <c r="AJ28" s="411">
        <f t="shared" si="17"/>
        <v>1140</v>
      </c>
      <c r="AK28" s="411">
        <f t="shared" si="17"/>
        <v>1344</v>
      </c>
      <c r="AL28" s="411">
        <f t="shared" si="17"/>
        <v>1540</v>
      </c>
      <c r="AM28" s="411">
        <f t="shared" si="17"/>
        <v>1805</v>
      </c>
      <c r="AN28" s="411">
        <f t="shared" si="17"/>
        <v>2042</v>
      </c>
      <c r="AO28" s="411">
        <f t="shared" si="17"/>
        <v>2222</v>
      </c>
      <c r="AP28" s="411">
        <f t="shared" si="17"/>
        <v>2480.3919999999998</v>
      </c>
      <c r="AQ28" s="411">
        <f t="shared" si="17"/>
        <v>2707.1950000000002</v>
      </c>
      <c r="AR28" s="411">
        <f t="shared" si="17"/>
        <v>3026.1489999999999</v>
      </c>
      <c r="AS28" s="411">
        <f t="shared" si="17"/>
        <v>3400.9540000000006</v>
      </c>
      <c r="AT28" s="411">
        <f t="shared" si="17"/>
        <v>3859.9520000000002</v>
      </c>
      <c r="AU28" s="411">
        <f t="shared" si="17"/>
        <v>4694.4589999999998</v>
      </c>
      <c r="AV28" s="411">
        <f t="shared" si="17"/>
        <v>5219.8249999999989</v>
      </c>
      <c r="AW28" s="411">
        <f t="shared" si="17"/>
        <v>5832.9319999999998</v>
      </c>
      <c r="AX28" s="411">
        <f t="shared" si="17"/>
        <v>6262.347999999999</v>
      </c>
      <c r="AY28" s="411">
        <f t="shared" si="17"/>
        <v>219.97</v>
      </c>
      <c r="AZ28" s="411">
        <v>0</v>
      </c>
      <c r="BA28" s="411">
        <v>0</v>
      </c>
      <c r="BB28" s="411">
        <v>0</v>
      </c>
      <c r="BC28" s="411">
        <v>0</v>
      </c>
      <c r="BD28" s="411">
        <v>0</v>
      </c>
      <c r="BE28" s="411">
        <v>0</v>
      </c>
      <c r="BF28" s="411">
        <v>0</v>
      </c>
      <c r="BG28" s="411">
        <v>0</v>
      </c>
      <c r="BH28" s="411">
        <v>0</v>
      </c>
      <c r="BI28" s="411">
        <v>0</v>
      </c>
      <c r="BJ28" s="411">
        <v>0</v>
      </c>
      <c r="BK28" s="411">
        <v>0</v>
      </c>
      <c r="BL28" s="411">
        <v>0</v>
      </c>
      <c r="BM28" s="411">
        <v>0</v>
      </c>
      <c r="BN28" s="411">
        <v>0</v>
      </c>
      <c r="BO28" s="411">
        <v>0</v>
      </c>
      <c r="BP28" s="411">
        <v>0</v>
      </c>
      <c r="BQ28" s="411">
        <v>0</v>
      </c>
      <c r="BR28" s="411">
        <v>0</v>
      </c>
      <c r="BS28" s="411">
        <v>0</v>
      </c>
      <c r="BT28" s="411">
        <v>0</v>
      </c>
      <c r="BU28" s="411">
        <v>0</v>
      </c>
      <c r="BV28" s="411">
        <v>0</v>
      </c>
      <c r="BW28" s="411">
        <v>0</v>
      </c>
      <c r="BX28" s="411">
        <v>0</v>
      </c>
      <c r="BY28" s="411">
        <v>0</v>
      </c>
      <c r="BZ28" s="411">
        <v>0</v>
      </c>
      <c r="CA28" s="412">
        <v>0</v>
      </c>
    </row>
    <row r="29" spans="1:79" x14ac:dyDescent="0.4">
      <c r="B29" s="415" t="s">
        <v>326</v>
      </c>
      <c r="C29" s="123"/>
      <c r="D29" s="411">
        <v>0</v>
      </c>
      <c r="E29" s="411">
        <v>0</v>
      </c>
      <c r="F29" s="411">
        <v>0</v>
      </c>
      <c r="G29" s="411">
        <v>0</v>
      </c>
      <c r="H29" s="411">
        <v>0</v>
      </c>
      <c r="I29" s="411">
        <v>0</v>
      </c>
      <c r="J29" s="411">
        <v>0</v>
      </c>
      <c r="K29" s="411">
        <v>0</v>
      </c>
      <c r="L29" s="411">
        <v>0</v>
      </c>
      <c r="M29" s="411">
        <v>0</v>
      </c>
      <c r="N29" s="411">
        <v>0</v>
      </c>
      <c r="O29" s="411">
        <v>0</v>
      </c>
      <c r="P29" s="411">
        <v>0</v>
      </c>
      <c r="Q29" s="411">
        <v>0</v>
      </c>
      <c r="R29" s="411">
        <v>0</v>
      </c>
      <c r="S29" s="411">
        <v>0</v>
      </c>
      <c r="T29" s="411">
        <v>0</v>
      </c>
      <c r="U29" s="411">
        <v>0</v>
      </c>
      <c r="V29" s="411">
        <v>0</v>
      </c>
      <c r="W29" s="411">
        <v>0</v>
      </c>
      <c r="X29" s="411">
        <v>0</v>
      </c>
      <c r="Y29" s="411">
        <v>0</v>
      </c>
      <c r="Z29" s="411">
        <v>0</v>
      </c>
      <c r="AA29" s="411">
        <v>0</v>
      </c>
      <c r="AB29" s="411">
        <v>0</v>
      </c>
      <c r="AC29" s="411">
        <v>0</v>
      </c>
      <c r="AD29" s="411">
        <v>0</v>
      </c>
      <c r="AE29" s="411">
        <v>0</v>
      </c>
      <c r="AF29" s="411">
        <v>0</v>
      </c>
      <c r="AG29" s="411">
        <v>0</v>
      </c>
      <c r="AH29" s="411">
        <v>772.81210362020079</v>
      </c>
      <c r="AI29" s="411">
        <v>912.65429379909426</v>
      </c>
      <c r="AJ29" s="411">
        <v>1049.5810005581873</v>
      </c>
      <c r="AK29" s="411">
        <v>1237.2938535808794</v>
      </c>
      <c r="AL29" s="411">
        <v>1415.0885796393793</v>
      </c>
      <c r="AM29" s="411">
        <v>1655.2739886496092</v>
      </c>
      <c r="AN29" s="411">
        <v>1856.8768123129773</v>
      </c>
      <c r="AO29" s="411">
        <v>1989.2295129625934</v>
      </c>
      <c r="AP29" s="411">
        <v>2178.8480527078132</v>
      </c>
      <c r="AQ29" s="411">
        <v>2332.7579787363456</v>
      </c>
      <c r="AR29" s="411">
        <v>2568.7201034171771</v>
      </c>
      <c r="AS29" s="411">
        <v>2839.3256443284918</v>
      </c>
      <c r="AT29" s="411">
        <v>3168.1453738208279</v>
      </c>
      <c r="AU29" s="411">
        <v>3823.4211065045206</v>
      </c>
      <c r="AV29" s="411">
        <v>4244.0094411830742</v>
      </c>
      <c r="AW29" s="411">
        <v>4760.0621334919697</v>
      </c>
      <c r="AX29" s="411">
        <v>5131.4675237746787</v>
      </c>
      <c r="AY29" s="411">
        <v>180.24691556660795</v>
      </c>
      <c r="AZ29" s="411">
        <v>0</v>
      </c>
      <c r="BA29" s="411">
        <v>0</v>
      </c>
      <c r="BB29" s="411">
        <v>0</v>
      </c>
      <c r="BC29" s="411">
        <v>0</v>
      </c>
      <c r="BD29" s="411">
        <v>0</v>
      </c>
      <c r="BE29" s="411">
        <v>0</v>
      </c>
      <c r="BF29" s="411">
        <v>0</v>
      </c>
      <c r="BG29" s="411">
        <v>0</v>
      </c>
      <c r="BH29" s="411">
        <v>0</v>
      </c>
      <c r="BI29" s="411">
        <v>0</v>
      </c>
      <c r="BJ29" s="411">
        <v>0</v>
      </c>
      <c r="BK29" s="411">
        <v>0</v>
      </c>
      <c r="BL29" s="411">
        <v>0</v>
      </c>
      <c r="BM29" s="411">
        <v>0</v>
      </c>
      <c r="BN29" s="411">
        <v>0</v>
      </c>
      <c r="BO29" s="411">
        <v>0</v>
      </c>
      <c r="BP29" s="411">
        <v>0</v>
      </c>
      <c r="BQ29" s="411">
        <v>0</v>
      </c>
      <c r="BR29" s="411">
        <v>0</v>
      </c>
      <c r="BS29" s="411">
        <v>0</v>
      </c>
      <c r="BT29" s="411">
        <v>0</v>
      </c>
      <c r="BU29" s="411">
        <v>0</v>
      </c>
      <c r="BV29" s="411">
        <v>0</v>
      </c>
      <c r="BW29" s="411">
        <v>0</v>
      </c>
      <c r="BX29" s="411">
        <v>0</v>
      </c>
      <c r="BY29" s="411">
        <v>0</v>
      </c>
      <c r="BZ29" s="411">
        <v>0</v>
      </c>
      <c r="CA29" s="412">
        <v>0</v>
      </c>
    </row>
    <row r="30" spans="1:79" x14ac:dyDescent="0.4">
      <c r="B30" s="415" t="s">
        <v>325</v>
      </c>
      <c r="C30" s="123"/>
      <c r="D30" s="411">
        <v>0</v>
      </c>
      <c r="E30" s="411">
        <v>0</v>
      </c>
      <c r="F30" s="411">
        <v>0</v>
      </c>
      <c r="G30" s="411">
        <v>0</v>
      </c>
      <c r="H30" s="411">
        <v>0</v>
      </c>
      <c r="I30" s="411">
        <v>0</v>
      </c>
      <c r="J30" s="411">
        <v>0</v>
      </c>
      <c r="K30" s="411">
        <v>0</v>
      </c>
      <c r="L30" s="411">
        <v>0</v>
      </c>
      <c r="M30" s="411">
        <v>0</v>
      </c>
      <c r="N30" s="411">
        <v>0</v>
      </c>
      <c r="O30" s="411">
        <v>0</v>
      </c>
      <c r="P30" s="411">
        <v>0</v>
      </c>
      <c r="Q30" s="411">
        <v>0</v>
      </c>
      <c r="R30" s="411">
        <v>0</v>
      </c>
      <c r="S30" s="411">
        <v>0</v>
      </c>
      <c r="T30" s="411">
        <v>0</v>
      </c>
      <c r="U30" s="411">
        <v>0</v>
      </c>
      <c r="V30" s="411">
        <v>0</v>
      </c>
      <c r="W30" s="411">
        <v>0</v>
      </c>
      <c r="X30" s="411">
        <v>0</v>
      </c>
      <c r="Y30" s="411">
        <v>0</v>
      </c>
      <c r="Z30" s="411">
        <v>0</v>
      </c>
      <c r="AA30" s="411">
        <v>0</v>
      </c>
      <c r="AB30" s="411">
        <v>0</v>
      </c>
      <c r="AC30" s="411">
        <v>0</v>
      </c>
      <c r="AD30" s="411">
        <v>0</v>
      </c>
      <c r="AE30" s="411">
        <v>0</v>
      </c>
      <c r="AF30" s="411">
        <v>0</v>
      </c>
      <c r="AG30" s="411">
        <v>0</v>
      </c>
      <c r="AH30" s="411">
        <v>67.18789637979917</v>
      </c>
      <c r="AI30" s="411">
        <v>79.345706200905695</v>
      </c>
      <c r="AJ30" s="411">
        <v>90.418999441812772</v>
      </c>
      <c r="AK30" s="411">
        <v>106.7061464191205</v>
      </c>
      <c r="AL30" s="411">
        <v>124.91142036062074</v>
      </c>
      <c r="AM30" s="411">
        <v>149.72601135039079</v>
      </c>
      <c r="AN30" s="411">
        <v>185.12318768702264</v>
      </c>
      <c r="AO30" s="411">
        <v>232.77048703740655</v>
      </c>
      <c r="AP30" s="411">
        <v>301.54394729218672</v>
      </c>
      <c r="AQ30" s="411">
        <v>374.43702126365451</v>
      </c>
      <c r="AR30" s="411">
        <v>457.42889658282257</v>
      </c>
      <c r="AS30" s="411">
        <v>561.62835567150864</v>
      </c>
      <c r="AT30" s="411">
        <v>691.80662617917244</v>
      </c>
      <c r="AU30" s="411">
        <v>871.03789349547901</v>
      </c>
      <c r="AV30" s="411">
        <v>975.8155588169252</v>
      </c>
      <c r="AW30" s="411">
        <v>1072.8698665080299</v>
      </c>
      <c r="AX30" s="411">
        <v>1130.8804762253205</v>
      </c>
      <c r="AY30" s="411">
        <v>39.723084433392039</v>
      </c>
      <c r="AZ30" s="411">
        <v>0</v>
      </c>
      <c r="BA30" s="411">
        <v>0</v>
      </c>
      <c r="BB30" s="411">
        <v>0</v>
      </c>
      <c r="BC30" s="411">
        <v>0</v>
      </c>
      <c r="BD30" s="411">
        <v>0</v>
      </c>
      <c r="BE30" s="411">
        <v>0</v>
      </c>
      <c r="BF30" s="411">
        <v>0</v>
      </c>
      <c r="BG30" s="411">
        <v>0</v>
      </c>
      <c r="BH30" s="411">
        <v>0</v>
      </c>
      <c r="BI30" s="411">
        <v>0</v>
      </c>
      <c r="BJ30" s="411">
        <v>0</v>
      </c>
      <c r="BK30" s="411">
        <v>0</v>
      </c>
      <c r="BL30" s="411">
        <v>0</v>
      </c>
      <c r="BM30" s="411">
        <v>0</v>
      </c>
      <c r="BN30" s="411">
        <v>0</v>
      </c>
      <c r="BO30" s="411">
        <v>0</v>
      </c>
      <c r="BP30" s="411">
        <v>0</v>
      </c>
      <c r="BQ30" s="411">
        <v>0</v>
      </c>
      <c r="BR30" s="411">
        <v>0</v>
      </c>
      <c r="BS30" s="411">
        <v>0</v>
      </c>
      <c r="BT30" s="411">
        <v>0</v>
      </c>
      <c r="BU30" s="411">
        <v>0</v>
      </c>
      <c r="BV30" s="411">
        <v>0</v>
      </c>
      <c r="BW30" s="411">
        <v>0</v>
      </c>
      <c r="BX30" s="411">
        <v>0</v>
      </c>
      <c r="BY30" s="411">
        <v>0</v>
      </c>
      <c r="BZ30" s="411">
        <v>0</v>
      </c>
      <c r="CA30" s="412">
        <v>0</v>
      </c>
    </row>
    <row r="31" spans="1:79" ht="24" customHeight="1" x14ac:dyDescent="0.4">
      <c r="A31" s="312"/>
      <c r="B31" s="64" t="s">
        <v>481</v>
      </c>
      <c r="C31" s="64"/>
      <c r="D31" s="411">
        <v>0</v>
      </c>
      <c r="E31" s="411">
        <v>0</v>
      </c>
      <c r="F31" s="411">
        <v>0</v>
      </c>
      <c r="G31" s="411">
        <v>0</v>
      </c>
      <c r="H31" s="411">
        <v>0</v>
      </c>
      <c r="I31" s="411">
        <v>0</v>
      </c>
      <c r="J31" s="411">
        <v>0</v>
      </c>
      <c r="K31" s="411">
        <v>0</v>
      </c>
      <c r="L31" s="411">
        <v>0</v>
      </c>
      <c r="M31" s="411">
        <v>0</v>
      </c>
      <c r="N31" s="411">
        <v>0</v>
      </c>
      <c r="O31" s="411">
        <v>0</v>
      </c>
      <c r="P31" s="411">
        <v>0</v>
      </c>
      <c r="Q31" s="411">
        <v>0</v>
      </c>
      <c r="R31" s="411">
        <v>0</v>
      </c>
      <c r="S31" s="411">
        <v>0</v>
      </c>
      <c r="T31" s="411">
        <v>0</v>
      </c>
      <c r="U31" s="411">
        <v>0</v>
      </c>
      <c r="V31" s="411">
        <v>0</v>
      </c>
      <c r="W31" s="411">
        <v>0</v>
      </c>
      <c r="X31" s="411">
        <v>0</v>
      </c>
      <c r="Y31" s="411">
        <v>0</v>
      </c>
      <c r="Z31" s="411">
        <v>0</v>
      </c>
      <c r="AA31" s="411">
        <v>0</v>
      </c>
      <c r="AB31" s="411">
        <v>0</v>
      </c>
      <c r="AC31" s="411">
        <v>0</v>
      </c>
      <c r="AD31" s="411">
        <v>0</v>
      </c>
      <c r="AE31" s="411">
        <v>0</v>
      </c>
      <c r="AF31" s="411">
        <v>0</v>
      </c>
      <c r="AG31" s="411">
        <v>0</v>
      </c>
      <c r="AH31" s="411">
        <f>SUM(AH32:AH33)</f>
        <v>0</v>
      </c>
      <c r="AI31" s="411">
        <f t="shared" ref="AI31:AY31" si="18">SUM(AI32:AI33)</f>
        <v>3</v>
      </c>
      <c r="AJ31" s="411">
        <f t="shared" si="18"/>
        <v>10</v>
      </c>
      <c r="AK31" s="411">
        <f t="shared" si="18"/>
        <v>26</v>
      </c>
      <c r="AL31" s="411">
        <f t="shared" si="18"/>
        <v>53</v>
      </c>
      <c r="AM31" s="411">
        <f t="shared" si="18"/>
        <v>67</v>
      </c>
      <c r="AN31" s="411">
        <f t="shared" si="18"/>
        <v>100</v>
      </c>
      <c r="AO31" s="411">
        <f t="shared" si="18"/>
        <v>127</v>
      </c>
      <c r="AP31" s="411">
        <f t="shared" si="18"/>
        <v>193.446</v>
      </c>
      <c r="AQ31" s="411">
        <f t="shared" si="18"/>
        <v>261.20999999999998</v>
      </c>
      <c r="AR31" s="411">
        <f t="shared" si="18"/>
        <v>333.20899999999995</v>
      </c>
      <c r="AS31" s="411">
        <f t="shared" si="18"/>
        <v>435.68200000000002</v>
      </c>
      <c r="AT31" s="411">
        <f t="shared" si="18"/>
        <v>571.06700000000001</v>
      </c>
      <c r="AU31" s="411">
        <f t="shared" si="18"/>
        <v>790.95899999999995</v>
      </c>
      <c r="AV31" s="411">
        <f t="shared" si="18"/>
        <v>989.77700000000004</v>
      </c>
      <c r="AW31" s="411">
        <f t="shared" si="18"/>
        <v>1234.896</v>
      </c>
      <c r="AX31" s="411">
        <f t="shared" si="18"/>
        <v>1442.7860000000001</v>
      </c>
      <c r="AY31" s="411">
        <f t="shared" si="18"/>
        <v>51.029999999999994</v>
      </c>
      <c r="AZ31" s="411">
        <v>0</v>
      </c>
      <c r="BA31" s="411">
        <v>0</v>
      </c>
      <c r="BB31" s="411">
        <v>0</v>
      </c>
      <c r="BC31" s="411">
        <v>0</v>
      </c>
      <c r="BD31" s="411">
        <v>0</v>
      </c>
      <c r="BE31" s="411">
        <v>0</v>
      </c>
      <c r="BF31" s="411">
        <v>0</v>
      </c>
      <c r="BG31" s="411">
        <v>0</v>
      </c>
      <c r="BH31" s="411">
        <v>0</v>
      </c>
      <c r="BI31" s="411">
        <v>0</v>
      </c>
      <c r="BJ31" s="411">
        <v>0</v>
      </c>
      <c r="BK31" s="411">
        <v>0</v>
      </c>
      <c r="BL31" s="411">
        <v>0</v>
      </c>
      <c r="BM31" s="411">
        <v>0</v>
      </c>
      <c r="BN31" s="411">
        <v>0</v>
      </c>
      <c r="BO31" s="411">
        <v>0</v>
      </c>
      <c r="BP31" s="411">
        <v>0</v>
      </c>
      <c r="BQ31" s="411">
        <v>0</v>
      </c>
      <c r="BR31" s="411">
        <v>0</v>
      </c>
      <c r="BS31" s="411">
        <v>0</v>
      </c>
      <c r="BT31" s="411">
        <v>0</v>
      </c>
      <c r="BU31" s="411">
        <v>0</v>
      </c>
      <c r="BV31" s="411">
        <v>0</v>
      </c>
      <c r="BW31" s="411">
        <v>0</v>
      </c>
      <c r="BX31" s="411">
        <v>0</v>
      </c>
      <c r="BY31" s="411">
        <v>0</v>
      </c>
      <c r="BZ31" s="411">
        <v>0</v>
      </c>
      <c r="CA31" s="412">
        <v>0</v>
      </c>
    </row>
    <row r="32" spans="1:79" x14ac:dyDescent="0.4">
      <c r="A32" s="312"/>
      <c r="B32" s="415" t="s">
        <v>326</v>
      </c>
      <c r="C32" s="64"/>
      <c r="D32" s="411">
        <v>0</v>
      </c>
      <c r="E32" s="411">
        <v>0</v>
      </c>
      <c r="F32" s="411">
        <v>0</v>
      </c>
      <c r="G32" s="411">
        <v>0</v>
      </c>
      <c r="H32" s="411">
        <v>0</v>
      </c>
      <c r="I32" s="411">
        <v>0</v>
      </c>
      <c r="J32" s="411">
        <v>0</v>
      </c>
      <c r="K32" s="411">
        <v>0</v>
      </c>
      <c r="L32" s="411">
        <v>0</v>
      </c>
      <c r="M32" s="411">
        <v>0</v>
      </c>
      <c r="N32" s="411">
        <v>0</v>
      </c>
      <c r="O32" s="411">
        <v>0</v>
      </c>
      <c r="P32" s="411">
        <v>0</v>
      </c>
      <c r="Q32" s="411">
        <v>0</v>
      </c>
      <c r="R32" s="411">
        <v>0</v>
      </c>
      <c r="S32" s="411">
        <v>0</v>
      </c>
      <c r="T32" s="411">
        <v>0</v>
      </c>
      <c r="U32" s="411">
        <v>0</v>
      </c>
      <c r="V32" s="411">
        <v>0</v>
      </c>
      <c r="W32" s="411">
        <v>0</v>
      </c>
      <c r="X32" s="411">
        <v>0</v>
      </c>
      <c r="Y32" s="411">
        <v>0</v>
      </c>
      <c r="Z32" s="411">
        <v>0</v>
      </c>
      <c r="AA32" s="411">
        <v>0</v>
      </c>
      <c r="AB32" s="411">
        <v>0</v>
      </c>
      <c r="AC32" s="411">
        <v>0</v>
      </c>
      <c r="AD32" s="411">
        <v>0</v>
      </c>
      <c r="AE32" s="411">
        <v>0</v>
      </c>
      <c r="AF32" s="411">
        <v>0</v>
      </c>
      <c r="AG32" s="411">
        <v>0</v>
      </c>
      <c r="AH32" s="411">
        <v>0</v>
      </c>
      <c r="AI32" s="411">
        <v>2.8974368625987705</v>
      </c>
      <c r="AJ32" s="411">
        <v>9.6609895148372367</v>
      </c>
      <c r="AK32" s="411">
        <v>25.117688783350097</v>
      </c>
      <c r="AL32" s="411">
        <v>51.162549786587917</v>
      </c>
      <c r="AM32" s="411">
        <v>64.624510381642168</v>
      </c>
      <c r="AN32" s="411">
        <v>96.125074410163435</v>
      </c>
      <c r="AO32" s="411">
        <v>121.31348922174391</v>
      </c>
      <c r="AP32" s="411">
        <v>183.4891118201582</v>
      </c>
      <c r="AQ32" s="411">
        <v>245.98525168976292</v>
      </c>
      <c r="AR32" s="411">
        <v>311.65002502751975</v>
      </c>
      <c r="AS32" s="411">
        <v>404.55730617143536</v>
      </c>
      <c r="AT32" s="411">
        <v>526.74289399371503</v>
      </c>
      <c r="AU32" s="411">
        <v>727.27916232282041</v>
      </c>
      <c r="AV32" s="411">
        <v>911.30117816056713</v>
      </c>
      <c r="AW32" s="411">
        <v>1137.0936137204967</v>
      </c>
      <c r="AX32" s="411">
        <v>1326.7305100097926</v>
      </c>
      <c r="AY32" s="411">
        <v>46.925225172547911</v>
      </c>
      <c r="AZ32" s="411">
        <v>0</v>
      </c>
      <c r="BA32" s="411">
        <v>0</v>
      </c>
      <c r="BB32" s="411">
        <v>0</v>
      </c>
      <c r="BC32" s="411">
        <v>0</v>
      </c>
      <c r="BD32" s="411">
        <v>0</v>
      </c>
      <c r="BE32" s="411">
        <v>0</v>
      </c>
      <c r="BF32" s="411">
        <v>0</v>
      </c>
      <c r="BG32" s="411">
        <v>0</v>
      </c>
      <c r="BH32" s="411">
        <v>0</v>
      </c>
      <c r="BI32" s="411">
        <v>0</v>
      </c>
      <c r="BJ32" s="411">
        <v>0</v>
      </c>
      <c r="BK32" s="411">
        <v>0</v>
      </c>
      <c r="BL32" s="411">
        <v>0</v>
      </c>
      <c r="BM32" s="411">
        <v>0</v>
      </c>
      <c r="BN32" s="411">
        <v>0</v>
      </c>
      <c r="BO32" s="411">
        <v>0</v>
      </c>
      <c r="BP32" s="411">
        <v>0</v>
      </c>
      <c r="BQ32" s="411">
        <v>0</v>
      </c>
      <c r="BR32" s="411">
        <v>0</v>
      </c>
      <c r="BS32" s="411">
        <v>0</v>
      </c>
      <c r="BT32" s="411">
        <v>0</v>
      </c>
      <c r="BU32" s="411">
        <v>0</v>
      </c>
      <c r="BV32" s="411">
        <v>0</v>
      </c>
      <c r="BW32" s="411">
        <v>0</v>
      </c>
      <c r="BX32" s="411">
        <v>0</v>
      </c>
      <c r="BY32" s="411">
        <v>0</v>
      </c>
      <c r="BZ32" s="411">
        <v>0</v>
      </c>
      <c r="CA32" s="412">
        <v>0</v>
      </c>
    </row>
    <row r="33" spans="1:79" x14ac:dyDescent="0.4">
      <c r="A33" s="312"/>
      <c r="B33" s="415" t="s">
        <v>325</v>
      </c>
      <c r="C33" s="64"/>
      <c r="D33" s="411">
        <v>0</v>
      </c>
      <c r="E33" s="411">
        <v>0</v>
      </c>
      <c r="F33" s="411">
        <v>0</v>
      </c>
      <c r="G33" s="411">
        <v>0</v>
      </c>
      <c r="H33" s="411">
        <v>0</v>
      </c>
      <c r="I33" s="411">
        <v>0</v>
      </c>
      <c r="J33" s="411">
        <v>0</v>
      </c>
      <c r="K33" s="411">
        <v>0</v>
      </c>
      <c r="L33" s="411">
        <v>0</v>
      </c>
      <c r="M33" s="411">
        <v>0</v>
      </c>
      <c r="N33" s="411">
        <v>0</v>
      </c>
      <c r="O33" s="411">
        <v>0</v>
      </c>
      <c r="P33" s="411">
        <v>0</v>
      </c>
      <c r="Q33" s="411">
        <v>0</v>
      </c>
      <c r="R33" s="411">
        <v>0</v>
      </c>
      <c r="S33" s="411">
        <v>0</v>
      </c>
      <c r="T33" s="411">
        <v>0</v>
      </c>
      <c r="U33" s="411">
        <v>0</v>
      </c>
      <c r="V33" s="411">
        <v>0</v>
      </c>
      <c r="W33" s="411">
        <v>0</v>
      </c>
      <c r="X33" s="411">
        <v>0</v>
      </c>
      <c r="Y33" s="411">
        <v>0</v>
      </c>
      <c r="Z33" s="411">
        <v>0</v>
      </c>
      <c r="AA33" s="411">
        <v>0</v>
      </c>
      <c r="AB33" s="411">
        <v>0</v>
      </c>
      <c r="AC33" s="411">
        <v>0</v>
      </c>
      <c r="AD33" s="411">
        <v>0</v>
      </c>
      <c r="AE33" s="411">
        <v>0</v>
      </c>
      <c r="AF33" s="411">
        <v>0</v>
      </c>
      <c r="AG33" s="411">
        <v>0</v>
      </c>
      <c r="AH33" s="411">
        <v>0</v>
      </c>
      <c r="AI33" s="411">
        <v>0.10256313740122944</v>
      </c>
      <c r="AJ33" s="411">
        <v>0.339010485162763</v>
      </c>
      <c r="AK33" s="411">
        <v>0.88231121664990164</v>
      </c>
      <c r="AL33" s="411">
        <v>1.8374502134120854</v>
      </c>
      <c r="AM33" s="411">
        <v>2.3754896183578387</v>
      </c>
      <c r="AN33" s="411">
        <v>3.874925589836558</v>
      </c>
      <c r="AO33" s="411">
        <v>5.6865107782560864</v>
      </c>
      <c r="AP33" s="411">
        <v>9.9568881798417888</v>
      </c>
      <c r="AQ33" s="411">
        <v>15.224748310237054</v>
      </c>
      <c r="AR33" s="411">
        <v>21.558974972480229</v>
      </c>
      <c r="AS33" s="411">
        <v>31.124693828564666</v>
      </c>
      <c r="AT33" s="411">
        <v>44.324106006285028</v>
      </c>
      <c r="AU33" s="411">
        <v>63.679837677179577</v>
      </c>
      <c r="AV33" s="411">
        <v>78.475821839432896</v>
      </c>
      <c r="AW33" s="411">
        <v>97.802386279503267</v>
      </c>
      <c r="AX33" s="411">
        <v>116.05548999020743</v>
      </c>
      <c r="AY33" s="411">
        <v>4.1047748274520854</v>
      </c>
      <c r="AZ33" s="411">
        <v>0</v>
      </c>
      <c r="BA33" s="411">
        <v>0</v>
      </c>
      <c r="BB33" s="411">
        <v>0</v>
      </c>
      <c r="BC33" s="411">
        <v>0</v>
      </c>
      <c r="BD33" s="411">
        <v>0</v>
      </c>
      <c r="BE33" s="411">
        <v>0</v>
      </c>
      <c r="BF33" s="411">
        <v>0</v>
      </c>
      <c r="BG33" s="411">
        <v>0</v>
      </c>
      <c r="BH33" s="411">
        <v>0</v>
      </c>
      <c r="BI33" s="411">
        <v>0</v>
      </c>
      <c r="BJ33" s="411">
        <v>0</v>
      </c>
      <c r="BK33" s="411">
        <v>0</v>
      </c>
      <c r="BL33" s="411">
        <v>0</v>
      </c>
      <c r="BM33" s="411">
        <v>0</v>
      </c>
      <c r="BN33" s="411">
        <v>0</v>
      </c>
      <c r="BO33" s="411">
        <v>0</v>
      </c>
      <c r="BP33" s="411">
        <v>0</v>
      </c>
      <c r="BQ33" s="411">
        <v>0</v>
      </c>
      <c r="BR33" s="411">
        <v>0</v>
      </c>
      <c r="BS33" s="411">
        <v>0</v>
      </c>
      <c r="BT33" s="411">
        <v>0</v>
      </c>
      <c r="BU33" s="411">
        <v>0</v>
      </c>
      <c r="BV33" s="411">
        <v>0</v>
      </c>
      <c r="BW33" s="411">
        <v>0</v>
      </c>
      <c r="BX33" s="411">
        <v>0</v>
      </c>
      <c r="BY33" s="411">
        <v>0</v>
      </c>
      <c r="BZ33" s="411">
        <v>0</v>
      </c>
      <c r="CA33" s="412">
        <v>0</v>
      </c>
    </row>
    <row r="34" spans="1:79" s="230" customFormat="1" ht="26.25" customHeight="1" x14ac:dyDescent="0.4">
      <c r="B34" s="224" t="s">
        <v>181</v>
      </c>
      <c r="C34" s="221"/>
      <c r="D34" s="407">
        <v>43.5</v>
      </c>
      <c r="E34" s="407">
        <v>65.5</v>
      </c>
      <c r="F34" s="407">
        <v>68.599999999999994</v>
      </c>
      <c r="G34" s="407">
        <v>63.3</v>
      </c>
      <c r="H34" s="407">
        <v>79.2</v>
      </c>
      <c r="I34" s="407">
        <v>84.9</v>
      </c>
      <c r="J34" s="407">
        <v>84.5</v>
      </c>
      <c r="K34" s="407">
        <v>99.6</v>
      </c>
      <c r="L34" s="407">
        <v>96.7</v>
      </c>
      <c r="M34" s="407">
        <v>111.4</v>
      </c>
      <c r="N34" s="407">
        <v>133.5</v>
      </c>
      <c r="O34" s="407">
        <v>130.6</v>
      </c>
      <c r="P34" s="407">
        <v>135</v>
      </c>
      <c r="Q34" s="407">
        <v>154.6</v>
      </c>
      <c r="R34" s="407">
        <v>161.5</v>
      </c>
      <c r="S34" s="407">
        <v>191.4</v>
      </c>
      <c r="T34" s="407">
        <v>200.9</v>
      </c>
      <c r="U34" s="407">
        <v>248.5</v>
      </c>
      <c r="V34" s="407">
        <v>261.8</v>
      </c>
      <c r="W34" s="407">
        <v>322.89999999999998</v>
      </c>
      <c r="X34" s="407">
        <v>348.4</v>
      </c>
      <c r="Y34" s="407">
        <v>382.7</v>
      </c>
      <c r="Z34" s="407">
        <v>373.7</v>
      </c>
      <c r="AA34" s="407">
        <v>322.7</v>
      </c>
      <c r="AB34" s="407">
        <v>290.60000000000002</v>
      </c>
      <c r="AC34" s="407">
        <v>306.26799999999997</v>
      </c>
      <c r="AD34" s="407">
        <v>345.32</v>
      </c>
      <c r="AE34" s="407">
        <v>425.15600000000001</v>
      </c>
      <c r="AF34" s="407">
        <v>496.142</v>
      </c>
      <c r="AG34" s="407">
        <v>585.375</v>
      </c>
      <c r="AH34" s="407">
        <f>SUM(AH35:AH36)</f>
        <v>696</v>
      </c>
      <c r="AI34" s="407">
        <f t="shared" ref="AI34:CA34" si="19">SUM(AI35:AI36)</f>
        <v>655</v>
      </c>
      <c r="AJ34" s="407">
        <f t="shared" si="19"/>
        <v>654</v>
      </c>
      <c r="AK34" s="407">
        <f t="shared" si="19"/>
        <v>680</v>
      </c>
      <c r="AL34" s="407">
        <f t="shared" si="19"/>
        <v>554</v>
      </c>
      <c r="AM34" s="407">
        <f t="shared" si="19"/>
        <v>265</v>
      </c>
      <c r="AN34" s="407">
        <f t="shared" si="19"/>
        <v>279</v>
      </c>
      <c r="AO34" s="407">
        <f t="shared" si="19"/>
        <v>276</v>
      </c>
      <c r="AP34" s="407">
        <f t="shared" si="19"/>
        <v>179</v>
      </c>
      <c r="AQ34" s="407">
        <f t="shared" si="19"/>
        <v>193.001</v>
      </c>
      <c r="AR34" s="407">
        <f t="shared" si="19"/>
        <v>191.96</v>
      </c>
      <c r="AS34" s="407">
        <f t="shared" si="19"/>
        <v>203.69200000000001</v>
      </c>
      <c r="AT34" s="407">
        <f t="shared" si="19"/>
        <v>216.292</v>
      </c>
      <c r="AU34" s="407">
        <f t="shared" si="19"/>
        <v>273.512</v>
      </c>
      <c r="AV34" s="407">
        <f t="shared" si="19"/>
        <v>364</v>
      </c>
      <c r="AW34" s="407">
        <f t="shared" si="19"/>
        <v>365</v>
      </c>
      <c r="AX34" s="407">
        <f t="shared" si="19"/>
        <v>341.84</v>
      </c>
      <c r="AY34" s="407">
        <f t="shared" si="19"/>
        <v>12</v>
      </c>
      <c r="AZ34" s="407">
        <f t="shared" si="19"/>
        <v>0</v>
      </c>
      <c r="BA34" s="407">
        <f t="shared" si="19"/>
        <v>0</v>
      </c>
      <c r="BB34" s="407">
        <f t="shared" si="19"/>
        <v>0</v>
      </c>
      <c r="BC34" s="407">
        <f t="shared" si="19"/>
        <v>0</v>
      </c>
      <c r="BD34" s="407">
        <f t="shared" si="19"/>
        <v>0</v>
      </c>
      <c r="BE34" s="407">
        <f t="shared" si="19"/>
        <v>0</v>
      </c>
      <c r="BF34" s="407">
        <f t="shared" si="19"/>
        <v>0</v>
      </c>
      <c r="BG34" s="407">
        <f t="shared" si="19"/>
        <v>0</v>
      </c>
      <c r="BH34" s="407">
        <f t="shared" si="19"/>
        <v>0</v>
      </c>
      <c r="BI34" s="407">
        <f t="shared" si="19"/>
        <v>0</v>
      </c>
      <c r="BJ34" s="407">
        <f t="shared" si="19"/>
        <v>0</v>
      </c>
      <c r="BK34" s="407">
        <f t="shared" si="19"/>
        <v>0</v>
      </c>
      <c r="BL34" s="407">
        <f t="shared" si="19"/>
        <v>0</v>
      </c>
      <c r="BM34" s="407">
        <f t="shared" si="19"/>
        <v>0</v>
      </c>
      <c r="BN34" s="407">
        <f t="shared" si="19"/>
        <v>0</v>
      </c>
      <c r="BO34" s="407">
        <f t="shared" si="19"/>
        <v>0</v>
      </c>
      <c r="BP34" s="407">
        <f t="shared" si="19"/>
        <v>0</v>
      </c>
      <c r="BQ34" s="407">
        <f t="shared" si="19"/>
        <v>0</v>
      </c>
      <c r="BR34" s="407">
        <f t="shared" si="19"/>
        <v>0</v>
      </c>
      <c r="BS34" s="407">
        <f t="shared" si="19"/>
        <v>0</v>
      </c>
      <c r="BT34" s="407">
        <f t="shared" si="19"/>
        <v>0</v>
      </c>
      <c r="BU34" s="407">
        <f t="shared" si="19"/>
        <v>0</v>
      </c>
      <c r="BV34" s="407">
        <f t="shared" si="19"/>
        <v>0</v>
      </c>
      <c r="BW34" s="407">
        <f t="shared" si="19"/>
        <v>0</v>
      </c>
      <c r="BX34" s="407">
        <f t="shared" si="19"/>
        <v>0</v>
      </c>
      <c r="BY34" s="407">
        <f t="shared" si="19"/>
        <v>0</v>
      </c>
      <c r="BZ34" s="407">
        <f t="shared" si="19"/>
        <v>0</v>
      </c>
      <c r="CA34" s="408">
        <f t="shared" si="19"/>
        <v>0</v>
      </c>
    </row>
    <row r="35" spans="1:79" x14ac:dyDescent="0.4">
      <c r="A35" s="312"/>
      <c r="B35" s="327" t="s">
        <v>326</v>
      </c>
      <c r="C35" s="64"/>
      <c r="D35" s="411">
        <v>0</v>
      </c>
      <c r="E35" s="411">
        <v>0</v>
      </c>
      <c r="F35" s="411">
        <v>0</v>
      </c>
      <c r="G35" s="411">
        <v>0</v>
      </c>
      <c r="H35" s="411">
        <v>0</v>
      </c>
      <c r="I35" s="411">
        <v>0</v>
      </c>
      <c r="J35" s="411">
        <v>0</v>
      </c>
      <c r="K35" s="411">
        <v>0</v>
      </c>
      <c r="L35" s="411">
        <v>0</v>
      </c>
      <c r="M35" s="411">
        <v>0</v>
      </c>
      <c r="N35" s="411">
        <v>0</v>
      </c>
      <c r="O35" s="411">
        <v>0</v>
      </c>
      <c r="P35" s="411">
        <v>0</v>
      </c>
      <c r="Q35" s="411">
        <v>0</v>
      </c>
      <c r="R35" s="411">
        <v>0</v>
      </c>
      <c r="S35" s="411">
        <v>0</v>
      </c>
      <c r="T35" s="411">
        <v>0</v>
      </c>
      <c r="U35" s="411">
        <v>0</v>
      </c>
      <c r="V35" s="411">
        <v>0</v>
      </c>
      <c r="W35" s="411">
        <v>0</v>
      </c>
      <c r="X35" s="411">
        <v>0</v>
      </c>
      <c r="Y35" s="411">
        <v>0</v>
      </c>
      <c r="Z35" s="411">
        <v>0</v>
      </c>
      <c r="AA35" s="411">
        <v>0</v>
      </c>
      <c r="AB35" s="411">
        <v>0</v>
      </c>
      <c r="AC35" s="411">
        <v>0</v>
      </c>
      <c r="AD35" s="411">
        <v>0</v>
      </c>
      <c r="AE35" s="411">
        <v>0</v>
      </c>
      <c r="AF35" s="411">
        <v>0</v>
      </c>
      <c r="AG35" s="411">
        <v>0</v>
      </c>
      <c r="AH35" s="411">
        <v>692.06779661016947</v>
      </c>
      <c r="AI35" s="411">
        <v>651.10284251412429</v>
      </c>
      <c r="AJ35" s="411">
        <v>650.38790467625904</v>
      </c>
      <c r="AK35" s="411">
        <v>676.92556782599399</v>
      </c>
      <c r="AL35" s="411">
        <v>552.13472446683784</v>
      </c>
      <c r="AM35" s="411">
        <v>263.61462111751996</v>
      </c>
      <c r="AN35" s="411">
        <v>276.69102132243557</v>
      </c>
      <c r="AO35" s="411">
        <v>274.81545064377684</v>
      </c>
      <c r="AP35" s="411">
        <v>178.54797979797979</v>
      </c>
      <c r="AQ35" s="411">
        <v>192.06056974676341</v>
      </c>
      <c r="AR35" s="411">
        <v>190.63684421681606</v>
      </c>
      <c r="AS35" s="411">
        <v>201.85271023236854</v>
      </c>
      <c r="AT35" s="411">
        <v>214.42086405082213</v>
      </c>
      <c r="AU35" s="411">
        <v>271.85824636591479</v>
      </c>
      <c r="AV35" s="411">
        <v>362.03859649122808</v>
      </c>
      <c r="AW35" s="411">
        <v>362.42036586127239</v>
      </c>
      <c r="AX35" s="411">
        <v>340.62348754448396</v>
      </c>
      <c r="AY35" s="411">
        <v>11.957295373665481</v>
      </c>
      <c r="AZ35" s="411">
        <v>0</v>
      </c>
      <c r="BA35" s="411">
        <v>0</v>
      </c>
      <c r="BB35" s="411">
        <v>0</v>
      </c>
      <c r="BC35" s="411">
        <v>0</v>
      </c>
      <c r="BD35" s="411">
        <v>0</v>
      </c>
      <c r="BE35" s="411">
        <v>0</v>
      </c>
      <c r="BF35" s="411">
        <v>0</v>
      </c>
      <c r="BG35" s="411">
        <v>0</v>
      </c>
      <c r="BH35" s="411">
        <v>0</v>
      </c>
      <c r="BI35" s="411">
        <v>0</v>
      </c>
      <c r="BJ35" s="411">
        <v>0</v>
      </c>
      <c r="BK35" s="411">
        <v>0</v>
      </c>
      <c r="BL35" s="411">
        <v>0</v>
      </c>
      <c r="BM35" s="411">
        <v>0</v>
      </c>
      <c r="BN35" s="411">
        <v>0</v>
      </c>
      <c r="BO35" s="411">
        <v>0</v>
      </c>
      <c r="BP35" s="411">
        <v>0</v>
      </c>
      <c r="BQ35" s="411">
        <v>0</v>
      </c>
      <c r="BR35" s="411">
        <v>0</v>
      </c>
      <c r="BS35" s="411">
        <v>0</v>
      </c>
      <c r="BT35" s="411">
        <v>0</v>
      </c>
      <c r="BU35" s="411">
        <v>0</v>
      </c>
      <c r="BV35" s="411">
        <v>0</v>
      </c>
      <c r="BW35" s="411">
        <v>0</v>
      </c>
      <c r="BX35" s="411">
        <v>0</v>
      </c>
      <c r="BY35" s="411">
        <v>0</v>
      </c>
      <c r="BZ35" s="411">
        <v>0</v>
      </c>
      <c r="CA35" s="412">
        <v>0</v>
      </c>
    </row>
    <row r="36" spans="1:79" x14ac:dyDescent="0.4">
      <c r="A36" s="312"/>
      <c r="B36" s="327" t="s">
        <v>325</v>
      </c>
      <c r="C36" s="64"/>
      <c r="D36" s="411">
        <v>0</v>
      </c>
      <c r="E36" s="411">
        <v>0</v>
      </c>
      <c r="F36" s="411">
        <v>0</v>
      </c>
      <c r="G36" s="411">
        <v>0</v>
      </c>
      <c r="H36" s="411">
        <v>0</v>
      </c>
      <c r="I36" s="411">
        <v>0</v>
      </c>
      <c r="J36" s="411">
        <v>0</v>
      </c>
      <c r="K36" s="411">
        <v>0</v>
      </c>
      <c r="L36" s="411">
        <v>0</v>
      </c>
      <c r="M36" s="411">
        <v>0</v>
      </c>
      <c r="N36" s="411">
        <v>0</v>
      </c>
      <c r="O36" s="411">
        <v>0</v>
      </c>
      <c r="P36" s="411">
        <v>0</v>
      </c>
      <c r="Q36" s="411">
        <v>0</v>
      </c>
      <c r="R36" s="411">
        <v>0</v>
      </c>
      <c r="S36" s="411">
        <v>0</v>
      </c>
      <c r="T36" s="411">
        <v>0</v>
      </c>
      <c r="U36" s="411">
        <v>0</v>
      </c>
      <c r="V36" s="411">
        <v>0</v>
      </c>
      <c r="W36" s="411">
        <v>0</v>
      </c>
      <c r="X36" s="411">
        <v>0</v>
      </c>
      <c r="Y36" s="411">
        <v>0</v>
      </c>
      <c r="Z36" s="411">
        <v>0</v>
      </c>
      <c r="AA36" s="411">
        <v>0</v>
      </c>
      <c r="AB36" s="411">
        <v>0</v>
      </c>
      <c r="AC36" s="411">
        <v>0</v>
      </c>
      <c r="AD36" s="411">
        <v>0</v>
      </c>
      <c r="AE36" s="411">
        <v>0</v>
      </c>
      <c r="AF36" s="411">
        <v>0</v>
      </c>
      <c r="AG36" s="411">
        <v>0</v>
      </c>
      <c r="AH36" s="411">
        <v>3.9322033898305087</v>
      </c>
      <c r="AI36" s="411">
        <v>3.8971574858757063</v>
      </c>
      <c r="AJ36" s="411">
        <v>3.6120953237410074</v>
      </c>
      <c r="AK36" s="411">
        <v>3.0744321740060183</v>
      </c>
      <c r="AL36" s="411">
        <v>1.8652755331622144</v>
      </c>
      <c r="AM36" s="411">
        <v>1.3853788824800299</v>
      </c>
      <c r="AN36" s="411">
        <v>2.3089786775644203</v>
      </c>
      <c r="AO36" s="411">
        <v>1.1845493562231759</v>
      </c>
      <c r="AP36" s="411">
        <v>0.45202020202020204</v>
      </c>
      <c r="AQ36" s="411">
        <v>0.94043025323659124</v>
      </c>
      <c r="AR36" s="411">
        <v>1.3231557831839522</v>
      </c>
      <c r="AS36" s="411">
        <v>1.8392897676314719</v>
      </c>
      <c r="AT36" s="411">
        <v>1.8711359491778774</v>
      </c>
      <c r="AU36" s="411">
        <v>1.653753634085213</v>
      </c>
      <c r="AV36" s="411">
        <v>1.9614035087719299</v>
      </c>
      <c r="AW36" s="411">
        <v>2.5796341387276018</v>
      </c>
      <c r="AX36" s="411">
        <v>1.2165124555160141</v>
      </c>
      <c r="AY36" s="411">
        <v>4.2704626334519574E-2</v>
      </c>
      <c r="AZ36" s="411">
        <v>0</v>
      </c>
      <c r="BA36" s="411">
        <v>0</v>
      </c>
      <c r="BB36" s="411">
        <v>0</v>
      </c>
      <c r="BC36" s="411">
        <v>0</v>
      </c>
      <c r="BD36" s="411">
        <v>0</v>
      </c>
      <c r="BE36" s="411">
        <v>0</v>
      </c>
      <c r="BF36" s="411">
        <v>0</v>
      </c>
      <c r="BG36" s="411">
        <v>0</v>
      </c>
      <c r="BH36" s="411">
        <v>0</v>
      </c>
      <c r="BI36" s="411">
        <v>0</v>
      </c>
      <c r="BJ36" s="411">
        <v>0</v>
      </c>
      <c r="BK36" s="411">
        <v>0</v>
      </c>
      <c r="BL36" s="411">
        <v>0</v>
      </c>
      <c r="BM36" s="411">
        <v>0</v>
      </c>
      <c r="BN36" s="411">
        <v>0</v>
      </c>
      <c r="BO36" s="411">
        <v>0</v>
      </c>
      <c r="BP36" s="411">
        <v>0</v>
      </c>
      <c r="BQ36" s="411">
        <v>0</v>
      </c>
      <c r="BR36" s="411">
        <v>0</v>
      </c>
      <c r="BS36" s="411">
        <v>0</v>
      </c>
      <c r="BT36" s="411">
        <v>0</v>
      </c>
      <c r="BU36" s="411">
        <v>0</v>
      </c>
      <c r="BV36" s="411">
        <v>0</v>
      </c>
      <c r="BW36" s="411">
        <v>0</v>
      </c>
      <c r="BX36" s="411">
        <v>0</v>
      </c>
      <c r="BY36" s="411">
        <v>0</v>
      </c>
      <c r="BZ36" s="411">
        <v>0</v>
      </c>
      <c r="CA36" s="412">
        <v>0</v>
      </c>
    </row>
    <row r="37" spans="1:79" s="230" customFormat="1" ht="25.5" customHeight="1" x14ac:dyDescent="0.4">
      <c r="A37" s="354"/>
      <c r="B37" s="91" t="s">
        <v>482</v>
      </c>
      <c r="C37" s="91"/>
      <c r="D37" s="407">
        <v>0</v>
      </c>
      <c r="E37" s="407">
        <v>0</v>
      </c>
      <c r="F37" s="407">
        <v>0</v>
      </c>
      <c r="G37" s="407">
        <v>0</v>
      </c>
      <c r="H37" s="407">
        <v>0</v>
      </c>
      <c r="I37" s="407">
        <v>0</v>
      </c>
      <c r="J37" s="407">
        <v>0</v>
      </c>
      <c r="K37" s="407">
        <v>0</v>
      </c>
      <c r="L37" s="407">
        <v>0</v>
      </c>
      <c r="M37" s="407">
        <v>0</v>
      </c>
      <c r="N37" s="407">
        <v>0</v>
      </c>
      <c r="O37" s="407">
        <v>0</v>
      </c>
      <c r="P37" s="407">
        <v>0</v>
      </c>
      <c r="Q37" s="407">
        <v>0</v>
      </c>
      <c r="R37" s="407">
        <v>0</v>
      </c>
      <c r="S37" s="407">
        <v>0</v>
      </c>
      <c r="T37" s="407">
        <v>0</v>
      </c>
      <c r="U37" s="407">
        <v>0</v>
      </c>
      <c r="V37" s="407">
        <v>0</v>
      </c>
      <c r="W37" s="407">
        <v>0</v>
      </c>
      <c r="X37" s="407">
        <v>0</v>
      </c>
      <c r="Y37" s="407">
        <v>0</v>
      </c>
      <c r="Z37" s="407">
        <v>0</v>
      </c>
      <c r="AA37" s="407">
        <v>0</v>
      </c>
      <c r="AB37" s="407">
        <v>0</v>
      </c>
      <c r="AC37" s="407">
        <v>0</v>
      </c>
      <c r="AD37" s="407">
        <v>0</v>
      </c>
      <c r="AE37" s="407">
        <v>11.6</v>
      </c>
      <c r="AF37" s="407">
        <v>33.9</v>
      </c>
      <c r="AG37" s="407">
        <v>44.5</v>
      </c>
      <c r="AH37" s="407">
        <f>SUM(AH38:AH39)</f>
        <v>69</v>
      </c>
      <c r="AI37" s="407">
        <f t="shared" ref="AI37:CA37" si="20">SUM(AI38:AI39)</f>
        <v>85</v>
      </c>
      <c r="AJ37" s="407">
        <f t="shared" si="20"/>
        <v>108</v>
      </c>
      <c r="AK37" s="407">
        <f t="shared" si="20"/>
        <v>130</v>
      </c>
      <c r="AL37" s="407">
        <f t="shared" si="20"/>
        <v>154</v>
      </c>
      <c r="AM37" s="407">
        <f t="shared" si="20"/>
        <v>182</v>
      </c>
      <c r="AN37" s="407">
        <f t="shared" si="20"/>
        <v>236</v>
      </c>
      <c r="AO37" s="407">
        <f t="shared" si="20"/>
        <v>266</v>
      </c>
      <c r="AP37" s="407">
        <f t="shared" si="20"/>
        <v>285</v>
      </c>
      <c r="AQ37" s="407">
        <f t="shared" si="20"/>
        <v>295.17</v>
      </c>
      <c r="AR37" s="407">
        <f t="shared" si="20"/>
        <v>316.22399999999999</v>
      </c>
      <c r="AS37" s="407">
        <f t="shared" si="20"/>
        <v>345.99400000000003</v>
      </c>
      <c r="AT37" s="407">
        <f t="shared" si="20"/>
        <v>428.738</v>
      </c>
      <c r="AU37" s="407">
        <f t="shared" si="20"/>
        <v>596.20899999999983</v>
      </c>
      <c r="AV37" s="407">
        <f t="shared" si="20"/>
        <v>640.11500000000001</v>
      </c>
      <c r="AW37" s="407">
        <f t="shared" si="20"/>
        <v>703.23900000000003</v>
      </c>
      <c r="AX37" s="407">
        <f t="shared" si="20"/>
        <v>775.55</v>
      </c>
      <c r="AY37" s="407">
        <f t="shared" si="20"/>
        <v>820.41200000000003</v>
      </c>
      <c r="AZ37" s="407">
        <f t="shared" si="20"/>
        <v>905.78099999999995</v>
      </c>
      <c r="BA37" s="407">
        <f t="shared" si="20"/>
        <v>998.82600000000002</v>
      </c>
      <c r="BB37" s="407">
        <f t="shared" si="20"/>
        <v>984.22199999999998</v>
      </c>
      <c r="BC37" s="407">
        <f t="shared" si="20"/>
        <v>1006.239</v>
      </c>
      <c r="BD37" s="407">
        <f t="shared" si="20"/>
        <v>1014.208</v>
      </c>
      <c r="BE37" s="407">
        <f t="shared" si="20"/>
        <v>1039.6609860351221</v>
      </c>
      <c r="BF37" s="407">
        <f t="shared" si="20"/>
        <v>957.64443993986208</v>
      </c>
      <c r="BG37" s="407">
        <f t="shared" si="20"/>
        <v>936.04611806509195</v>
      </c>
      <c r="BH37" s="407">
        <f t="shared" si="20"/>
        <v>918.404</v>
      </c>
      <c r="BI37" s="407">
        <f t="shared" si="20"/>
        <v>900.21167600999991</v>
      </c>
      <c r="BJ37" s="407">
        <f t="shared" si="20"/>
        <v>903.50131326000019</v>
      </c>
      <c r="BK37" s="407">
        <f t="shared" si="20"/>
        <v>898.33186294287157</v>
      </c>
      <c r="BL37" s="407">
        <f t="shared" si="20"/>
        <v>887.43066767999994</v>
      </c>
      <c r="BM37" s="407">
        <f t="shared" si="20"/>
        <v>906.54925574000004</v>
      </c>
      <c r="BN37" s="407">
        <f t="shared" si="20"/>
        <v>888.26432449502204</v>
      </c>
      <c r="BO37" s="407">
        <f t="shared" si="20"/>
        <v>880.68628874000012</v>
      </c>
      <c r="BP37" s="407">
        <f t="shared" si="20"/>
        <v>886.86491193999996</v>
      </c>
      <c r="BQ37" s="407">
        <f t="shared" si="20"/>
        <v>859.72773397999993</v>
      </c>
      <c r="BR37" s="407">
        <f t="shared" si="20"/>
        <v>735.16706013999999</v>
      </c>
      <c r="BS37" s="407">
        <f t="shared" si="20"/>
        <v>469.59270565999998</v>
      </c>
      <c r="BT37" s="407">
        <f t="shared" si="20"/>
        <v>234.28937808999999</v>
      </c>
      <c r="BU37" s="407">
        <f t="shared" si="20"/>
        <v>119.58597665000002</v>
      </c>
      <c r="BV37" s="407">
        <f t="shared" si="20"/>
        <v>98.029678515361397</v>
      </c>
      <c r="BW37" s="407">
        <f t="shared" si="20"/>
        <v>93.66592655415883</v>
      </c>
      <c r="BX37" s="407">
        <f t="shared" si="20"/>
        <v>89.934082331782534</v>
      </c>
      <c r="BY37" s="407">
        <f t="shared" si="20"/>
        <v>86.084112501628383</v>
      </c>
      <c r="BZ37" s="407">
        <f t="shared" si="20"/>
        <v>82.155836891172726</v>
      </c>
      <c r="CA37" s="408">
        <f t="shared" si="20"/>
        <v>80.879430530004669</v>
      </c>
    </row>
    <row r="38" spans="1:79" x14ac:dyDescent="0.4">
      <c r="B38" s="327" t="s">
        <v>326</v>
      </c>
      <c r="C38" s="327"/>
      <c r="D38" s="411">
        <v>0</v>
      </c>
      <c r="E38" s="411">
        <v>0</v>
      </c>
      <c r="F38" s="411">
        <v>0</v>
      </c>
      <c r="G38" s="411">
        <v>0</v>
      </c>
      <c r="H38" s="411">
        <v>0</v>
      </c>
      <c r="I38" s="411">
        <v>0</v>
      </c>
      <c r="J38" s="411">
        <v>0</v>
      </c>
      <c r="K38" s="411">
        <v>0</v>
      </c>
      <c r="L38" s="411">
        <v>0</v>
      </c>
      <c r="M38" s="411">
        <v>0</v>
      </c>
      <c r="N38" s="411">
        <v>0</v>
      </c>
      <c r="O38" s="411">
        <v>0</v>
      </c>
      <c r="P38" s="411">
        <v>0</v>
      </c>
      <c r="Q38" s="411">
        <v>0</v>
      </c>
      <c r="R38" s="411">
        <v>0</v>
      </c>
      <c r="S38" s="411">
        <v>0</v>
      </c>
      <c r="T38" s="411">
        <v>0</v>
      </c>
      <c r="U38" s="411">
        <v>0</v>
      </c>
      <c r="V38" s="411">
        <v>0</v>
      </c>
      <c r="W38" s="411">
        <v>0</v>
      </c>
      <c r="X38" s="411">
        <v>0</v>
      </c>
      <c r="Y38" s="411">
        <v>0</v>
      </c>
      <c r="Z38" s="411">
        <v>0</v>
      </c>
      <c r="AA38" s="411">
        <v>0</v>
      </c>
      <c r="AB38" s="411">
        <v>0</v>
      </c>
      <c r="AC38" s="411">
        <v>0</v>
      </c>
      <c r="AD38" s="411">
        <v>0</v>
      </c>
      <c r="AE38" s="411">
        <v>0</v>
      </c>
      <c r="AF38" s="411">
        <v>0</v>
      </c>
      <c r="AG38" s="411">
        <v>0</v>
      </c>
      <c r="AH38" s="411">
        <v>65.063615077455893</v>
      </c>
      <c r="AI38" s="411">
        <v>79.479739700042487</v>
      </c>
      <c r="AJ38" s="411">
        <v>99.580834840251342</v>
      </c>
      <c r="AK38" s="411">
        <v>118.59112985115947</v>
      </c>
      <c r="AL38" s="411">
        <v>139.73920084720251</v>
      </c>
      <c r="AM38" s="411">
        <v>164.50313614077683</v>
      </c>
      <c r="AN38" s="411">
        <v>212.71284119727849</v>
      </c>
      <c r="AO38" s="411">
        <v>238.91816166157855</v>
      </c>
      <c r="AP38" s="411">
        <v>254.25078624505122</v>
      </c>
      <c r="AQ38" s="411">
        <v>261.22874343482823</v>
      </c>
      <c r="AR38" s="411">
        <v>277.40848838548044</v>
      </c>
      <c r="AS38" s="411">
        <v>301.45498962625896</v>
      </c>
      <c r="AT38" s="411">
        <v>371.69112573456874</v>
      </c>
      <c r="AU38" s="411">
        <v>518.375122512399</v>
      </c>
      <c r="AV38" s="411">
        <v>547.65025616051685</v>
      </c>
      <c r="AW38" s="411">
        <v>599.38952382356536</v>
      </c>
      <c r="AX38" s="411">
        <v>668.19973532569691</v>
      </c>
      <c r="AY38" s="411">
        <v>709.36948030254121</v>
      </c>
      <c r="AZ38" s="411">
        <v>801.06839642781028</v>
      </c>
      <c r="BA38" s="411">
        <v>862.44303435481982</v>
      </c>
      <c r="BB38" s="411">
        <v>840.04033176203689</v>
      </c>
      <c r="BC38" s="411">
        <v>861.99389255607184</v>
      </c>
      <c r="BD38" s="411">
        <v>851.15599999999995</v>
      </c>
      <c r="BE38" s="411">
        <v>874.17398603512197</v>
      </c>
      <c r="BF38" s="411">
        <v>794.99319101826757</v>
      </c>
      <c r="BG38" s="411">
        <v>766.14312936370834</v>
      </c>
      <c r="BH38" s="411">
        <v>794.12099999999998</v>
      </c>
      <c r="BI38" s="411">
        <v>771.95111937118725</v>
      </c>
      <c r="BJ38" s="411">
        <v>768.33523924275994</v>
      </c>
      <c r="BK38" s="411">
        <v>697.57744277639608</v>
      </c>
      <c r="BL38" s="411">
        <v>711.89560463857492</v>
      </c>
      <c r="BM38" s="411">
        <v>723.31083959144485</v>
      </c>
      <c r="BN38" s="411">
        <v>718.27939070806326</v>
      </c>
      <c r="BO38" s="411">
        <v>711.3639340066137</v>
      </c>
      <c r="BP38" s="411">
        <v>727.39818972298963</v>
      </c>
      <c r="BQ38" s="411">
        <v>715.05321305721429</v>
      </c>
      <c r="BR38" s="411">
        <v>596.85802620084485</v>
      </c>
      <c r="BS38" s="411">
        <v>341.39509716401932</v>
      </c>
      <c r="BT38" s="411">
        <v>117.04904022016778</v>
      </c>
      <c r="BU38" s="411">
        <v>15.111409630934746</v>
      </c>
      <c r="BV38" s="411">
        <v>1.4349161521113301</v>
      </c>
      <c r="BW38" s="411">
        <v>3.95279817538962E-21</v>
      </c>
      <c r="BX38" s="411">
        <v>-1.6491165390299602E-21</v>
      </c>
      <c r="BY38" s="411">
        <v>0</v>
      </c>
      <c r="BZ38" s="411">
        <v>0</v>
      </c>
      <c r="CA38" s="412">
        <v>0</v>
      </c>
    </row>
    <row r="39" spans="1:79" x14ac:dyDescent="0.4">
      <c r="B39" s="327" t="s">
        <v>325</v>
      </c>
      <c r="C39" s="327"/>
      <c r="D39" s="411">
        <v>0</v>
      </c>
      <c r="E39" s="411">
        <v>0</v>
      </c>
      <c r="F39" s="411">
        <v>0</v>
      </c>
      <c r="G39" s="411">
        <v>0</v>
      </c>
      <c r="H39" s="411">
        <v>0</v>
      </c>
      <c r="I39" s="411">
        <v>0</v>
      </c>
      <c r="J39" s="411">
        <v>0</v>
      </c>
      <c r="K39" s="411">
        <v>0</v>
      </c>
      <c r="L39" s="411">
        <v>0</v>
      </c>
      <c r="M39" s="411">
        <v>0</v>
      </c>
      <c r="N39" s="411">
        <v>0</v>
      </c>
      <c r="O39" s="411">
        <v>0</v>
      </c>
      <c r="P39" s="411">
        <v>0</v>
      </c>
      <c r="Q39" s="411">
        <v>0</v>
      </c>
      <c r="R39" s="411">
        <v>0</v>
      </c>
      <c r="S39" s="411">
        <v>0</v>
      </c>
      <c r="T39" s="411">
        <v>0</v>
      </c>
      <c r="U39" s="411">
        <v>0</v>
      </c>
      <c r="V39" s="411">
        <v>0</v>
      </c>
      <c r="W39" s="411">
        <v>0</v>
      </c>
      <c r="X39" s="411">
        <v>0</v>
      </c>
      <c r="Y39" s="411">
        <v>0</v>
      </c>
      <c r="Z39" s="411">
        <v>0</v>
      </c>
      <c r="AA39" s="411">
        <v>0</v>
      </c>
      <c r="AB39" s="411">
        <v>0</v>
      </c>
      <c r="AC39" s="411">
        <v>0</v>
      </c>
      <c r="AD39" s="411">
        <v>0</v>
      </c>
      <c r="AE39" s="411">
        <v>0</v>
      </c>
      <c r="AF39" s="411">
        <v>0</v>
      </c>
      <c r="AG39" s="411">
        <v>0</v>
      </c>
      <c r="AH39" s="411">
        <v>3.9363849225441023</v>
      </c>
      <c r="AI39" s="411">
        <v>5.5202602999575197</v>
      </c>
      <c r="AJ39" s="411">
        <v>8.4191651597486601</v>
      </c>
      <c r="AK39" s="411">
        <v>11.40887014884054</v>
      </c>
      <c r="AL39" s="411">
        <v>14.260799152797492</v>
      </c>
      <c r="AM39" s="411">
        <v>17.496863859223165</v>
      </c>
      <c r="AN39" s="411">
        <v>23.287158802721503</v>
      </c>
      <c r="AO39" s="411">
        <v>27.081838338421456</v>
      </c>
      <c r="AP39" s="411">
        <v>30.749213754948787</v>
      </c>
      <c r="AQ39" s="411">
        <v>33.941256565171791</v>
      </c>
      <c r="AR39" s="411">
        <v>38.815511614519529</v>
      </c>
      <c r="AS39" s="411">
        <v>44.539010373741071</v>
      </c>
      <c r="AT39" s="411">
        <v>57.046874265431249</v>
      </c>
      <c r="AU39" s="411">
        <v>77.833877487600887</v>
      </c>
      <c r="AV39" s="411">
        <v>92.464743839483148</v>
      </c>
      <c r="AW39" s="411">
        <v>103.84947617643465</v>
      </c>
      <c r="AX39" s="411">
        <v>107.35026467430309</v>
      </c>
      <c r="AY39" s="411">
        <v>111.04251969745886</v>
      </c>
      <c r="AZ39" s="411">
        <v>104.71260357218971</v>
      </c>
      <c r="BA39" s="411">
        <v>136.38296564518024</v>
      </c>
      <c r="BB39" s="411">
        <v>144.18166823796307</v>
      </c>
      <c r="BC39" s="411">
        <v>144.24510744392822</v>
      </c>
      <c r="BD39" s="411">
        <v>163.05199999999999</v>
      </c>
      <c r="BE39" s="411">
        <v>165.48699999999999</v>
      </c>
      <c r="BF39" s="411">
        <v>162.65124892159454</v>
      </c>
      <c r="BG39" s="411">
        <v>169.90298870138361</v>
      </c>
      <c r="BH39" s="411">
        <v>124.283</v>
      </c>
      <c r="BI39" s="411">
        <v>128.26055663881266</v>
      </c>
      <c r="BJ39" s="411">
        <v>135.16607401724025</v>
      </c>
      <c r="BK39" s="411">
        <v>200.75442016647554</v>
      </c>
      <c r="BL39" s="411">
        <v>175.53506304142508</v>
      </c>
      <c r="BM39" s="411">
        <v>183.23841614855513</v>
      </c>
      <c r="BN39" s="411">
        <v>169.98493378695881</v>
      </c>
      <c r="BO39" s="411">
        <v>169.32235473338639</v>
      </c>
      <c r="BP39" s="411">
        <v>159.46672221701033</v>
      </c>
      <c r="BQ39" s="411">
        <v>144.67452092278563</v>
      </c>
      <c r="BR39" s="411">
        <v>138.30903393915511</v>
      </c>
      <c r="BS39" s="411">
        <v>128.19760849598063</v>
      </c>
      <c r="BT39" s="411">
        <v>117.2403378698322</v>
      </c>
      <c r="BU39" s="411">
        <v>104.47456701906528</v>
      </c>
      <c r="BV39" s="411">
        <v>96.594762363250069</v>
      </c>
      <c r="BW39" s="411">
        <v>93.66592655415883</v>
      </c>
      <c r="BX39" s="411">
        <v>89.934082331782534</v>
      </c>
      <c r="BY39" s="411">
        <v>86.084112501628383</v>
      </c>
      <c r="BZ39" s="411">
        <v>82.155836891172726</v>
      </c>
      <c r="CA39" s="412">
        <v>80.879430530004669</v>
      </c>
    </row>
    <row r="40" spans="1:79" ht="26.25" customHeight="1" x14ac:dyDescent="0.4">
      <c r="A40" s="312"/>
      <c r="B40" s="409" t="s">
        <v>483</v>
      </c>
      <c r="C40" s="419"/>
      <c r="D40" s="407">
        <f t="shared" ref="D40:Q40" si="21">SUM(D42:D43)</f>
        <v>0</v>
      </c>
      <c r="E40" s="407">
        <f t="shared" si="21"/>
        <v>0</v>
      </c>
      <c r="F40" s="407">
        <f t="shared" si="21"/>
        <v>0</v>
      </c>
      <c r="G40" s="407">
        <f t="shared" si="21"/>
        <v>0</v>
      </c>
      <c r="H40" s="407">
        <f t="shared" si="21"/>
        <v>0</v>
      </c>
      <c r="I40" s="407">
        <f t="shared" si="21"/>
        <v>0</v>
      </c>
      <c r="J40" s="407">
        <f t="shared" si="21"/>
        <v>0</v>
      </c>
      <c r="K40" s="407">
        <f t="shared" si="21"/>
        <v>0</v>
      </c>
      <c r="L40" s="407">
        <f t="shared" si="21"/>
        <v>0</v>
      </c>
      <c r="M40" s="407">
        <f t="shared" si="21"/>
        <v>0</v>
      </c>
      <c r="N40" s="407">
        <f t="shared" si="21"/>
        <v>0</v>
      </c>
      <c r="O40" s="407">
        <f t="shared" si="21"/>
        <v>0</v>
      </c>
      <c r="P40" s="407">
        <f t="shared" si="21"/>
        <v>0</v>
      </c>
      <c r="Q40" s="407">
        <f t="shared" si="21"/>
        <v>0</v>
      </c>
      <c r="R40" s="407">
        <f t="shared" ref="R40:BG40" si="22">SUM(R42:R43)</f>
        <v>0</v>
      </c>
      <c r="S40" s="407">
        <f t="shared" si="22"/>
        <v>0</v>
      </c>
      <c r="T40" s="407">
        <f t="shared" si="22"/>
        <v>0</v>
      </c>
      <c r="U40" s="407">
        <f t="shared" si="22"/>
        <v>0</v>
      </c>
      <c r="V40" s="407">
        <f t="shared" si="22"/>
        <v>0</v>
      </c>
      <c r="W40" s="407">
        <f t="shared" si="22"/>
        <v>0</v>
      </c>
      <c r="X40" s="407">
        <f t="shared" si="22"/>
        <v>0</v>
      </c>
      <c r="Y40" s="407">
        <f t="shared" si="22"/>
        <v>0</v>
      </c>
      <c r="Z40" s="407">
        <f t="shared" si="22"/>
        <v>0</v>
      </c>
      <c r="AA40" s="407">
        <f t="shared" si="22"/>
        <v>0</v>
      </c>
      <c r="AB40" s="407">
        <f t="shared" si="22"/>
        <v>0</v>
      </c>
      <c r="AC40" s="407">
        <f t="shared" si="22"/>
        <v>0</v>
      </c>
      <c r="AD40" s="407">
        <f t="shared" si="22"/>
        <v>0</v>
      </c>
      <c r="AE40" s="407">
        <f t="shared" si="22"/>
        <v>0</v>
      </c>
      <c r="AF40" s="407">
        <f t="shared" si="22"/>
        <v>0</v>
      </c>
      <c r="AG40" s="407">
        <f t="shared" si="22"/>
        <v>0</v>
      </c>
      <c r="AH40" s="407">
        <f>SUM(AH42:AH43)</f>
        <v>130</v>
      </c>
      <c r="AI40" s="407">
        <f t="shared" si="22"/>
        <v>146</v>
      </c>
      <c r="AJ40" s="407">
        <f t="shared" si="22"/>
        <v>172</v>
      </c>
      <c r="AK40" s="407">
        <f t="shared" si="22"/>
        <v>198</v>
      </c>
      <c r="AL40" s="407">
        <f t="shared" si="22"/>
        <v>259</v>
      </c>
      <c r="AM40" s="407">
        <f t="shared" si="22"/>
        <v>305</v>
      </c>
      <c r="AN40" s="407">
        <f t="shared" si="22"/>
        <v>353</v>
      </c>
      <c r="AO40" s="407">
        <f t="shared" si="22"/>
        <v>432</v>
      </c>
      <c r="AP40" s="407">
        <f t="shared" si="22"/>
        <v>539</v>
      </c>
      <c r="AQ40" s="407">
        <f t="shared" si="22"/>
        <v>587</v>
      </c>
      <c r="AR40" s="407">
        <f t="shared" si="22"/>
        <v>772</v>
      </c>
      <c r="AS40" s="407">
        <f t="shared" si="22"/>
        <v>902</v>
      </c>
      <c r="AT40" s="407">
        <f t="shared" si="22"/>
        <v>1081.992</v>
      </c>
      <c r="AU40" s="407">
        <f t="shared" si="22"/>
        <v>1399</v>
      </c>
      <c r="AV40" s="407">
        <f t="shared" si="22"/>
        <v>1899</v>
      </c>
      <c r="AW40" s="407">
        <f t="shared" si="22"/>
        <v>2358</v>
      </c>
      <c r="AX40" s="407">
        <f t="shared" si="22"/>
        <v>2758</v>
      </c>
      <c r="AY40" s="407">
        <f t="shared" si="22"/>
        <v>3222</v>
      </c>
      <c r="AZ40" s="407">
        <f t="shared" si="22"/>
        <v>3507</v>
      </c>
      <c r="BA40" s="407">
        <f t="shared" si="22"/>
        <v>3679</v>
      </c>
      <c r="BB40" s="407">
        <f t="shared" si="22"/>
        <v>3848</v>
      </c>
      <c r="BC40" s="407">
        <f t="shared" si="22"/>
        <v>4051</v>
      </c>
      <c r="BD40" s="407">
        <f t="shared" si="22"/>
        <v>4400</v>
      </c>
      <c r="BE40" s="407">
        <f t="shared" si="22"/>
        <v>4769</v>
      </c>
      <c r="BF40" s="407">
        <f t="shared" si="22"/>
        <v>4773</v>
      </c>
      <c r="BG40" s="407">
        <f t="shared" si="22"/>
        <v>5005</v>
      </c>
      <c r="BH40" s="443">
        <f t="shared" ref="BH40:BW40" si="23">+BH44</f>
        <v>4716.6390675993789</v>
      </c>
      <c r="BI40" s="407">
        <f t="shared" si="23"/>
        <v>4532.1900443650775</v>
      </c>
      <c r="BJ40" s="407">
        <f t="shared" si="23"/>
        <v>4574.2510630700235</v>
      </c>
      <c r="BK40" s="407">
        <f t="shared" si="23"/>
        <v>5056.8584049752199</v>
      </c>
      <c r="BL40" s="407">
        <f t="shared" si="23"/>
        <v>5098.7516794821649</v>
      </c>
      <c r="BM40" s="407">
        <f t="shared" si="23"/>
        <v>4984.9200626353177</v>
      </c>
      <c r="BN40" s="407">
        <f t="shared" si="23"/>
        <v>4635.0118573493246</v>
      </c>
      <c r="BO40" s="407">
        <f t="shared" si="23"/>
        <v>4042.2862376047092</v>
      </c>
      <c r="BP40" s="407">
        <f t="shared" si="23"/>
        <v>2489.4119175746559</v>
      </c>
      <c r="BQ40" s="407">
        <f t="shared" si="23"/>
        <v>991.64976374931302</v>
      </c>
      <c r="BR40" s="407">
        <f t="shared" si="23"/>
        <v>459.84335153560301</v>
      </c>
      <c r="BS40" s="407">
        <f t="shared" si="23"/>
        <v>232.57641342525937</v>
      </c>
      <c r="BT40" s="407">
        <f t="shared" si="23"/>
        <v>91.009089681354709</v>
      </c>
      <c r="BU40" s="407">
        <f t="shared" si="23"/>
        <v>19.737945281754381</v>
      </c>
      <c r="BV40" s="407">
        <f t="shared" si="23"/>
        <v>3.9810208790707491</v>
      </c>
      <c r="BW40" s="407">
        <f t="shared" si="23"/>
        <v>0</v>
      </c>
      <c r="BX40" s="407">
        <f>+BX44</f>
        <v>-8.8493727655853505E-2</v>
      </c>
      <c r="BY40" s="407">
        <f>+BY44</f>
        <v>-9.9529440726669804E-2</v>
      </c>
      <c r="BZ40" s="407">
        <f>+BZ44</f>
        <v>-6.6458093934835816E-2</v>
      </c>
      <c r="CA40" s="408">
        <f>+CA44</f>
        <v>-3.3288940250662424E-2</v>
      </c>
    </row>
    <row r="41" spans="1:79" ht="24" customHeight="1" x14ac:dyDescent="0.4">
      <c r="A41" s="312"/>
      <c r="B41" s="413" t="s">
        <v>484</v>
      </c>
      <c r="C41" s="419"/>
      <c r="D41" s="411">
        <f>+D42+D43</f>
        <v>0</v>
      </c>
      <c r="E41" s="411">
        <f t="shared" ref="E41:BP41" si="24">+E42+E43</f>
        <v>0</v>
      </c>
      <c r="F41" s="411">
        <f t="shared" si="24"/>
        <v>0</v>
      </c>
      <c r="G41" s="411">
        <f t="shared" si="24"/>
        <v>0</v>
      </c>
      <c r="H41" s="411">
        <f t="shared" si="24"/>
        <v>0</v>
      </c>
      <c r="I41" s="411">
        <f t="shared" si="24"/>
        <v>0</v>
      </c>
      <c r="J41" s="411">
        <f t="shared" si="24"/>
        <v>0</v>
      </c>
      <c r="K41" s="411">
        <f t="shared" si="24"/>
        <v>0</v>
      </c>
      <c r="L41" s="411">
        <f t="shared" si="24"/>
        <v>0</v>
      </c>
      <c r="M41" s="411">
        <f t="shared" si="24"/>
        <v>0</v>
      </c>
      <c r="N41" s="411">
        <f t="shared" si="24"/>
        <v>0</v>
      </c>
      <c r="O41" s="411">
        <f t="shared" si="24"/>
        <v>0</v>
      </c>
      <c r="P41" s="411">
        <f t="shared" si="24"/>
        <v>0</v>
      </c>
      <c r="Q41" s="411">
        <f t="shared" si="24"/>
        <v>0</v>
      </c>
      <c r="R41" s="411">
        <f t="shared" si="24"/>
        <v>0</v>
      </c>
      <c r="S41" s="411">
        <f t="shared" si="24"/>
        <v>0</v>
      </c>
      <c r="T41" s="411">
        <f t="shared" si="24"/>
        <v>0</v>
      </c>
      <c r="U41" s="411">
        <f t="shared" si="24"/>
        <v>0</v>
      </c>
      <c r="V41" s="411">
        <f t="shared" si="24"/>
        <v>0</v>
      </c>
      <c r="W41" s="411">
        <f t="shared" si="24"/>
        <v>0</v>
      </c>
      <c r="X41" s="411">
        <f t="shared" si="24"/>
        <v>0</v>
      </c>
      <c r="Y41" s="411">
        <f t="shared" si="24"/>
        <v>0</v>
      </c>
      <c r="Z41" s="411">
        <f t="shared" si="24"/>
        <v>0</v>
      </c>
      <c r="AA41" s="411">
        <f t="shared" si="24"/>
        <v>0</v>
      </c>
      <c r="AB41" s="411">
        <f t="shared" si="24"/>
        <v>0</v>
      </c>
      <c r="AC41" s="411">
        <f t="shared" si="24"/>
        <v>0</v>
      </c>
      <c r="AD41" s="411">
        <f t="shared" si="24"/>
        <v>0</v>
      </c>
      <c r="AE41" s="411">
        <f t="shared" si="24"/>
        <v>0</v>
      </c>
      <c r="AF41" s="411">
        <f t="shared" si="24"/>
        <v>0</v>
      </c>
      <c r="AG41" s="411">
        <f t="shared" si="24"/>
        <v>0</v>
      </c>
      <c r="AH41" s="411">
        <f t="shared" si="24"/>
        <v>130</v>
      </c>
      <c r="AI41" s="411">
        <f t="shared" si="24"/>
        <v>146</v>
      </c>
      <c r="AJ41" s="411">
        <f t="shared" si="24"/>
        <v>172</v>
      </c>
      <c r="AK41" s="411">
        <f t="shared" si="24"/>
        <v>198</v>
      </c>
      <c r="AL41" s="411">
        <f t="shared" si="24"/>
        <v>259</v>
      </c>
      <c r="AM41" s="411">
        <f t="shared" si="24"/>
        <v>305</v>
      </c>
      <c r="AN41" s="411">
        <f t="shared" si="24"/>
        <v>353</v>
      </c>
      <c r="AO41" s="411">
        <f t="shared" si="24"/>
        <v>432</v>
      </c>
      <c r="AP41" s="411">
        <f t="shared" si="24"/>
        <v>539</v>
      </c>
      <c r="AQ41" s="411">
        <f t="shared" si="24"/>
        <v>587</v>
      </c>
      <c r="AR41" s="411">
        <f t="shared" si="24"/>
        <v>772</v>
      </c>
      <c r="AS41" s="411">
        <f t="shared" si="24"/>
        <v>902</v>
      </c>
      <c r="AT41" s="411">
        <f t="shared" si="24"/>
        <v>1081.992</v>
      </c>
      <c r="AU41" s="411">
        <f t="shared" si="24"/>
        <v>1399</v>
      </c>
      <c r="AV41" s="411">
        <f t="shared" si="24"/>
        <v>1899</v>
      </c>
      <c r="AW41" s="411">
        <f t="shared" si="24"/>
        <v>2358</v>
      </c>
      <c r="AX41" s="411">
        <f t="shared" si="24"/>
        <v>2758</v>
      </c>
      <c r="AY41" s="411">
        <f t="shared" si="24"/>
        <v>3222</v>
      </c>
      <c r="AZ41" s="411">
        <f t="shared" si="24"/>
        <v>3507</v>
      </c>
      <c r="BA41" s="411">
        <f t="shared" si="24"/>
        <v>3679</v>
      </c>
      <c r="BB41" s="411">
        <f t="shared" si="24"/>
        <v>3848</v>
      </c>
      <c r="BC41" s="411">
        <f t="shared" si="24"/>
        <v>4051</v>
      </c>
      <c r="BD41" s="411">
        <f t="shared" si="24"/>
        <v>4400</v>
      </c>
      <c r="BE41" s="411">
        <f t="shared" si="24"/>
        <v>4769</v>
      </c>
      <c r="BF41" s="411">
        <f t="shared" si="24"/>
        <v>4773</v>
      </c>
      <c r="BG41" s="411">
        <f t="shared" si="24"/>
        <v>5005</v>
      </c>
      <c r="BH41" s="411">
        <f t="shared" si="24"/>
        <v>5066</v>
      </c>
      <c r="BI41" s="411">
        <f t="shared" si="24"/>
        <v>5028</v>
      </c>
      <c r="BJ41" s="411">
        <f t="shared" si="24"/>
        <v>5094</v>
      </c>
      <c r="BK41" s="411">
        <f t="shared" si="24"/>
        <v>5397</v>
      </c>
      <c r="BL41" s="411">
        <f t="shared" si="24"/>
        <v>5322</v>
      </c>
      <c r="BM41" s="411">
        <f t="shared" si="24"/>
        <v>5211</v>
      </c>
      <c r="BN41" s="411">
        <f t="shared" si="24"/>
        <v>0</v>
      </c>
      <c r="BO41" s="411">
        <f t="shared" si="24"/>
        <v>0</v>
      </c>
      <c r="BP41" s="411">
        <f t="shared" si="24"/>
        <v>0</v>
      </c>
      <c r="BQ41" s="411">
        <f t="shared" ref="BQ41:BW41" si="25">+BQ42+BQ43</f>
        <v>0</v>
      </c>
      <c r="BR41" s="411">
        <f t="shared" si="25"/>
        <v>0</v>
      </c>
      <c r="BS41" s="411">
        <f t="shared" si="25"/>
        <v>0</v>
      </c>
      <c r="BT41" s="411">
        <f t="shared" si="25"/>
        <v>0</v>
      </c>
      <c r="BU41" s="411">
        <f t="shared" si="25"/>
        <v>0</v>
      </c>
      <c r="BV41" s="411">
        <f t="shared" si="25"/>
        <v>0</v>
      </c>
      <c r="BW41" s="411">
        <f t="shared" si="25"/>
        <v>0</v>
      </c>
      <c r="BX41" s="411">
        <f>+BX42+BX43</f>
        <v>0</v>
      </c>
      <c r="BY41" s="411">
        <f>+BY42+BY43</f>
        <v>0</v>
      </c>
      <c r="BZ41" s="411">
        <f>+BZ42+BZ43</f>
        <v>0</v>
      </c>
      <c r="CA41" s="412">
        <f>+CA42+CA43</f>
        <v>0</v>
      </c>
    </row>
    <row r="42" spans="1:79" x14ac:dyDescent="0.4">
      <c r="A42" s="312"/>
      <c r="B42" s="285" t="s">
        <v>485</v>
      </c>
      <c r="C42" s="413"/>
      <c r="D42" s="411">
        <f>'Income Support'!D25</f>
        <v>0</v>
      </c>
      <c r="E42" s="411">
        <f>'Income Support'!E25</f>
        <v>0</v>
      </c>
      <c r="F42" s="411">
        <f>'Income Support'!F25</f>
        <v>0</v>
      </c>
      <c r="G42" s="411">
        <f>'Income Support'!G25</f>
        <v>0</v>
      </c>
      <c r="H42" s="411">
        <f>'Income Support'!H25</f>
        <v>0</v>
      </c>
      <c r="I42" s="411">
        <f>'Income Support'!I25</f>
        <v>0</v>
      </c>
      <c r="J42" s="411">
        <f>'Income Support'!J25</f>
        <v>0</v>
      </c>
      <c r="K42" s="411">
        <f>'Income Support'!K25</f>
        <v>0</v>
      </c>
      <c r="L42" s="411">
        <f>'Income Support'!L25</f>
        <v>0</v>
      </c>
      <c r="M42" s="411">
        <f>'Income Support'!M25</f>
        <v>0</v>
      </c>
      <c r="N42" s="411">
        <f>'Income Support'!N25</f>
        <v>0</v>
      </c>
      <c r="O42" s="411">
        <f>'Income Support'!O25</f>
        <v>0</v>
      </c>
      <c r="P42" s="411">
        <f>'Income Support'!P25</f>
        <v>0</v>
      </c>
      <c r="Q42" s="411">
        <f>'Income Support'!Q25</f>
        <v>0</v>
      </c>
      <c r="R42" s="411">
        <f>'Income Support'!R25</f>
        <v>0</v>
      </c>
      <c r="S42" s="411">
        <f>'Income Support'!S25</f>
        <v>0</v>
      </c>
      <c r="T42" s="411">
        <f>'Income Support'!T25</f>
        <v>0</v>
      </c>
      <c r="U42" s="411">
        <f>'Income Support'!U25</f>
        <v>0</v>
      </c>
      <c r="V42" s="411">
        <f>'Income Support'!V25</f>
        <v>0</v>
      </c>
      <c r="W42" s="411">
        <f>'Income Support'!W25</f>
        <v>0</v>
      </c>
      <c r="X42" s="411">
        <f>'Income Support'!X25</f>
        <v>0</v>
      </c>
      <c r="Y42" s="411">
        <f>'Income Support'!Y25</f>
        <v>0</v>
      </c>
      <c r="Z42" s="411">
        <f>'Income Support'!Z25</f>
        <v>0</v>
      </c>
      <c r="AA42" s="411">
        <f>'Income Support'!AA25</f>
        <v>0</v>
      </c>
      <c r="AB42" s="411">
        <f>'Income Support'!AB25</f>
        <v>0</v>
      </c>
      <c r="AC42" s="411">
        <f>'Income Support'!AC25</f>
        <v>0</v>
      </c>
      <c r="AD42" s="411">
        <f>'Income Support'!AD25</f>
        <v>0</v>
      </c>
      <c r="AE42" s="411">
        <f>'Income Support'!AE25</f>
        <v>0</v>
      </c>
      <c r="AF42" s="411">
        <f>'Income Support'!AF25</f>
        <v>0</v>
      </c>
      <c r="AG42" s="411">
        <f>'Income Support'!AG25</f>
        <v>0</v>
      </c>
      <c r="AH42" s="411">
        <f>'Income Support'!AH25</f>
        <v>99</v>
      </c>
      <c r="AI42" s="411">
        <f>'Income Support'!AI25</f>
        <v>112</v>
      </c>
      <c r="AJ42" s="411">
        <f>'Income Support'!AJ25</f>
        <v>131</v>
      </c>
      <c r="AK42" s="411">
        <f>'Income Support'!AK25</f>
        <v>151</v>
      </c>
      <c r="AL42" s="411">
        <f>'Income Support'!AL25</f>
        <v>198</v>
      </c>
      <c r="AM42" s="411">
        <f>'Income Support'!AM25</f>
        <v>233</v>
      </c>
      <c r="AN42" s="411">
        <f>'Income Support'!AN25</f>
        <v>270</v>
      </c>
      <c r="AO42" s="411">
        <f>'Income Support'!AO25</f>
        <v>331</v>
      </c>
      <c r="AP42" s="411">
        <f>'Income Support'!AP25</f>
        <v>412</v>
      </c>
      <c r="AQ42" s="411">
        <f>'Income Support'!AQ25</f>
        <v>449</v>
      </c>
      <c r="AR42" s="411">
        <f>'Income Support'!AR25</f>
        <v>590</v>
      </c>
      <c r="AS42" s="411">
        <f>'Income Support'!AS25</f>
        <v>704</v>
      </c>
      <c r="AT42" s="411">
        <f>'Income Support'!AT25</f>
        <v>918.399</v>
      </c>
      <c r="AU42" s="411">
        <f>'Income Support'!AU25</f>
        <v>1130</v>
      </c>
      <c r="AV42" s="411">
        <f>'Income Support'!AV25</f>
        <v>1632</v>
      </c>
      <c r="AW42" s="411">
        <f>'Income Support'!AW25</f>
        <v>2094</v>
      </c>
      <c r="AX42" s="411">
        <f>'Income Support'!AX25</f>
        <v>2473</v>
      </c>
      <c r="AY42" s="411">
        <f>'Income Support'!AY25</f>
        <v>2858</v>
      </c>
      <c r="AZ42" s="411">
        <f>'Income Support'!AZ25</f>
        <v>3010</v>
      </c>
      <c r="BA42" s="411">
        <f>'Income Support'!BA25</f>
        <v>3163</v>
      </c>
      <c r="BB42" s="411">
        <f>'Income Support'!BB25</f>
        <v>3396</v>
      </c>
      <c r="BC42" s="411">
        <f>'Income Support'!BC25</f>
        <v>3604</v>
      </c>
      <c r="BD42" s="411">
        <f>'Income Support'!BD25</f>
        <v>3952</v>
      </c>
      <c r="BE42" s="411">
        <f>'Income Support'!BE25</f>
        <v>4332</v>
      </c>
      <c r="BF42" s="411">
        <f>'Income Support'!BF25</f>
        <v>4346</v>
      </c>
      <c r="BG42" s="411">
        <f>'Income Support'!BG25</f>
        <v>4567</v>
      </c>
      <c r="BH42" s="411">
        <f>'Income Support'!BH25</f>
        <v>4659</v>
      </c>
      <c r="BI42" s="411">
        <f>'Income Support'!BI25</f>
        <v>4720</v>
      </c>
      <c r="BJ42" s="411">
        <f>'Income Support'!BJ25</f>
        <v>4790</v>
      </c>
      <c r="BK42" s="411">
        <f>'Income Support'!BK25</f>
        <v>5049</v>
      </c>
      <c r="BL42" s="411">
        <f>'Income Support'!BL25</f>
        <v>5055</v>
      </c>
      <c r="BM42" s="411">
        <f>'Income Support'!BM25</f>
        <v>5136</v>
      </c>
      <c r="BN42" s="411">
        <f>'Income Support'!BN25</f>
        <v>0</v>
      </c>
      <c r="BO42" s="411">
        <f>'Income Support'!BO25</f>
        <v>0</v>
      </c>
      <c r="BP42" s="411">
        <f>'Income Support'!BP25</f>
        <v>0</v>
      </c>
      <c r="BQ42" s="411">
        <f>'Income Support'!BQ25</f>
        <v>0</v>
      </c>
      <c r="BR42" s="411">
        <f>'Income Support'!BR25</f>
        <v>0</v>
      </c>
      <c r="BS42" s="411">
        <f>'Income Support'!BS25</f>
        <v>0</v>
      </c>
      <c r="BT42" s="411">
        <f>'Income Support'!BT25</f>
        <v>0</v>
      </c>
      <c r="BU42" s="411">
        <f>'Income Support'!BU25</f>
        <v>0</v>
      </c>
      <c r="BV42" s="411">
        <f>'Income Support'!BV25</f>
        <v>0</v>
      </c>
      <c r="BW42" s="411">
        <f>'Income Support'!BW25</f>
        <v>0</v>
      </c>
      <c r="BX42" s="411">
        <f>'Income Support'!BX25</f>
        <v>0</v>
      </c>
      <c r="BY42" s="411">
        <f>'Income Support'!BY25</f>
        <v>0</v>
      </c>
      <c r="BZ42" s="411">
        <f>'Income Support'!BZ25</f>
        <v>0</v>
      </c>
      <c r="CA42" s="412">
        <f>'Income Support'!CA25</f>
        <v>0</v>
      </c>
    </row>
    <row r="43" spans="1:79" x14ac:dyDescent="0.4">
      <c r="A43" s="312"/>
      <c r="B43" s="285" t="s">
        <v>486</v>
      </c>
      <c r="C43" s="413"/>
      <c r="D43" s="411">
        <f>'Income Support'!D27</f>
        <v>0</v>
      </c>
      <c r="E43" s="411">
        <f>'Income Support'!E27</f>
        <v>0</v>
      </c>
      <c r="F43" s="411">
        <f>'Income Support'!F27</f>
        <v>0</v>
      </c>
      <c r="G43" s="411">
        <f>'Income Support'!G27</f>
        <v>0</v>
      </c>
      <c r="H43" s="411">
        <f>'Income Support'!H27</f>
        <v>0</v>
      </c>
      <c r="I43" s="411">
        <f>'Income Support'!I27</f>
        <v>0</v>
      </c>
      <c r="J43" s="411">
        <f>'Income Support'!J27</f>
        <v>0</v>
      </c>
      <c r="K43" s="411">
        <f>'Income Support'!K27</f>
        <v>0</v>
      </c>
      <c r="L43" s="411">
        <f>'Income Support'!L27</f>
        <v>0</v>
      </c>
      <c r="M43" s="411">
        <f>'Income Support'!M27</f>
        <v>0</v>
      </c>
      <c r="N43" s="411">
        <f>'Income Support'!N27</f>
        <v>0</v>
      </c>
      <c r="O43" s="411">
        <f>'Income Support'!O27</f>
        <v>0</v>
      </c>
      <c r="P43" s="411">
        <f>'Income Support'!P27</f>
        <v>0</v>
      </c>
      <c r="Q43" s="411">
        <f>'Income Support'!Q27</f>
        <v>0</v>
      </c>
      <c r="R43" s="411">
        <f>'Income Support'!R27</f>
        <v>0</v>
      </c>
      <c r="S43" s="411">
        <f>'Income Support'!S27</f>
        <v>0</v>
      </c>
      <c r="T43" s="411">
        <f>'Income Support'!T27</f>
        <v>0</v>
      </c>
      <c r="U43" s="411">
        <f>'Income Support'!U27</f>
        <v>0</v>
      </c>
      <c r="V43" s="411">
        <f>'Income Support'!V27</f>
        <v>0</v>
      </c>
      <c r="W43" s="411">
        <f>'Income Support'!W27</f>
        <v>0</v>
      </c>
      <c r="X43" s="411">
        <f>'Income Support'!X27</f>
        <v>0</v>
      </c>
      <c r="Y43" s="411">
        <f>'Income Support'!Y27</f>
        <v>0</v>
      </c>
      <c r="Z43" s="411">
        <f>'Income Support'!Z27</f>
        <v>0</v>
      </c>
      <c r="AA43" s="411">
        <f>'Income Support'!AA27</f>
        <v>0</v>
      </c>
      <c r="AB43" s="411">
        <f>'Income Support'!AB27</f>
        <v>0</v>
      </c>
      <c r="AC43" s="411">
        <f>'Income Support'!AC27</f>
        <v>0</v>
      </c>
      <c r="AD43" s="411">
        <f>'Income Support'!AD27</f>
        <v>0</v>
      </c>
      <c r="AE43" s="411">
        <f>'Income Support'!AE27</f>
        <v>0</v>
      </c>
      <c r="AF43" s="411">
        <f>'Income Support'!AF27</f>
        <v>0</v>
      </c>
      <c r="AG43" s="411">
        <f>'Income Support'!AG27</f>
        <v>0</v>
      </c>
      <c r="AH43" s="411">
        <f>'Income Support'!AH27</f>
        <v>31</v>
      </c>
      <c r="AI43" s="411">
        <f>'Income Support'!AI27</f>
        <v>34</v>
      </c>
      <c r="AJ43" s="411">
        <f>'Income Support'!AJ27</f>
        <v>41</v>
      </c>
      <c r="AK43" s="411">
        <f>'Income Support'!AK27</f>
        <v>47</v>
      </c>
      <c r="AL43" s="411">
        <f>'Income Support'!AL27</f>
        <v>61</v>
      </c>
      <c r="AM43" s="411">
        <f>'Income Support'!AM27</f>
        <v>72</v>
      </c>
      <c r="AN43" s="411">
        <f>'Income Support'!AN27</f>
        <v>83</v>
      </c>
      <c r="AO43" s="411">
        <f>'Income Support'!AO27</f>
        <v>101</v>
      </c>
      <c r="AP43" s="411">
        <f>'Income Support'!AP27</f>
        <v>127</v>
      </c>
      <c r="AQ43" s="411">
        <f>'Income Support'!AQ27</f>
        <v>138</v>
      </c>
      <c r="AR43" s="411">
        <f>'Income Support'!AR27</f>
        <v>182</v>
      </c>
      <c r="AS43" s="411">
        <f>'Income Support'!AS27</f>
        <v>198</v>
      </c>
      <c r="AT43" s="411">
        <f>'Income Support'!AT27</f>
        <v>163.59299999999999</v>
      </c>
      <c r="AU43" s="411">
        <f>'Income Support'!AU27</f>
        <v>269</v>
      </c>
      <c r="AV43" s="411">
        <f>'Income Support'!AV27</f>
        <v>267</v>
      </c>
      <c r="AW43" s="411">
        <f>'Income Support'!AW27</f>
        <v>264</v>
      </c>
      <c r="AX43" s="411">
        <f>'Income Support'!AX27</f>
        <v>285</v>
      </c>
      <c r="AY43" s="411">
        <f>'Income Support'!AY27</f>
        <v>364</v>
      </c>
      <c r="AZ43" s="411">
        <f>'Income Support'!AZ27</f>
        <v>497</v>
      </c>
      <c r="BA43" s="411">
        <f>'Income Support'!BA27</f>
        <v>516</v>
      </c>
      <c r="BB43" s="411">
        <f>'Income Support'!BB27</f>
        <v>452</v>
      </c>
      <c r="BC43" s="411">
        <f>'Income Support'!BC27</f>
        <v>447</v>
      </c>
      <c r="BD43" s="411">
        <f>'Income Support'!BD27</f>
        <v>448</v>
      </c>
      <c r="BE43" s="411">
        <f>'Income Support'!BE27</f>
        <v>437</v>
      </c>
      <c r="BF43" s="411">
        <f>'Income Support'!BF27</f>
        <v>427</v>
      </c>
      <c r="BG43" s="411">
        <f>'Income Support'!BG27</f>
        <v>438</v>
      </c>
      <c r="BH43" s="411">
        <f>'Income Support'!BH27</f>
        <v>407</v>
      </c>
      <c r="BI43" s="411">
        <f>'Income Support'!BI27</f>
        <v>308</v>
      </c>
      <c r="BJ43" s="411">
        <f>'Income Support'!BJ27</f>
        <v>304</v>
      </c>
      <c r="BK43" s="411">
        <f>'Income Support'!BK27</f>
        <v>348</v>
      </c>
      <c r="BL43" s="411">
        <f>'Income Support'!BL27</f>
        <v>267</v>
      </c>
      <c r="BM43" s="411">
        <f>'Income Support'!BM27</f>
        <v>75</v>
      </c>
      <c r="BN43" s="411">
        <f>'Income Support'!BN27</f>
        <v>0</v>
      </c>
      <c r="BO43" s="411">
        <f>'Income Support'!BO27</f>
        <v>0</v>
      </c>
      <c r="BP43" s="411">
        <f>'Income Support'!BP27</f>
        <v>0</v>
      </c>
      <c r="BQ43" s="411">
        <f>'Income Support'!BQ27</f>
        <v>0</v>
      </c>
      <c r="BR43" s="411">
        <f>'Income Support'!BR27</f>
        <v>0</v>
      </c>
      <c r="BS43" s="411">
        <f>'Income Support'!BS27</f>
        <v>0</v>
      </c>
      <c r="BT43" s="411">
        <f>'Income Support'!BT27</f>
        <v>0</v>
      </c>
      <c r="BU43" s="411">
        <f>'Income Support'!BU27</f>
        <v>0</v>
      </c>
      <c r="BV43" s="411">
        <f>'Income Support'!BV27</f>
        <v>0</v>
      </c>
      <c r="BW43" s="411">
        <f>'Income Support'!BW27</f>
        <v>0</v>
      </c>
      <c r="BX43" s="411">
        <f>'Income Support'!BX27</f>
        <v>0</v>
      </c>
      <c r="BY43" s="411">
        <f>'Income Support'!BY27</f>
        <v>0</v>
      </c>
      <c r="BZ43" s="411">
        <f>'Income Support'!BZ27</f>
        <v>0</v>
      </c>
      <c r="CA43" s="412">
        <f>'Income Support'!CA27</f>
        <v>0</v>
      </c>
    </row>
    <row r="44" spans="1:79" ht="27" customHeight="1" x14ac:dyDescent="0.4">
      <c r="A44" s="312"/>
      <c r="B44" s="413" t="s">
        <v>487</v>
      </c>
      <c r="C44" s="413"/>
      <c r="D44" s="411">
        <f>'Income Support'!D6</f>
        <v>0</v>
      </c>
      <c r="E44" s="411">
        <f>'Income Support'!E6</f>
        <v>0</v>
      </c>
      <c r="F44" s="411">
        <f>'Income Support'!F6</f>
        <v>0</v>
      </c>
      <c r="G44" s="411">
        <f>'Income Support'!G6</f>
        <v>0</v>
      </c>
      <c r="H44" s="411">
        <f>'Income Support'!H6</f>
        <v>0</v>
      </c>
      <c r="I44" s="411">
        <f>'Income Support'!I6</f>
        <v>0</v>
      </c>
      <c r="J44" s="411">
        <f>'Income Support'!J6</f>
        <v>0</v>
      </c>
      <c r="K44" s="411">
        <f>'Income Support'!K6</f>
        <v>0</v>
      </c>
      <c r="L44" s="411">
        <f>'Income Support'!L6</f>
        <v>0</v>
      </c>
      <c r="M44" s="411">
        <f>'Income Support'!M6</f>
        <v>0</v>
      </c>
      <c r="N44" s="411">
        <f>'Income Support'!N6</f>
        <v>0</v>
      </c>
      <c r="O44" s="411">
        <f>'Income Support'!O6</f>
        <v>0</v>
      </c>
      <c r="P44" s="411">
        <f>'Income Support'!P6</f>
        <v>0</v>
      </c>
      <c r="Q44" s="411">
        <f>'Income Support'!Q6</f>
        <v>0</v>
      </c>
      <c r="R44" s="411">
        <f>'Income Support'!R6</f>
        <v>0</v>
      </c>
      <c r="S44" s="411">
        <f>'Income Support'!S6</f>
        <v>0</v>
      </c>
      <c r="T44" s="411">
        <f>'Income Support'!T6</f>
        <v>0</v>
      </c>
      <c r="U44" s="411">
        <f>'Income Support'!U6</f>
        <v>0</v>
      </c>
      <c r="V44" s="411">
        <f>'Income Support'!V6</f>
        <v>0</v>
      </c>
      <c r="W44" s="411">
        <f>'Income Support'!W6</f>
        <v>0</v>
      </c>
      <c r="X44" s="411">
        <f>'Income Support'!X6</f>
        <v>0</v>
      </c>
      <c r="Y44" s="411">
        <f>'Income Support'!Y6</f>
        <v>0</v>
      </c>
      <c r="Z44" s="411">
        <f>'Income Support'!Z6</f>
        <v>0</v>
      </c>
      <c r="AA44" s="411">
        <f>'Income Support'!AA6</f>
        <v>0</v>
      </c>
      <c r="AB44" s="411">
        <f>'Income Support'!AB6</f>
        <v>0</v>
      </c>
      <c r="AC44" s="411">
        <f>'Income Support'!AC6</f>
        <v>0</v>
      </c>
      <c r="AD44" s="411">
        <f>'Income Support'!AD6</f>
        <v>0</v>
      </c>
      <c r="AE44" s="411">
        <f>'Income Support'!AE6</f>
        <v>0</v>
      </c>
      <c r="AF44" s="411">
        <f>'Income Support'!AF6</f>
        <v>0</v>
      </c>
      <c r="AG44" s="411">
        <f>'Income Support'!AG6</f>
        <v>0</v>
      </c>
      <c r="AH44" s="411">
        <f>'Income Support'!AH6</f>
        <v>0</v>
      </c>
      <c r="AI44" s="411">
        <f>'Income Support'!AI6</f>
        <v>0</v>
      </c>
      <c r="AJ44" s="411">
        <f>'Income Support'!AJ6</f>
        <v>0</v>
      </c>
      <c r="AK44" s="411">
        <f>'Income Support'!AK6</f>
        <v>0</v>
      </c>
      <c r="AL44" s="411">
        <f>'Income Support'!AL6</f>
        <v>0</v>
      </c>
      <c r="AM44" s="411">
        <f>'Income Support'!AM6</f>
        <v>0</v>
      </c>
      <c r="AN44" s="411">
        <f>'Income Support'!AN6</f>
        <v>0</v>
      </c>
      <c r="AO44" s="411">
        <f>'Income Support'!AO6</f>
        <v>0</v>
      </c>
      <c r="AP44" s="411">
        <f>'Income Support'!AP6</f>
        <v>0</v>
      </c>
      <c r="AQ44" s="411">
        <f>'Income Support'!AQ6</f>
        <v>0</v>
      </c>
      <c r="AR44" s="411">
        <f>'Income Support'!AR6</f>
        <v>0</v>
      </c>
      <c r="AS44" s="411">
        <f>'Income Support'!AS6</f>
        <v>0</v>
      </c>
      <c r="AT44" s="411">
        <f>'Income Support'!AT6</f>
        <v>0</v>
      </c>
      <c r="AU44" s="411">
        <f>'Income Support'!AU6</f>
        <v>0</v>
      </c>
      <c r="AV44" s="411">
        <f>'Income Support'!AV6</f>
        <v>0</v>
      </c>
      <c r="AW44" s="411">
        <f>'Income Support'!AW6</f>
        <v>0</v>
      </c>
      <c r="AX44" s="411">
        <f>'Income Support'!AX6</f>
        <v>0</v>
      </c>
      <c r="AY44" s="411">
        <f>'Income Support'!AY6</f>
        <v>0</v>
      </c>
      <c r="AZ44" s="411">
        <f>'Income Support'!AZ6</f>
        <v>0</v>
      </c>
      <c r="BA44" s="411">
        <f>'Income Support'!BA6</f>
        <v>0</v>
      </c>
      <c r="BB44" s="411">
        <f>'Income Support'!BB6</f>
        <v>0</v>
      </c>
      <c r="BC44" s="411">
        <f>'Income Support'!BC6</f>
        <v>0</v>
      </c>
      <c r="BD44" s="411">
        <f>'Income Support'!BD6</f>
        <v>4621.4050478363251</v>
      </c>
      <c r="BE44" s="411">
        <f>'Income Support'!BE6</f>
        <v>5052.9140045040276</v>
      </c>
      <c r="BF44" s="411">
        <f>'Income Support'!BF6</f>
        <v>5038.3999390028666</v>
      </c>
      <c r="BG44" s="411">
        <f>'Income Support'!BG6</f>
        <v>5050.6973474168963</v>
      </c>
      <c r="BH44" s="411">
        <f>'Income Support'!BH6</f>
        <v>4716.6390675993789</v>
      </c>
      <c r="BI44" s="411">
        <f>'Income Support'!BI6</f>
        <v>4532.1900443650775</v>
      </c>
      <c r="BJ44" s="411">
        <f>'Income Support'!BJ6</f>
        <v>4574.2510630700235</v>
      </c>
      <c r="BK44" s="411">
        <f>'Income Support'!BK6</f>
        <v>5056.8584049752199</v>
      </c>
      <c r="BL44" s="411">
        <f>'Income Support'!BL6</f>
        <v>5098.7516794821649</v>
      </c>
      <c r="BM44" s="411">
        <f>'Income Support'!BM6</f>
        <v>4984.9200626353177</v>
      </c>
      <c r="BN44" s="411">
        <f>'Income Support'!BN6</f>
        <v>4635.0118573493246</v>
      </c>
      <c r="BO44" s="411">
        <f>'Income Support'!BO6</f>
        <v>4042.2862376047092</v>
      </c>
      <c r="BP44" s="411">
        <f>'Income Support'!BP6</f>
        <v>2489.4119175746559</v>
      </c>
      <c r="BQ44" s="411">
        <f>'Income Support'!BQ6</f>
        <v>991.64976374931302</v>
      </c>
      <c r="BR44" s="411">
        <f>'Income Support'!BR6</f>
        <v>459.84335153560301</v>
      </c>
      <c r="BS44" s="411">
        <f>'Income Support'!BS6</f>
        <v>232.57641342525937</v>
      </c>
      <c r="BT44" s="411">
        <f>'Income Support'!BT6</f>
        <v>91.009089681354709</v>
      </c>
      <c r="BU44" s="411">
        <f>'Income Support'!BU6</f>
        <v>19.737945281754381</v>
      </c>
      <c r="BV44" s="411">
        <f>'Income Support'!BV6</f>
        <v>3.9810208790707491</v>
      </c>
      <c r="BW44" s="411">
        <f>'Income Support'!BW6</f>
        <v>0</v>
      </c>
      <c r="BX44" s="411">
        <f>'Income Support'!BX6</f>
        <v>-8.8493727655853505E-2</v>
      </c>
      <c r="BY44" s="411">
        <f>'Income Support'!BY6</f>
        <v>-9.9529440726669804E-2</v>
      </c>
      <c r="BZ44" s="411">
        <f>'Income Support'!BZ6</f>
        <v>-6.6458093934835816E-2</v>
      </c>
      <c r="CA44" s="412">
        <f>'Income Support'!CA6</f>
        <v>-3.3288940250662424E-2</v>
      </c>
    </row>
    <row r="45" spans="1:79" s="230" customFormat="1" ht="35.25" customHeight="1" x14ac:dyDescent="0.4">
      <c r="A45" s="354"/>
      <c r="B45" s="260" t="s">
        <v>403</v>
      </c>
      <c r="C45" s="354"/>
      <c r="D45" s="407">
        <f>SUM(D46:D51)</f>
        <v>0</v>
      </c>
      <c r="E45" s="407">
        <f t="shared" ref="E45:BP45" si="26">SUM(E46:E51)</f>
        <v>0</v>
      </c>
      <c r="F45" s="407">
        <f t="shared" si="26"/>
        <v>0</v>
      </c>
      <c r="G45" s="407">
        <f t="shared" si="26"/>
        <v>0</v>
      </c>
      <c r="H45" s="407">
        <f t="shared" si="26"/>
        <v>0</v>
      </c>
      <c r="I45" s="407">
        <f t="shared" si="26"/>
        <v>0</v>
      </c>
      <c r="J45" s="407">
        <f t="shared" si="26"/>
        <v>0</v>
      </c>
      <c r="K45" s="407">
        <f t="shared" si="26"/>
        <v>0</v>
      </c>
      <c r="L45" s="407">
        <f t="shared" si="26"/>
        <v>0</v>
      </c>
      <c r="M45" s="407">
        <f t="shared" si="26"/>
        <v>0</v>
      </c>
      <c r="N45" s="407">
        <f t="shared" si="26"/>
        <v>0</v>
      </c>
      <c r="O45" s="407">
        <f t="shared" si="26"/>
        <v>0</v>
      </c>
      <c r="P45" s="407">
        <f t="shared" si="26"/>
        <v>0</v>
      </c>
      <c r="Q45" s="407">
        <f t="shared" si="26"/>
        <v>0</v>
      </c>
      <c r="R45" s="407">
        <f t="shared" si="26"/>
        <v>0</v>
      </c>
      <c r="S45" s="407">
        <f t="shared" si="26"/>
        <v>0</v>
      </c>
      <c r="T45" s="407">
        <f t="shared" si="26"/>
        <v>0</v>
      </c>
      <c r="U45" s="407">
        <f t="shared" si="26"/>
        <v>0</v>
      </c>
      <c r="V45" s="407">
        <f t="shared" si="26"/>
        <v>0</v>
      </c>
      <c r="W45" s="407">
        <f t="shared" si="26"/>
        <v>0</v>
      </c>
      <c r="X45" s="407">
        <f t="shared" si="26"/>
        <v>0</v>
      </c>
      <c r="Y45" s="407">
        <f t="shared" si="26"/>
        <v>0</v>
      </c>
      <c r="Z45" s="407">
        <f t="shared" si="26"/>
        <v>0</v>
      </c>
      <c r="AA45" s="407">
        <f t="shared" si="26"/>
        <v>0</v>
      </c>
      <c r="AB45" s="407">
        <f t="shared" si="26"/>
        <v>0</v>
      </c>
      <c r="AC45" s="407">
        <f t="shared" si="26"/>
        <v>0</v>
      </c>
      <c r="AD45" s="407">
        <f t="shared" si="26"/>
        <v>0</v>
      </c>
      <c r="AE45" s="407">
        <f t="shared" si="26"/>
        <v>0</v>
      </c>
      <c r="AF45" s="407">
        <f t="shared" si="26"/>
        <v>0</v>
      </c>
      <c r="AG45" s="407">
        <f t="shared" si="26"/>
        <v>0</v>
      </c>
      <c r="AH45" s="407">
        <f t="shared" si="26"/>
        <v>0</v>
      </c>
      <c r="AI45" s="407">
        <f t="shared" si="26"/>
        <v>0</v>
      </c>
      <c r="AJ45" s="407">
        <f t="shared" si="26"/>
        <v>0</v>
      </c>
      <c r="AK45" s="407">
        <f t="shared" si="26"/>
        <v>0</v>
      </c>
      <c r="AL45" s="407">
        <f t="shared" si="26"/>
        <v>0</v>
      </c>
      <c r="AM45" s="407">
        <f t="shared" si="26"/>
        <v>0</v>
      </c>
      <c r="AN45" s="407">
        <f t="shared" si="26"/>
        <v>0</v>
      </c>
      <c r="AO45" s="407">
        <f t="shared" si="26"/>
        <v>0</v>
      </c>
      <c r="AP45" s="407">
        <f t="shared" si="26"/>
        <v>0</v>
      </c>
      <c r="AQ45" s="407">
        <f t="shared" si="26"/>
        <v>0</v>
      </c>
      <c r="AR45" s="407">
        <f t="shared" si="26"/>
        <v>0</v>
      </c>
      <c r="AS45" s="407">
        <f t="shared" si="26"/>
        <v>0</v>
      </c>
      <c r="AT45" s="407">
        <f t="shared" si="26"/>
        <v>0</v>
      </c>
      <c r="AU45" s="407">
        <f t="shared" si="26"/>
        <v>0</v>
      </c>
      <c r="AV45" s="407">
        <f t="shared" si="26"/>
        <v>0</v>
      </c>
      <c r="AW45" s="407">
        <f t="shared" si="26"/>
        <v>0</v>
      </c>
      <c r="AX45" s="407">
        <f t="shared" si="26"/>
        <v>0</v>
      </c>
      <c r="AY45" s="407">
        <f t="shared" si="26"/>
        <v>0</v>
      </c>
      <c r="AZ45" s="407">
        <f t="shared" si="26"/>
        <v>0.67478636681710258</v>
      </c>
      <c r="BA45" s="407">
        <f t="shared" si="26"/>
        <v>0.59893208292979916</v>
      </c>
      <c r="BB45" s="407">
        <f t="shared" si="26"/>
        <v>0.7927511605905786</v>
      </c>
      <c r="BC45" s="407">
        <f t="shared" si="26"/>
        <v>0.83138374719943231</v>
      </c>
      <c r="BD45" s="407">
        <f t="shared" si="26"/>
        <v>34.623468114520129</v>
      </c>
      <c r="BE45" s="407">
        <f t="shared" si="26"/>
        <v>35.665811448461369</v>
      </c>
      <c r="BF45" s="407">
        <f t="shared" si="26"/>
        <v>36.528469425287277</v>
      </c>
      <c r="BG45" s="407">
        <f t="shared" si="26"/>
        <v>38.454766130387029</v>
      </c>
      <c r="BH45" s="407">
        <f t="shared" si="26"/>
        <v>40.630497965276064</v>
      </c>
      <c r="BI45" s="407">
        <f t="shared" si="26"/>
        <v>43.252848733168477</v>
      </c>
      <c r="BJ45" s="407">
        <f t="shared" si="26"/>
        <v>43.847256103741508</v>
      </c>
      <c r="BK45" s="407">
        <f t="shared" si="26"/>
        <v>45.626822693065797</v>
      </c>
      <c r="BL45" s="407">
        <f t="shared" si="26"/>
        <v>45.207231434106404</v>
      </c>
      <c r="BM45" s="407">
        <f t="shared" si="26"/>
        <v>44.371539689148136</v>
      </c>
      <c r="BN45" s="407">
        <f t="shared" si="26"/>
        <v>40.83203648893268</v>
      </c>
      <c r="BO45" s="407">
        <f t="shared" si="26"/>
        <v>38.888216340725897</v>
      </c>
      <c r="BP45" s="407">
        <f t="shared" si="26"/>
        <v>36.353633540650932</v>
      </c>
      <c r="BQ45" s="407">
        <f t="shared" ref="BQ45:BW45" si="27">SUM(BQ46:BQ51)</f>
        <v>32.45312115020652</v>
      </c>
      <c r="BR45" s="407">
        <f t="shared" si="27"/>
        <v>26.402124661144192</v>
      </c>
      <c r="BS45" s="407">
        <f t="shared" si="27"/>
        <v>27.944383464604446</v>
      </c>
      <c r="BT45" s="407">
        <f t="shared" si="27"/>
        <v>28.007181378827418</v>
      </c>
      <c r="BU45" s="407">
        <f t="shared" si="27"/>
        <v>28.63730923748918</v>
      </c>
      <c r="BV45" s="407">
        <f t="shared" si="27"/>
        <v>28.240414455154408</v>
      </c>
      <c r="BW45" s="407">
        <f t="shared" si="27"/>
        <v>29.335381763228177</v>
      </c>
      <c r="BX45" s="407">
        <f>SUM(BX46:BX51)</f>
        <v>28.7051268838994</v>
      </c>
      <c r="BY45" s="407">
        <f>SUM(BY46:BY51)</f>
        <v>28.754889218857933</v>
      </c>
      <c r="BZ45" s="407">
        <f>SUM(BZ46:BZ51)</f>
        <v>28.991532094716636</v>
      </c>
      <c r="CA45" s="408">
        <f>SUM(CA46:CA51)</f>
        <v>29.264435183129216</v>
      </c>
    </row>
    <row r="46" spans="1:79" x14ac:dyDescent="0.4">
      <c r="B46" s="123" t="s">
        <v>475</v>
      </c>
      <c r="D46" s="411">
        <v>0</v>
      </c>
      <c r="E46" s="411">
        <v>0</v>
      </c>
      <c r="F46" s="411">
        <v>0</v>
      </c>
      <c r="G46" s="411">
        <v>0</v>
      </c>
      <c r="H46" s="411">
        <v>0</v>
      </c>
      <c r="I46" s="411">
        <v>0</v>
      </c>
      <c r="J46" s="411">
        <v>0</v>
      </c>
      <c r="K46" s="411">
        <v>0</v>
      </c>
      <c r="L46" s="411">
        <v>0</v>
      </c>
      <c r="M46" s="411">
        <v>0</v>
      </c>
      <c r="N46" s="411">
        <v>0</v>
      </c>
      <c r="O46" s="411">
        <v>0</v>
      </c>
      <c r="P46" s="411">
        <v>0</v>
      </c>
      <c r="Q46" s="411">
        <v>0</v>
      </c>
      <c r="R46" s="411">
        <v>0</v>
      </c>
      <c r="S46" s="411">
        <v>0</v>
      </c>
      <c r="T46" s="411">
        <v>0</v>
      </c>
      <c r="U46" s="411">
        <v>0</v>
      </c>
      <c r="V46" s="411">
        <v>0</v>
      </c>
      <c r="W46" s="411">
        <v>0</v>
      </c>
      <c r="X46" s="411">
        <v>0</v>
      </c>
      <c r="Y46" s="411">
        <v>0</v>
      </c>
      <c r="Z46" s="411">
        <v>0</v>
      </c>
      <c r="AA46" s="411">
        <v>0</v>
      </c>
      <c r="AB46" s="411">
        <v>0</v>
      </c>
      <c r="AC46" s="411">
        <v>0</v>
      </c>
      <c r="AD46" s="411">
        <v>0</v>
      </c>
      <c r="AE46" s="411">
        <v>0</v>
      </c>
      <c r="AF46" s="411">
        <v>0</v>
      </c>
      <c r="AG46" s="411">
        <v>0</v>
      </c>
      <c r="AH46" s="411">
        <v>0</v>
      </c>
      <c r="AI46" s="411">
        <v>0</v>
      </c>
      <c r="AJ46" s="411">
        <v>0</v>
      </c>
      <c r="AK46" s="411">
        <v>0</v>
      </c>
      <c r="AL46" s="411">
        <v>0</v>
      </c>
      <c r="AM46" s="411">
        <v>0</v>
      </c>
      <c r="AN46" s="411">
        <v>0</v>
      </c>
      <c r="AO46" s="411">
        <v>0</v>
      </c>
      <c r="AP46" s="411">
        <v>0</v>
      </c>
      <c r="AQ46" s="411">
        <v>0</v>
      </c>
      <c r="AR46" s="411">
        <v>0</v>
      </c>
      <c r="AS46" s="411">
        <v>0</v>
      </c>
      <c r="AT46" s="411">
        <v>0</v>
      </c>
      <c r="AU46" s="411">
        <v>0</v>
      </c>
      <c r="AV46" s="411">
        <v>0</v>
      </c>
      <c r="AW46" s="411">
        <v>0</v>
      </c>
      <c r="AX46" s="411">
        <v>0</v>
      </c>
      <c r="AY46" s="411">
        <v>0</v>
      </c>
      <c r="AZ46" s="411">
        <v>0</v>
      </c>
      <c r="BA46" s="411">
        <v>0</v>
      </c>
      <c r="BB46" s="411">
        <v>0</v>
      </c>
      <c r="BC46" s="411">
        <v>0</v>
      </c>
      <c r="BD46" s="411">
        <v>0.65718828949339425</v>
      </c>
      <c r="BE46" s="411">
        <v>0.65961774767740922</v>
      </c>
      <c r="BF46" s="411">
        <v>0.61416010666464504</v>
      </c>
      <c r="BG46" s="411">
        <v>0.64327284102213389</v>
      </c>
      <c r="BH46" s="411">
        <v>0.56909610654458576</v>
      </c>
      <c r="BI46" s="411">
        <v>0.36958824835770193</v>
      </c>
      <c r="BJ46" s="411">
        <v>0.30519888145244678</v>
      </c>
      <c r="BK46" s="411">
        <v>0.23575728742998373</v>
      </c>
      <c r="BL46" s="411">
        <v>0.24668982671490491</v>
      </c>
      <c r="BM46" s="411">
        <v>2.3007021579193026E-2</v>
      </c>
      <c r="BN46" s="411">
        <v>6.6229018446189308E-2</v>
      </c>
      <c r="BO46" s="411">
        <v>4.5510349958351487E-2</v>
      </c>
      <c r="BP46" s="411">
        <v>3.7685317600419987E-2</v>
      </c>
      <c r="BQ46" s="411">
        <v>1.0318898363200005E-2</v>
      </c>
      <c r="BR46" s="411">
        <v>1.8837864942849449E-3</v>
      </c>
      <c r="BS46" s="411">
        <v>1.4451396579740613E-2</v>
      </c>
      <c r="BT46" s="411">
        <v>2.512265418518149E-3</v>
      </c>
      <c r="BU46" s="411">
        <v>1.7034652455562968E-3</v>
      </c>
      <c r="BV46" s="411">
        <v>6.3220627402792975E-4</v>
      </c>
      <c r="BW46" s="411">
        <v>1.9306446001271619E-4</v>
      </c>
      <c r="BX46" s="411">
        <v>2.0279792846736132E-4</v>
      </c>
      <c r="BY46" s="411">
        <v>1.5179151102170558E-4</v>
      </c>
      <c r="BZ46" s="411">
        <v>1.0815993235941573E-3</v>
      </c>
      <c r="CA46" s="412">
        <v>5.4013617065751501E-4</v>
      </c>
    </row>
    <row r="47" spans="1:79" x14ac:dyDescent="0.4">
      <c r="B47" s="123" t="s">
        <v>476</v>
      </c>
      <c r="D47" s="411">
        <v>0</v>
      </c>
      <c r="E47" s="411">
        <v>0</v>
      </c>
      <c r="F47" s="411">
        <v>0</v>
      </c>
      <c r="G47" s="411">
        <v>0</v>
      </c>
      <c r="H47" s="411">
        <v>0</v>
      </c>
      <c r="I47" s="411">
        <v>0</v>
      </c>
      <c r="J47" s="411">
        <v>0</v>
      </c>
      <c r="K47" s="411">
        <v>0</v>
      </c>
      <c r="L47" s="411">
        <v>0</v>
      </c>
      <c r="M47" s="411">
        <v>0</v>
      </c>
      <c r="N47" s="411">
        <v>0</v>
      </c>
      <c r="O47" s="411">
        <v>0</v>
      </c>
      <c r="P47" s="411">
        <v>0</v>
      </c>
      <c r="Q47" s="411">
        <v>0</v>
      </c>
      <c r="R47" s="411">
        <v>0</v>
      </c>
      <c r="S47" s="411">
        <v>0</v>
      </c>
      <c r="T47" s="411">
        <v>0</v>
      </c>
      <c r="U47" s="411">
        <v>0</v>
      </c>
      <c r="V47" s="411">
        <v>0</v>
      </c>
      <c r="W47" s="411">
        <v>0</v>
      </c>
      <c r="X47" s="411">
        <v>0</v>
      </c>
      <c r="Y47" s="411">
        <v>0</v>
      </c>
      <c r="Z47" s="411">
        <v>0</v>
      </c>
      <c r="AA47" s="411">
        <v>0</v>
      </c>
      <c r="AB47" s="411">
        <v>0</v>
      </c>
      <c r="AC47" s="411">
        <v>0</v>
      </c>
      <c r="AD47" s="411">
        <v>0</v>
      </c>
      <c r="AE47" s="411">
        <v>0</v>
      </c>
      <c r="AF47" s="411">
        <v>0</v>
      </c>
      <c r="AG47" s="411">
        <v>0</v>
      </c>
      <c r="AH47" s="411">
        <v>0</v>
      </c>
      <c r="AI47" s="411">
        <v>0</v>
      </c>
      <c r="AJ47" s="411">
        <v>0</v>
      </c>
      <c r="AK47" s="411">
        <v>0</v>
      </c>
      <c r="AL47" s="411">
        <v>0</v>
      </c>
      <c r="AM47" s="411">
        <v>0</v>
      </c>
      <c r="AN47" s="411">
        <v>0</v>
      </c>
      <c r="AO47" s="411">
        <v>0</v>
      </c>
      <c r="AP47" s="411">
        <v>0</v>
      </c>
      <c r="AQ47" s="411">
        <v>0</v>
      </c>
      <c r="AR47" s="411">
        <v>0</v>
      </c>
      <c r="AS47" s="411">
        <v>0</v>
      </c>
      <c r="AT47" s="411">
        <v>0</v>
      </c>
      <c r="AU47" s="411">
        <v>0</v>
      </c>
      <c r="AV47" s="411">
        <v>0</v>
      </c>
      <c r="AW47" s="411">
        <v>0</v>
      </c>
      <c r="AX47" s="411">
        <v>0</v>
      </c>
      <c r="AY47" s="411">
        <v>0</v>
      </c>
      <c r="AZ47" s="411">
        <v>0</v>
      </c>
      <c r="BA47" s="411">
        <v>0</v>
      </c>
      <c r="BB47" s="411">
        <v>0</v>
      </c>
      <c r="BC47" s="411">
        <v>0</v>
      </c>
      <c r="BD47" s="411">
        <v>0.83490584753342767</v>
      </c>
      <c r="BE47" s="411">
        <v>0.96871066395731165</v>
      </c>
      <c r="BF47" s="411">
        <v>0.86645963935969617</v>
      </c>
      <c r="BG47" s="411">
        <v>0.93290704319178597</v>
      </c>
      <c r="BH47" s="411">
        <v>0.86172184550005193</v>
      </c>
      <c r="BI47" s="411">
        <v>0.7535594465593668</v>
      </c>
      <c r="BJ47" s="411">
        <v>0.61606420391432104</v>
      </c>
      <c r="BK47" s="411">
        <v>0.59496192869333198</v>
      </c>
      <c r="BL47" s="411">
        <v>0.50784210671851249</v>
      </c>
      <c r="BM47" s="411">
        <v>0.1715312649729579</v>
      </c>
      <c r="BN47" s="411">
        <v>5.3013631425028018E-2</v>
      </c>
      <c r="BO47" s="411">
        <v>4.3135207998276373E-2</v>
      </c>
      <c r="BP47" s="411">
        <v>3.9155262509991989E-2</v>
      </c>
      <c r="BQ47" s="411">
        <v>0</v>
      </c>
      <c r="BR47" s="411">
        <v>0</v>
      </c>
      <c r="BS47" s="411">
        <v>1.3701443416006641E-2</v>
      </c>
      <c r="BT47" s="411">
        <v>1.1074839000055627E-3</v>
      </c>
      <c r="BU47" s="411">
        <v>5.691876004780827E-3</v>
      </c>
      <c r="BV47" s="411">
        <v>6.9430803747867666E-4</v>
      </c>
      <c r="BW47" s="411">
        <v>2.1202922502535539E-4</v>
      </c>
      <c r="BX47" s="411">
        <v>2.2271881425949629E-4</v>
      </c>
      <c r="BY47" s="411">
        <v>1.6670202503992767E-4</v>
      </c>
      <c r="BZ47" s="411">
        <v>1.1878450666399859E-3</v>
      </c>
      <c r="CA47" s="412">
        <v>5.9319386729765199E-4</v>
      </c>
    </row>
    <row r="48" spans="1:79" x14ac:dyDescent="0.4">
      <c r="B48" s="123" t="s">
        <v>477</v>
      </c>
      <c r="D48" s="411">
        <v>0</v>
      </c>
      <c r="E48" s="411">
        <v>0</v>
      </c>
      <c r="F48" s="411">
        <v>0</v>
      </c>
      <c r="G48" s="411">
        <v>0</v>
      </c>
      <c r="H48" s="411">
        <v>0</v>
      </c>
      <c r="I48" s="411">
        <v>0</v>
      </c>
      <c r="J48" s="411">
        <v>0</v>
      </c>
      <c r="K48" s="411">
        <v>0</v>
      </c>
      <c r="L48" s="411">
        <v>0</v>
      </c>
      <c r="M48" s="411">
        <v>0</v>
      </c>
      <c r="N48" s="411">
        <v>0</v>
      </c>
      <c r="O48" s="411">
        <v>0</v>
      </c>
      <c r="P48" s="411">
        <v>0</v>
      </c>
      <c r="Q48" s="411">
        <v>0</v>
      </c>
      <c r="R48" s="411">
        <v>0</v>
      </c>
      <c r="S48" s="411">
        <v>0</v>
      </c>
      <c r="T48" s="411">
        <v>0</v>
      </c>
      <c r="U48" s="411">
        <v>0</v>
      </c>
      <c r="V48" s="411">
        <v>0</v>
      </c>
      <c r="W48" s="411">
        <v>0</v>
      </c>
      <c r="X48" s="411">
        <v>0</v>
      </c>
      <c r="Y48" s="411">
        <v>0</v>
      </c>
      <c r="Z48" s="411">
        <v>0</v>
      </c>
      <c r="AA48" s="411">
        <v>0</v>
      </c>
      <c r="AB48" s="411">
        <v>0</v>
      </c>
      <c r="AC48" s="411">
        <v>0</v>
      </c>
      <c r="AD48" s="411">
        <v>0</v>
      </c>
      <c r="AE48" s="411">
        <v>0</v>
      </c>
      <c r="AF48" s="411">
        <v>0</v>
      </c>
      <c r="AG48" s="411">
        <v>0</v>
      </c>
      <c r="AH48" s="411">
        <v>0</v>
      </c>
      <c r="AI48" s="411">
        <v>0</v>
      </c>
      <c r="AJ48" s="411">
        <v>0</v>
      </c>
      <c r="AK48" s="411">
        <v>0</v>
      </c>
      <c r="AL48" s="411">
        <v>0</v>
      </c>
      <c r="AM48" s="411">
        <v>0</v>
      </c>
      <c r="AN48" s="411">
        <v>0</v>
      </c>
      <c r="AO48" s="411">
        <v>0</v>
      </c>
      <c r="AP48" s="411">
        <v>0</v>
      </c>
      <c r="AQ48" s="411">
        <v>0</v>
      </c>
      <c r="AR48" s="411">
        <v>0</v>
      </c>
      <c r="AS48" s="411">
        <v>0</v>
      </c>
      <c r="AT48" s="411">
        <v>0</v>
      </c>
      <c r="AU48" s="411">
        <v>0</v>
      </c>
      <c r="AV48" s="411">
        <v>0</v>
      </c>
      <c r="AW48" s="411">
        <v>0</v>
      </c>
      <c r="AX48" s="411">
        <v>0</v>
      </c>
      <c r="AY48" s="411">
        <v>0</v>
      </c>
      <c r="AZ48" s="411">
        <v>0</v>
      </c>
      <c r="BA48" s="411">
        <v>0</v>
      </c>
      <c r="BB48" s="411">
        <v>0</v>
      </c>
      <c r="BC48" s="411">
        <v>0</v>
      </c>
      <c r="BD48" s="411">
        <v>30.774870660454607</v>
      </c>
      <c r="BE48" s="411">
        <v>31.893007667063369</v>
      </c>
      <c r="BF48" s="411">
        <v>33.371362437999551</v>
      </c>
      <c r="BG48" s="411">
        <v>35.293395654988082</v>
      </c>
      <c r="BH48" s="411">
        <v>37.547544752346781</v>
      </c>
      <c r="BI48" s="411">
        <v>40.430379120942867</v>
      </c>
      <c r="BJ48" s="411">
        <v>41.052292974275822</v>
      </c>
      <c r="BK48" s="411">
        <v>42.896472213400102</v>
      </c>
      <c r="BL48" s="411">
        <v>42.477261339479007</v>
      </c>
      <c r="BM48" s="411">
        <v>41.740168259267435</v>
      </c>
      <c r="BN48" s="411">
        <v>37.787304681455318</v>
      </c>
      <c r="BO48" s="411">
        <v>34.313865787762815</v>
      </c>
      <c r="BP48" s="411">
        <v>24.022601033394039</v>
      </c>
      <c r="BQ48" s="411">
        <v>9.2516373982275297</v>
      </c>
      <c r="BR48" s="411">
        <v>1.9070515045415264</v>
      </c>
      <c r="BS48" s="411">
        <v>1.3411651043112391</v>
      </c>
      <c r="BT48" s="411">
        <v>0.43256197391286366</v>
      </c>
      <c r="BU48" s="411">
        <v>0.25281754794475852</v>
      </c>
      <c r="BV48" s="411">
        <v>6.8633711579055914E-2</v>
      </c>
      <c r="BW48" s="411">
        <v>2.0959504846820836E-2</v>
      </c>
      <c r="BX48" s="411">
        <v>2.2016191713155924E-2</v>
      </c>
      <c r="BY48" s="411">
        <v>1.647882220661508E-2</v>
      </c>
      <c r="BZ48" s="411">
        <v>0.1174208151189335</v>
      </c>
      <c r="CA48" s="412">
        <v>5.8638377493681518E-2</v>
      </c>
    </row>
    <row r="49" spans="1:79" x14ac:dyDescent="0.4">
      <c r="B49" s="64" t="s">
        <v>479</v>
      </c>
      <c r="C49" s="312"/>
      <c r="D49" s="411">
        <v>0</v>
      </c>
      <c r="E49" s="411">
        <v>0</v>
      </c>
      <c r="F49" s="411">
        <v>0</v>
      </c>
      <c r="G49" s="411">
        <v>0</v>
      </c>
      <c r="H49" s="411">
        <v>0</v>
      </c>
      <c r="I49" s="411">
        <v>0</v>
      </c>
      <c r="J49" s="411">
        <v>0</v>
      </c>
      <c r="K49" s="411">
        <v>0</v>
      </c>
      <c r="L49" s="411">
        <v>0</v>
      </c>
      <c r="M49" s="411">
        <v>0</v>
      </c>
      <c r="N49" s="411">
        <v>0</v>
      </c>
      <c r="O49" s="411">
        <v>0</v>
      </c>
      <c r="P49" s="411">
        <v>0</v>
      </c>
      <c r="Q49" s="411">
        <v>0</v>
      </c>
      <c r="R49" s="411">
        <v>0</v>
      </c>
      <c r="S49" s="411">
        <v>0</v>
      </c>
      <c r="T49" s="411">
        <v>0</v>
      </c>
      <c r="U49" s="411">
        <v>0</v>
      </c>
      <c r="V49" s="411">
        <v>0</v>
      </c>
      <c r="W49" s="411">
        <v>0</v>
      </c>
      <c r="X49" s="411">
        <v>0</v>
      </c>
      <c r="Y49" s="411">
        <v>0</v>
      </c>
      <c r="Z49" s="411">
        <v>0</v>
      </c>
      <c r="AA49" s="411">
        <v>0</v>
      </c>
      <c r="AB49" s="411">
        <v>0</v>
      </c>
      <c r="AC49" s="411">
        <v>0</v>
      </c>
      <c r="AD49" s="411">
        <v>0</v>
      </c>
      <c r="AE49" s="411">
        <v>0</v>
      </c>
      <c r="AF49" s="411">
        <v>0</v>
      </c>
      <c r="AG49" s="411">
        <v>0</v>
      </c>
      <c r="AH49" s="411">
        <v>0</v>
      </c>
      <c r="AI49" s="411">
        <v>0</v>
      </c>
      <c r="AJ49" s="411">
        <v>0</v>
      </c>
      <c r="AK49" s="411">
        <v>0</v>
      </c>
      <c r="AL49" s="411">
        <v>0</v>
      </c>
      <c r="AM49" s="411">
        <v>0</v>
      </c>
      <c r="AN49" s="411">
        <v>0</v>
      </c>
      <c r="AO49" s="411">
        <v>0</v>
      </c>
      <c r="AP49" s="411">
        <v>0</v>
      </c>
      <c r="AQ49" s="411">
        <v>0</v>
      </c>
      <c r="AR49" s="411">
        <v>0</v>
      </c>
      <c r="AS49" s="411">
        <v>0</v>
      </c>
      <c r="AT49" s="411">
        <v>0</v>
      </c>
      <c r="AU49" s="411">
        <v>0</v>
      </c>
      <c r="AV49" s="411">
        <v>0</v>
      </c>
      <c r="AW49" s="411">
        <v>0</v>
      </c>
      <c r="AX49" s="411">
        <v>0</v>
      </c>
      <c r="AY49" s="411">
        <v>0</v>
      </c>
      <c r="AZ49" s="411">
        <v>0</v>
      </c>
      <c r="BA49" s="411">
        <v>0</v>
      </c>
      <c r="BB49" s="411">
        <v>0</v>
      </c>
      <c r="BC49" s="411">
        <v>0</v>
      </c>
      <c r="BD49" s="411">
        <v>0</v>
      </c>
      <c r="BE49" s="411">
        <v>0</v>
      </c>
      <c r="BF49" s="411">
        <v>0</v>
      </c>
      <c r="BG49" s="411">
        <v>0</v>
      </c>
      <c r="BH49" s="411">
        <v>0</v>
      </c>
      <c r="BI49" s="411">
        <v>0</v>
      </c>
      <c r="BJ49" s="411">
        <v>0</v>
      </c>
      <c r="BK49" s="411">
        <v>0</v>
      </c>
      <c r="BL49" s="411">
        <v>0</v>
      </c>
      <c r="BM49" s="411">
        <v>0</v>
      </c>
      <c r="BN49" s="411">
        <v>0</v>
      </c>
      <c r="BO49" s="411">
        <v>0</v>
      </c>
      <c r="BP49" s="411">
        <v>0</v>
      </c>
      <c r="BQ49" s="411">
        <v>0</v>
      </c>
      <c r="BR49" s="411">
        <v>0</v>
      </c>
      <c r="BS49" s="411">
        <v>0</v>
      </c>
      <c r="BT49" s="411">
        <v>0</v>
      </c>
      <c r="BU49" s="411">
        <v>0</v>
      </c>
      <c r="BV49" s="411">
        <v>0</v>
      </c>
      <c r="BW49" s="411">
        <v>0</v>
      </c>
      <c r="BX49" s="411">
        <v>0</v>
      </c>
      <c r="BY49" s="411">
        <v>0</v>
      </c>
      <c r="BZ49" s="411">
        <v>0</v>
      </c>
      <c r="CA49" s="412">
        <v>0</v>
      </c>
    </row>
    <row r="50" spans="1:79" x14ac:dyDescent="0.4">
      <c r="A50" s="312"/>
      <c r="B50" s="64" t="s">
        <v>472</v>
      </c>
      <c r="C50" s="312"/>
      <c r="D50" s="411">
        <v>0</v>
      </c>
      <c r="E50" s="411">
        <v>0</v>
      </c>
      <c r="F50" s="411">
        <v>0</v>
      </c>
      <c r="G50" s="411">
        <v>0</v>
      </c>
      <c r="H50" s="411">
        <v>0</v>
      </c>
      <c r="I50" s="411">
        <v>0</v>
      </c>
      <c r="J50" s="411">
        <v>0</v>
      </c>
      <c r="K50" s="411">
        <v>0</v>
      </c>
      <c r="L50" s="411">
        <v>0</v>
      </c>
      <c r="M50" s="411">
        <v>0</v>
      </c>
      <c r="N50" s="411">
        <v>0</v>
      </c>
      <c r="O50" s="411">
        <v>0</v>
      </c>
      <c r="P50" s="411">
        <v>0</v>
      </c>
      <c r="Q50" s="411">
        <v>0</v>
      </c>
      <c r="R50" s="411">
        <v>0</v>
      </c>
      <c r="S50" s="411">
        <v>0</v>
      </c>
      <c r="T50" s="411">
        <v>0</v>
      </c>
      <c r="U50" s="411">
        <v>0</v>
      </c>
      <c r="V50" s="411">
        <v>0</v>
      </c>
      <c r="W50" s="411">
        <v>0</v>
      </c>
      <c r="X50" s="411">
        <v>0</v>
      </c>
      <c r="Y50" s="411">
        <v>0</v>
      </c>
      <c r="Z50" s="411">
        <v>0</v>
      </c>
      <c r="AA50" s="411">
        <v>0</v>
      </c>
      <c r="AB50" s="411">
        <v>0</v>
      </c>
      <c r="AC50" s="411">
        <v>0</v>
      </c>
      <c r="AD50" s="411">
        <v>0</v>
      </c>
      <c r="AE50" s="411">
        <v>0</v>
      </c>
      <c r="AF50" s="411">
        <v>0</v>
      </c>
      <c r="AG50" s="411">
        <v>0</v>
      </c>
      <c r="AH50" s="411">
        <v>0</v>
      </c>
      <c r="AI50" s="411">
        <v>0</v>
      </c>
      <c r="AJ50" s="411">
        <v>0</v>
      </c>
      <c r="AK50" s="411">
        <v>0</v>
      </c>
      <c r="AL50" s="411">
        <v>0</v>
      </c>
      <c r="AM50" s="411">
        <v>0</v>
      </c>
      <c r="AN50" s="411">
        <v>0</v>
      </c>
      <c r="AO50" s="411">
        <v>0</v>
      </c>
      <c r="AP50" s="411">
        <v>0</v>
      </c>
      <c r="AQ50" s="411">
        <v>0</v>
      </c>
      <c r="AR50" s="411">
        <v>0</v>
      </c>
      <c r="AS50" s="411">
        <v>0</v>
      </c>
      <c r="AT50" s="411">
        <v>0</v>
      </c>
      <c r="AU50" s="411">
        <v>0</v>
      </c>
      <c r="AV50" s="411">
        <v>0</v>
      </c>
      <c r="AW50" s="411">
        <v>0</v>
      </c>
      <c r="AX50" s="411">
        <v>0</v>
      </c>
      <c r="AY50" s="411">
        <v>0</v>
      </c>
      <c r="AZ50" s="411">
        <v>0</v>
      </c>
      <c r="BA50" s="411">
        <v>0</v>
      </c>
      <c r="BB50" s="411">
        <v>0</v>
      </c>
      <c r="BC50" s="411">
        <v>0</v>
      </c>
      <c r="BD50" s="411">
        <v>0</v>
      </c>
      <c r="BE50" s="411">
        <v>0</v>
      </c>
      <c r="BF50" s="411">
        <v>0</v>
      </c>
      <c r="BG50" s="411">
        <v>0</v>
      </c>
      <c r="BH50" s="411">
        <v>0</v>
      </c>
      <c r="BI50" s="411">
        <v>0</v>
      </c>
      <c r="BJ50" s="411">
        <v>0</v>
      </c>
      <c r="BK50" s="411">
        <v>0</v>
      </c>
      <c r="BL50" s="411">
        <v>2.4244544775759685E-2</v>
      </c>
      <c r="BM50" s="411">
        <v>0.49113380543421603</v>
      </c>
      <c r="BN50" s="411">
        <v>1.0931583540805547</v>
      </c>
      <c r="BO50" s="411">
        <v>2.6166438237862635</v>
      </c>
      <c r="BP50" s="411">
        <v>10.362282313574157</v>
      </c>
      <c r="BQ50" s="411">
        <v>21.796001639175824</v>
      </c>
      <c r="BR50" s="411">
        <v>24.000351111014286</v>
      </c>
      <c r="BS50" s="411">
        <v>26.229091891955552</v>
      </c>
      <c r="BT50" s="411">
        <v>27.256264308592748</v>
      </c>
      <c r="BU50" s="411">
        <v>28.216449142840297</v>
      </c>
      <c r="BV50" s="411">
        <v>28.038764926335652</v>
      </c>
      <c r="BW50" s="411">
        <v>29.188189958457873</v>
      </c>
      <c r="BX50" s="411">
        <v>28.561871185322111</v>
      </c>
      <c r="BY50" s="411">
        <v>28.622449814512922</v>
      </c>
      <c r="BZ50" s="411">
        <v>28.761476841100244</v>
      </c>
      <c r="CA50" s="412">
        <v>29.096013156744835</v>
      </c>
    </row>
    <row r="51" spans="1:79" s="334" customFormat="1" ht="27" customHeight="1" thickBot="1" x14ac:dyDescent="0.4">
      <c r="B51" s="73" t="s">
        <v>488</v>
      </c>
      <c r="C51" s="338"/>
      <c r="D51" s="422">
        <v>0</v>
      </c>
      <c r="E51" s="422">
        <v>0</v>
      </c>
      <c r="F51" s="422">
        <v>0</v>
      </c>
      <c r="G51" s="422">
        <v>0</v>
      </c>
      <c r="H51" s="422">
        <v>0</v>
      </c>
      <c r="I51" s="422">
        <v>0</v>
      </c>
      <c r="J51" s="422">
        <v>0</v>
      </c>
      <c r="K51" s="422">
        <v>0</v>
      </c>
      <c r="L51" s="422">
        <v>0</v>
      </c>
      <c r="M51" s="422">
        <v>0</v>
      </c>
      <c r="N51" s="422">
        <v>0</v>
      </c>
      <c r="O51" s="422">
        <v>0</v>
      </c>
      <c r="P51" s="422">
        <v>0</v>
      </c>
      <c r="Q51" s="422">
        <v>0</v>
      </c>
      <c r="R51" s="422">
        <v>0</v>
      </c>
      <c r="S51" s="422">
        <v>0</v>
      </c>
      <c r="T51" s="422">
        <v>0</v>
      </c>
      <c r="U51" s="422">
        <v>0</v>
      </c>
      <c r="V51" s="422">
        <v>0</v>
      </c>
      <c r="W51" s="422">
        <v>0</v>
      </c>
      <c r="X51" s="422">
        <v>0</v>
      </c>
      <c r="Y51" s="422">
        <v>0</v>
      </c>
      <c r="Z51" s="422">
        <v>0</v>
      </c>
      <c r="AA51" s="422">
        <v>0</v>
      </c>
      <c r="AB51" s="422">
        <v>0</v>
      </c>
      <c r="AC51" s="422">
        <v>0</v>
      </c>
      <c r="AD51" s="422">
        <v>0</v>
      </c>
      <c r="AE51" s="422">
        <v>0</v>
      </c>
      <c r="AF51" s="422">
        <v>0</v>
      </c>
      <c r="AG51" s="422">
        <v>0</v>
      </c>
      <c r="AH51" s="422">
        <v>0</v>
      </c>
      <c r="AI51" s="422">
        <v>0</v>
      </c>
      <c r="AJ51" s="422">
        <v>0</v>
      </c>
      <c r="AK51" s="422">
        <v>0</v>
      </c>
      <c r="AL51" s="422">
        <v>0</v>
      </c>
      <c r="AM51" s="422">
        <v>0</v>
      </c>
      <c r="AN51" s="422">
        <v>0</v>
      </c>
      <c r="AO51" s="422">
        <v>0</v>
      </c>
      <c r="AP51" s="422">
        <v>0</v>
      </c>
      <c r="AQ51" s="422">
        <v>0</v>
      </c>
      <c r="AR51" s="422">
        <v>0</v>
      </c>
      <c r="AS51" s="422">
        <v>0</v>
      </c>
      <c r="AT51" s="422">
        <v>0</v>
      </c>
      <c r="AU51" s="422">
        <v>0</v>
      </c>
      <c r="AV51" s="422">
        <v>0</v>
      </c>
      <c r="AW51" s="422">
        <v>0</v>
      </c>
      <c r="AX51" s="422">
        <v>0</v>
      </c>
      <c r="AY51" s="422">
        <v>0</v>
      </c>
      <c r="AZ51" s="422">
        <v>0.67478636681710258</v>
      </c>
      <c r="BA51" s="422">
        <v>0.59893208292979916</v>
      </c>
      <c r="BB51" s="422">
        <v>0.7927511605905786</v>
      </c>
      <c r="BC51" s="422">
        <v>0.83138374719943231</v>
      </c>
      <c r="BD51" s="422">
        <v>2.3565033170387002</v>
      </c>
      <c r="BE51" s="422">
        <v>2.1444753697632777</v>
      </c>
      <c r="BF51" s="422">
        <v>1.6764872412633873</v>
      </c>
      <c r="BG51" s="422">
        <v>1.5851905911850244</v>
      </c>
      <c r="BH51" s="422">
        <v>1.6521352608846456</v>
      </c>
      <c r="BI51" s="422">
        <v>1.6993219173085448</v>
      </c>
      <c r="BJ51" s="422">
        <v>1.8737000440989178</v>
      </c>
      <c r="BK51" s="422">
        <v>1.8996312635423793</v>
      </c>
      <c r="BL51" s="422">
        <v>1.9511936164182131</v>
      </c>
      <c r="BM51" s="422">
        <v>1.945699337894331</v>
      </c>
      <c r="BN51" s="422">
        <v>1.832330803525585</v>
      </c>
      <c r="BO51" s="422">
        <v>1.8690611712201957</v>
      </c>
      <c r="BP51" s="422">
        <v>1.8919096135723212</v>
      </c>
      <c r="BQ51" s="422">
        <v>1.395163214439967</v>
      </c>
      <c r="BR51" s="422">
        <v>0.49283825909409629</v>
      </c>
      <c r="BS51" s="422">
        <v>0.34597362834190842</v>
      </c>
      <c r="BT51" s="422">
        <v>0.31473534700328282</v>
      </c>
      <c r="BU51" s="422">
        <v>0.16064720545378708</v>
      </c>
      <c r="BV51" s="422">
        <v>0.13168930292819545</v>
      </c>
      <c r="BW51" s="422">
        <v>0.12582720623844387</v>
      </c>
      <c r="BX51" s="422">
        <v>0.12081399012140501</v>
      </c>
      <c r="BY51" s="422">
        <v>0.11564208860233458</v>
      </c>
      <c r="BZ51" s="422">
        <v>0.11036499410722539</v>
      </c>
      <c r="CA51" s="423">
        <v>0.10865031885274115</v>
      </c>
    </row>
    <row r="52" spans="1:79" ht="26.25" customHeight="1" x14ac:dyDescent="0.4">
      <c r="A52" s="342"/>
      <c r="B52" s="176" t="s">
        <v>489</v>
      </c>
      <c r="D52" s="46" t="s">
        <v>624</v>
      </c>
      <c r="E52" s="46" t="s">
        <v>625</v>
      </c>
      <c r="F52" s="46" t="s">
        <v>626</v>
      </c>
      <c r="G52" s="46" t="s">
        <v>627</v>
      </c>
      <c r="H52" s="46" t="s">
        <v>628</v>
      </c>
      <c r="I52" s="46" t="s">
        <v>629</v>
      </c>
      <c r="J52" s="46" t="s">
        <v>630</v>
      </c>
      <c r="K52" s="46" t="s">
        <v>631</v>
      </c>
      <c r="L52" s="46" t="s">
        <v>632</v>
      </c>
      <c r="M52" s="46" t="s">
        <v>633</v>
      </c>
      <c r="N52" s="46" t="s">
        <v>634</v>
      </c>
      <c r="O52" s="46" t="s">
        <v>635</v>
      </c>
      <c r="P52" s="46" t="s">
        <v>636</v>
      </c>
      <c r="Q52" s="46" t="s">
        <v>637</v>
      </c>
      <c r="R52" s="46" t="s">
        <v>638</v>
      </c>
      <c r="S52" s="46" t="s">
        <v>639</v>
      </c>
      <c r="T52" s="46" t="s">
        <v>640</v>
      </c>
      <c r="U52" s="46" t="s">
        <v>641</v>
      </c>
      <c r="V52" s="46" t="s">
        <v>642</v>
      </c>
      <c r="W52" s="46" t="s">
        <v>643</v>
      </c>
      <c r="X52" s="46" t="s">
        <v>644</v>
      </c>
      <c r="Y52" s="46" t="s">
        <v>645</v>
      </c>
      <c r="Z52" s="46" t="s">
        <v>646</v>
      </c>
      <c r="AA52" s="46" t="s">
        <v>647</v>
      </c>
      <c r="AB52" s="46" t="s">
        <v>648</v>
      </c>
      <c r="AC52" s="46" t="s">
        <v>649</v>
      </c>
      <c r="AD52" s="46" t="s">
        <v>650</v>
      </c>
      <c r="AE52" s="46" t="s">
        <v>651</v>
      </c>
      <c r="AF52" s="46" t="s">
        <v>652</v>
      </c>
      <c r="AG52" s="46" t="s">
        <v>653</v>
      </c>
      <c r="AH52" s="46" t="s">
        <v>654</v>
      </c>
      <c r="AI52" s="46" t="s">
        <v>655</v>
      </c>
      <c r="AJ52" s="46" t="s">
        <v>656</v>
      </c>
      <c r="AK52" s="46" t="s">
        <v>657</v>
      </c>
      <c r="AL52" s="46" t="s">
        <v>658</v>
      </c>
      <c r="AM52" s="46" t="s">
        <v>659</v>
      </c>
      <c r="AN52" s="46" t="s">
        <v>660</v>
      </c>
      <c r="AO52" s="46" t="s">
        <v>661</v>
      </c>
      <c r="AP52" s="46" t="s">
        <v>662</v>
      </c>
      <c r="AQ52" s="46" t="s">
        <v>663</v>
      </c>
      <c r="AR52" s="46" t="s">
        <v>664</v>
      </c>
      <c r="AS52" s="46" t="s">
        <v>665</v>
      </c>
      <c r="AT52" s="46" t="s">
        <v>666</v>
      </c>
      <c r="AU52" s="46" t="s">
        <v>667</v>
      </c>
      <c r="AV52" s="46" t="s">
        <v>668</v>
      </c>
      <c r="AW52" s="46" t="s">
        <v>669</v>
      </c>
      <c r="AX52" s="46" t="s">
        <v>670</v>
      </c>
      <c r="AY52" s="46" t="s">
        <v>593</v>
      </c>
      <c r="AZ52" s="46" t="s">
        <v>594</v>
      </c>
      <c r="BA52" s="46" t="s">
        <v>595</v>
      </c>
      <c r="BB52" s="46" t="s">
        <v>596</v>
      </c>
      <c r="BC52" s="46" t="s">
        <v>597</v>
      </c>
      <c r="BD52" s="46" t="s">
        <v>598</v>
      </c>
      <c r="BE52" s="46" t="s">
        <v>599</v>
      </c>
      <c r="BF52" s="46" t="s">
        <v>600</v>
      </c>
      <c r="BG52" s="46" t="s">
        <v>601</v>
      </c>
      <c r="BH52" s="46" t="s">
        <v>602</v>
      </c>
      <c r="BI52" s="46" t="s">
        <v>603</v>
      </c>
      <c r="BJ52" s="46" t="s">
        <v>604</v>
      </c>
      <c r="BK52" s="46" t="s">
        <v>605</v>
      </c>
      <c r="BL52" s="46" t="s">
        <v>606</v>
      </c>
      <c r="BM52" s="46" t="s">
        <v>607</v>
      </c>
      <c r="BN52" s="46" t="s">
        <v>608</v>
      </c>
      <c r="BO52" s="46" t="s">
        <v>609</v>
      </c>
      <c r="BP52" s="46" t="s">
        <v>610</v>
      </c>
      <c r="BQ52" s="46" t="s">
        <v>611</v>
      </c>
      <c r="BR52" s="46" t="s">
        <v>612</v>
      </c>
      <c r="BS52" s="46" t="s">
        <v>613</v>
      </c>
      <c r="BT52" s="46" t="s">
        <v>614</v>
      </c>
      <c r="BU52" s="46" t="s">
        <v>615</v>
      </c>
      <c r="BV52" s="46" t="s">
        <v>616</v>
      </c>
      <c r="BW52" s="46" t="s">
        <v>617</v>
      </c>
      <c r="BX52" s="46" t="s">
        <v>618</v>
      </c>
      <c r="BY52" s="46" t="s">
        <v>619</v>
      </c>
      <c r="BZ52" s="46" t="s">
        <v>620</v>
      </c>
      <c r="CA52" s="47" t="s">
        <v>621</v>
      </c>
    </row>
    <row r="53" spans="1:79" ht="15" customHeight="1" x14ac:dyDescent="0.4">
      <c r="A53" s="342"/>
      <c r="B53" s="368" t="s">
        <v>220</v>
      </c>
      <c r="C53" s="369"/>
      <c r="D53" s="275" t="s">
        <v>622</v>
      </c>
      <c r="E53" s="275" t="s">
        <v>622</v>
      </c>
      <c r="F53" s="275" t="s">
        <v>622</v>
      </c>
      <c r="G53" s="275" t="s">
        <v>622</v>
      </c>
      <c r="H53" s="275" t="s">
        <v>622</v>
      </c>
      <c r="I53" s="275" t="s">
        <v>622</v>
      </c>
      <c r="J53" s="275" t="s">
        <v>622</v>
      </c>
      <c r="K53" s="275" t="s">
        <v>622</v>
      </c>
      <c r="L53" s="275" t="s">
        <v>622</v>
      </c>
      <c r="M53" s="275" t="s">
        <v>622</v>
      </c>
      <c r="N53" s="275" t="s">
        <v>622</v>
      </c>
      <c r="O53" s="275" t="s">
        <v>622</v>
      </c>
      <c r="P53" s="275" t="s">
        <v>622</v>
      </c>
      <c r="Q53" s="275" t="s">
        <v>622</v>
      </c>
      <c r="R53" s="275" t="s">
        <v>622</v>
      </c>
      <c r="S53" s="275" t="s">
        <v>622</v>
      </c>
      <c r="T53" s="275" t="s">
        <v>622</v>
      </c>
      <c r="U53" s="275" t="s">
        <v>622</v>
      </c>
      <c r="V53" s="275" t="s">
        <v>622</v>
      </c>
      <c r="W53" s="275" t="s">
        <v>622</v>
      </c>
      <c r="X53" s="275" t="s">
        <v>622</v>
      </c>
      <c r="Y53" s="275" t="s">
        <v>622</v>
      </c>
      <c r="Z53" s="275" t="s">
        <v>622</v>
      </c>
      <c r="AA53" s="275" t="s">
        <v>622</v>
      </c>
      <c r="AB53" s="275" t="s">
        <v>622</v>
      </c>
      <c r="AC53" s="275" t="s">
        <v>622</v>
      </c>
      <c r="AD53" s="275" t="s">
        <v>622</v>
      </c>
      <c r="AE53" s="275" t="s">
        <v>622</v>
      </c>
      <c r="AF53" s="275" t="s">
        <v>622</v>
      </c>
      <c r="AG53" s="275" t="s">
        <v>622</v>
      </c>
      <c r="AH53" s="275" t="s">
        <v>622</v>
      </c>
      <c r="AI53" s="275" t="s">
        <v>622</v>
      </c>
      <c r="AJ53" s="275" t="s">
        <v>622</v>
      </c>
      <c r="AK53" s="275" t="s">
        <v>622</v>
      </c>
      <c r="AL53" s="275" t="s">
        <v>622</v>
      </c>
      <c r="AM53" s="275" t="s">
        <v>622</v>
      </c>
      <c r="AN53" s="275" t="s">
        <v>622</v>
      </c>
      <c r="AO53" s="275" t="s">
        <v>622</v>
      </c>
      <c r="AP53" s="275" t="s">
        <v>622</v>
      </c>
      <c r="AQ53" s="275" t="s">
        <v>622</v>
      </c>
      <c r="AR53" s="275" t="s">
        <v>622</v>
      </c>
      <c r="AS53" s="275" t="s">
        <v>622</v>
      </c>
      <c r="AT53" s="275" t="s">
        <v>622</v>
      </c>
      <c r="AU53" s="275" t="s">
        <v>622</v>
      </c>
      <c r="AV53" s="275" t="s">
        <v>622</v>
      </c>
      <c r="AW53" s="275" t="s">
        <v>622</v>
      </c>
      <c r="AX53" s="275" t="s">
        <v>622</v>
      </c>
      <c r="AY53" s="275" t="s">
        <v>622</v>
      </c>
      <c r="AZ53" s="275" t="s">
        <v>622</v>
      </c>
      <c r="BA53" s="275" t="s">
        <v>622</v>
      </c>
      <c r="BB53" s="275" t="s">
        <v>622</v>
      </c>
      <c r="BC53" s="275" t="s">
        <v>622</v>
      </c>
      <c r="BD53" s="275" t="s">
        <v>622</v>
      </c>
      <c r="BE53" s="275" t="s">
        <v>622</v>
      </c>
      <c r="BF53" s="275" t="s">
        <v>622</v>
      </c>
      <c r="BG53" s="275" t="s">
        <v>622</v>
      </c>
      <c r="BH53" s="275" t="s">
        <v>622</v>
      </c>
      <c r="BI53" s="275" t="s">
        <v>622</v>
      </c>
      <c r="BJ53" s="275" t="s">
        <v>622</v>
      </c>
      <c r="BK53" s="275" t="s">
        <v>622</v>
      </c>
      <c r="BL53" s="275" t="s">
        <v>622</v>
      </c>
      <c r="BM53" s="275" t="s">
        <v>622</v>
      </c>
      <c r="BN53" s="275" t="s">
        <v>622</v>
      </c>
      <c r="BO53" s="275" t="s">
        <v>622</v>
      </c>
      <c r="BP53" s="275" t="s">
        <v>622</v>
      </c>
      <c r="BQ53" s="275" t="s">
        <v>622</v>
      </c>
      <c r="BR53" s="275" t="s">
        <v>622</v>
      </c>
      <c r="BS53" s="275" t="s">
        <v>622</v>
      </c>
      <c r="BT53" s="275" t="s">
        <v>622</v>
      </c>
      <c r="BU53" s="275" t="s">
        <v>622</v>
      </c>
      <c r="BV53" s="275" t="s">
        <v>623</v>
      </c>
      <c r="BW53" s="275" t="s">
        <v>623</v>
      </c>
      <c r="BX53" s="275" t="s">
        <v>623</v>
      </c>
      <c r="BY53" s="275" t="s">
        <v>623</v>
      </c>
      <c r="BZ53" s="275" t="s">
        <v>623</v>
      </c>
      <c r="CA53" s="276" t="s">
        <v>623</v>
      </c>
    </row>
    <row r="54" spans="1:79" s="230" customFormat="1" ht="30.75" customHeight="1" x14ac:dyDescent="0.4">
      <c r="A54" s="360"/>
      <c r="B54" s="120" t="s">
        <v>471</v>
      </c>
      <c r="C54" s="91"/>
      <c r="D54" s="407">
        <v>1412.6162150147734</v>
      </c>
      <c r="E54" s="407">
        <v>2073.8667363535851</v>
      </c>
      <c r="F54" s="407">
        <v>2119.0431296050037</v>
      </c>
      <c r="G54" s="407">
        <v>1822.009221529242</v>
      </c>
      <c r="H54" s="407">
        <v>2089.6977801425437</v>
      </c>
      <c r="I54" s="407">
        <v>2194.3765186654537</v>
      </c>
      <c r="J54" s="407">
        <v>2140.357120267211</v>
      </c>
      <c r="K54" s="407">
        <v>2425.8030175081267</v>
      </c>
      <c r="L54" s="407">
        <v>2215.2378307511158</v>
      </c>
      <c r="M54" s="407">
        <v>2438.0795342058132</v>
      </c>
      <c r="N54" s="407">
        <v>2850.0884394239474</v>
      </c>
      <c r="O54" s="407">
        <v>2774.9937411090873</v>
      </c>
      <c r="P54" s="407">
        <v>2810.3451917508255</v>
      </c>
      <c r="Q54" s="407">
        <v>3115.0471579687332</v>
      </c>
      <c r="R54" s="407">
        <v>3155.025780792927</v>
      </c>
      <c r="S54" s="407">
        <v>3681.418888283969</v>
      </c>
      <c r="T54" s="407">
        <v>3689.4552355505034</v>
      </c>
      <c r="U54" s="407">
        <v>4333.71399651502</v>
      </c>
      <c r="V54" s="407">
        <v>4347.6278382793844</v>
      </c>
      <c r="W54" s="407">
        <v>5216.9791978218364</v>
      </c>
      <c r="X54" s="407">
        <v>5355.8801957211444</v>
      </c>
      <c r="Y54" s="407">
        <v>5512.4448450056161</v>
      </c>
      <c r="Z54" s="407">
        <v>4898.3507327084826</v>
      </c>
      <c r="AA54" s="407">
        <v>5042.5538809593945</v>
      </c>
      <c r="AB54" s="407">
        <v>5464.5615138077828</v>
      </c>
      <c r="AC54" s="407">
        <v>5652.9303622726802</v>
      </c>
      <c r="AD54" s="407">
        <v>5710.0094857519152</v>
      </c>
      <c r="AE54" s="407">
        <v>6105.9015833728199</v>
      </c>
      <c r="AF54" s="407">
        <v>6618.5001495047982</v>
      </c>
      <c r="AG54" s="407">
        <v>7085.885419319331</v>
      </c>
      <c r="AH54" s="407">
        <f t="shared" ref="AH54:AZ54" si="28">SUM(AH55:AH56)</f>
        <v>8305.9326024575676</v>
      </c>
      <c r="AI54" s="407">
        <f t="shared" si="28"/>
        <v>7704.4752483197381</v>
      </c>
      <c r="AJ54" s="407">
        <f t="shared" si="28"/>
        <v>7163.151045693885</v>
      </c>
      <c r="AK54" s="407">
        <f t="shared" si="28"/>
        <v>7396.6018946072618</v>
      </c>
      <c r="AL54" s="407">
        <f t="shared" si="28"/>
        <v>7421.9091413915548</v>
      </c>
      <c r="AM54" s="407">
        <f t="shared" si="28"/>
        <v>7262.2319464551229</v>
      </c>
      <c r="AN54" s="407">
        <f t="shared" si="28"/>
        <v>7885.8322762652979</v>
      </c>
      <c r="AO54" s="407">
        <f t="shared" si="28"/>
        <v>8252.6186873387142</v>
      </c>
      <c r="AP54" s="407">
        <f t="shared" si="28"/>
        <v>8768.5280166276625</v>
      </c>
      <c r="AQ54" s="407">
        <f t="shared" si="28"/>
        <v>9132.4068332557545</v>
      </c>
      <c r="AR54" s="407">
        <f t="shared" si="28"/>
        <v>9840.6385096033573</v>
      </c>
      <c r="AS54" s="407">
        <f t="shared" si="28"/>
        <v>10414.453200168909</v>
      </c>
      <c r="AT54" s="407">
        <f t="shared" si="28"/>
        <v>11208.675852522383</v>
      </c>
      <c r="AU54" s="407">
        <f t="shared" si="28"/>
        <v>13347.198597809615</v>
      </c>
      <c r="AV54" s="407">
        <f t="shared" si="28"/>
        <v>15298.625472979526</v>
      </c>
      <c r="AW54" s="407">
        <f t="shared" si="28"/>
        <v>17199.378976198772</v>
      </c>
      <c r="AX54" s="407">
        <f t="shared" si="28"/>
        <v>18753.359316852097</v>
      </c>
      <c r="AY54" s="407">
        <f t="shared" si="28"/>
        <v>18772.451310450761</v>
      </c>
      <c r="AZ54" s="407">
        <f t="shared" si="28"/>
        <v>18325.147817066714</v>
      </c>
      <c r="BA54" s="407">
        <f t="shared" ref="BA54:BX54" si="29">SUM(BA55:BA56)</f>
        <v>18228.344757533036</v>
      </c>
      <c r="BB54" s="407">
        <f t="shared" si="29"/>
        <v>17985.263283490967</v>
      </c>
      <c r="BC54" s="407">
        <f t="shared" si="29"/>
        <v>17567.518519522549</v>
      </c>
      <c r="BD54" s="407">
        <f t="shared" si="29"/>
        <v>17663.24602169836</v>
      </c>
      <c r="BE54" s="407">
        <f t="shared" si="29"/>
        <v>18029.865028192067</v>
      </c>
      <c r="BF54" s="407">
        <f t="shared" si="29"/>
        <v>17496.686698026489</v>
      </c>
      <c r="BG54" s="407">
        <f t="shared" si="29"/>
        <v>17383.20604526492</v>
      </c>
      <c r="BH54" s="443">
        <f t="shared" si="29"/>
        <v>16435.224602164821</v>
      </c>
      <c r="BI54" s="407">
        <f t="shared" si="29"/>
        <v>15735.710684754667</v>
      </c>
      <c r="BJ54" s="407">
        <f t="shared" si="29"/>
        <v>15232.958020247461</v>
      </c>
      <c r="BK54" s="407">
        <f t="shared" si="29"/>
        <v>15566.028751370748</v>
      </c>
      <c r="BL54" s="407">
        <f t="shared" si="29"/>
        <v>15175.068407029596</v>
      </c>
      <c r="BM54" s="407">
        <f t="shared" si="29"/>
        <v>15719.051704672514</v>
      </c>
      <c r="BN54" s="407">
        <f t="shared" si="29"/>
        <v>15482.900274506364</v>
      </c>
      <c r="BO54" s="407">
        <f t="shared" si="29"/>
        <v>15398.278113173514</v>
      </c>
      <c r="BP54" s="407">
        <f t="shared" si="29"/>
        <v>15116.252202021516</v>
      </c>
      <c r="BQ54" s="407">
        <f t="shared" si="29"/>
        <v>14891.577009787596</v>
      </c>
      <c r="BR54" s="407">
        <f t="shared" si="29"/>
        <v>15566.856162230968</v>
      </c>
      <c r="BS54" s="407">
        <f t="shared" si="29"/>
        <v>16275.529004757949</v>
      </c>
      <c r="BT54" s="407">
        <f t="shared" si="29"/>
        <v>16055.88631467599</v>
      </c>
      <c r="BU54" s="407">
        <f t="shared" si="29"/>
        <v>16092.05917413876</v>
      </c>
      <c r="BV54" s="407">
        <f t="shared" si="29"/>
        <v>15668.240036561643</v>
      </c>
      <c r="BW54" s="407">
        <f t="shared" si="29"/>
        <v>15976.180440674021</v>
      </c>
      <c r="BX54" s="407">
        <f t="shared" si="29"/>
        <v>15348.874969160805</v>
      </c>
      <c r="BY54" s="407">
        <f>SUM(BY55:BY56)</f>
        <v>15084.784692843592</v>
      </c>
      <c r="BZ54" s="407">
        <f>SUM(BZ55:BZ56)</f>
        <v>14867.469385810842</v>
      </c>
      <c r="CA54" s="408">
        <f>SUM(CA55:CA56)</f>
        <v>14741.584950678965</v>
      </c>
    </row>
    <row r="55" spans="1:79" s="230" customFormat="1" x14ac:dyDescent="0.4">
      <c r="A55" s="360"/>
      <c r="B55" s="327" t="s">
        <v>326</v>
      </c>
      <c r="C55" s="91"/>
      <c r="D55" s="411">
        <v>0</v>
      </c>
      <c r="E55" s="411">
        <v>0</v>
      </c>
      <c r="F55" s="411">
        <v>0</v>
      </c>
      <c r="G55" s="411">
        <v>0</v>
      </c>
      <c r="H55" s="411">
        <v>0</v>
      </c>
      <c r="I55" s="411">
        <v>0</v>
      </c>
      <c r="J55" s="411">
        <v>0</v>
      </c>
      <c r="K55" s="411">
        <v>0</v>
      </c>
      <c r="L55" s="411">
        <v>0</v>
      </c>
      <c r="M55" s="411">
        <v>0</v>
      </c>
      <c r="N55" s="411">
        <v>0</v>
      </c>
      <c r="O55" s="411">
        <v>0</v>
      </c>
      <c r="P55" s="411">
        <v>0</v>
      </c>
      <c r="Q55" s="411">
        <v>0</v>
      </c>
      <c r="R55" s="411">
        <v>0</v>
      </c>
      <c r="S55" s="411">
        <v>0</v>
      </c>
      <c r="T55" s="411">
        <v>0</v>
      </c>
      <c r="U55" s="411">
        <v>0</v>
      </c>
      <c r="V55" s="411">
        <v>0</v>
      </c>
      <c r="W55" s="411">
        <v>0</v>
      </c>
      <c r="X55" s="411">
        <v>0</v>
      </c>
      <c r="Y55" s="411">
        <v>0</v>
      </c>
      <c r="Z55" s="411">
        <v>0</v>
      </c>
      <c r="AA55" s="411">
        <v>0</v>
      </c>
      <c r="AB55" s="411">
        <v>0</v>
      </c>
      <c r="AC55" s="411">
        <v>0</v>
      </c>
      <c r="AD55" s="411">
        <v>0</v>
      </c>
      <c r="AE55" s="411">
        <v>0</v>
      </c>
      <c r="AF55" s="411">
        <v>0</v>
      </c>
      <c r="AG55" s="411">
        <v>0</v>
      </c>
      <c r="AH55" s="411">
        <v>7946.6161164457035</v>
      </c>
      <c r="AI55" s="411">
        <v>7340.4861537568122</v>
      </c>
      <c r="AJ55" s="411">
        <v>6809.8424709209312</v>
      </c>
      <c r="AK55" s="411">
        <v>7016.9062634096381</v>
      </c>
      <c r="AL55" s="411">
        <v>7007.6884920552438</v>
      </c>
      <c r="AM55" s="411">
        <v>6789.0141088413502</v>
      </c>
      <c r="AN55" s="411">
        <v>7323.6215556933166</v>
      </c>
      <c r="AO55" s="411">
        <v>7590.215318210634</v>
      </c>
      <c r="AP55" s="411">
        <v>7951.2516783325182</v>
      </c>
      <c r="AQ55" s="411">
        <v>8173.5764410061574</v>
      </c>
      <c r="AR55" s="411">
        <v>8739.5521069847237</v>
      </c>
      <c r="AS55" s="411">
        <v>9155.7924133254401</v>
      </c>
      <c r="AT55" s="411">
        <v>9761.5527105170095</v>
      </c>
      <c r="AU55" s="411">
        <v>11601.447020554413</v>
      </c>
      <c r="AV55" s="411">
        <v>13370.133758028929</v>
      </c>
      <c r="AW55" s="411">
        <v>15106.258136106624</v>
      </c>
      <c r="AX55" s="411">
        <v>16558.274707473967</v>
      </c>
      <c r="AY55" s="411">
        <v>16913.589209719616</v>
      </c>
      <c r="AZ55" s="411">
        <v>16847.518000909313</v>
      </c>
      <c r="BA55" s="411">
        <v>17015.6783720065</v>
      </c>
      <c r="BB55" s="411">
        <v>17129.480203083549</v>
      </c>
      <c r="BC55" s="411">
        <v>17115.288069903228</v>
      </c>
      <c r="BD55" s="411">
        <v>17422.325919785304</v>
      </c>
      <c r="BE55" s="411">
        <v>17792.265209515048</v>
      </c>
      <c r="BF55" s="411">
        <v>17268.810220042833</v>
      </c>
      <c r="BG55" s="411">
        <v>17150.010696403308</v>
      </c>
      <c r="BH55" s="441">
        <v>16269.118447771767</v>
      </c>
      <c r="BI55" s="411">
        <v>15568.667521500975</v>
      </c>
      <c r="BJ55" s="411">
        <v>15062.00214864505</v>
      </c>
      <c r="BK55" s="411">
        <v>15318.256638449555</v>
      </c>
      <c r="BL55" s="411">
        <v>14964.148185459224</v>
      </c>
      <c r="BM55" s="411">
        <v>15501.94999858624</v>
      </c>
      <c r="BN55" s="411">
        <v>15285.180523413044</v>
      </c>
      <c r="BO55" s="411">
        <v>15203.8847488225</v>
      </c>
      <c r="BP55" s="411">
        <v>14936.786801929293</v>
      </c>
      <c r="BQ55" s="411">
        <v>14731.692008883503</v>
      </c>
      <c r="BR55" s="411">
        <v>15415.945052158313</v>
      </c>
      <c r="BS55" s="411">
        <v>16136.759839357726</v>
      </c>
      <c r="BT55" s="411">
        <v>15931.80468703851</v>
      </c>
      <c r="BU55" s="411">
        <v>15983.601963862469</v>
      </c>
      <c r="BV55" s="411">
        <v>15569.714068845224</v>
      </c>
      <c r="BW55" s="411">
        <v>15882.514514119863</v>
      </c>
      <c r="BX55" s="411">
        <v>15260.56760269559</v>
      </c>
      <c r="BY55" s="411">
        <v>15001.865140868433</v>
      </c>
      <c r="BZ55" s="411">
        <v>14789.850543060991</v>
      </c>
      <c r="CA55" s="412">
        <v>14666.667832333826</v>
      </c>
    </row>
    <row r="56" spans="1:79" s="230" customFormat="1" x14ac:dyDescent="0.4">
      <c r="A56" s="360"/>
      <c r="B56" s="327" t="s">
        <v>325</v>
      </c>
      <c r="C56" s="91"/>
      <c r="D56" s="411">
        <v>0</v>
      </c>
      <c r="E56" s="411">
        <v>0</v>
      </c>
      <c r="F56" s="411">
        <v>0</v>
      </c>
      <c r="G56" s="411">
        <v>0</v>
      </c>
      <c r="H56" s="411">
        <v>0</v>
      </c>
      <c r="I56" s="411">
        <v>0</v>
      </c>
      <c r="J56" s="411">
        <v>0</v>
      </c>
      <c r="K56" s="411">
        <v>0</v>
      </c>
      <c r="L56" s="411">
        <v>0</v>
      </c>
      <c r="M56" s="411">
        <v>0</v>
      </c>
      <c r="N56" s="411">
        <v>0</v>
      </c>
      <c r="O56" s="411">
        <v>0</v>
      </c>
      <c r="P56" s="411">
        <v>0</v>
      </c>
      <c r="Q56" s="411">
        <v>0</v>
      </c>
      <c r="R56" s="411">
        <v>0</v>
      </c>
      <c r="S56" s="411">
        <v>0</v>
      </c>
      <c r="T56" s="411">
        <v>0</v>
      </c>
      <c r="U56" s="411">
        <v>0</v>
      </c>
      <c r="V56" s="411">
        <v>0</v>
      </c>
      <c r="W56" s="411">
        <v>0</v>
      </c>
      <c r="X56" s="411">
        <v>0</v>
      </c>
      <c r="Y56" s="411">
        <v>0</v>
      </c>
      <c r="Z56" s="411">
        <v>0</v>
      </c>
      <c r="AA56" s="411">
        <v>0</v>
      </c>
      <c r="AB56" s="411">
        <v>0</v>
      </c>
      <c r="AC56" s="411">
        <v>0</v>
      </c>
      <c r="AD56" s="411">
        <v>0</v>
      </c>
      <c r="AE56" s="411">
        <v>0</v>
      </c>
      <c r="AF56" s="411">
        <v>0</v>
      </c>
      <c r="AG56" s="411">
        <v>0</v>
      </c>
      <c r="AH56" s="411">
        <v>359.31648601186373</v>
      </c>
      <c r="AI56" s="411">
        <v>363.98909456292603</v>
      </c>
      <c r="AJ56" s="411">
        <v>353.30857477295353</v>
      </c>
      <c r="AK56" s="411">
        <v>379.69563119762364</v>
      </c>
      <c r="AL56" s="411">
        <v>414.22064933631111</v>
      </c>
      <c r="AM56" s="411">
        <v>473.21783761377225</v>
      </c>
      <c r="AN56" s="411">
        <v>562.21072057198126</v>
      </c>
      <c r="AO56" s="411">
        <v>662.40336912808016</v>
      </c>
      <c r="AP56" s="411">
        <v>817.2763382951448</v>
      </c>
      <c r="AQ56" s="411">
        <v>958.8303922495968</v>
      </c>
      <c r="AR56" s="411">
        <v>1101.0864026186339</v>
      </c>
      <c r="AS56" s="411">
        <v>1258.6607868434696</v>
      </c>
      <c r="AT56" s="411">
        <v>1447.1231420053737</v>
      </c>
      <c r="AU56" s="411">
        <v>1745.7515772552017</v>
      </c>
      <c r="AV56" s="411">
        <v>1928.4917149505957</v>
      </c>
      <c r="AW56" s="411">
        <v>2093.1208400921487</v>
      </c>
      <c r="AX56" s="411">
        <v>2195.0846093781283</v>
      </c>
      <c r="AY56" s="411">
        <v>1858.8621007311449</v>
      </c>
      <c r="AZ56" s="411">
        <v>1477.629816157403</v>
      </c>
      <c r="BA56" s="411">
        <v>1212.6663855265374</v>
      </c>
      <c r="BB56" s="411">
        <v>855.78308040741899</v>
      </c>
      <c r="BC56" s="411">
        <v>452.23044961932015</v>
      </c>
      <c r="BD56" s="411">
        <v>240.9201019130567</v>
      </c>
      <c r="BE56" s="411">
        <v>237.59981867702044</v>
      </c>
      <c r="BF56" s="411">
        <v>227.87647798365526</v>
      </c>
      <c r="BG56" s="411">
        <v>233.19534886161094</v>
      </c>
      <c r="BH56" s="411">
        <v>166.10615439305275</v>
      </c>
      <c r="BI56" s="411">
        <v>167.04316325369265</v>
      </c>
      <c r="BJ56" s="411">
        <v>170.95587160241146</v>
      </c>
      <c r="BK56" s="411">
        <v>247.77211292119318</v>
      </c>
      <c r="BL56" s="411">
        <v>210.92022157037235</v>
      </c>
      <c r="BM56" s="411">
        <v>217.10170608627362</v>
      </c>
      <c r="BN56" s="411">
        <v>197.71975109332053</v>
      </c>
      <c r="BO56" s="411">
        <v>194.39336435101382</v>
      </c>
      <c r="BP56" s="411">
        <v>179.46540009222286</v>
      </c>
      <c r="BQ56" s="411">
        <v>159.88500090409255</v>
      </c>
      <c r="BR56" s="411">
        <v>150.91111007265516</v>
      </c>
      <c r="BS56" s="411">
        <v>138.76916540022356</v>
      </c>
      <c r="BT56" s="411">
        <v>124.08162763748089</v>
      </c>
      <c r="BU56" s="411">
        <v>108.45721027628974</v>
      </c>
      <c r="BV56" s="411">
        <v>98.525967716420112</v>
      </c>
      <c r="BW56" s="411">
        <v>93.66592655415883</v>
      </c>
      <c r="BX56" s="411">
        <v>88.30736646521477</v>
      </c>
      <c r="BY56" s="411">
        <v>82.919551975159365</v>
      </c>
      <c r="BZ56" s="411">
        <v>77.618842749850941</v>
      </c>
      <c r="CA56" s="412">
        <v>74.917118345139087</v>
      </c>
    </row>
    <row r="57" spans="1:79" s="230" customFormat="1" x14ac:dyDescent="0.4">
      <c r="A57" s="360"/>
      <c r="B57" s="442"/>
      <c r="C57" s="9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11"/>
      <c r="AC57" s="411"/>
      <c r="AD57" s="411"/>
      <c r="AE57" s="411"/>
      <c r="AF57" s="411"/>
      <c r="AG57" s="411"/>
      <c r="AH57" s="411"/>
      <c r="AI57" s="411"/>
      <c r="AJ57" s="411"/>
      <c r="AK57" s="411"/>
      <c r="AL57" s="411"/>
      <c r="AM57" s="411"/>
      <c r="AN57" s="411"/>
      <c r="AO57" s="411"/>
      <c r="AP57" s="411"/>
      <c r="AQ57" s="411"/>
      <c r="AR57" s="411"/>
      <c r="AS57" s="411"/>
      <c r="AT57" s="411"/>
      <c r="AU57" s="411"/>
      <c r="AV57" s="411"/>
      <c r="AW57" s="411"/>
      <c r="AX57" s="411"/>
      <c r="AY57" s="411"/>
      <c r="AZ57" s="411"/>
      <c r="BA57" s="411"/>
      <c r="BB57" s="411"/>
      <c r="BC57" s="411"/>
      <c r="BD57" s="411"/>
      <c r="BE57" s="411"/>
      <c r="BF57" s="411"/>
      <c r="BG57" s="411"/>
      <c r="BH57" s="411"/>
      <c r="BI57" s="411"/>
      <c r="BJ57" s="411"/>
      <c r="BK57" s="411"/>
      <c r="BL57" s="411"/>
      <c r="BM57" s="411"/>
      <c r="BN57" s="411"/>
      <c r="BO57" s="411"/>
      <c r="BP57" s="411"/>
      <c r="BQ57" s="411"/>
      <c r="BR57" s="411"/>
      <c r="BS57" s="411"/>
      <c r="BT57" s="411"/>
      <c r="BU57" s="411"/>
      <c r="BV57" s="411"/>
      <c r="BW57" s="411"/>
      <c r="BX57" s="411"/>
      <c r="BY57" s="411"/>
      <c r="BZ57" s="411"/>
      <c r="CA57" s="412"/>
    </row>
    <row r="58" spans="1:79" s="230" customFormat="1" x14ac:dyDescent="0.4">
      <c r="A58" s="354"/>
      <c r="B58" s="323" t="s">
        <v>150</v>
      </c>
      <c r="C58" s="91"/>
      <c r="D58" s="407">
        <v>0</v>
      </c>
      <c r="E58" s="407">
        <v>0</v>
      </c>
      <c r="F58" s="407">
        <v>0</v>
      </c>
      <c r="G58" s="407">
        <v>0</v>
      </c>
      <c r="H58" s="407">
        <v>0</v>
      </c>
      <c r="I58" s="407">
        <v>0</v>
      </c>
      <c r="J58" s="407">
        <v>0</v>
      </c>
      <c r="K58" s="407">
        <v>0</v>
      </c>
      <c r="L58" s="407">
        <v>0</v>
      </c>
      <c r="M58" s="407">
        <v>0</v>
      </c>
      <c r="N58" s="407">
        <v>0</v>
      </c>
      <c r="O58" s="407">
        <v>0</v>
      </c>
      <c r="P58" s="407">
        <v>0</v>
      </c>
      <c r="Q58" s="407">
        <v>0</v>
      </c>
      <c r="R58" s="407">
        <v>0</v>
      </c>
      <c r="S58" s="407">
        <v>0</v>
      </c>
      <c r="T58" s="407">
        <v>0</v>
      </c>
      <c r="U58" s="407">
        <v>0</v>
      </c>
      <c r="V58" s="407">
        <v>0</v>
      </c>
      <c r="W58" s="407">
        <v>0</v>
      </c>
      <c r="X58" s="407">
        <v>0</v>
      </c>
      <c r="Y58" s="407">
        <v>0</v>
      </c>
      <c r="Z58" s="407">
        <v>0</v>
      </c>
      <c r="AA58" s="407">
        <v>0</v>
      </c>
      <c r="AB58" s="407">
        <v>0</v>
      </c>
      <c r="AC58" s="407">
        <v>0</v>
      </c>
      <c r="AD58" s="407">
        <v>0</v>
      </c>
      <c r="AE58" s="407">
        <v>0</v>
      </c>
      <c r="AF58" s="407">
        <v>0</v>
      </c>
      <c r="AG58" s="407">
        <v>0</v>
      </c>
      <c r="AH58" s="407">
        <v>0</v>
      </c>
      <c r="AI58" s="407">
        <v>0</v>
      </c>
      <c r="AJ58" s="407">
        <v>0</v>
      </c>
      <c r="AK58" s="407">
        <v>0</v>
      </c>
      <c r="AL58" s="407">
        <v>0</v>
      </c>
      <c r="AM58" s="407">
        <v>0</v>
      </c>
      <c r="AN58" s="407">
        <v>0</v>
      </c>
      <c r="AO58" s="407">
        <v>0</v>
      </c>
      <c r="AP58" s="407">
        <v>0</v>
      </c>
      <c r="AQ58" s="407">
        <v>0</v>
      </c>
      <c r="AR58" s="407">
        <v>0</v>
      </c>
      <c r="AS58" s="407">
        <v>0</v>
      </c>
      <c r="AT58" s="407">
        <v>0</v>
      </c>
      <c r="AU58" s="407">
        <v>0</v>
      </c>
      <c r="AV58" s="407">
        <v>0</v>
      </c>
      <c r="AW58" s="407">
        <v>0</v>
      </c>
      <c r="AX58" s="407">
        <v>0</v>
      </c>
      <c r="AY58" s="407">
        <v>0</v>
      </c>
      <c r="AZ58" s="407">
        <v>0</v>
      </c>
      <c r="BA58" s="407">
        <v>0</v>
      </c>
      <c r="BB58" s="407">
        <v>0</v>
      </c>
      <c r="BC58" s="407">
        <v>0</v>
      </c>
      <c r="BD58" s="407">
        <v>0</v>
      </c>
      <c r="BE58" s="407">
        <v>0</v>
      </c>
      <c r="BF58" s="407">
        <v>0</v>
      </c>
      <c r="BG58" s="407">
        <v>0</v>
      </c>
      <c r="BH58" s="407">
        <v>0</v>
      </c>
      <c r="BI58" s="407">
        <v>0</v>
      </c>
      <c r="BJ58" s="407">
        <v>0</v>
      </c>
      <c r="BK58" s="407">
        <v>0</v>
      </c>
      <c r="BL58" s="407">
        <f>SUM(BL59,BL63)</f>
        <v>152.82705170351011</v>
      </c>
      <c r="BM58" s="407">
        <f>SUM(BM59,BM63)</f>
        <v>1501.6204361284642</v>
      </c>
      <c r="BN58" s="407">
        <f>SUM(BN59,BN63)</f>
        <v>2595.8814160013935</v>
      </c>
      <c r="BO58" s="407">
        <f>SUM(BO59,BO63)</f>
        <v>4080.3465557025597</v>
      </c>
      <c r="BP58" s="407">
        <f>SUM(BP59,BP63)</f>
        <v>7629.8890971678975</v>
      </c>
      <c r="BQ58" s="407">
        <f t="shared" ref="BQ58:BX58" si="30">SUM(BQ59,BQ63)</f>
        <v>11533.980080165884</v>
      </c>
      <c r="BR58" s="407">
        <f t="shared" si="30"/>
        <v>13996.15357454396</v>
      </c>
      <c r="BS58" s="407">
        <f t="shared" si="30"/>
        <v>15448.423002180702</v>
      </c>
      <c r="BT58" s="407">
        <f t="shared" si="30"/>
        <v>15695.841251164487</v>
      </c>
      <c r="BU58" s="407">
        <f t="shared" si="30"/>
        <v>15938.155304470441</v>
      </c>
      <c r="BV58" s="407">
        <f t="shared" si="30"/>
        <v>15561.227627665927</v>
      </c>
      <c r="BW58" s="407">
        <f t="shared" si="30"/>
        <v>15881.627635242014</v>
      </c>
      <c r="BX58" s="407">
        <f t="shared" si="30"/>
        <v>15259.739754819262</v>
      </c>
      <c r="BY58" s="407">
        <f>SUM(BY59,BY63)</f>
        <v>15001.289360889587</v>
      </c>
      <c r="BZ58" s="407">
        <f>SUM(BZ59,BZ63)</f>
        <v>14785.219179324948</v>
      </c>
      <c r="CA58" s="408">
        <f>SUM(CA59,CA63)</f>
        <v>14664.400359321942</v>
      </c>
    </row>
    <row r="59" spans="1:79" x14ac:dyDescent="0.4">
      <c r="B59" s="123" t="s">
        <v>472</v>
      </c>
      <c r="C59" s="48"/>
      <c r="D59" s="411">
        <v>0</v>
      </c>
      <c r="E59" s="411">
        <v>0</v>
      </c>
      <c r="F59" s="411">
        <v>0</v>
      </c>
      <c r="G59" s="411">
        <v>0</v>
      </c>
      <c r="H59" s="411">
        <v>0</v>
      </c>
      <c r="I59" s="411">
        <v>0</v>
      </c>
      <c r="J59" s="411">
        <v>0</v>
      </c>
      <c r="K59" s="411">
        <v>0</v>
      </c>
      <c r="L59" s="411">
        <v>0</v>
      </c>
      <c r="M59" s="411">
        <v>0</v>
      </c>
      <c r="N59" s="411">
        <v>0</v>
      </c>
      <c r="O59" s="411">
        <v>0</v>
      </c>
      <c r="P59" s="411">
        <v>0</v>
      </c>
      <c r="Q59" s="411">
        <v>0</v>
      </c>
      <c r="R59" s="411">
        <v>0</v>
      </c>
      <c r="S59" s="411">
        <v>0</v>
      </c>
      <c r="T59" s="411">
        <v>0</v>
      </c>
      <c r="U59" s="411">
        <v>0</v>
      </c>
      <c r="V59" s="411">
        <v>0</v>
      </c>
      <c r="W59" s="411">
        <v>0</v>
      </c>
      <c r="X59" s="411">
        <v>0</v>
      </c>
      <c r="Y59" s="411">
        <v>0</v>
      </c>
      <c r="Z59" s="411">
        <v>0</v>
      </c>
      <c r="AA59" s="411">
        <v>0</v>
      </c>
      <c r="AB59" s="411">
        <v>0</v>
      </c>
      <c r="AC59" s="411">
        <v>0</v>
      </c>
      <c r="AD59" s="411">
        <v>0</v>
      </c>
      <c r="AE59" s="411">
        <v>0</v>
      </c>
      <c r="AF59" s="411">
        <v>0</v>
      </c>
      <c r="AG59" s="411">
        <v>0</v>
      </c>
      <c r="AH59" s="411">
        <v>0</v>
      </c>
      <c r="AI59" s="411">
        <v>0</v>
      </c>
      <c r="AJ59" s="411">
        <v>0</v>
      </c>
      <c r="AK59" s="411">
        <v>0</v>
      </c>
      <c r="AL59" s="411">
        <v>0</v>
      </c>
      <c r="AM59" s="411">
        <v>0</v>
      </c>
      <c r="AN59" s="411">
        <v>0</v>
      </c>
      <c r="AO59" s="411">
        <v>0</v>
      </c>
      <c r="AP59" s="411">
        <v>0</v>
      </c>
      <c r="AQ59" s="411">
        <v>0</v>
      </c>
      <c r="AR59" s="411">
        <v>0</v>
      </c>
      <c r="AS59" s="411">
        <v>0</v>
      </c>
      <c r="AT59" s="411">
        <v>0</v>
      </c>
      <c r="AU59" s="411">
        <v>0</v>
      </c>
      <c r="AV59" s="411">
        <v>0</v>
      </c>
      <c r="AW59" s="411">
        <v>0</v>
      </c>
      <c r="AX59" s="411">
        <v>0</v>
      </c>
      <c r="AY59" s="411">
        <v>0</v>
      </c>
      <c r="AZ59" s="411">
        <v>0</v>
      </c>
      <c r="BA59" s="411">
        <v>0</v>
      </c>
      <c r="BB59" s="411">
        <v>0</v>
      </c>
      <c r="BC59" s="411">
        <v>0</v>
      </c>
      <c r="BD59" s="411">
        <v>0</v>
      </c>
      <c r="BE59" s="411">
        <v>0</v>
      </c>
      <c r="BF59" s="411">
        <v>0</v>
      </c>
      <c r="BG59" s="411">
        <v>0</v>
      </c>
      <c r="BH59" s="411">
        <v>0</v>
      </c>
      <c r="BI59" s="411">
        <v>0</v>
      </c>
      <c r="BJ59" s="411">
        <v>0</v>
      </c>
      <c r="BK59" s="411">
        <v>0</v>
      </c>
      <c r="BL59" s="411">
        <f>SUM(BL60:BL62)</f>
        <v>77.357730524740518</v>
      </c>
      <c r="BM59" s="411">
        <f t="shared" ref="BM59:BX59" si="31">SUM(BM60:BM62)</f>
        <v>688.32634462933527</v>
      </c>
      <c r="BN59" s="411">
        <f t="shared" si="31"/>
        <v>1110.6354139263806</v>
      </c>
      <c r="BO59" s="411">
        <f t="shared" si="31"/>
        <v>1605.5907601315489</v>
      </c>
      <c r="BP59" s="411">
        <f t="shared" si="31"/>
        <v>2593.7977159775673</v>
      </c>
      <c r="BQ59" s="411">
        <f t="shared" si="31"/>
        <v>3910.9430686072333</v>
      </c>
      <c r="BR59" s="411">
        <f t="shared" si="31"/>
        <v>4474.5758855044751</v>
      </c>
      <c r="BS59" s="411">
        <f t="shared" si="31"/>
        <v>4824.1747007969825</v>
      </c>
      <c r="BT59" s="411">
        <f t="shared" si="31"/>
        <v>4960.5085909422323</v>
      </c>
      <c r="BU59" s="411">
        <f t="shared" si="31"/>
        <v>4890.9241219291835</v>
      </c>
      <c r="BV59" s="411">
        <f t="shared" si="31"/>
        <v>4635.8680712101741</v>
      </c>
      <c r="BW59" s="411">
        <f t="shared" si="31"/>
        <v>4575.1038218555568</v>
      </c>
      <c r="BX59" s="411">
        <f t="shared" si="31"/>
        <v>4434.0329371584721</v>
      </c>
      <c r="BY59" s="411">
        <f>SUM(BY60:BY62)</f>
        <v>4267.0544228764747</v>
      </c>
      <c r="BZ59" s="411">
        <f>SUM(BZ60:BZ62)</f>
        <v>4112.3588475147681</v>
      </c>
      <c r="CA59" s="412">
        <f>SUM(CA60:CA62)</f>
        <v>3982.5560887337788</v>
      </c>
    </row>
    <row r="60" spans="1:79" x14ac:dyDescent="0.4">
      <c r="B60" s="415" t="s">
        <v>304</v>
      </c>
      <c r="C60" s="327"/>
      <c r="D60" s="411">
        <v>0</v>
      </c>
      <c r="E60" s="411">
        <v>0</v>
      </c>
      <c r="F60" s="411">
        <v>0</v>
      </c>
      <c r="G60" s="411">
        <v>0</v>
      </c>
      <c r="H60" s="411">
        <v>0</v>
      </c>
      <c r="I60" s="411">
        <v>0</v>
      </c>
      <c r="J60" s="411">
        <v>0</v>
      </c>
      <c r="K60" s="411">
        <v>0</v>
      </c>
      <c r="L60" s="411">
        <v>0</v>
      </c>
      <c r="M60" s="411">
        <v>0</v>
      </c>
      <c r="N60" s="411">
        <v>0</v>
      </c>
      <c r="O60" s="411">
        <v>0</v>
      </c>
      <c r="P60" s="411">
        <v>0</v>
      </c>
      <c r="Q60" s="411">
        <v>0</v>
      </c>
      <c r="R60" s="411">
        <v>0</v>
      </c>
      <c r="S60" s="411">
        <v>0</v>
      </c>
      <c r="T60" s="411">
        <v>0</v>
      </c>
      <c r="U60" s="411">
        <v>0</v>
      </c>
      <c r="V60" s="411">
        <v>0</v>
      </c>
      <c r="W60" s="411">
        <v>0</v>
      </c>
      <c r="X60" s="411">
        <v>0</v>
      </c>
      <c r="Y60" s="411">
        <v>0</v>
      </c>
      <c r="Z60" s="411">
        <v>0</v>
      </c>
      <c r="AA60" s="411">
        <v>0</v>
      </c>
      <c r="AB60" s="411">
        <v>0</v>
      </c>
      <c r="AC60" s="411">
        <v>0</v>
      </c>
      <c r="AD60" s="411">
        <v>0</v>
      </c>
      <c r="AE60" s="411">
        <v>0</v>
      </c>
      <c r="AF60" s="411">
        <v>0</v>
      </c>
      <c r="AG60" s="411">
        <v>0</v>
      </c>
      <c r="AH60" s="411">
        <v>0</v>
      </c>
      <c r="AI60" s="411">
        <v>0</v>
      </c>
      <c r="AJ60" s="411">
        <v>0</v>
      </c>
      <c r="AK60" s="411">
        <v>0</v>
      </c>
      <c r="AL60" s="411">
        <v>0</v>
      </c>
      <c r="AM60" s="411">
        <v>0</v>
      </c>
      <c r="AN60" s="411">
        <v>0</v>
      </c>
      <c r="AO60" s="411">
        <v>0</v>
      </c>
      <c r="AP60" s="411">
        <v>0</v>
      </c>
      <c r="AQ60" s="411">
        <v>0</v>
      </c>
      <c r="AR60" s="411">
        <v>0</v>
      </c>
      <c r="AS60" s="411">
        <v>0</v>
      </c>
      <c r="AT60" s="411">
        <v>0</v>
      </c>
      <c r="AU60" s="411">
        <v>0</v>
      </c>
      <c r="AV60" s="411">
        <v>0</v>
      </c>
      <c r="AW60" s="411">
        <v>0</v>
      </c>
      <c r="AX60" s="411">
        <v>0</v>
      </c>
      <c r="AY60" s="411">
        <v>0</v>
      </c>
      <c r="AZ60" s="411">
        <v>0</v>
      </c>
      <c r="BA60" s="411">
        <v>0</v>
      </c>
      <c r="BB60" s="411">
        <v>0</v>
      </c>
      <c r="BC60" s="411">
        <v>0</v>
      </c>
      <c r="BD60" s="411">
        <v>0</v>
      </c>
      <c r="BE60" s="411">
        <v>0</v>
      </c>
      <c r="BF60" s="411">
        <v>0</v>
      </c>
      <c r="BG60" s="411">
        <v>0</v>
      </c>
      <c r="BH60" s="411">
        <v>0</v>
      </c>
      <c r="BI60" s="411">
        <v>0</v>
      </c>
      <c r="BJ60" s="411">
        <v>0</v>
      </c>
      <c r="BK60" s="411">
        <v>0</v>
      </c>
      <c r="BL60" s="411">
        <v>71.421260719924902</v>
      </c>
      <c r="BM60" s="411">
        <v>471.96534951757383</v>
      </c>
      <c r="BN60" s="411">
        <v>544.59724899685455</v>
      </c>
      <c r="BO60" s="411">
        <v>540.74419751690618</v>
      </c>
      <c r="BP60" s="411">
        <v>625.31250016676358</v>
      </c>
      <c r="BQ60" s="411">
        <v>532.52637165890553</v>
      </c>
      <c r="BR60" s="411">
        <v>470.40018310493139</v>
      </c>
      <c r="BS60" s="411">
        <v>364.92886623985396</v>
      </c>
      <c r="BT60" s="411">
        <v>326.16055524491867</v>
      </c>
      <c r="BU60" s="411">
        <v>292.73501348710687</v>
      </c>
      <c r="BV60" s="411">
        <v>189.5657836238455</v>
      </c>
      <c r="BW60" s="411">
        <v>205.55101642376533</v>
      </c>
      <c r="BX60" s="411">
        <v>205.72910742659309</v>
      </c>
      <c r="BY60" s="411">
        <v>205.65884773644785</v>
      </c>
      <c r="BZ60" s="411">
        <v>205.88931136380398</v>
      </c>
      <c r="CA60" s="412">
        <v>206.65427601116897</v>
      </c>
    </row>
    <row r="61" spans="1:79" x14ac:dyDescent="0.4">
      <c r="B61" s="415" t="s">
        <v>473</v>
      </c>
      <c r="C61" s="327"/>
      <c r="D61" s="411">
        <v>0</v>
      </c>
      <c r="E61" s="411">
        <v>0</v>
      </c>
      <c r="F61" s="411">
        <v>0</v>
      </c>
      <c r="G61" s="411">
        <v>0</v>
      </c>
      <c r="H61" s="411">
        <v>0</v>
      </c>
      <c r="I61" s="411">
        <v>0</v>
      </c>
      <c r="J61" s="411">
        <v>0</v>
      </c>
      <c r="K61" s="411">
        <v>0</v>
      </c>
      <c r="L61" s="411">
        <v>0</v>
      </c>
      <c r="M61" s="411">
        <v>0</v>
      </c>
      <c r="N61" s="411">
        <v>0</v>
      </c>
      <c r="O61" s="411">
        <v>0</v>
      </c>
      <c r="P61" s="411">
        <v>0</v>
      </c>
      <c r="Q61" s="411">
        <v>0</v>
      </c>
      <c r="R61" s="411">
        <v>0</v>
      </c>
      <c r="S61" s="411">
        <v>0</v>
      </c>
      <c r="T61" s="411">
        <v>0</v>
      </c>
      <c r="U61" s="411">
        <v>0</v>
      </c>
      <c r="V61" s="411">
        <v>0</v>
      </c>
      <c r="W61" s="411">
        <v>0</v>
      </c>
      <c r="X61" s="411">
        <v>0</v>
      </c>
      <c r="Y61" s="411">
        <v>0</v>
      </c>
      <c r="Z61" s="411">
        <v>0</v>
      </c>
      <c r="AA61" s="411">
        <v>0</v>
      </c>
      <c r="AB61" s="411">
        <v>0</v>
      </c>
      <c r="AC61" s="411">
        <v>0</v>
      </c>
      <c r="AD61" s="411">
        <v>0</v>
      </c>
      <c r="AE61" s="411">
        <v>0</v>
      </c>
      <c r="AF61" s="411">
        <v>0</v>
      </c>
      <c r="AG61" s="411">
        <v>0</v>
      </c>
      <c r="AH61" s="411">
        <v>0</v>
      </c>
      <c r="AI61" s="411">
        <v>0</v>
      </c>
      <c r="AJ61" s="411">
        <v>0</v>
      </c>
      <c r="AK61" s="411">
        <v>0</v>
      </c>
      <c r="AL61" s="411">
        <v>0</v>
      </c>
      <c r="AM61" s="411">
        <v>0</v>
      </c>
      <c r="AN61" s="411">
        <v>0</v>
      </c>
      <c r="AO61" s="411">
        <v>0</v>
      </c>
      <c r="AP61" s="411">
        <v>0</v>
      </c>
      <c r="AQ61" s="411">
        <v>0</v>
      </c>
      <c r="AR61" s="411">
        <v>0</v>
      </c>
      <c r="AS61" s="411">
        <v>0</v>
      </c>
      <c r="AT61" s="411">
        <v>0</v>
      </c>
      <c r="AU61" s="411">
        <v>0</v>
      </c>
      <c r="AV61" s="411">
        <v>0</v>
      </c>
      <c r="AW61" s="411">
        <v>0</v>
      </c>
      <c r="AX61" s="411">
        <v>0</v>
      </c>
      <c r="AY61" s="411">
        <v>0</v>
      </c>
      <c r="AZ61" s="411">
        <v>0</v>
      </c>
      <c r="BA61" s="411">
        <v>0</v>
      </c>
      <c r="BB61" s="411">
        <v>0</v>
      </c>
      <c r="BC61" s="411">
        <v>0</v>
      </c>
      <c r="BD61" s="411">
        <v>0</v>
      </c>
      <c r="BE61" s="411">
        <v>0</v>
      </c>
      <c r="BF61" s="411">
        <v>0</v>
      </c>
      <c r="BG61" s="411">
        <v>0</v>
      </c>
      <c r="BH61" s="411">
        <v>0</v>
      </c>
      <c r="BI61" s="411">
        <v>0</v>
      </c>
      <c r="BJ61" s="411">
        <v>0</v>
      </c>
      <c r="BK61" s="411">
        <v>0</v>
      </c>
      <c r="BL61" s="411">
        <v>3.2701930797806358</v>
      </c>
      <c r="BM61" s="411">
        <v>148.05087381915675</v>
      </c>
      <c r="BN61" s="411">
        <v>411.00733645441562</v>
      </c>
      <c r="BO61" s="411">
        <v>684.19728773356132</v>
      </c>
      <c r="BP61" s="411">
        <v>762.66674852080621</v>
      </c>
      <c r="BQ61" s="411">
        <v>717.26768413425827</v>
      </c>
      <c r="BR61" s="411">
        <v>226.29952018217972</v>
      </c>
      <c r="BS61" s="411">
        <v>94.118458743829208</v>
      </c>
      <c r="BT61" s="411">
        <v>106.15661322291403</v>
      </c>
      <c r="BU61" s="411">
        <v>126.57080057559297</v>
      </c>
      <c r="BV61" s="411">
        <v>90.434830679422873</v>
      </c>
      <c r="BW61" s="411">
        <v>83.717359714884296</v>
      </c>
      <c r="BX61" s="411">
        <v>79.062833566068718</v>
      </c>
      <c r="BY61" s="411">
        <v>74.888659883359935</v>
      </c>
      <c r="BZ61" s="411">
        <v>71.825249641514489</v>
      </c>
      <c r="CA61" s="412">
        <v>69.764111318958115</v>
      </c>
    </row>
    <row r="62" spans="1:79" x14ac:dyDescent="0.4">
      <c r="B62" s="415" t="s">
        <v>306</v>
      </c>
      <c r="C62" s="327"/>
      <c r="D62" s="411">
        <v>0</v>
      </c>
      <c r="E62" s="411">
        <v>0</v>
      </c>
      <c r="F62" s="411">
        <v>0</v>
      </c>
      <c r="G62" s="411">
        <v>0</v>
      </c>
      <c r="H62" s="411">
        <v>0</v>
      </c>
      <c r="I62" s="411">
        <v>0</v>
      </c>
      <c r="J62" s="411">
        <v>0</v>
      </c>
      <c r="K62" s="411">
        <v>0</v>
      </c>
      <c r="L62" s="411">
        <v>0</v>
      </c>
      <c r="M62" s="411">
        <v>0</v>
      </c>
      <c r="N62" s="411">
        <v>0</v>
      </c>
      <c r="O62" s="411">
        <v>0</v>
      </c>
      <c r="P62" s="411">
        <v>0</v>
      </c>
      <c r="Q62" s="411">
        <v>0</v>
      </c>
      <c r="R62" s="411">
        <v>0</v>
      </c>
      <c r="S62" s="411">
        <v>0</v>
      </c>
      <c r="T62" s="411">
        <v>0</v>
      </c>
      <c r="U62" s="411">
        <v>0</v>
      </c>
      <c r="V62" s="411">
        <v>0</v>
      </c>
      <c r="W62" s="411">
        <v>0</v>
      </c>
      <c r="X62" s="411">
        <v>0</v>
      </c>
      <c r="Y62" s="411">
        <v>0</v>
      </c>
      <c r="Z62" s="411">
        <v>0</v>
      </c>
      <c r="AA62" s="411">
        <v>0</v>
      </c>
      <c r="AB62" s="411">
        <v>0</v>
      </c>
      <c r="AC62" s="411">
        <v>0</v>
      </c>
      <c r="AD62" s="411">
        <v>0</v>
      </c>
      <c r="AE62" s="411">
        <v>0</v>
      </c>
      <c r="AF62" s="411">
        <v>0</v>
      </c>
      <c r="AG62" s="411">
        <v>0</v>
      </c>
      <c r="AH62" s="411">
        <v>0</v>
      </c>
      <c r="AI62" s="411">
        <v>0</v>
      </c>
      <c r="AJ62" s="411">
        <v>0</v>
      </c>
      <c r="AK62" s="411">
        <v>0</v>
      </c>
      <c r="AL62" s="411">
        <v>0</v>
      </c>
      <c r="AM62" s="411">
        <v>0</v>
      </c>
      <c r="AN62" s="411">
        <v>0</v>
      </c>
      <c r="AO62" s="411">
        <v>0</v>
      </c>
      <c r="AP62" s="411">
        <v>0</v>
      </c>
      <c r="AQ62" s="411">
        <v>0</v>
      </c>
      <c r="AR62" s="411">
        <v>0</v>
      </c>
      <c r="AS62" s="411">
        <v>0</v>
      </c>
      <c r="AT62" s="411">
        <v>0</v>
      </c>
      <c r="AU62" s="411">
        <v>0</v>
      </c>
      <c r="AV62" s="411">
        <v>0</v>
      </c>
      <c r="AW62" s="411">
        <v>0</v>
      </c>
      <c r="AX62" s="411">
        <v>0</v>
      </c>
      <c r="AY62" s="411">
        <v>0</v>
      </c>
      <c r="AZ62" s="411">
        <v>0</v>
      </c>
      <c r="BA62" s="411">
        <v>0</v>
      </c>
      <c r="BB62" s="411">
        <v>0</v>
      </c>
      <c r="BC62" s="411">
        <v>0</v>
      </c>
      <c r="BD62" s="411">
        <v>0</v>
      </c>
      <c r="BE62" s="411">
        <v>0</v>
      </c>
      <c r="BF62" s="411">
        <v>0</v>
      </c>
      <c r="BG62" s="411">
        <v>0</v>
      </c>
      <c r="BH62" s="411">
        <v>0</v>
      </c>
      <c r="BI62" s="411">
        <v>0</v>
      </c>
      <c r="BJ62" s="411">
        <v>0</v>
      </c>
      <c r="BK62" s="411">
        <v>0</v>
      </c>
      <c r="BL62" s="411">
        <v>2.6662767250349755</v>
      </c>
      <c r="BM62" s="411">
        <v>68.310121292604649</v>
      </c>
      <c r="BN62" s="411">
        <v>155.03082847511035</v>
      </c>
      <c r="BO62" s="411">
        <v>380.6492748810814</v>
      </c>
      <c r="BP62" s="411">
        <v>1205.8184672899972</v>
      </c>
      <c r="BQ62" s="411">
        <v>2661.1490128140695</v>
      </c>
      <c r="BR62" s="411">
        <v>3777.8761822173637</v>
      </c>
      <c r="BS62" s="411">
        <v>4365.1273758132993</v>
      </c>
      <c r="BT62" s="411">
        <v>4528.1914224743996</v>
      </c>
      <c r="BU62" s="411">
        <v>4471.6183078664835</v>
      </c>
      <c r="BV62" s="411">
        <v>4355.8674569069053</v>
      </c>
      <c r="BW62" s="411">
        <v>4285.8354457169071</v>
      </c>
      <c r="BX62" s="411">
        <v>4149.2409961658104</v>
      </c>
      <c r="BY62" s="411">
        <v>3986.5069152566666</v>
      </c>
      <c r="BZ62" s="411">
        <v>3834.6442865094491</v>
      </c>
      <c r="CA62" s="412">
        <v>3706.1377014036516</v>
      </c>
    </row>
    <row r="63" spans="1:79" ht="26.25" customHeight="1" x14ac:dyDescent="0.4">
      <c r="B63" s="123" t="s">
        <v>474</v>
      </c>
      <c r="C63" s="48"/>
      <c r="D63" s="411">
        <v>0</v>
      </c>
      <c r="E63" s="411">
        <v>0</v>
      </c>
      <c r="F63" s="411">
        <v>0</v>
      </c>
      <c r="G63" s="411">
        <v>0</v>
      </c>
      <c r="H63" s="411">
        <v>0</v>
      </c>
      <c r="I63" s="411">
        <v>0</v>
      </c>
      <c r="J63" s="411">
        <v>0</v>
      </c>
      <c r="K63" s="411">
        <v>0</v>
      </c>
      <c r="L63" s="411">
        <v>0</v>
      </c>
      <c r="M63" s="411">
        <v>0</v>
      </c>
      <c r="N63" s="411">
        <v>0</v>
      </c>
      <c r="O63" s="411">
        <v>0</v>
      </c>
      <c r="P63" s="411">
        <v>0</v>
      </c>
      <c r="Q63" s="411">
        <v>0</v>
      </c>
      <c r="R63" s="411">
        <v>0</v>
      </c>
      <c r="S63" s="411">
        <v>0</v>
      </c>
      <c r="T63" s="411">
        <v>0</v>
      </c>
      <c r="U63" s="411">
        <v>0</v>
      </c>
      <c r="V63" s="411">
        <v>0</v>
      </c>
      <c r="W63" s="411">
        <v>0</v>
      </c>
      <c r="X63" s="411">
        <v>0</v>
      </c>
      <c r="Y63" s="411">
        <v>0</v>
      </c>
      <c r="Z63" s="411">
        <v>0</v>
      </c>
      <c r="AA63" s="411">
        <v>0</v>
      </c>
      <c r="AB63" s="411">
        <v>0</v>
      </c>
      <c r="AC63" s="411">
        <v>0</v>
      </c>
      <c r="AD63" s="411">
        <v>0</v>
      </c>
      <c r="AE63" s="411">
        <v>0</v>
      </c>
      <c r="AF63" s="411">
        <v>0</v>
      </c>
      <c r="AG63" s="411">
        <v>0</v>
      </c>
      <c r="AH63" s="411">
        <v>0</v>
      </c>
      <c r="AI63" s="411">
        <v>0</v>
      </c>
      <c r="AJ63" s="411">
        <v>0</v>
      </c>
      <c r="AK63" s="411">
        <v>0</v>
      </c>
      <c r="AL63" s="411">
        <v>0</v>
      </c>
      <c r="AM63" s="411">
        <v>0</v>
      </c>
      <c r="AN63" s="411">
        <v>0</v>
      </c>
      <c r="AO63" s="411">
        <v>0</v>
      </c>
      <c r="AP63" s="411">
        <v>0</v>
      </c>
      <c r="AQ63" s="411">
        <v>0</v>
      </c>
      <c r="AR63" s="411">
        <v>0</v>
      </c>
      <c r="AS63" s="411">
        <v>0</v>
      </c>
      <c r="AT63" s="411">
        <v>0</v>
      </c>
      <c r="AU63" s="411">
        <v>0</v>
      </c>
      <c r="AV63" s="411">
        <v>0</v>
      </c>
      <c r="AW63" s="411">
        <v>0</v>
      </c>
      <c r="AX63" s="411">
        <v>0</v>
      </c>
      <c r="AY63" s="411">
        <v>0</v>
      </c>
      <c r="AZ63" s="411">
        <v>0</v>
      </c>
      <c r="BA63" s="411">
        <v>0</v>
      </c>
      <c r="BB63" s="411">
        <v>0</v>
      </c>
      <c r="BC63" s="411">
        <v>0</v>
      </c>
      <c r="BD63" s="411">
        <v>0</v>
      </c>
      <c r="BE63" s="411">
        <v>0</v>
      </c>
      <c r="BF63" s="411">
        <v>0</v>
      </c>
      <c r="BG63" s="411">
        <v>0</v>
      </c>
      <c r="BH63" s="411">
        <v>0</v>
      </c>
      <c r="BI63" s="411">
        <v>0</v>
      </c>
      <c r="BJ63" s="411">
        <v>0</v>
      </c>
      <c r="BK63" s="411">
        <v>0</v>
      </c>
      <c r="BL63" s="411">
        <f>SUM(BL64:BL66)</f>
        <v>75.469321178769576</v>
      </c>
      <c r="BM63" s="411">
        <f t="shared" ref="BM63:BX63" si="32">SUM(BM64:BM66)</f>
        <v>813.29409149912897</v>
      </c>
      <c r="BN63" s="411">
        <f t="shared" si="32"/>
        <v>1485.2460020750132</v>
      </c>
      <c r="BO63" s="411">
        <f t="shared" si="32"/>
        <v>2474.7557955710108</v>
      </c>
      <c r="BP63" s="411">
        <f t="shared" si="32"/>
        <v>5036.0913811903301</v>
      </c>
      <c r="BQ63" s="411">
        <f t="shared" si="32"/>
        <v>7623.0370115586502</v>
      </c>
      <c r="BR63" s="411">
        <f t="shared" si="32"/>
        <v>9521.5776890394845</v>
      </c>
      <c r="BS63" s="411">
        <f t="shared" si="32"/>
        <v>10624.248301383719</v>
      </c>
      <c r="BT63" s="411">
        <f t="shared" si="32"/>
        <v>10735.332660222255</v>
      </c>
      <c r="BU63" s="411">
        <f t="shared" si="32"/>
        <v>11047.231182541258</v>
      </c>
      <c r="BV63" s="411">
        <f t="shared" si="32"/>
        <v>10925.359556455753</v>
      </c>
      <c r="BW63" s="411">
        <f t="shared" si="32"/>
        <v>11306.523813386457</v>
      </c>
      <c r="BX63" s="411">
        <f t="shared" si="32"/>
        <v>10825.70681766079</v>
      </c>
      <c r="BY63" s="411">
        <f>SUM(BY64:BY66)</f>
        <v>10734.234938013113</v>
      </c>
      <c r="BZ63" s="411">
        <f>SUM(BZ64:BZ66)</f>
        <v>10672.86033181018</v>
      </c>
      <c r="CA63" s="412">
        <f>SUM(CA64:CA66)</f>
        <v>10681.844270588164</v>
      </c>
    </row>
    <row r="64" spans="1:79" x14ac:dyDescent="0.4">
      <c r="B64" s="415" t="s">
        <v>304</v>
      </c>
      <c r="C64" s="327"/>
      <c r="D64" s="411">
        <v>0</v>
      </c>
      <c r="E64" s="411">
        <v>0</v>
      </c>
      <c r="F64" s="411">
        <v>0</v>
      </c>
      <c r="G64" s="411">
        <v>0</v>
      </c>
      <c r="H64" s="411">
        <v>0</v>
      </c>
      <c r="I64" s="411">
        <v>0</v>
      </c>
      <c r="J64" s="411">
        <v>0</v>
      </c>
      <c r="K64" s="411">
        <v>0</v>
      </c>
      <c r="L64" s="411">
        <v>0</v>
      </c>
      <c r="M64" s="411">
        <v>0</v>
      </c>
      <c r="N64" s="411">
        <v>0</v>
      </c>
      <c r="O64" s="411">
        <v>0</v>
      </c>
      <c r="P64" s="411">
        <v>0</v>
      </c>
      <c r="Q64" s="411">
        <v>0</v>
      </c>
      <c r="R64" s="411">
        <v>0</v>
      </c>
      <c r="S64" s="411">
        <v>0</v>
      </c>
      <c r="T64" s="411">
        <v>0</v>
      </c>
      <c r="U64" s="411">
        <v>0</v>
      </c>
      <c r="V64" s="411">
        <v>0</v>
      </c>
      <c r="W64" s="411">
        <v>0</v>
      </c>
      <c r="X64" s="411">
        <v>0</v>
      </c>
      <c r="Y64" s="411">
        <v>0</v>
      </c>
      <c r="Z64" s="411">
        <v>0</v>
      </c>
      <c r="AA64" s="411">
        <v>0</v>
      </c>
      <c r="AB64" s="411">
        <v>0</v>
      </c>
      <c r="AC64" s="411">
        <v>0</v>
      </c>
      <c r="AD64" s="411">
        <v>0</v>
      </c>
      <c r="AE64" s="411">
        <v>0</v>
      </c>
      <c r="AF64" s="411">
        <v>0</v>
      </c>
      <c r="AG64" s="411">
        <v>0</v>
      </c>
      <c r="AH64" s="411">
        <v>0</v>
      </c>
      <c r="AI64" s="411">
        <v>0</v>
      </c>
      <c r="AJ64" s="411">
        <v>0</v>
      </c>
      <c r="AK64" s="411">
        <v>0</v>
      </c>
      <c r="AL64" s="411">
        <v>0</v>
      </c>
      <c r="AM64" s="411">
        <v>0</v>
      </c>
      <c r="AN64" s="411">
        <v>0</v>
      </c>
      <c r="AO64" s="411">
        <v>0</v>
      </c>
      <c r="AP64" s="411">
        <v>0</v>
      </c>
      <c r="AQ64" s="411">
        <v>0</v>
      </c>
      <c r="AR64" s="411">
        <v>0</v>
      </c>
      <c r="AS64" s="411">
        <v>0</v>
      </c>
      <c r="AT64" s="411">
        <v>0</v>
      </c>
      <c r="AU64" s="411">
        <v>0</v>
      </c>
      <c r="AV64" s="411">
        <v>0</v>
      </c>
      <c r="AW64" s="411">
        <v>0</v>
      </c>
      <c r="AX64" s="411">
        <v>0</v>
      </c>
      <c r="AY64" s="411">
        <v>0</v>
      </c>
      <c r="AZ64" s="411">
        <v>0</v>
      </c>
      <c r="BA64" s="411">
        <v>0</v>
      </c>
      <c r="BB64" s="411">
        <v>0</v>
      </c>
      <c r="BC64" s="411">
        <v>0</v>
      </c>
      <c r="BD64" s="411">
        <v>0</v>
      </c>
      <c r="BE64" s="411">
        <v>0</v>
      </c>
      <c r="BF64" s="411">
        <v>0</v>
      </c>
      <c r="BG64" s="411">
        <v>0</v>
      </c>
      <c r="BH64" s="411">
        <v>0</v>
      </c>
      <c r="BI64" s="411">
        <v>0</v>
      </c>
      <c r="BJ64" s="411">
        <v>0</v>
      </c>
      <c r="BK64" s="411">
        <v>0</v>
      </c>
      <c r="BL64" s="411">
        <v>68.202416512622392</v>
      </c>
      <c r="BM64" s="411">
        <v>575.40108497103824</v>
      </c>
      <c r="BN64" s="411">
        <v>822.1778525402425</v>
      </c>
      <c r="BO64" s="411">
        <v>991.10121204310406</v>
      </c>
      <c r="BP64" s="411">
        <v>1403.6803127735884</v>
      </c>
      <c r="BQ64" s="411">
        <v>1557.3668936461959</v>
      </c>
      <c r="BR64" s="411">
        <v>1702.3008142271749</v>
      </c>
      <c r="BS64" s="411">
        <v>1312.0670376136245</v>
      </c>
      <c r="BT64" s="411">
        <v>915.63119499390496</v>
      </c>
      <c r="BU64" s="411">
        <v>855.57175917724442</v>
      </c>
      <c r="BV64" s="411">
        <v>408.21537639500417</v>
      </c>
      <c r="BW64" s="411">
        <v>768.54541597310765</v>
      </c>
      <c r="BX64" s="411">
        <v>771.49416257882638</v>
      </c>
      <c r="BY64" s="411">
        <v>773.48697352488909</v>
      </c>
      <c r="BZ64" s="411">
        <v>776.77368712804957</v>
      </c>
      <c r="CA64" s="412">
        <v>782.91715146014315</v>
      </c>
    </row>
    <row r="65" spans="1:79" x14ac:dyDescent="0.4">
      <c r="B65" s="415" t="s">
        <v>473</v>
      </c>
      <c r="C65" s="327"/>
      <c r="D65" s="411">
        <v>0</v>
      </c>
      <c r="E65" s="411">
        <v>0</v>
      </c>
      <c r="F65" s="411">
        <v>0</v>
      </c>
      <c r="G65" s="411">
        <v>0</v>
      </c>
      <c r="H65" s="411">
        <v>0</v>
      </c>
      <c r="I65" s="411">
        <v>0</v>
      </c>
      <c r="J65" s="411">
        <v>0</v>
      </c>
      <c r="K65" s="411">
        <v>0</v>
      </c>
      <c r="L65" s="411">
        <v>0</v>
      </c>
      <c r="M65" s="411">
        <v>0</v>
      </c>
      <c r="N65" s="411">
        <v>0</v>
      </c>
      <c r="O65" s="411">
        <v>0</v>
      </c>
      <c r="P65" s="411">
        <v>0</v>
      </c>
      <c r="Q65" s="411">
        <v>0</v>
      </c>
      <c r="R65" s="411">
        <v>0</v>
      </c>
      <c r="S65" s="411">
        <v>0</v>
      </c>
      <c r="T65" s="411">
        <v>0</v>
      </c>
      <c r="U65" s="411">
        <v>0</v>
      </c>
      <c r="V65" s="411">
        <v>0</v>
      </c>
      <c r="W65" s="411">
        <v>0</v>
      </c>
      <c r="X65" s="411">
        <v>0</v>
      </c>
      <c r="Y65" s="411">
        <v>0</v>
      </c>
      <c r="Z65" s="411">
        <v>0</v>
      </c>
      <c r="AA65" s="411">
        <v>0</v>
      </c>
      <c r="AB65" s="411">
        <v>0</v>
      </c>
      <c r="AC65" s="411">
        <v>0</v>
      </c>
      <c r="AD65" s="411">
        <v>0</v>
      </c>
      <c r="AE65" s="411">
        <v>0</v>
      </c>
      <c r="AF65" s="411">
        <v>0</v>
      </c>
      <c r="AG65" s="411">
        <v>0</v>
      </c>
      <c r="AH65" s="411">
        <v>0</v>
      </c>
      <c r="AI65" s="411">
        <v>0</v>
      </c>
      <c r="AJ65" s="411">
        <v>0</v>
      </c>
      <c r="AK65" s="411">
        <v>0</v>
      </c>
      <c r="AL65" s="411">
        <v>0</v>
      </c>
      <c r="AM65" s="411">
        <v>0</v>
      </c>
      <c r="AN65" s="411">
        <v>0</v>
      </c>
      <c r="AO65" s="411">
        <v>0</v>
      </c>
      <c r="AP65" s="411">
        <v>0</v>
      </c>
      <c r="AQ65" s="411">
        <v>0</v>
      </c>
      <c r="AR65" s="411">
        <v>0</v>
      </c>
      <c r="AS65" s="411">
        <v>0</v>
      </c>
      <c r="AT65" s="411">
        <v>0</v>
      </c>
      <c r="AU65" s="411">
        <v>0</v>
      </c>
      <c r="AV65" s="411">
        <v>0</v>
      </c>
      <c r="AW65" s="411">
        <v>0</v>
      </c>
      <c r="AX65" s="411">
        <v>0</v>
      </c>
      <c r="AY65" s="411">
        <v>0</v>
      </c>
      <c r="AZ65" s="411">
        <v>0</v>
      </c>
      <c r="BA65" s="411">
        <v>0</v>
      </c>
      <c r="BB65" s="411">
        <v>0</v>
      </c>
      <c r="BC65" s="411">
        <v>0</v>
      </c>
      <c r="BD65" s="411">
        <v>0</v>
      </c>
      <c r="BE65" s="411">
        <v>0</v>
      </c>
      <c r="BF65" s="411">
        <v>0</v>
      </c>
      <c r="BG65" s="411">
        <v>0</v>
      </c>
      <c r="BH65" s="411">
        <v>0</v>
      </c>
      <c r="BI65" s="411">
        <v>0</v>
      </c>
      <c r="BJ65" s="411">
        <v>0</v>
      </c>
      <c r="BK65" s="411">
        <v>0</v>
      </c>
      <c r="BL65" s="411">
        <v>1.0459485049019788</v>
      </c>
      <c r="BM65" s="411">
        <v>167.70758570545712</v>
      </c>
      <c r="BN65" s="411">
        <v>468.43926044512625</v>
      </c>
      <c r="BO65" s="411">
        <v>923.08336831716952</v>
      </c>
      <c r="BP65" s="411">
        <v>1965.6505738143464</v>
      </c>
      <c r="BQ65" s="411">
        <v>2707.8240213364629</v>
      </c>
      <c r="BR65" s="411">
        <v>2834.2205256605471</v>
      </c>
      <c r="BS65" s="411">
        <v>2719.7993640399895</v>
      </c>
      <c r="BT65" s="411">
        <v>2453.9198801181356</v>
      </c>
      <c r="BU65" s="411">
        <v>2380.0993806046831</v>
      </c>
      <c r="BV65" s="411">
        <v>2184.1196380392157</v>
      </c>
      <c r="BW65" s="411">
        <v>2017.0848260099083</v>
      </c>
      <c r="BX65" s="411">
        <v>1896.1134347850009</v>
      </c>
      <c r="BY65" s="411">
        <v>1807.369056840098</v>
      </c>
      <c r="BZ65" s="411">
        <v>1747.0989635475062</v>
      </c>
      <c r="CA65" s="412">
        <v>1712.7339202335922</v>
      </c>
    </row>
    <row r="66" spans="1:79" x14ac:dyDescent="0.4">
      <c r="B66" s="415" t="s">
        <v>306</v>
      </c>
      <c r="C66" s="327"/>
      <c r="D66" s="411">
        <v>0</v>
      </c>
      <c r="E66" s="411">
        <v>0</v>
      </c>
      <c r="F66" s="411">
        <v>0</v>
      </c>
      <c r="G66" s="411">
        <v>0</v>
      </c>
      <c r="H66" s="411">
        <v>0</v>
      </c>
      <c r="I66" s="411">
        <v>0</v>
      </c>
      <c r="J66" s="411">
        <v>0</v>
      </c>
      <c r="K66" s="411">
        <v>0</v>
      </c>
      <c r="L66" s="411">
        <v>0</v>
      </c>
      <c r="M66" s="411">
        <v>0</v>
      </c>
      <c r="N66" s="411">
        <v>0</v>
      </c>
      <c r="O66" s="411">
        <v>0</v>
      </c>
      <c r="P66" s="411">
        <v>0</v>
      </c>
      <c r="Q66" s="411">
        <v>0</v>
      </c>
      <c r="R66" s="411">
        <v>0</v>
      </c>
      <c r="S66" s="411">
        <v>0</v>
      </c>
      <c r="T66" s="411">
        <v>0</v>
      </c>
      <c r="U66" s="411">
        <v>0</v>
      </c>
      <c r="V66" s="411">
        <v>0</v>
      </c>
      <c r="W66" s="411">
        <v>0</v>
      </c>
      <c r="X66" s="411">
        <v>0</v>
      </c>
      <c r="Y66" s="411">
        <v>0</v>
      </c>
      <c r="Z66" s="411">
        <v>0</v>
      </c>
      <c r="AA66" s="411">
        <v>0</v>
      </c>
      <c r="AB66" s="411">
        <v>0</v>
      </c>
      <c r="AC66" s="411">
        <v>0</v>
      </c>
      <c r="AD66" s="411">
        <v>0</v>
      </c>
      <c r="AE66" s="411">
        <v>0</v>
      </c>
      <c r="AF66" s="411">
        <v>0</v>
      </c>
      <c r="AG66" s="411">
        <v>0</v>
      </c>
      <c r="AH66" s="411">
        <v>0</v>
      </c>
      <c r="AI66" s="411">
        <v>0</v>
      </c>
      <c r="AJ66" s="411">
        <v>0</v>
      </c>
      <c r="AK66" s="411">
        <v>0</v>
      </c>
      <c r="AL66" s="411">
        <v>0</v>
      </c>
      <c r="AM66" s="411">
        <v>0</v>
      </c>
      <c r="AN66" s="411">
        <v>0</v>
      </c>
      <c r="AO66" s="411">
        <v>0</v>
      </c>
      <c r="AP66" s="411">
        <v>0</v>
      </c>
      <c r="AQ66" s="411">
        <v>0</v>
      </c>
      <c r="AR66" s="411">
        <v>0</v>
      </c>
      <c r="AS66" s="411">
        <v>0</v>
      </c>
      <c r="AT66" s="411">
        <v>0</v>
      </c>
      <c r="AU66" s="411">
        <v>0</v>
      </c>
      <c r="AV66" s="411">
        <v>0</v>
      </c>
      <c r="AW66" s="411">
        <v>0</v>
      </c>
      <c r="AX66" s="411">
        <v>0</v>
      </c>
      <c r="AY66" s="411">
        <v>0</v>
      </c>
      <c r="AZ66" s="411">
        <v>0</v>
      </c>
      <c r="BA66" s="411">
        <v>0</v>
      </c>
      <c r="BB66" s="411">
        <v>0</v>
      </c>
      <c r="BC66" s="411">
        <v>0</v>
      </c>
      <c r="BD66" s="411">
        <v>0</v>
      </c>
      <c r="BE66" s="411">
        <v>0</v>
      </c>
      <c r="BF66" s="411">
        <v>0</v>
      </c>
      <c r="BG66" s="411">
        <v>0</v>
      </c>
      <c r="BH66" s="411">
        <v>0</v>
      </c>
      <c r="BI66" s="411">
        <v>0</v>
      </c>
      <c r="BJ66" s="411">
        <v>0</v>
      </c>
      <c r="BK66" s="411">
        <v>0</v>
      </c>
      <c r="BL66" s="411">
        <v>6.2209561612452067</v>
      </c>
      <c r="BM66" s="411">
        <v>70.18542082263356</v>
      </c>
      <c r="BN66" s="411">
        <v>194.62888908964439</v>
      </c>
      <c r="BO66" s="411">
        <v>560.57121521073736</v>
      </c>
      <c r="BP66" s="411">
        <v>1666.7604946023957</v>
      </c>
      <c r="BQ66" s="411">
        <v>3357.8460965759914</v>
      </c>
      <c r="BR66" s="411">
        <v>4985.0563491517623</v>
      </c>
      <c r="BS66" s="411">
        <v>6592.3818997301059</v>
      </c>
      <c r="BT66" s="411">
        <v>7365.781585110215</v>
      </c>
      <c r="BU66" s="411">
        <v>7811.5600427593299</v>
      </c>
      <c r="BV66" s="411">
        <v>8333.0245420215324</v>
      </c>
      <c r="BW66" s="411">
        <v>8520.8935714034415</v>
      </c>
      <c r="BX66" s="411">
        <v>8158.0992202969637</v>
      </c>
      <c r="BY66" s="411">
        <v>8153.3789076481262</v>
      </c>
      <c r="BZ66" s="411">
        <v>8148.9876811346239</v>
      </c>
      <c r="CA66" s="412">
        <v>8186.1931988944289</v>
      </c>
    </row>
    <row r="67" spans="1:79" s="230" customFormat="1" ht="25.5" customHeight="1" x14ac:dyDescent="0.4">
      <c r="B67" s="224" t="s">
        <v>160</v>
      </c>
      <c r="C67" s="221"/>
      <c r="D67" s="407">
        <v>0</v>
      </c>
      <c r="E67" s="407">
        <v>0</v>
      </c>
      <c r="F67" s="407">
        <v>0</v>
      </c>
      <c r="G67" s="407">
        <v>0</v>
      </c>
      <c r="H67" s="407">
        <v>0</v>
      </c>
      <c r="I67" s="407">
        <v>0</v>
      </c>
      <c r="J67" s="407">
        <v>0</v>
      </c>
      <c r="K67" s="407">
        <v>0</v>
      </c>
      <c r="L67" s="407">
        <v>0</v>
      </c>
      <c r="M67" s="407">
        <v>0</v>
      </c>
      <c r="N67" s="407">
        <v>0</v>
      </c>
      <c r="O67" s="407">
        <v>0</v>
      </c>
      <c r="P67" s="407">
        <v>0</v>
      </c>
      <c r="Q67" s="407">
        <v>0</v>
      </c>
      <c r="R67" s="407">
        <v>0</v>
      </c>
      <c r="S67" s="407">
        <v>0</v>
      </c>
      <c r="T67" s="407">
        <v>0</v>
      </c>
      <c r="U67" s="407">
        <v>0</v>
      </c>
      <c r="V67" s="407">
        <v>0</v>
      </c>
      <c r="W67" s="407">
        <v>0</v>
      </c>
      <c r="X67" s="407">
        <v>0</v>
      </c>
      <c r="Y67" s="407">
        <v>0</v>
      </c>
      <c r="Z67" s="407">
        <v>0</v>
      </c>
      <c r="AA67" s="407">
        <v>0</v>
      </c>
      <c r="AB67" s="407">
        <v>0</v>
      </c>
      <c r="AC67" s="407">
        <v>0</v>
      </c>
      <c r="AD67" s="407">
        <v>0</v>
      </c>
      <c r="AE67" s="407">
        <v>0</v>
      </c>
      <c r="AF67" s="407">
        <v>0</v>
      </c>
      <c r="AG67" s="407">
        <v>0</v>
      </c>
      <c r="AH67" s="407">
        <f t="shared" ref="AH67:BX67" si="33">SUM(AH71,AH74)</f>
        <v>0</v>
      </c>
      <c r="AI67" s="407">
        <f t="shared" si="33"/>
        <v>0</v>
      </c>
      <c r="AJ67" s="407">
        <f t="shared" si="33"/>
        <v>0</v>
      </c>
      <c r="AK67" s="407">
        <f t="shared" si="33"/>
        <v>0</v>
      </c>
      <c r="AL67" s="407">
        <f t="shared" si="33"/>
        <v>0</v>
      </c>
      <c r="AM67" s="407">
        <f t="shared" si="33"/>
        <v>0</v>
      </c>
      <c r="AN67" s="407">
        <f t="shared" si="33"/>
        <v>0</v>
      </c>
      <c r="AO67" s="407">
        <f t="shared" si="33"/>
        <v>0</v>
      </c>
      <c r="AP67" s="407">
        <f t="shared" si="33"/>
        <v>0</v>
      </c>
      <c r="AQ67" s="407">
        <f t="shared" si="33"/>
        <v>0</v>
      </c>
      <c r="AR67" s="407">
        <f t="shared" si="33"/>
        <v>0</v>
      </c>
      <c r="AS67" s="407">
        <f t="shared" si="33"/>
        <v>0</v>
      </c>
      <c r="AT67" s="407">
        <f t="shared" si="33"/>
        <v>0</v>
      </c>
      <c r="AU67" s="407">
        <f t="shared" si="33"/>
        <v>0</v>
      </c>
      <c r="AV67" s="407">
        <f t="shared" si="33"/>
        <v>0</v>
      </c>
      <c r="AW67" s="407">
        <f t="shared" si="33"/>
        <v>0</v>
      </c>
      <c r="AX67" s="407">
        <f t="shared" si="33"/>
        <v>0</v>
      </c>
      <c r="AY67" s="407">
        <f t="shared" si="33"/>
        <v>11976.653348720187</v>
      </c>
      <c r="AZ67" s="407">
        <f t="shared" si="33"/>
        <v>11627.934653408262</v>
      </c>
      <c r="BA67" s="407">
        <f t="shared" si="33"/>
        <v>11175.546257160937</v>
      </c>
      <c r="BB67" s="407">
        <f t="shared" si="33"/>
        <v>10792.501787716863</v>
      </c>
      <c r="BC67" s="407">
        <f t="shared" si="33"/>
        <v>10068.485214900305</v>
      </c>
      <c r="BD67" s="407">
        <f t="shared" si="33"/>
        <v>9811.8980709923908</v>
      </c>
      <c r="BE67" s="407">
        <f t="shared" si="33"/>
        <v>9690.0147859481021</v>
      </c>
      <c r="BF67" s="407">
        <f t="shared" si="33"/>
        <v>9467.9806154829294</v>
      </c>
      <c r="BG67" s="407">
        <f t="shared" si="33"/>
        <v>9228.9979722092485</v>
      </c>
      <c r="BH67" s="407">
        <f t="shared" si="33"/>
        <v>8903.9022668642228</v>
      </c>
      <c r="BI67" s="407">
        <f t="shared" si="33"/>
        <v>8660.6940840419375</v>
      </c>
      <c r="BJ67" s="407">
        <f t="shared" si="33"/>
        <v>8304.7851134998982</v>
      </c>
      <c r="BK67" s="407">
        <f t="shared" si="33"/>
        <v>8216.1030346357984</v>
      </c>
      <c r="BL67" s="407">
        <f t="shared" si="33"/>
        <v>7829.3370708633929</v>
      </c>
      <c r="BM67" s="407">
        <f t="shared" si="33"/>
        <v>7237.1917136612656</v>
      </c>
      <c r="BN67" s="407">
        <f t="shared" si="33"/>
        <v>6462.5624813144841</v>
      </c>
      <c r="BO67" s="407">
        <f t="shared" si="33"/>
        <v>5666.0305222495181</v>
      </c>
      <c r="BP67" s="407">
        <f t="shared" si="33"/>
        <v>3686.668324607389</v>
      </c>
      <c r="BQ67" s="407">
        <f t="shared" si="33"/>
        <v>1311.5732689921406</v>
      </c>
      <c r="BR67" s="407">
        <f t="shared" si="33"/>
        <v>266.80838325144686</v>
      </c>
      <c r="BS67" s="407">
        <f t="shared" si="33"/>
        <v>67.033925036686696</v>
      </c>
      <c r="BT67" s="407">
        <f t="shared" si="33"/>
        <v>15.764553215953768</v>
      </c>
      <c r="BU67" s="407">
        <f t="shared" si="33"/>
        <v>9.268822798852332</v>
      </c>
      <c r="BV67" s="407">
        <f t="shared" si="33"/>
        <v>2.9622240889150273</v>
      </c>
      <c r="BW67" s="407">
        <f t="shared" si="33"/>
        <v>0.88687887784940611</v>
      </c>
      <c r="BX67" s="407">
        <f t="shared" si="33"/>
        <v>0.91474094106126091</v>
      </c>
      <c r="BY67" s="407">
        <f>SUM(BY71,BY74)</f>
        <v>0.6716505918250173</v>
      </c>
      <c r="BZ67" s="407">
        <f>SUM(BZ71,BZ74)</f>
        <v>4.6941517318552233</v>
      </c>
      <c r="CA67" s="408">
        <f>SUM(CA71,CA74)</f>
        <v>2.2983079406171245</v>
      </c>
    </row>
    <row r="68" spans="1:79" x14ac:dyDescent="0.4">
      <c r="B68" s="123" t="s">
        <v>475</v>
      </c>
      <c r="C68" s="48"/>
      <c r="D68" s="411">
        <v>0</v>
      </c>
      <c r="E68" s="411">
        <v>0</v>
      </c>
      <c r="F68" s="411">
        <v>0</v>
      </c>
      <c r="G68" s="411">
        <v>0</v>
      </c>
      <c r="H68" s="411">
        <v>0</v>
      </c>
      <c r="I68" s="411">
        <v>0</v>
      </c>
      <c r="J68" s="411">
        <v>0</v>
      </c>
      <c r="K68" s="411">
        <v>0</v>
      </c>
      <c r="L68" s="411">
        <v>0</v>
      </c>
      <c r="M68" s="411">
        <v>0</v>
      </c>
      <c r="N68" s="411">
        <v>0</v>
      </c>
      <c r="O68" s="411">
        <v>0</v>
      </c>
      <c r="P68" s="411">
        <v>0</v>
      </c>
      <c r="Q68" s="411">
        <v>0</v>
      </c>
      <c r="R68" s="411">
        <v>0</v>
      </c>
      <c r="S68" s="411">
        <v>0</v>
      </c>
      <c r="T68" s="411">
        <v>0</v>
      </c>
      <c r="U68" s="411">
        <v>0</v>
      </c>
      <c r="V68" s="411">
        <v>0</v>
      </c>
      <c r="W68" s="411">
        <v>0</v>
      </c>
      <c r="X68" s="411">
        <v>0</v>
      </c>
      <c r="Y68" s="411">
        <v>0</v>
      </c>
      <c r="Z68" s="411">
        <v>0</v>
      </c>
      <c r="AA68" s="411">
        <v>0</v>
      </c>
      <c r="AB68" s="411">
        <v>0</v>
      </c>
      <c r="AC68" s="411">
        <v>0</v>
      </c>
      <c r="AD68" s="411">
        <v>0</v>
      </c>
      <c r="AE68" s="411">
        <v>0</v>
      </c>
      <c r="AF68" s="411">
        <v>0</v>
      </c>
      <c r="AG68" s="411">
        <v>0</v>
      </c>
      <c r="AH68" s="411">
        <v>0</v>
      </c>
      <c r="AI68" s="411">
        <v>0</v>
      </c>
      <c r="AJ68" s="411">
        <v>0</v>
      </c>
      <c r="AK68" s="411">
        <v>0</v>
      </c>
      <c r="AL68" s="411">
        <v>0</v>
      </c>
      <c r="AM68" s="411">
        <v>0</v>
      </c>
      <c r="AN68" s="411">
        <v>0</v>
      </c>
      <c r="AO68" s="411">
        <v>0</v>
      </c>
      <c r="AP68" s="411">
        <v>0</v>
      </c>
      <c r="AQ68" s="411">
        <v>0</v>
      </c>
      <c r="AR68" s="411">
        <v>0</v>
      </c>
      <c r="AS68" s="411">
        <v>0</v>
      </c>
      <c r="AT68" s="411">
        <v>0</v>
      </c>
      <c r="AU68" s="411">
        <v>0</v>
      </c>
      <c r="AV68" s="411">
        <v>0</v>
      </c>
      <c r="AW68" s="411">
        <v>0</v>
      </c>
      <c r="AX68" s="411">
        <v>0</v>
      </c>
      <c r="AY68" s="411">
        <v>437.30918688626389</v>
      </c>
      <c r="AZ68" s="411">
        <v>474.62574568529664</v>
      </c>
      <c r="BA68" s="411">
        <v>479.14527069257224</v>
      </c>
      <c r="BB68" s="411">
        <v>420.84057234481799</v>
      </c>
      <c r="BC68" s="411">
        <v>489.55816628184522</v>
      </c>
      <c r="BD68" s="411">
        <v>483.26096613391684</v>
      </c>
      <c r="BE68" s="411">
        <v>478.1678892655753</v>
      </c>
      <c r="BF68" s="411">
        <v>536.42987483173783</v>
      </c>
      <c r="BG68" s="411">
        <v>449.32249546843883</v>
      </c>
      <c r="BH68" s="411">
        <v>406.89063370514509</v>
      </c>
      <c r="BI68" s="411">
        <v>362.1400391250271</v>
      </c>
      <c r="BJ68" s="411">
        <v>366.78557347874431</v>
      </c>
      <c r="BK68" s="411">
        <v>339.63478816497172</v>
      </c>
      <c r="BL68" s="411">
        <v>280.54040826205272</v>
      </c>
      <c r="BM68" s="411">
        <v>30.451618797722745</v>
      </c>
      <c r="BN68" s="411">
        <v>29.31520788956816</v>
      </c>
      <c r="BO68" s="411">
        <v>14.270358763812315</v>
      </c>
      <c r="BP68" s="411">
        <v>5.374850606873065</v>
      </c>
      <c r="BQ68" s="411">
        <v>3.5014156594603381</v>
      </c>
      <c r="BR68" s="411">
        <v>0.63109829780387117</v>
      </c>
      <c r="BS68" s="411">
        <v>8.3693393958279544E-2</v>
      </c>
      <c r="BT68" s="411">
        <v>1.6825957848140286E-2</v>
      </c>
      <c r="BU68" s="411">
        <v>7.9702486106651427E-3</v>
      </c>
      <c r="BV68" s="411">
        <v>3.486326689355597E-3</v>
      </c>
      <c r="BW68" s="411">
        <v>1.0437932476623044E-3</v>
      </c>
      <c r="BX68" s="411">
        <v>1.0765849108452135E-3</v>
      </c>
      <c r="BY68" s="411">
        <v>7.9048489037799111E-4</v>
      </c>
      <c r="BZ68" s="411">
        <v>5.5246821224270697E-3</v>
      </c>
      <c r="CA68" s="412">
        <v>2.7049446879173042E-3</v>
      </c>
    </row>
    <row r="69" spans="1:79" x14ac:dyDescent="0.4">
      <c r="B69" s="123" t="s">
        <v>476</v>
      </c>
      <c r="C69" s="48"/>
      <c r="D69" s="411">
        <v>0</v>
      </c>
      <c r="E69" s="411">
        <v>0</v>
      </c>
      <c r="F69" s="411">
        <v>0</v>
      </c>
      <c r="G69" s="411">
        <v>0</v>
      </c>
      <c r="H69" s="411">
        <v>0</v>
      </c>
      <c r="I69" s="411">
        <v>0</v>
      </c>
      <c r="J69" s="411">
        <v>0</v>
      </c>
      <c r="K69" s="411">
        <v>0</v>
      </c>
      <c r="L69" s="411">
        <v>0</v>
      </c>
      <c r="M69" s="411">
        <v>0</v>
      </c>
      <c r="N69" s="411">
        <v>0</v>
      </c>
      <c r="O69" s="411">
        <v>0</v>
      </c>
      <c r="P69" s="411">
        <v>0</v>
      </c>
      <c r="Q69" s="411">
        <v>0</v>
      </c>
      <c r="R69" s="411">
        <v>0</v>
      </c>
      <c r="S69" s="411">
        <v>0</v>
      </c>
      <c r="T69" s="411">
        <v>0</v>
      </c>
      <c r="U69" s="411">
        <v>0</v>
      </c>
      <c r="V69" s="411">
        <v>0</v>
      </c>
      <c r="W69" s="411">
        <v>0</v>
      </c>
      <c r="X69" s="411">
        <v>0</v>
      </c>
      <c r="Y69" s="411">
        <v>0</v>
      </c>
      <c r="Z69" s="411">
        <v>0</v>
      </c>
      <c r="AA69" s="411">
        <v>0</v>
      </c>
      <c r="AB69" s="411">
        <v>0</v>
      </c>
      <c r="AC69" s="411">
        <v>0</v>
      </c>
      <c r="AD69" s="411">
        <v>0</v>
      </c>
      <c r="AE69" s="411">
        <v>0</v>
      </c>
      <c r="AF69" s="411">
        <v>0</v>
      </c>
      <c r="AG69" s="411">
        <v>0</v>
      </c>
      <c r="AH69" s="411">
        <v>0</v>
      </c>
      <c r="AI69" s="411">
        <v>0</v>
      </c>
      <c r="AJ69" s="411">
        <v>0</v>
      </c>
      <c r="AK69" s="411">
        <v>0</v>
      </c>
      <c r="AL69" s="411">
        <v>0</v>
      </c>
      <c r="AM69" s="411">
        <v>0</v>
      </c>
      <c r="AN69" s="411">
        <v>0</v>
      </c>
      <c r="AO69" s="411">
        <v>0</v>
      </c>
      <c r="AP69" s="411">
        <v>0</v>
      </c>
      <c r="AQ69" s="411">
        <v>0</v>
      </c>
      <c r="AR69" s="411">
        <v>0</v>
      </c>
      <c r="AS69" s="411">
        <v>0</v>
      </c>
      <c r="AT69" s="411">
        <v>0</v>
      </c>
      <c r="AU69" s="411">
        <v>0</v>
      </c>
      <c r="AV69" s="411">
        <v>0</v>
      </c>
      <c r="AW69" s="411">
        <v>0</v>
      </c>
      <c r="AX69" s="411">
        <v>0</v>
      </c>
      <c r="AY69" s="411">
        <v>402.04196220409119</v>
      </c>
      <c r="AZ69" s="411">
        <v>449.96942916816255</v>
      </c>
      <c r="BA69" s="411">
        <v>477.67977793111385</v>
      </c>
      <c r="BB69" s="411">
        <v>453.26605205662406</v>
      </c>
      <c r="BC69" s="411">
        <v>576.95921617677027</v>
      </c>
      <c r="BD69" s="411">
        <v>563.26579909759198</v>
      </c>
      <c r="BE69" s="411">
        <v>578.64127099247003</v>
      </c>
      <c r="BF69" s="411">
        <v>608.65135745714861</v>
      </c>
      <c r="BG69" s="411">
        <v>542.43352343911022</v>
      </c>
      <c r="BH69" s="411">
        <v>515.25461090042904</v>
      </c>
      <c r="BI69" s="411">
        <v>440.76223544694847</v>
      </c>
      <c r="BJ69" s="411">
        <v>434.12215848906061</v>
      </c>
      <c r="BK69" s="411">
        <v>411.51977783868773</v>
      </c>
      <c r="BL69" s="411">
        <v>365.14382148832937</v>
      </c>
      <c r="BM69" s="411">
        <v>105.58397733918575</v>
      </c>
      <c r="BN69" s="411">
        <v>27.883504427675152</v>
      </c>
      <c r="BO69" s="411">
        <v>16.860661312890706</v>
      </c>
      <c r="BP69" s="411">
        <v>6.9931133370690253</v>
      </c>
      <c r="BQ69" s="411">
        <v>1.6954364820527434</v>
      </c>
      <c r="BR69" s="411">
        <v>1.0099617298607242</v>
      </c>
      <c r="BS69" s="411">
        <v>0.11797532192741257</v>
      </c>
      <c r="BT69" s="411">
        <v>2.5599642499761373E-2</v>
      </c>
      <c r="BU69" s="411">
        <v>1.7012619943550713E-2</v>
      </c>
      <c r="BV69" s="411">
        <v>5.1667890855760365E-3</v>
      </c>
      <c r="BW69" s="411">
        <v>1.5469174406648612E-3</v>
      </c>
      <c r="BX69" s="411">
        <v>1.5955151833688466E-3</v>
      </c>
      <c r="BY69" s="411">
        <v>1.1715106092575333E-3</v>
      </c>
      <c r="BZ69" s="411">
        <v>8.187662785184768E-3</v>
      </c>
      <c r="CA69" s="412">
        <v>4.0087690959338257E-3</v>
      </c>
    </row>
    <row r="70" spans="1:79" x14ac:dyDescent="0.4">
      <c r="B70" s="123" t="s">
        <v>477</v>
      </c>
      <c r="C70" s="48"/>
      <c r="D70" s="411">
        <v>0</v>
      </c>
      <c r="E70" s="411">
        <v>0</v>
      </c>
      <c r="F70" s="411">
        <v>0</v>
      </c>
      <c r="G70" s="411">
        <v>0</v>
      </c>
      <c r="H70" s="411">
        <v>0</v>
      </c>
      <c r="I70" s="411">
        <v>0</v>
      </c>
      <c r="J70" s="411">
        <v>0</v>
      </c>
      <c r="K70" s="411">
        <v>0</v>
      </c>
      <c r="L70" s="411">
        <v>0</v>
      </c>
      <c r="M70" s="411">
        <v>0</v>
      </c>
      <c r="N70" s="411">
        <v>0</v>
      </c>
      <c r="O70" s="411">
        <v>0</v>
      </c>
      <c r="P70" s="411">
        <v>0</v>
      </c>
      <c r="Q70" s="411">
        <v>0</v>
      </c>
      <c r="R70" s="411">
        <v>0</v>
      </c>
      <c r="S70" s="411">
        <v>0</v>
      </c>
      <c r="T70" s="411">
        <v>0</v>
      </c>
      <c r="U70" s="411">
        <v>0</v>
      </c>
      <c r="V70" s="411">
        <v>0</v>
      </c>
      <c r="W70" s="411">
        <v>0</v>
      </c>
      <c r="X70" s="411">
        <v>0</v>
      </c>
      <c r="Y70" s="411">
        <v>0</v>
      </c>
      <c r="Z70" s="411">
        <v>0</v>
      </c>
      <c r="AA70" s="411">
        <v>0</v>
      </c>
      <c r="AB70" s="411">
        <v>0</v>
      </c>
      <c r="AC70" s="411">
        <v>0</v>
      </c>
      <c r="AD70" s="411">
        <v>0</v>
      </c>
      <c r="AE70" s="411">
        <v>0</v>
      </c>
      <c r="AF70" s="411">
        <v>0</v>
      </c>
      <c r="AG70" s="411">
        <v>0</v>
      </c>
      <c r="AH70" s="411">
        <v>0</v>
      </c>
      <c r="AI70" s="411">
        <v>0</v>
      </c>
      <c r="AJ70" s="411">
        <v>0</v>
      </c>
      <c r="AK70" s="411">
        <v>0</v>
      </c>
      <c r="AL70" s="411">
        <v>0</v>
      </c>
      <c r="AM70" s="411">
        <v>0</v>
      </c>
      <c r="AN70" s="411">
        <v>0</v>
      </c>
      <c r="AO70" s="411">
        <v>0</v>
      </c>
      <c r="AP70" s="411">
        <v>0</v>
      </c>
      <c r="AQ70" s="411">
        <v>0</v>
      </c>
      <c r="AR70" s="411">
        <v>0</v>
      </c>
      <c r="AS70" s="411">
        <v>0</v>
      </c>
      <c r="AT70" s="411">
        <v>0</v>
      </c>
      <c r="AU70" s="411">
        <v>0</v>
      </c>
      <c r="AV70" s="411">
        <v>0</v>
      </c>
      <c r="AW70" s="411">
        <v>0</v>
      </c>
      <c r="AX70" s="411">
        <v>0</v>
      </c>
      <c r="AY70" s="411">
        <v>8969.5910087940865</v>
      </c>
      <c r="AZ70" s="411">
        <v>8791.1591152613291</v>
      </c>
      <c r="BA70" s="411">
        <v>8617.9960317020996</v>
      </c>
      <c r="BB70" s="411">
        <v>8549.6287958315752</v>
      </c>
      <c r="BC70" s="411">
        <v>7886.0496397888983</v>
      </c>
      <c r="BD70" s="411">
        <v>7757.0919085197875</v>
      </c>
      <c r="BE70" s="411">
        <v>7891.7938132480676</v>
      </c>
      <c r="BF70" s="411">
        <v>7660.674863870775</v>
      </c>
      <c r="BG70" s="411">
        <v>7622.7217452704172</v>
      </c>
      <c r="BH70" s="411">
        <v>7471.8162203959864</v>
      </c>
      <c r="BI70" s="411">
        <v>7450.5402547457252</v>
      </c>
      <c r="BJ70" s="411">
        <v>7145.3284398019123</v>
      </c>
      <c r="BK70" s="411">
        <v>7159.1711817645246</v>
      </c>
      <c r="BL70" s="411">
        <v>6925.3832871139384</v>
      </c>
      <c r="BM70" s="411">
        <v>6889.6958719287959</v>
      </c>
      <c r="BN70" s="411">
        <v>6222.2851518156967</v>
      </c>
      <c r="BO70" s="411">
        <v>5490.0042624112111</v>
      </c>
      <c r="BP70" s="411">
        <v>3580.1603988474776</v>
      </c>
      <c r="BQ70" s="411">
        <v>1275.2695596229466</v>
      </c>
      <c r="BR70" s="411">
        <v>259.53791277673213</v>
      </c>
      <c r="BS70" s="411">
        <v>65.68562074535437</v>
      </c>
      <c r="BT70" s="411">
        <v>15.538060821723057</v>
      </c>
      <c r="BU70" s="411">
        <v>9.1493661194129352</v>
      </c>
      <c r="BV70" s="411">
        <v>2.9078269633003861</v>
      </c>
      <c r="BW70" s="411">
        <v>0.87059258070400125</v>
      </c>
      <c r="BX70" s="411">
        <v>0.89794299587474713</v>
      </c>
      <c r="BY70" s="411">
        <v>0.65931666281897927</v>
      </c>
      <c r="BZ70" s="411">
        <v>4.6079501637944364</v>
      </c>
      <c r="CA70" s="412">
        <v>2.256102711709993</v>
      </c>
    </row>
    <row r="71" spans="1:79" x14ac:dyDescent="0.4">
      <c r="B71" s="123" t="s">
        <v>478</v>
      </c>
      <c r="C71" s="48"/>
      <c r="D71" s="411">
        <v>0</v>
      </c>
      <c r="E71" s="411">
        <v>0</v>
      </c>
      <c r="F71" s="411">
        <v>0</v>
      </c>
      <c r="G71" s="411">
        <v>0</v>
      </c>
      <c r="H71" s="411">
        <v>0</v>
      </c>
      <c r="I71" s="411">
        <v>0</v>
      </c>
      <c r="J71" s="411">
        <v>0</v>
      </c>
      <c r="K71" s="411">
        <v>0</v>
      </c>
      <c r="L71" s="411">
        <v>0</v>
      </c>
      <c r="M71" s="411">
        <v>0</v>
      </c>
      <c r="N71" s="411">
        <v>0</v>
      </c>
      <c r="O71" s="411">
        <v>0</v>
      </c>
      <c r="P71" s="411">
        <v>0</v>
      </c>
      <c r="Q71" s="411">
        <v>0</v>
      </c>
      <c r="R71" s="411">
        <v>0</v>
      </c>
      <c r="S71" s="411">
        <v>0</v>
      </c>
      <c r="T71" s="411">
        <v>0</v>
      </c>
      <c r="U71" s="411">
        <v>0</v>
      </c>
      <c r="V71" s="411">
        <v>0</v>
      </c>
      <c r="W71" s="411">
        <v>0</v>
      </c>
      <c r="X71" s="411">
        <v>0</v>
      </c>
      <c r="Y71" s="411">
        <v>0</v>
      </c>
      <c r="Z71" s="411">
        <v>0</v>
      </c>
      <c r="AA71" s="411">
        <v>0</v>
      </c>
      <c r="AB71" s="411">
        <v>0</v>
      </c>
      <c r="AC71" s="411">
        <v>0</v>
      </c>
      <c r="AD71" s="411">
        <v>0</v>
      </c>
      <c r="AE71" s="411">
        <v>0</v>
      </c>
      <c r="AF71" s="411">
        <v>0</v>
      </c>
      <c r="AG71" s="411">
        <v>0</v>
      </c>
      <c r="AH71" s="411">
        <v>0</v>
      </c>
      <c r="AI71" s="411">
        <v>0</v>
      </c>
      <c r="AJ71" s="411">
        <v>0</v>
      </c>
      <c r="AK71" s="411">
        <v>0</v>
      </c>
      <c r="AL71" s="411">
        <v>0</v>
      </c>
      <c r="AM71" s="411">
        <v>0</v>
      </c>
      <c r="AN71" s="411">
        <v>0</v>
      </c>
      <c r="AO71" s="411">
        <v>0</v>
      </c>
      <c r="AP71" s="411">
        <v>0</v>
      </c>
      <c r="AQ71" s="411">
        <v>0</v>
      </c>
      <c r="AR71" s="411">
        <v>0</v>
      </c>
      <c r="AS71" s="411">
        <v>0</v>
      </c>
      <c r="AT71" s="411">
        <v>0</v>
      </c>
      <c r="AU71" s="411">
        <v>0</v>
      </c>
      <c r="AV71" s="411">
        <v>0</v>
      </c>
      <c r="AW71" s="411">
        <v>0</v>
      </c>
      <c r="AX71" s="411">
        <v>0</v>
      </c>
      <c r="AY71" s="411">
        <f>SUM(AY72:AY73)</f>
        <v>9808.9421578844431</v>
      </c>
      <c r="AZ71" s="411">
        <f t="shared" ref="AZ71:BX71" si="34">SUM(AZ72:AZ73)</f>
        <v>9715.7542901147899</v>
      </c>
      <c r="BA71" s="411">
        <f t="shared" si="34"/>
        <v>9574.821080325788</v>
      </c>
      <c r="BB71" s="411">
        <f t="shared" si="34"/>
        <v>9423.7354202330152</v>
      </c>
      <c r="BC71" s="411">
        <f t="shared" si="34"/>
        <v>8952.5670222475146</v>
      </c>
      <c r="BD71" s="411">
        <f t="shared" si="34"/>
        <v>8803.6186737512962</v>
      </c>
      <c r="BE71" s="411">
        <f t="shared" si="34"/>
        <v>8948.6029735061147</v>
      </c>
      <c r="BF71" s="411">
        <f t="shared" si="34"/>
        <v>8805.7560961596628</v>
      </c>
      <c r="BG71" s="411">
        <f t="shared" si="34"/>
        <v>8614.4777641779656</v>
      </c>
      <c r="BH71" s="411">
        <f t="shared" si="34"/>
        <v>8393.9614650015592</v>
      </c>
      <c r="BI71" s="411">
        <f t="shared" si="34"/>
        <v>8253.4425293176992</v>
      </c>
      <c r="BJ71" s="411">
        <f t="shared" si="34"/>
        <v>7946.2361717697167</v>
      </c>
      <c r="BK71" s="411">
        <f t="shared" si="34"/>
        <v>7910.3257477681846</v>
      </c>
      <c r="BL71" s="411">
        <f t="shared" si="34"/>
        <v>7571.0675168643202</v>
      </c>
      <c r="BM71" s="411">
        <f t="shared" si="34"/>
        <v>7025.7314680657046</v>
      </c>
      <c r="BN71" s="411">
        <f t="shared" si="34"/>
        <v>6279.4838641329407</v>
      </c>
      <c r="BO71" s="411">
        <f t="shared" si="34"/>
        <v>5521.135282487915</v>
      </c>
      <c r="BP71" s="411">
        <f t="shared" si="34"/>
        <v>3592.5283627914196</v>
      </c>
      <c r="BQ71" s="411">
        <f t="shared" si="34"/>
        <v>1280.46641176446</v>
      </c>
      <c r="BR71" s="411">
        <f t="shared" si="34"/>
        <v>261.17897280439666</v>
      </c>
      <c r="BS71" s="411">
        <f t="shared" si="34"/>
        <v>65.887289461240059</v>
      </c>
      <c r="BT71" s="411">
        <f t="shared" si="34"/>
        <v>15.580486422070958</v>
      </c>
      <c r="BU71" s="411">
        <f t="shared" si="34"/>
        <v>9.17434898796715</v>
      </c>
      <c r="BV71" s="411">
        <f t="shared" si="34"/>
        <v>2.9164800790753178</v>
      </c>
      <c r="BW71" s="411">
        <f t="shared" si="34"/>
        <v>0.87318329139232842</v>
      </c>
      <c r="BX71" s="411">
        <f t="shared" si="34"/>
        <v>0.90061509596896139</v>
      </c>
      <c r="BY71" s="411">
        <f>SUM(BY72:BY73)</f>
        <v>0.66127865831861476</v>
      </c>
      <c r="BZ71" s="411">
        <f>SUM(BZ72:BZ73)</f>
        <v>4.6216625087020473</v>
      </c>
      <c r="CA71" s="412">
        <f>SUM(CA72:CA73)</f>
        <v>2.2628164254938441</v>
      </c>
    </row>
    <row r="72" spans="1:79" x14ac:dyDescent="0.4">
      <c r="B72" s="415" t="s">
        <v>326</v>
      </c>
      <c r="C72" s="327"/>
      <c r="D72" s="411">
        <v>0</v>
      </c>
      <c r="E72" s="411">
        <v>0</v>
      </c>
      <c r="F72" s="411">
        <v>0</v>
      </c>
      <c r="G72" s="411">
        <v>0</v>
      </c>
      <c r="H72" s="411">
        <v>0</v>
      </c>
      <c r="I72" s="411">
        <v>0</v>
      </c>
      <c r="J72" s="411">
        <v>0</v>
      </c>
      <c r="K72" s="411">
        <v>0</v>
      </c>
      <c r="L72" s="411">
        <v>0</v>
      </c>
      <c r="M72" s="411">
        <v>0</v>
      </c>
      <c r="N72" s="411">
        <v>0</v>
      </c>
      <c r="O72" s="411">
        <v>0</v>
      </c>
      <c r="P72" s="411">
        <v>0</v>
      </c>
      <c r="Q72" s="411">
        <v>0</v>
      </c>
      <c r="R72" s="411">
        <v>0</v>
      </c>
      <c r="S72" s="411">
        <v>0</v>
      </c>
      <c r="T72" s="411">
        <v>0</v>
      </c>
      <c r="U72" s="411">
        <v>0</v>
      </c>
      <c r="V72" s="411">
        <v>0</v>
      </c>
      <c r="W72" s="411">
        <v>0</v>
      </c>
      <c r="X72" s="411">
        <v>0</v>
      </c>
      <c r="Y72" s="411">
        <v>0</v>
      </c>
      <c r="Z72" s="411">
        <v>0</v>
      </c>
      <c r="AA72" s="411">
        <v>0</v>
      </c>
      <c r="AB72" s="411">
        <v>0</v>
      </c>
      <c r="AC72" s="411">
        <v>0</v>
      </c>
      <c r="AD72" s="411">
        <v>0</v>
      </c>
      <c r="AE72" s="411">
        <v>0</v>
      </c>
      <c r="AF72" s="411">
        <v>0</v>
      </c>
      <c r="AG72" s="411">
        <v>0</v>
      </c>
      <c r="AH72" s="411">
        <v>0</v>
      </c>
      <c r="AI72" s="411">
        <v>0</v>
      </c>
      <c r="AJ72" s="411">
        <v>0</v>
      </c>
      <c r="AK72" s="411">
        <v>0</v>
      </c>
      <c r="AL72" s="411">
        <v>0</v>
      </c>
      <c r="AM72" s="411">
        <v>0</v>
      </c>
      <c r="AN72" s="411">
        <v>0</v>
      </c>
      <c r="AO72" s="411">
        <v>0</v>
      </c>
      <c r="AP72" s="411">
        <v>0</v>
      </c>
      <c r="AQ72" s="411">
        <v>0</v>
      </c>
      <c r="AR72" s="411">
        <v>0</v>
      </c>
      <c r="AS72" s="411">
        <v>0</v>
      </c>
      <c r="AT72" s="411">
        <v>0</v>
      </c>
      <c r="AU72" s="411">
        <v>0</v>
      </c>
      <c r="AV72" s="411">
        <v>0</v>
      </c>
      <c r="AW72" s="411">
        <v>0</v>
      </c>
      <c r="AX72" s="411">
        <v>0</v>
      </c>
      <c r="AY72" s="411">
        <v>8368.715759882989</v>
      </c>
      <c r="AZ72" s="411">
        <v>8550.7457064504506</v>
      </c>
      <c r="BA72" s="411">
        <v>8686.3865996039767</v>
      </c>
      <c r="BB72" s="411">
        <v>8862.8786651956671</v>
      </c>
      <c r="BC72" s="411">
        <v>8744.2614551995412</v>
      </c>
      <c r="BD72" s="411">
        <v>8799.1464486206805</v>
      </c>
      <c r="BE72" s="411">
        <v>8948.6029735061147</v>
      </c>
      <c r="BF72" s="411">
        <v>8805.7560961596628</v>
      </c>
      <c r="BG72" s="411">
        <v>8614.4777641779656</v>
      </c>
      <c r="BH72" s="411">
        <v>8393.9614650015592</v>
      </c>
      <c r="BI72" s="411">
        <v>8253.4425293176992</v>
      </c>
      <c r="BJ72" s="411">
        <v>7946.2361717697167</v>
      </c>
      <c r="BK72" s="411">
        <v>7910.3257477681846</v>
      </c>
      <c r="BL72" s="411">
        <v>7571.0675168643202</v>
      </c>
      <c r="BM72" s="411">
        <v>7025.7314680657046</v>
      </c>
      <c r="BN72" s="411">
        <v>6279.4838641329407</v>
      </c>
      <c r="BO72" s="411">
        <v>5521.135282487915</v>
      </c>
      <c r="BP72" s="411">
        <v>3592.5283627914196</v>
      </c>
      <c r="BQ72" s="411">
        <v>1280.46641176446</v>
      </c>
      <c r="BR72" s="411">
        <v>261.17897280439666</v>
      </c>
      <c r="BS72" s="411">
        <v>65.887289461240059</v>
      </c>
      <c r="BT72" s="411">
        <v>15.580486422070958</v>
      </c>
      <c r="BU72" s="411">
        <v>9.17434898796715</v>
      </c>
      <c r="BV72" s="411">
        <v>2.9164800790753178</v>
      </c>
      <c r="BW72" s="411">
        <v>0.87318329139232842</v>
      </c>
      <c r="BX72" s="411">
        <v>0.90061509596896139</v>
      </c>
      <c r="BY72" s="411">
        <v>0.66127865831861476</v>
      </c>
      <c r="BZ72" s="411">
        <v>4.6216625087020473</v>
      </c>
      <c r="CA72" s="412">
        <v>2.2628164254938441</v>
      </c>
    </row>
    <row r="73" spans="1:79" x14ac:dyDescent="0.4">
      <c r="B73" s="415" t="s">
        <v>325</v>
      </c>
      <c r="C73" s="327"/>
      <c r="D73" s="411">
        <v>0</v>
      </c>
      <c r="E73" s="411">
        <v>0</v>
      </c>
      <c r="F73" s="411">
        <v>0</v>
      </c>
      <c r="G73" s="411">
        <v>0</v>
      </c>
      <c r="H73" s="411">
        <v>0</v>
      </c>
      <c r="I73" s="411">
        <v>0</v>
      </c>
      <c r="J73" s="411">
        <v>0</v>
      </c>
      <c r="K73" s="411">
        <v>0</v>
      </c>
      <c r="L73" s="411">
        <v>0</v>
      </c>
      <c r="M73" s="411">
        <v>0</v>
      </c>
      <c r="N73" s="411">
        <v>0</v>
      </c>
      <c r="O73" s="411">
        <v>0</v>
      </c>
      <c r="P73" s="411">
        <v>0</v>
      </c>
      <c r="Q73" s="411">
        <v>0</v>
      </c>
      <c r="R73" s="411">
        <v>0</v>
      </c>
      <c r="S73" s="411">
        <v>0</v>
      </c>
      <c r="T73" s="411">
        <v>0</v>
      </c>
      <c r="U73" s="411">
        <v>0</v>
      </c>
      <c r="V73" s="411">
        <v>0</v>
      </c>
      <c r="W73" s="411">
        <v>0</v>
      </c>
      <c r="X73" s="411">
        <v>0</v>
      </c>
      <c r="Y73" s="411">
        <v>0</v>
      </c>
      <c r="Z73" s="411">
        <v>0</v>
      </c>
      <c r="AA73" s="411">
        <v>0</v>
      </c>
      <c r="AB73" s="411">
        <v>0</v>
      </c>
      <c r="AC73" s="411">
        <v>0</v>
      </c>
      <c r="AD73" s="411">
        <v>0</v>
      </c>
      <c r="AE73" s="411">
        <v>0</v>
      </c>
      <c r="AF73" s="411">
        <v>0</v>
      </c>
      <c r="AG73" s="411">
        <v>0</v>
      </c>
      <c r="AH73" s="411">
        <v>0</v>
      </c>
      <c r="AI73" s="411">
        <v>0</v>
      </c>
      <c r="AJ73" s="411">
        <v>0</v>
      </c>
      <c r="AK73" s="411">
        <v>0</v>
      </c>
      <c r="AL73" s="411">
        <v>0</v>
      </c>
      <c r="AM73" s="411">
        <v>0</v>
      </c>
      <c r="AN73" s="411">
        <v>0</v>
      </c>
      <c r="AO73" s="411">
        <v>0</v>
      </c>
      <c r="AP73" s="411">
        <v>0</v>
      </c>
      <c r="AQ73" s="411">
        <v>0</v>
      </c>
      <c r="AR73" s="411">
        <v>0</v>
      </c>
      <c r="AS73" s="411">
        <v>0</v>
      </c>
      <c r="AT73" s="411">
        <v>0</v>
      </c>
      <c r="AU73" s="411">
        <v>0</v>
      </c>
      <c r="AV73" s="411">
        <v>0</v>
      </c>
      <c r="AW73" s="411">
        <v>0</v>
      </c>
      <c r="AX73" s="411">
        <v>0</v>
      </c>
      <c r="AY73" s="411">
        <v>1440.2263980014545</v>
      </c>
      <c r="AZ73" s="411">
        <v>1165.0085836643389</v>
      </c>
      <c r="BA73" s="411">
        <v>888.43448072181127</v>
      </c>
      <c r="BB73" s="411">
        <v>560.85675503734819</v>
      </c>
      <c r="BC73" s="411">
        <v>208.30556704797399</v>
      </c>
      <c r="BD73" s="411">
        <v>4.4722251306150795</v>
      </c>
      <c r="BE73" s="411">
        <v>0</v>
      </c>
      <c r="BF73" s="411">
        <v>0</v>
      </c>
      <c r="BG73" s="411">
        <v>0</v>
      </c>
      <c r="BH73" s="411">
        <v>0</v>
      </c>
      <c r="BI73" s="411">
        <v>0</v>
      </c>
      <c r="BJ73" s="411">
        <v>0</v>
      </c>
      <c r="BK73" s="411">
        <v>0</v>
      </c>
      <c r="BL73" s="411">
        <v>0</v>
      </c>
      <c r="BM73" s="411">
        <v>0</v>
      </c>
      <c r="BN73" s="411">
        <v>0</v>
      </c>
      <c r="BO73" s="411">
        <v>0</v>
      </c>
      <c r="BP73" s="411">
        <v>0</v>
      </c>
      <c r="BQ73" s="411">
        <v>0</v>
      </c>
      <c r="BR73" s="411">
        <v>0</v>
      </c>
      <c r="BS73" s="411">
        <v>0</v>
      </c>
      <c r="BT73" s="411">
        <v>0</v>
      </c>
      <c r="BU73" s="411">
        <v>0</v>
      </c>
      <c r="BV73" s="411">
        <v>0</v>
      </c>
      <c r="BW73" s="411">
        <v>0</v>
      </c>
      <c r="BX73" s="411">
        <v>0</v>
      </c>
      <c r="BY73" s="411">
        <v>0</v>
      </c>
      <c r="BZ73" s="411">
        <v>0</v>
      </c>
      <c r="CA73" s="412">
        <v>0</v>
      </c>
    </row>
    <row r="74" spans="1:79" ht="26.25" customHeight="1" x14ac:dyDescent="0.4">
      <c r="B74" s="123" t="s">
        <v>479</v>
      </c>
      <c r="C74" s="48"/>
      <c r="D74" s="411">
        <v>0</v>
      </c>
      <c r="E74" s="411">
        <v>0</v>
      </c>
      <c r="F74" s="411">
        <v>0</v>
      </c>
      <c r="G74" s="411">
        <v>0</v>
      </c>
      <c r="H74" s="411">
        <v>0</v>
      </c>
      <c r="I74" s="411">
        <v>0</v>
      </c>
      <c r="J74" s="411">
        <v>0</v>
      </c>
      <c r="K74" s="411">
        <v>0</v>
      </c>
      <c r="L74" s="411">
        <v>0</v>
      </c>
      <c r="M74" s="411">
        <v>0</v>
      </c>
      <c r="N74" s="411">
        <v>0</v>
      </c>
      <c r="O74" s="411">
        <v>0</v>
      </c>
      <c r="P74" s="411">
        <v>0</v>
      </c>
      <c r="Q74" s="411">
        <v>0</v>
      </c>
      <c r="R74" s="411">
        <v>0</v>
      </c>
      <c r="S74" s="411">
        <v>0</v>
      </c>
      <c r="T74" s="411">
        <v>0</v>
      </c>
      <c r="U74" s="411">
        <v>0</v>
      </c>
      <c r="V74" s="411">
        <v>0</v>
      </c>
      <c r="W74" s="411">
        <v>0</v>
      </c>
      <c r="X74" s="411">
        <v>0</v>
      </c>
      <c r="Y74" s="411">
        <v>0</v>
      </c>
      <c r="Z74" s="411">
        <v>0</v>
      </c>
      <c r="AA74" s="411">
        <v>0</v>
      </c>
      <c r="AB74" s="411">
        <v>0</v>
      </c>
      <c r="AC74" s="411">
        <v>0</v>
      </c>
      <c r="AD74" s="411">
        <v>0</v>
      </c>
      <c r="AE74" s="411">
        <v>0</v>
      </c>
      <c r="AF74" s="411">
        <v>0</v>
      </c>
      <c r="AG74" s="411">
        <v>0</v>
      </c>
      <c r="AH74" s="411">
        <v>0</v>
      </c>
      <c r="AI74" s="411">
        <v>0</v>
      </c>
      <c r="AJ74" s="411">
        <v>0</v>
      </c>
      <c r="AK74" s="411">
        <v>0</v>
      </c>
      <c r="AL74" s="411">
        <v>0</v>
      </c>
      <c r="AM74" s="411">
        <v>0</v>
      </c>
      <c r="AN74" s="411">
        <v>0</v>
      </c>
      <c r="AO74" s="411">
        <v>0</v>
      </c>
      <c r="AP74" s="411">
        <v>0</v>
      </c>
      <c r="AQ74" s="411">
        <v>0</v>
      </c>
      <c r="AR74" s="411">
        <v>0</v>
      </c>
      <c r="AS74" s="411">
        <v>0</v>
      </c>
      <c r="AT74" s="411">
        <v>0</v>
      </c>
      <c r="AU74" s="411">
        <v>0</v>
      </c>
      <c r="AV74" s="411">
        <v>0</v>
      </c>
      <c r="AW74" s="411">
        <v>0</v>
      </c>
      <c r="AX74" s="411">
        <v>0</v>
      </c>
      <c r="AY74" s="411">
        <v>2167.7111908357438</v>
      </c>
      <c r="AZ74" s="411">
        <v>1912.1803632934709</v>
      </c>
      <c r="BA74" s="411">
        <v>1600.7251768351487</v>
      </c>
      <c r="BB74" s="411">
        <v>1368.7663674838473</v>
      </c>
      <c r="BC74" s="411">
        <v>1115.9181926527913</v>
      </c>
      <c r="BD74" s="411">
        <v>1008.2793972410941</v>
      </c>
      <c r="BE74" s="411">
        <v>741.41181244198799</v>
      </c>
      <c r="BF74" s="411">
        <v>662.22451932326646</v>
      </c>
      <c r="BG74" s="411">
        <v>614.5202080312821</v>
      </c>
      <c r="BH74" s="411">
        <v>509.94080186266279</v>
      </c>
      <c r="BI74" s="411">
        <v>407.2515547242387</v>
      </c>
      <c r="BJ74" s="411">
        <v>358.54894173018147</v>
      </c>
      <c r="BK74" s="411">
        <v>305.77728686761446</v>
      </c>
      <c r="BL74" s="411">
        <v>258.26955399907246</v>
      </c>
      <c r="BM74" s="411">
        <v>211.46024559556093</v>
      </c>
      <c r="BN74" s="411">
        <v>183.07861718154342</v>
      </c>
      <c r="BO74" s="411">
        <v>144.89523976160285</v>
      </c>
      <c r="BP74" s="411">
        <v>94.139961815969215</v>
      </c>
      <c r="BQ74" s="411">
        <v>31.106857227680578</v>
      </c>
      <c r="BR74" s="411">
        <v>5.6294104470501862</v>
      </c>
      <c r="BS74" s="411">
        <v>1.1466355754466371</v>
      </c>
      <c r="BT74" s="411">
        <v>0.18406679388281008</v>
      </c>
      <c r="BU74" s="411">
        <v>9.4473810885181905E-2</v>
      </c>
      <c r="BV74" s="411">
        <v>4.5744009839709714E-2</v>
      </c>
      <c r="BW74" s="411">
        <v>1.3695586457077689E-2</v>
      </c>
      <c r="BX74" s="411">
        <v>1.4125845092299482E-2</v>
      </c>
      <c r="BY74" s="411">
        <v>1.0371933506402519E-2</v>
      </c>
      <c r="BZ74" s="411">
        <v>7.2489223153176296E-2</v>
      </c>
      <c r="CA74" s="412">
        <v>3.5491515123280235E-2</v>
      </c>
    </row>
    <row r="75" spans="1:79" x14ac:dyDescent="0.4">
      <c r="B75" s="415" t="s">
        <v>326</v>
      </c>
      <c r="C75" s="48"/>
      <c r="D75" s="411">
        <v>0</v>
      </c>
      <c r="E75" s="411">
        <v>0</v>
      </c>
      <c r="F75" s="411">
        <v>0</v>
      </c>
      <c r="G75" s="411">
        <v>0</v>
      </c>
      <c r="H75" s="411">
        <v>0</v>
      </c>
      <c r="I75" s="411">
        <v>0</v>
      </c>
      <c r="J75" s="411">
        <v>0</v>
      </c>
      <c r="K75" s="411">
        <v>0</v>
      </c>
      <c r="L75" s="411">
        <v>0</v>
      </c>
      <c r="M75" s="411">
        <v>0</v>
      </c>
      <c r="N75" s="411">
        <v>0</v>
      </c>
      <c r="O75" s="411">
        <v>0</v>
      </c>
      <c r="P75" s="411">
        <v>0</v>
      </c>
      <c r="Q75" s="411">
        <v>0</v>
      </c>
      <c r="R75" s="411">
        <v>0</v>
      </c>
      <c r="S75" s="411">
        <v>0</v>
      </c>
      <c r="T75" s="411">
        <v>0</v>
      </c>
      <c r="U75" s="411">
        <v>0</v>
      </c>
      <c r="V75" s="411">
        <v>0</v>
      </c>
      <c r="W75" s="411">
        <v>0</v>
      </c>
      <c r="X75" s="411">
        <v>0</v>
      </c>
      <c r="Y75" s="411">
        <v>0</v>
      </c>
      <c r="Z75" s="411">
        <v>0</v>
      </c>
      <c r="AA75" s="411">
        <v>0</v>
      </c>
      <c r="AB75" s="411">
        <v>0</v>
      </c>
      <c r="AC75" s="411">
        <v>0</v>
      </c>
      <c r="AD75" s="411">
        <v>0</v>
      </c>
      <c r="AE75" s="411">
        <v>0</v>
      </c>
      <c r="AF75" s="411">
        <v>0</v>
      </c>
      <c r="AG75" s="411">
        <v>0</v>
      </c>
      <c r="AH75" s="411">
        <v>0</v>
      </c>
      <c r="AI75" s="411">
        <v>0</v>
      </c>
      <c r="AJ75" s="411">
        <v>0</v>
      </c>
      <c r="AK75" s="411">
        <v>0</v>
      </c>
      <c r="AL75" s="411">
        <v>0</v>
      </c>
      <c r="AM75" s="411">
        <v>0</v>
      </c>
      <c r="AN75" s="411">
        <v>0</v>
      </c>
      <c r="AO75" s="411">
        <v>0</v>
      </c>
      <c r="AP75" s="411">
        <v>0</v>
      </c>
      <c r="AQ75" s="411">
        <v>0</v>
      </c>
      <c r="AR75" s="411">
        <v>0</v>
      </c>
      <c r="AS75" s="411">
        <v>0</v>
      </c>
      <c r="AT75" s="411">
        <v>0</v>
      </c>
      <c r="AU75" s="411">
        <v>0</v>
      </c>
      <c r="AV75" s="411">
        <v>0</v>
      </c>
      <c r="AW75" s="411">
        <v>0</v>
      </c>
      <c r="AX75" s="411">
        <v>0</v>
      </c>
      <c r="AY75" s="411">
        <v>1992.4645612555883</v>
      </c>
      <c r="AZ75" s="411">
        <v>1758.4799172714822</v>
      </c>
      <c r="BA75" s="411">
        <v>1482.1190425440386</v>
      </c>
      <c r="BB75" s="411">
        <v>1288.4544269037337</v>
      </c>
      <c r="BC75" s="411">
        <v>1085.8844994736869</v>
      </c>
      <c r="BD75" s="411">
        <v>1008.2793972410941</v>
      </c>
      <c r="BE75" s="411">
        <v>741.41181244198799</v>
      </c>
      <c r="BF75" s="411">
        <v>662.22451932326646</v>
      </c>
      <c r="BG75" s="411">
        <v>614.5202080312821</v>
      </c>
      <c r="BH75" s="411">
        <v>509.94080186266279</v>
      </c>
      <c r="BI75" s="411">
        <v>407.2515547242387</v>
      </c>
      <c r="BJ75" s="411">
        <v>358.54894173018147</v>
      </c>
      <c r="BK75" s="411">
        <v>305.77728686761446</v>
      </c>
      <c r="BL75" s="411">
        <v>258.26955399907246</v>
      </c>
      <c r="BM75" s="411">
        <v>211.46024559556093</v>
      </c>
      <c r="BN75" s="411">
        <v>183.07861718154342</v>
      </c>
      <c r="BO75" s="411">
        <v>144.89523976160285</v>
      </c>
      <c r="BP75" s="411">
        <v>94.139961815969215</v>
      </c>
      <c r="BQ75" s="411">
        <v>31.106857227680578</v>
      </c>
      <c r="BR75" s="411">
        <v>5.6294104470501862</v>
      </c>
      <c r="BS75" s="411">
        <v>1.1466355754466371</v>
      </c>
      <c r="BT75" s="411">
        <v>0.18406679388281008</v>
      </c>
      <c r="BU75" s="411">
        <v>9.4473810885181905E-2</v>
      </c>
      <c r="BV75" s="411">
        <v>4.5744009839709714E-2</v>
      </c>
      <c r="BW75" s="411">
        <v>1.3695586457077689E-2</v>
      </c>
      <c r="BX75" s="411">
        <v>1.4125845092299482E-2</v>
      </c>
      <c r="BY75" s="411">
        <v>1.0371933506402519E-2</v>
      </c>
      <c r="BZ75" s="411">
        <v>7.2489223153176296E-2</v>
      </c>
      <c r="CA75" s="412">
        <v>3.5491515123280235E-2</v>
      </c>
    </row>
    <row r="76" spans="1:79" x14ac:dyDescent="0.4">
      <c r="B76" s="415" t="s">
        <v>325</v>
      </c>
      <c r="C76" s="48"/>
      <c r="D76" s="411">
        <v>0</v>
      </c>
      <c r="E76" s="411">
        <v>0</v>
      </c>
      <c r="F76" s="411">
        <v>0</v>
      </c>
      <c r="G76" s="411">
        <v>0</v>
      </c>
      <c r="H76" s="411">
        <v>0</v>
      </c>
      <c r="I76" s="411">
        <v>0</v>
      </c>
      <c r="J76" s="411">
        <v>0</v>
      </c>
      <c r="K76" s="411">
        <v>0</v>
      </c>
      <c r="L76" s="411">
        <v>0</v>
      </c>
      <c r="M76" s="411">
        <v>0</v>
      </c>
      <c r="N76" s="411">
        <v>0</v>
      </c>
      <c r="O76" s="411">
        <v>0</v>
      </c>
      <c r="P76" s="411">
        <v>0</v>
      </c>
      <c r="Q76" s="411">
        <v>0</v>
      </c>
      <c r="R76" s="411">
        <v>0</v>
      </c>
      <c r="S76" s="411">
        <v>0</v>
      </c>
      <c r="T76" s="411">
        <v>0</v>
      </c>
      <c r="U76" s="411">
        <v>0</v>
      </c>
      <c r="V76" s="411">
        <v>0</v>
      </c>
      <c r="W76" s="411">
        <v>0</v>
      </c>
      <c r="X76" s="411">
        <v>0</v>
      </c>
      <c r="Y76" s="411">
        <v>0</v>
      </c>
      <c r="Z76" s="411">
        <v>0</v>
      </c>
      <c r="AA76" s="411">
        <v>0</v>
      </c>
      <c r="AB76" s="411">
        <v>0</v>
      </c>
      <c r="AC76" s="411">
        <v>0</v>
      </c>
      <c r="AD76" s="411">
        <v>0</v>
      </c>
      <c r="AE76" s="411">
        <v>0</v>
      </c>
      <c r="AF76" s="411">
        <v>0</v>
      </c>
      <c r="AG76" s="411">
        <v>0</v>
      </c>
      <c r="AH76" s="411">
        <v>0</v>
      </c>
      <c r="AI76" s="411">
        <v>0</v>
      </c>
      <c r="AJ76" s="411">
        <v>0</v>
      </c>
      <c r="AK76" s="411">
        <v>0</v>
      </c>
      <c r="AL76" s="411">
        <v>0</v>
      </c>
      <c r="AM76" s="411">
        <v>0</v>
      </c>
      <c r="AN76" s="411">
        <v>0</v>
      </c>
      <c r="AO76" s="411">
        <v>0</v>
      </c>
      <c r="AP76" s="411">
        <v>0</v>
      </c>
      <c r="AQ76" s="411">
        <v>0</v>
      </c>
      <c r="AR76" s="411">
        <v>0</v>
      </c>
      <c r="AS76" s="411">
        <v>0</v>
      </c>
      <c r="AT76" s="411">
        <v>0</v>
      </c>
      <c r="AU76" s="411">
        <v>0</v>
      </c>
      <c r="AV76" s="411">
        <v>0</v>
      </c>
      <c r="AW76" s="411">
        <v>0</v>
      </c>
      <c r="AX76" s="411">
        <v>0</v>
      </c>
      <c r="AY76" s="411">
        <v>175.24662958015537</v>
      </c>
      <c r="AZ76" s="411">
        <v>153.70044602198868</v>
      </c>
      <c r="BA76" s="411">
        <v>118.60613429111015</v>
      </c>
      <c r="BB76" s="411">
        <v>80.311940580113458</v>
      </c>
      <c r="BC76" s="411">
        <v>30.033693179104361</v>
      </c>
      <c r="BD76" s="411">
        <v>0</v>
      </c>
      <c r="BE76" s="411">
        <v>0</v>
      </c>
      <c r="BF76" s="411">
        <v>0</v>
      </c>
      <c r="BG76" s="411">
        <v>0</v>
      </c>
      <c r="BH76" s="411">
        <v>0</v>
      </c>
      <c r="BI76" s="411">
        <v>0</v>
      </c>
      <c r="BJ76" s="411">
        <v>0</v>
      </c>
      <c r="BK76" s="411">
        <v>0</v>
      </c>
      <c r="BL76" s="411">
        <v>0</v>
      </c>
      <c r="BM76" s="411">
        <v>0</v>
      </c>
      <c r="BN76" s="411">
        <v>0</v>
      </c>
      <c r="BO76" s="411">
        <v>0</v>
      </c>
      <c r="BP76" s="411">
        <v>0</v>
      </c>
      <c r="BQ76" s="411">
        <v>0</v>
      </c>
      <c r="BR76" s="411">
        <v>0</v>
      </c>
      <c r="BS76" s="411">
        <v>0</v>
      </c>
      <c r="BT76" s="411">
        <v>0</v>
      </c>
      <c r="BU76" s="411">
        <v>0</v>
      </c>
      <c r="BV76" s="411">
        <v>0</v>
      </c>
      <c r="BW76" s="411">
        <v>0</v>
      </c>
      <c r="BX76" s="411">
        <v>0</v>
      </c>
      <c r="BY76" s="411">
        <v>0</v>
      </c>
      <c r="BZ76" s="411">
        <v>0</v>
      </c>
      <c r="CA76" s="412">
        <v>0</v>
      </c>
    </row>
    <row r="77" spans="1:79" s="230" customFormat="1" ht="26.25" customHeight="1" x14ac:dyDescent="0.4">
      <c r="A77" s="360"/>
      <c r="B77" s="91" t="s">
        <v>163</v>
      </c>
      <c r="C77" s="91"/>
      <c r="D77" s="407">
        <v>0</v>
      </c>
      <c r="E77" s="407">
        <v>0</v>
      </c>
      <c r="F77" s="407">
        <v>0</v>
      </c>
      <c r="G77" s="407">
        <v>0</v>
      </c>
      <c r="H77" s="407">
        <v>0</v>
      </c>
      <c r="I77" s="407">
        <v>0</v>
      </c>
      <c r="J77" s="407">
        <v>0</v>
      </c>
      <c r="K77" s="407">
        <v>0</v>
      </c>
      <c r="L77" s="407">
        <v>0</v>
      </c>
      <c r="M77" s="407">
        <v>0</v>
      </c>
      <c r="N77" s="407">
        <v>0</v>
      </c>
      <c r="O77" s="407">
        <v>0</v>
      </c>
      <c r="P77" s="407">
        <v>0</v>
      </c>
      <c r="Q77" s="407">
        <v>0</v>
      </c>
      <c r="R77" s="407">
        <v>0</v>
      </c>
      <c r="S77" s="407">
        <v>0</v>
      </c>
      <c r="T77" s="407">
        <v>0</v>
      </c>
      <c r="U77" s="407">
        <v>0</v>
      </c>
      <c r="V77" s="407">
        <v>0</v>
      </c>
      <c r="W77" s="407">
        <v>0</v>
      </c>
      <c r="X77" s="407">
        <v>0</v>
      </c>
      <c r="Y77" s="407">
        <v>0</v>
      </c>
      <c r="Z77" s="407">
        <v>0</v>
      </c>
      <c r="AA77" s="407">
        <f t="shared" ref="AA77:AY77" si="35">SUM(AA78,AA81)</f>
        <v>1109.1912090096807</v>
      </c>
      <c r="AB77" s="407">
        <f t="shared" si="35"/>
        <v>2201.097527140003</v>
      </c>
      <c r="AC77" s="407">
        <f t="shared" si="35"/>
        <v>2492.5009494800297</v>
      </c>
      <c r="AD77" s="407">
        <f t="shared" si="35"/>
        <v>2744.5024199006261</v>
      </c>
      <c r="AE77" s="407">
        <f t="shared" si="35"/>
        <v>3092.560078291905</v>
      </c>
      <c r="AF77" s="407">
        <f t="shared" si="35"/>
        <v>3408.4685292057425</v>
      </c>
      <c r="AG77" s="407">
        <f t="shared" si="35"/>
        <v>3732.8374163279841</v>
      </c>
      <c r="AH77" s="407">
        <f t="shared" si="35"/>
        <v>4021.316072659572</v>
      </c>
      <c r="AI77" s="407">
        <f t="shared" si="35"/>
        <v>4075.4667049857198</v>
      </c>
      <c r="AJ77" s="407">
        <f t="shared" si="35"/>
        <v>3952.7944829884677</v>
      </c>
      <c r="AK77" s="407">
        <f t="shared" si="35"/>
        <v>4261.2887281799613</v>
      </c>
      <c r="AL77" s="407">
        <f t="shared" si="35"/>
        <v>4618.3989305612295</v>
      </c>
      <c r="AM77" s="407">
        <f t="shared" si="35"/>
        <v>5180.9825471661543</v>
      </c>
      <c r="AN77" s="407">
        <f t="shared" si="35"/>
        <v>5611.7783175283284</v>
      </c>
      <c r="AO77" s="407">
        <f t="shared" si="35"/>
        <v>5833.7048740772325</v>
      </c>
      <c r="AP77" s="407">
        <f t="shared" si="35"/>
        <v>6376.5723197278967</v>
      </c>
      <c r="AQ77" s="407">
        <f t="shared" si="35"/>
        <v>6704.1356724519446</v>
      </c>
      <c r="AR77" s="407">
        <f t="shared" si="35"/>
        <v>7125.3213576564494</v>
      </c>
      <c r="AS77" s="407">
        <f t="shared" si="35"/>
        <v>7555.6038509158961</v>
      </c>
      <c r="AT77" s="407">
        <f t="shared" si="35"/>
        <v>8065.2037989626697</v>
      </c>
      <c r="AU77" s="407">
        <f t="shared" si="35"/>
        <v>9442.0493929757558</v>
      </c>
      <c r="AV77" s="407">
        <f t="shared" si="35"/>
        <v>10424.813514373878</v>
      </c>
      <c r="AW77" s="407">
        <f t="shared" si="35"/>
        <v>11583.902819620746</v>
      </c>
      <c r="AX77" s="407">
        <f t="shared" si="35"/>
        <v>12477.600019350924</v>
      </c>
      <c r="AY77" s="407">
        <f t="shared" si="35"/>
        <v>425.77706993668721</v>
      </c>
      <c r="AZ77" s="407">
        <v>0</v>
      </c>
      <c r="BA77" s="407">
        <v>0</v>
      </c>
      <c r="BB77" s="407">
        <v>0</v>
      </c>
      <c r="BC77" s="407">
        <v>0</v>
      </c>
      <c r="BD77" s="407">
        <v>0</v>
      </c>
      <c r="BE77" s="407">
        <v>0</v>
      </c>
      <c r="BF77" s="407">
        <v>0</v>
      </c>
      <c r="BG77" s="407">
        <v>0</v>
      </c>
      <c r="BH77" s="407">
        <v>0</v>
      </c>
      <c r="BI77" s="407">
        <v>0</v>
      </c>
      <c r="BJ77" s="407">
        <v>0</v>
      </c>
      <c r="BK77" s="407">
        <v>0</v>
      </c>
      <c r="BL77" s="407">
        <v>0</v>
      </c>
      <c r="BM77" s="407">
        <v>0</v>
      </c>
      <c r="BN77" s="407">
        <v>0</v>
      </c>
      <c r="BO77" s="407">
        <v>0</v>
      </c>
      <c r="BP77" s="407">
        <v>0</v>
      </c>
      <c r="BQ77" s="407">
        <v>0</v>
      </c>
      <c r="BR77" s="407">
        <v>0</v>
      </c>
      <c r="BS77" s="407">
        <v>0</v>
      </c>
      <c r="BT77" s="407">
        <v>0</v>
      </c>
      <c r="BU77" s="407">
        <v>0</v>
      </c>
      <c r="BV77" s="407">
        <v>0</v>
      </c>
      <c r="BW77" s="407">
        <v>0</v>
      </c>
      <c r="BX77" s="407">
        <v>0</v>
      </c>
      <c r="BY77" s="407">
        <v>0</v>
      </c>
      <c r="BZ77" s="407">
        <v>0</v>
      </c>
      <c r="CA77" s="408">
        <v>0</v>
      </c>
    </row>
    <row r="78" spans="1:79" x14ac:dyDescent="0.4">
      <c r="B78" s="123" t="s">
        <v>480</v>
      </c>
      <c r="C78" s="123"/>
      <c r="D78" s="411">
        <v>0</v>
      </c>
      <c r="E78" s="411">
        <v>0</v>
      </c>
      <c r="F78" s="411">
        <v>0</v>
      </c>
      <c r="G78" s="411">
        <v>0</v>
      </c>
      <c r="H78" s="411">
        <v>0</v>
      </c>
      <c r="I78" s="411">
        <v>0</v>
      </c>
      <c r="J78" s="411">
        <v>0</v>
      </c>
      <c r="K78" s="411">
        <v>0</v>
      </c>
      <c r="L78" s="411">
        <v>0</v>
      </c>
      <c r="M78" s="411">
        <v>0</v>
      </c>
      <c r="N78" s="411">
        <v>0</v>
      </c>
      <c r="O78" s="411">
        <v>0</v>
      </c>
      <c r="P78" s="411">
        <v>0</v>
      </c>
      <c r="Q78" s="411">
        <v>0</v>
      </c>
      <c r="R78" s="411">
        <v>0</v>
      </c>
      <c r="S78" s="411">
        <v>0</v>
      </c>
      <c r="T78" s="411">
        <v>0</v>
      </c>
      <c r="U78" s="411">
        <v>0</v>
      </c>
      <c r="V78" s="411">
        <v>0</v>
      </c>
      <c r="W78" s="411">
        <v>0</v>
      </c>
      <c r="X78" s="411">
        <v>0</v>
      </c>
      <c r="Y78" s="411">
        <v>0</v>
      </c>
      <c r="Z78" s="411">
        <v>0</v>
      </c>
      <c r="AA78" s="411">
        <v>1109.1912090096807</v>
      </c>
      <c r="AB78" s="411">
        <v>2201.097527140003</v>
      </c>
      <c r="AC78" s="411">
        <v>2492.5009494800297</v>
      </c>
      <c r="AD78" s="411">
        <v>2744.5024199006261</v>
      </c>
      <c r="AE78" s="411">
        <v>3092.560078291905</v>
      </c>
      <c r="AF78" s="411">
        <v>3408.4685292057425</v>
      </c>
      <c r="AG78" s="411">
        <v>3732.8374163279841</v>
      </c>
      <c r="AH78" s="411">
        <v>4021.316072659572</v>
      </c>
      <c r="AI78" s="411">
        <v>4063.1788656742051</v>
      </c>
      <c r="AJ78" s="411">
        <v>3918.4223570494378</v>
      </c>
      <c r="AK78" s="411">
        <v>4180.4175552364004</v>
      </c>
      <c r="AL78" s="411">
        <v>4464.7422178683573</v>
      </c>
      <c r="AM78" s="411">
        <v>4995.5520820699294</v>
      </c>
      <c r="AN78" s="411">
        <v>5349.7905342637005</v>
      </c>
      <c r="AO78" s="411">
        <v>5518.3023542782503</v>
      </c>
      <c r="AP78" s="411">
        <v>5915.2420487982135</v>
      </c>
      <c r="AQ78" s="411">
        <v>6114.193505193376</v>
      </c>
      <c r="AR78" s="411">
        <v>6418.5728645624276</v>
      </c>
      <c r="AS78" s="411">
        <v>6697.6020501261573</v>
      </c>
      <c r="AT78" s="411">
        <v>7025.7653000841465</v>
      </c>
      <c r="AU78" s="411">
        <v>8080.5717542946722</v>
      </c>
      <c r="AV78" s="411">
        <v>8763.1545794185568</v>
      </c>
      <c r="AW78" s="411">
        <v>9559.9549736433983</v>
      </c>
      <c r="AX78" s="411">
        <v>10141.169968748398</v>
      </c>
      <c r="AY78" s="411">
        <v>345.60214787443942</v>
      </c>
      <c r="AZ78" s="411">
        <v>0</v>
      </c>
      <c r="BA78" s="411">
        <v>0</v>
      </c>
      <c r="BB78" s="411">
        <v>0</v>
      </c>
      <c r="BC78" s="411">
        <v>0</v>
      </c>
      <c r="BD78" s="411">
        <v>0</v>
      </c>
      <c r="BE78" s="411">
        <v>0</v>
      </c>
      <c r="BF78" s="411">
        <v>0</v>
      </c>
      <c r="BG78" s="411">
        <v>0</v>
      </c>
      <c r="BH78" s="411">
        <v>0</v>
      </c>
      <c r="BI78" s="411">
        <v>0</v>
      </c>
      <c r="BJ78" s="411">
        <v>0</v>
      </c>
      <c r="BK78" s="411">
        <v>0</v>
      </c>
      <c r="BL78" s="411">
        <v>0</v>
      </c>
      <c r="BM78" s="411">
        <v>0</v>
      </c>
      <c r="BN78" s="411">
        <v>0</v>
      </c>
      <c r="BO78" s="411">
        <v>0</v>
      </c>
      <c r="BP78" s="411">
        <v>0</v>
      </c>
      <c r="BQ78" s="411">
        <v>0</v>
      </c>
      <c r="BR78" s="411">
        <v>0</v>
      </c>
      <c r="BS78" s="411">
        <v>0</v>
      </c>
      <c r="BT78" s="411">
        <v>0</v>
      </c>
      <c r="BU78" s="411">
        <v>0</v>
      </c>
      <c r="BV78" s="411">
        <v>0</v>
      </c>
      <c r="BW78" s="411">
        <v>0</v>
      </c>
      <c r="BX78" s="411">
        <v>0</v>
      </c>
      <c r="BY78" s="411">
        <v>0</v>
      </c>
      <c r="BZ78" s="411">
        <v>0</v>
      </c>
      <c r="CA78" s="412">
        <v>0</v>
      </c>
    </row>
    <row r="79" spans="1:79" x14ac:dyDescent="0.4">
      <c r="B79" s="415" t="s">
        <v>326</v>
      </c>
      <c r="C79" s="123"/>
      <c r="D79" s="411">
        <v>0</v>
      </c>
      <c r="E79" s="411">
        <v>0</v>
      </c>
      <c r="F79" s="411">
        <v>0</v>
      </c>
      <c r="G79" s="411">
        <v>0</v>
      </c>
      <c r="H79" s="411">
        <v>0</v>
      </c>
      <c r="I79" s="411">
        <v>0</v>
      </c>
      <c r="J79" s="411">
        <v>0</v>
      </c>
      <c r="K79" s="411">
        <v>0</v>
      </c>
      <c r="L79" s="411">
        <v>0</v>
      </c>
      <c r="M79" s="411">
        <v>0</v>
      </c>
      <c r="N79" s="411">
        <v>0</v>
      </c>
      <c r="O79" s="411">
        <v>0</v>
      </c>
      <c r="P79" s="411">
        <v>0</v>
      </c>
      <c r="Q79" s="411">
        <v>0</v>
      </c>
      <c r="R79" s="411">
        <v>0</v>
      </c>
      <c r="S79" s="411">
        <v>0</v>
      </c>
      <c r="T79" s="411">
        <v>0</v>
      </c>
      <c r="U79" s="411">
        <v>0</v>
      </c>
      <c r="V79" s="411">
        <v>0</v>
      </c>
      <c r="W79" s="411">
        <v>0</v>
      </c>
      <c r="X79" s="411">
        <v>0</v>
      </c>
      <c r="Y79" s="411">
        <v>0</v>
      </c>
      <c r="Z79" s="411">
        <v>0</v>
      </c>
      <c r="AA79" s="411">
        <v>0</v>
      </c>
      <c r="AB79" s="411">
        <v>0</v>
      </c>
      <c r="AC79" s="411">
        <v>0</v>
      </c>
      <c r="AD79" s="411">
        <v>0</v>
      </c>
      <c r="AE79" s="411">
        <v>0</v>
      </c>
      <c r="AF79" s="411">
        <v>0</v>
      </c>
      <c r="AG79" s="411">
        <v>0</v>
      </c>
      <c r="AH79" s="411">
        <v>3699.6687302782952</v>
      </c>
      <c r="AI79" s="411">
        <v>3738.1831030557423</v>
      </c>
      <c r="AJ79" s="411">
        <v>3607.6330334399295</v>
      </c>
      <c r="AK79" s="411">
        <v>3848.5155851901818</v>
      </c>
      <c r="AL79" s="411">
        <v>4102.6011191813668</v>
      </c>
      <c r="AM79" s="411">
        <v>4581.16754592507</v>
      </c>
      <c r="AN79" s="411">
        <v>4864.7903985336534</v>
      </c>
      <c r="AO79" s="411">
        <v>4940.2204791094764</v>
      </c>
      <c r="AP79" s="411">
        <v>5196.1196533932389</v>
      </c>
      <c r="AQ79" s="411">
        <v>5268.5283781839844</v>
      </c>
      <c r="AR79" s="411">
        <v>5448.3494211453199</v>
      </c>
      <c r="AS79" s="411">
        <v>5591.5702642347633</v>
      </c>
      <c r="AT79" s="411">
        <v>5766.5602662967021</v>
      </c>
      <c r="AU79" s="411">
        <v>6581.2543251511006</v>
      </c>
      <c r="AV79" s="411">
        <v>7124.9344124753325</v>
      </c>
      <c r="AW79" s="411">
        <v>7801.5618333846796</v>
      </c>
      <c r="AX79" s="411">
        <v>8309.8359190053761</v>
      </c>
      <c r="AY79" s="411">
        <v>283.19189511098079</v>
      </c>
      <c r="AZ79" s="411">
        <v>0</v>
      </c>
      <c r="BA79" s="411">
        <v>0</v>
      </c>
      <c r="BB79" s="411">
        <v>0</v>
      </c>
      <c r="BC79" s="411">
        <v>0</v>
      </c>
      <c r="BD79" s="411">
        <v>0</v>
      </c>
      <c r="BE79" s="411">
        <v>0</v>
      </c>
      <c r="BF79" s="411">
        <v>0</v>
      </c>
      <c r="BG79" s="411">
        <v>0</v>
      </c>
      <c r="BH79" s="411">
        <v>0</v>
      </c>
      <c r="BI79" s="411">
        <v>0</v>
      </c>
      <c r="BJ79" s="411">
        <v>0</v>
      </c>
      <c r="BK79" s="411">
        <v>0</v>
      </c>
      <c r="BL79" s="411">
        <v>0</v>
      </c>
      <c r="BM79" s="411">
        <v>0</v>
      </c>
      <c r="BN79" s="411">
        <v>0</v>
      </c>
      <c r="BO79" s="411">
        <v>0</v>
      </c>
      <c r="BP79" s="411">
        <v>0</v>
      </c>
      <c r="BQ79" s="411">
        <v>0</v>
      </c>
      <c r="BR79" s="411">
        <v>0</v>
      </c>
      <c r="BS79" s="411">
        <v>0</v>
      </c>
      <c r="BT79" s="411">
        <v>0</v>
      </c>
      <c r="BU79" s="411">
        <v>0</v>
      </c>
      <c r="BV79" s="411">
        <v>0</v>
      </c>
      <c r="BW79" s="411">
        <v>0</v>
      </c>
      <c r="BX79" s="411">
        <v>0</v>
      </c>
      <c r="BY79" s="411">
        <v>0</v>
      </c>
      <c r="BZ79" s="411">
        <v>0</v>
      </c>
      <c r="CA79" s="412">
        <v>0</v>
      </c>
    </row>
    <row r="80" spans="1:79" x14ac:dyDescent="0.4">
      <c r="B80" s="415" t="s">
        <v>325</v>
      </c>
      <c r="C80" s="123"/>
      <c r="D80" s="411">
        <v>0</v>
      </c>
      <c r="E80" s="411">
        <v>0</v>
      </c>
      <c r="F80" s="411">
        <v>0</v>
      </c>
      <c r="G80" s="411">
        <v>0</v>
      </c>
      <c r="H80" s="411">
        <v>0</v>
      </c>
      <c r="I80" s="411">
        <v>0</v>
      </c>
      <c r="J80" s="411">
        <v>0</v>
      </c>
      <c r="K80" s="411">
        <v>0</v>
      </c>
      <c r="L80" s="411">
        <v>0</v>
      </c>
      <c r="M80" s="411">
        <v>0</v>
      </c>
      <c r="N80" s="411">
        <v>0</v>
      </c>
      <c r="O80" s="411">
        <v>0</v>
      </c>
      <c r="P80" s="411">
        <v>0</v>
      </c>
      <c r="Q80" s="411">
        <v>0</v>
      </c>
      <c r="R80" s="411">
        <v>0</v>
      </c>
      <c r="S80" s="411">
        <v>0</v>
      </c>
      <c r="T80" s="411">
        <v>0</v>
      </c>
      <c r="U80" s="411">
        <v>0</v>
      </c>
      <c r="V80" s="411">
        <v>0</v>
      </c>
      <c r="W80" s="411">
        <v>0</v>
      </c>
      <c r="X80" s="411">
        <v>0</v>
      </c>
      <c r="Y80" s="411">
        <v>0</v>
      </c>
      <c r="Z80" s="411">
        <v>0</v>
      </c>
      <c r="AA80" s="411">
        <v>0</v>
      </c>
      <c r="AB80" s="411">
        <v>0</v>
      </c>
      <c r="AC80" s="411">
        <v>0</v>
      </c>
      <c r="AD80" s="411">
        <v>0</v>
      </c>
      <c r="AE80" s="411">
        <v>0</v>
      </c>
      <c r="AF80" s="411">
        <v>0</v>
      </c>
      <c r="AG80" s="411">
        <v>0</v>
      </c>
      <c r="AH80" s="411">
        <v>321.64734238127653</v>
      </c>
      <c r="AI80" s="411">
        <v>324.99576261846244</v>
      </c>
      <c r="AJ80" s="411">
        <v>310.78932360950859</v>
      </c>
      <c r="AK80" s="411">
        <v>331.90197004621803</v>
      </c>
      <c r="AL80" s="411">
        <v>362.14109868698995</v>
      </c>
      <c r="AM80" s="411">
        <v>414.38453614485906</v>
      </c>
      <c r="AN80" s="411">
        <v>485.00013573004702</v>
      </c>
      <c r="AO80" s="411">
        <v>578.08187516877388</v>
      </c>
      <c r="AP80" s="411">
        <v>719.12239540497433</v>
      </c>
      <c r="AQ80" s="411">
        <v>845.66512700939177</v>
      </c>
      <c r="AR80" s="411">
        <v>970.22344341710811</v>
      </c>
      <c r="AS80" s="411">
        <v>1106.0317858913936</v>
      </c>
      <c r="AT80" s="411">
        <v>1259.2050337874446</v>
      </c>
      <c r="AU80" s="411">
        <v>1499.317429143571</v>
      </c>
      <c r="AV80" s="411">
        <v>1638.2201669432247</v>
      </c>
      <c r="AW80" s="411">
        <v>1758.3931402587189</v>
      </c>
      <c r="AX80" s="411">
        <v>1831.3340497430211</v>
      </c>
      <c r="AY80" s="411">
        <v>62.410252763458651</v>
      </c>
      <c r="AZ80" s="411">
        <v>0</v>
      </c>
      <c r="BA80" s="411">
        <v>0</v>
      </c>
      <c r="BB80" s="411">
        <v>0</v>
      </c>
      <c r="BC80" s="411">
        <v>0</v>
      </c>
      <c r="BD80" s="411">
        <v>0</v>
      </c>
      <c r="BE80" s="411">
        <v>0</v>
      </c>
      <c r="BF80" s="411">
        <v>0</v>
      </c>
      <c r="BG80" s="411">
        <v>0</v>
      </c>
      <c r="BH80" s="411">
        <v>0</v>
      </c>
      <c r="BI80" s="411">
        <v>0</v>
      </c>
      <c r="BJ80" s="411">
        <v>0</v>
      </c>
      <c r="BK80" s="411">
        <v>0</v>
      </c>
      <c r="BL80" s="411">
        <v>0</v>
      </c>
      <c r="BM80" s="411">
        <v>0</v>
      </c>
      <c r="BN80" s="411">
        <v>0</v>
      </c>
      <c r="BO80" s="411">
        <v>0</v>
      </c>
      <c r="BP80" s="411">
        <v>0</v>
      </c>
      <c r="BQ80" s="411">
        <v>0</v>
      </c>
      <c r="BR80" s="411">
        <v>0</v>
      </c>
      <c r="BS80" s="411">
        <v>0</v>
      </c>
      <c r="BT80" s="411">
        <v>0</v>
      </c>
      <c r="BU80" s="411">
        <v>0</v>
      </c>
      <c r="BV80" s="411">
        <v>0</v>
      </c>
      <c r="BW80" s="411">
        <v>0</v>
      </c>
      <c r="BX80" s="411">
        <v>0</v>
      </c>
      <c r="BY80" s="411">
        <v>0</v>
      </c>
      <c r="BZ80" s="411">
        <v>0</v>
      </c>
      <c r="CA80" s="412">
        <v>0</v>
      </c>
    </row>
    <row r="81" spans="1:79" ht="26.25" customHeight="1" x14ac:dyDescent="0.4">
      <c r="A81" s="312"/>
      <c r="B81" s="64" t="s">
        <v>481</v>
      </c>
      <c r="C81" s="64"/>
      <c r="D81" s="411">
        <v>0</v>
      </c>
      <c r="E81" s="411">
        <v>0</v>
      </c>
      <c r="F81" s="411">
        <v>0</v>
      </c>
      <c r="G81" s="411">
        <v>0</v>
      </c>
      <c r="H81" s="411">
        <v>0</v>
      </c>
      <c r="I81" s="411">
        <v>0</v>
      </c>
      <c r="J81" s="411">
        <v>0</v>
      </c>
      <c r="K81" s="411">
        <v>0</v>
      </c>
      <c r="L81" s="411">
        <v>0</v>
      </c>
      <c r="M81" s="411">
        <v>0</v>
      </c>
      <c r="N81" s="411">
        <v>0</v>
      </c>
      <c r="O81" s="411">
        <v>0</v>
      </c>
      <c r="P81" s="411">
        <v>0</v>
      </c>
      <c r="Q81" s="411">
        <v>0</v>
      </c>
      <c r="R81" s="411">
        <v>0</v>
      </c>
      <c r="S81" s="411">
        <v>0</v>
      </c>
      <c r="T81" s="411">
        <v>0</v>
      </c>
      <c r="U81" s="411">
        <v>0</v>
      </c>
      <c r="V81" s="411">
        <v>0</v>
      </c>
      <c r="W81" s="411">
        <v>0</v>
      </c>
      <c r="X81" s="411">
        <v>0</v>
      </c>
      <c r="Y81" s="411">
        <v>0</v>
      </c>
      <c r="Z81" s="411">
        <v>0</v>
      </c>
      <c r="AA81" s="411">
        <v>0</v>
      </c>
      <c r="AB81" s="411">
        <v>0</v>
      </c>
      <c r="AC81" s="411">
        <v>0</v>
      </c>
      <c r="AD81" s="411">
        <v>0</v>
      </c>
      <c r="AE81" s="411">
        <v>0</v>
      </c>
      <c r="AF81" s="411">
        <v>0</v>
      </c>
      <c r="AG81" s="411">
        <v>0</v>
      </c>
      <c r="AH81" s="411">
        <v>0</v>
      </c>
      <c r="AI81" s="411">
        <v>12.287839311514734</v>
      </c>
      <c r="AJ81" s="411">
        <v>34.372125939030155</v>
      </c>
      <c r="AK81" s="411">
        <v>80.871172943561305</v>
      </c>
      <c r="AL81" s="411">
        <v>153.65671269287202</v>
      </c>
      <c r="AM81" s="411">
        <v>185.43046509622454</v>
      </c>
      <c r="AN81" s="411">
        <v>261.98778326462781</v>
      </c>
      <c r="AO81" s="411">
        <v>315.40251979898187</v>
      </c>
      <c r="AP81" s="411">
        <v>461.33027092968337</v>
      </c>
      <c r="AQ81" s="411">
        <v>589.94216725856893</v>
      </c>
      <c r="AR81" s="411">
        <v>706.74849309402202</v>
      </c>
      <c r="AS81" s="411">
        <v>858.00180078973847</v>
      </c>
      <c r="AT81" s="411">
        <v>1039.438498878523</v>
      </c>
      <c r="AU81" s="411">
        <v>1361.4776386810834</v>
      </c>
      <c r="AV81" s="411">
        <v>1661.6589349553219</v>
      </c>
      <c r="AW81" s="411">
        <v>2023.947845977347</v>
      </c>
      <c r="AX81" s="411">
        <v>2336.4300506025261</v>
      </c>
      <c r="AY81" s="411">
        <v>80.174922062247774</v>
      </c>
      <c r="AZ81" s="411">
        <v>0</v>
      </c>
      <c r="BA81" s="411">
        <v>0</v>
      </c>
      <c r="BB81" s="411">
        <v>0</v>
      </c>
      <c r="BC81" s="411">
        <v>0</v>
      </c>
      <c r="BD81" s="411">
        <v>0</v>
      </c>
      <c r="BE81" s="411">
        <v>0</v>
      </c>
      <c r="BF81" s="411">
        <v>0</v>
      </c>
      <c r="BG81" s="411">
        <v>0</v>
      </c>
      <c r="BH81" s="411">
        <v>0</v>
      </c>
      <c r="BI81" s="411">
        <v>0</v>
      </c>
      <c r="BJ81" s="411">
        <v>0</v>
      </c>
      <c r="BK81" s="411">
        <v>0</v>
      </c>
      <c r="BL81" s="411">
        <v>0</v>
      </c>
      <c r="BM81" s="411">
        <v>0</v>
      </c>
      <c r="BN81" s="411">
        <v>0</v>
      </c>
      <c r="BO81" s="411">
        <v>0</v>
      </c>
      <c r="BP81" s="411">
        <v>0</v>
      </c>
      <c r="BQ81" s="411">
        <v>0</v>
      </c>
      <c r="BR81" s="411">
        <v>0</v>
      </c>
      <c r="BS81" s="411">
        <v>0</v>
      </c>
      <c r="BT81" s="411">
        <v>0</v>
      </c>
      <c r="BU81" s="411">
        <v>0</v>
      </c>
      <c r="BV81" s="411">
        <v>0</v>
      </c>
      <c r="BW81" s="411">
        <v>0</v>
      </c>
      <c r="BX81" s="411">
        <v>0</v>
      </c>
      <c r="BY81" s="411">
        <v>0</v>
      </c>
      <c r="BZ81" s="411">
        <v>0</v>
      </c>
      <c r="CA81" s="412">
        <v>0</v>
      </c>
    </row>
    <row r="82" spans="1:79" x14ac:dyDescent="0.4">
      <c r="A82" s="312"/>
      <c r="B82" s="415" t="s">
        <v>326</v>
      </c>
      <c r="C82" s="64"/>
      <c r="D82" s="411">
        <v>0</v>
      </c>
      <c r="E82" s="411">
        <v>0</v>
      </c>
      <c r="F82" s="411">
        <v>0</v>
      </c>
      <c r="G82" s="411">
        <v>0</v>
      </c>
      <c r="H82" s="411">
        <v>0</v>
      </c>
      <c r="I82" s="411">
        <v>0</v>
      </c>
      <c r="J82" s="411">
        <v>0</v>
      </c>
      <c r="K82" s="411">
        <v>0</v>
      </c>
      <c r="L82" s="411">
        <v>0</v>
      </c>
      <c r="M82" s="411">
        <v>0</v>
      </c>
      <c r="N82" s="411">
        <v>0</v>
      </c>
      <c r="O82" s="411">
        <v>0</v>
      </c>
      <c r="P82" s="411">
        <v>0</v>
      </c>
      <c r="Q82" s="411">
        <v>0</v>
      </c>
      <c r="R82" s="411">
        <v>0</v>
      </c>
      <c r="S82" s="411">
        <v>0</v>
      </c>
      <c r="T82" s="411">
        <v>0</v>
      </c>
      <c r="U82" s="411">
        <v>0</v>
      </c>
      <c r="V82" s="411">
        <v>0</v>
      </c>
      <c r="W82" s="411">
        <v>0</v>
      </c>
      <c r="X82" s="411">
        <v>0</v>
      </c>
      <c r="Y82" s="411">
        <v>0</v>
      </c>
      <c r="Z82" s="411">
        <v>0</v>
      </c>
      <c r="AA82" s="411">
        <v>0</v>
      </c>
      <c r="AB82" s="411">
        <v>0</v>
      </c>
      <c r="AC82" s="411">
        <v>0</v>
      </c>
      <c r="AD82" s="411">
        <v>0</v>
      </c>
      <c r="AE82" s="411">
        <v>0</v>
      </c>
      <c r="AF82" s="411">
        <v>0</v>
      </c>
      <c r="AG82" s="411">
        <v>0</v>
      </c>
      <c r="AH82" s="411">
        <v>0</v>
      </c>
      <c r="AI82" s="411">
        <v>11.867746194291028</v>
      </c>
      <c r="AJ82" s="411">
        <v>33.206874829963532</v>
      </c>
      <c r="AK82" s="411">
        <v>78.126805905417527</v>
      </c>
      <c r="AL82" s="411">
        <v>148.32960779608493</v>
      </c>
      <c r="AM82" s="411">
        <v>178.85601517438354</v>
      </c>
      <c r="AN82" s="411">
        <v>251.83595160866119</v>
      </c>
      <c r="AO82" s="411">
        <v>301.28015894602095</v>
      </c>
      <c r="AP82" s="411">
        <v>437.58507112393409</v>
      </c>
      <c r="AQ82" s="411">
        <v>555.55710920524984</v>
      </c>
      <c r="AR82" s="411">
        <v>661.0211175595914</v>
      </c>
      <c r="AS82" s="411">
        <v>796.70699550988354</v>
      </c>
      <c r="AT82" s="411">
        <v>958.76113140446944</v>
      </c>
      <c r="AU82" s="411">
        <v>1251.865541173727</v>
      </c>
      <c r="AV82" s="411">
        <v>1529.9120358685016</v>
      </c>
      <c r="AW82" s="411">
        <v>1863.6534332965666</v>
      </c>
      <c r="AX82" s="411">
        <v>2148.4912056521862</v>
      </c>
      <c r="AY82" s="411">
        <v>73.725774465264678</v>
      </c>
      <c r="AZ82" s="411">
        <v>0</v>
      </c>
      <c r="BA82" s="411">
        <v>0</v>
      </c>
      <c r="BB82" s="411">
        <v>0</v>
      </c>
      <c r="BC82" s="411">
        <v>0</v>
      </c>
      <c r="BD82" s="411">
        <v>0</v>
      </c>
      <c r="BE82" s="411">
        <v>0</v>
      </c>
      <c r="BF82" s="411">
        <v>0</v>
      </c>
      <c r="BG82" s="411">
        <v>0</v>
      </c>
      <c r="BH82" s="411">
        <v>0</v>
      </c>
      <c r="BI82" s="411">
        <v>0</v>
      </c>
      <c r="BJ82" s="411">
        <v>0</v>
      </c>
      <c r="BK82" s="411">
        <v>0</v>
      </c>
      <c r="BL82" s="411">
        <v>0</v>
      </c>
      <c r="BM82" s="411">
        <v>0</v>
      </c>
      <c r="BN82" s="411">
        <v>0</v>
      </c>
      <c r="BO82" s="411">
        <v>0</v>
      </c>
      <c r="BP82" s="411">
        <v>0</v>
      </c>
      <c r="BQ82" s="411">
        <v>0</v>
      </c>
      <c r="BR82" s="411">
        <v>0</v>
      </c>
      <c r="BS82" s="411">
        <v>0</v>
      </c>
      <c r="BT82" s="411">
        <v>0</v>
      </c>
      <c r="BU82" s="411">
        <v>0</v>
      </c>
      <c r="BV82" s="411">
        <v>0</v>
      </c>
      <c r="BW82" s="411">
        <v>0</v>
      </c>
      <c r="BX82" s="411">
        <v>0</v>
      </c>
      <c r="BY82" s="411">
        <v>0</v>
      </c>
      <c r="BZ82" s="411">
        <v>0</v>
      </c>
      <c r="CA82" s="412">
        <v>0</v>
      </c>
    </row>
    <row r="83" spans="1:79" x14ac:dyDescent="0.4">
      <c r="A83" s="312"/>
      <c r="B83" s="415" t="s">
        <v>325</v>
      </c>
      <c r="C83" s="64"/>
      <c r="D83" s="411">
        <v>0</v>
      </c>
      <c r="E83" s="411">
        <v>0</v>
      </c>
      <c r="F83" s="411">
        <v>0</v>
      </c>
      <c r="G83" s="411">
        <v>0</v>
      </c>
      <c r="H83" s="411">
        <v>0</v>
      </c>
      <c r="I83" s="411">
        <v>0</v>
      </c>
      <c r="J83" s="411">
        <v>0</v>
      </c>
      <c r="K83" s="411">
        <v>0</v>
      </c>
      <c r="L83" s="411">
        <v>0</v>
      </c>
      <c r="M83" s="411">
        <v>0</v>
      </c>
      <c r="N83" s="411">
        <v>0</v>
      </c>
      <c r="O83" s="411">
        <v>0</v>
      </c>
      <c r="P83" s="411">
        <v>0</v>
      </c>
      <c r="Q83" s="411">
        <v>0</v>
      </c>
      <c r="R83" s="411">
        <v>0</v>
      </c>
      <c r="S83" s="411">
        <v>0</v>
      </c>
      <c r="T83" s="411">
        <v>0</v>
      </c>
      <c r="U83" s="411">
        <v>0</v>
      </c>
      <c r="V83" s="411">
        <v>0</v>
      </c>
      <c r="W83" s="411">
        <v>0</v>
      </c>
      <c r="X83" s="411">
        <v>0</v>
      </c>
      <c r="Y83" s="411">
        <v>0</v>
      </c>
      <c r="Z83" s="411">
        <v>0</v>
      </c>
      <c r="AA83" s="411">
        <v>0</v>
      </c>
      <c r="AB83" s="411">
        <v>0</v>
      </c>
      <c r="AC83" s="411">
        <v>0</v>
      </c>
      <c r="AD83" s="411">
        <v>0</v>
      </c>
      <c r="AE83" s="411">
        <v>0</v>
      </c>
      <c r="AF83" s="411">
        <v>0</v>
      </c>
      <c r="AG83" s="411">
        <v>0</v>
      </c>
      <c r="AH83" s="411">
        <v>0</v>
      </c>
      <c r="AI83" s="411">
        <v>0.42009311722370468</v>
      </c>
      <c r="AJ83" s="411">
        <v>1.1652511090666204</v>
      </c>
      <c r="AK83" s="411">
        <v>2.7443670381437766</v>
      </c>
      <c r="AL83" s="411">
        <v>5.3271048967871169</v>
      </c>
      <c r="AM83" s="411">
        <v>6.5744499218409986</v>
      </c>
      <c r="AN83" s="411">
        <v>10.151831655966603</v>
      </c>
      <c r="AO83" s="411">
        <v>14.122360852960938</v>
      </c>
      <c r="AP83" s="411">
        <v>23.745199805749277</v>
      </c>
      <c r="AQ83" s="411">
        <v>34.385058053319106</v>
      </c>
      <c r="AR83" s="411">
        <v>45.727375534430763</v>
      </c>
      <c r="AS83" s="411">
        <v>61.294805279854899</v>
      </c>
      <c r="AT83" s="411">
        <v>80.677367474053725</v>
      </c>
      <c r="AU83" s="411">
        <v>109.61209750735644</v>
      </c>
      <c r="AV83" s="411">
        <v>131.74689908682021</v>
      </c>
      <c r="AW83" s="411">
        <v>160.29441268078048</v>
      </c>
      <c r="AX83" s="411">
        <v>187.93884495034004</v>
      </c>
      <c r="AY83" s="411">
        <v>6.4491475969830994</v>
      </c>
      <c r="AZ83" s="411">
        <v>0</v>
      </c>
      <c r="BA83" s="411">
        <v>0</v>
      </c>
      <c r="BB83" s="411">
        <v>0</v>
      </c>
      <c r="BC83" s="411">
        <v>0</v>
      </c>
      <c r="BD83" s="411">
        <v>0</v>
      </c>
      <c r="BE83" s="411">
        <v>0</v>
      </c>
      <c r="BF83" s="411">
        <v>0</v>
      </c>
      <c r="BG83" s="411">
        <v>0</v>
      </c>
      <c r="BH83" s="411">
        <v>0</v>
      </c>
      <c r="BI83" s="411">
        <v>0</v>
      </c>
      <c r="BJ83" s="411">
        <v>0</v>
      </c>
      <c r="BK83" s="411">
        <v>0</v>
      </c>
      <c r="BL83" s="411">
        <v>0</v>
      </c>
      <c r="BM83" s="411">
        <v>0</v>
      </c>
      <c r="BN83" s="411">
        <v>0</v>
      </c>
      <c r="BO83" s="411">
        <v>0</v>
      </c>
      <c r="BP83" s="411">
        <v>0</v>
      </c>
      <c r="BQ83" s="411">
        <v>0</v>
      </c>
      <c r="BR83" s="411">
        <v>0</v>
      </c>
      <c r="BS83" s="411">
        <v>0</v>
      </c>
      <c r="BT83" s="411">
        <v>0</v>
      </c>
      <c r="BU83" s="411">
        <v>0</v>
      </c>
      <c r="BV83" s="411">
        <v>0</v>
      </c>
      <c r="BW83" s="411">
        <v>0</v>
      </c>
      <c r="BX83" s="411">
        <v>0</v>
      </c>
      <c r="BY83" s="411">
        <v>0</v>
      </c>
      <c r="BZ83" s="411">
        <v>0</v>
      </c>
      <c r="CA83" s="412">
        <v>0</v>
      </c>
    </row>
    <row r="84" spans="1:79" s="230" customFormat="1" ht="26.25" customHeight="1" x14ac:dyDescent="0.4">
      <c r="B84" s="224" t="s">
        <v>181</v>
      </c>
      <c r="C84" s="221"/>
      <c r="D84" s="407">
        <v>1412.6162150147734</v>
      </c>
      <c r="E84" s="407">
        <v>2073.8667363535851</v>
      </c>
      <c r="F84" s="407">
        <v>2119.0431296050037</v>
      </c>
      <c r="G84" s="407">
        <v>1822.009221529242</v>
      </c>
      <c r="H84" s="407">
        <v>2089.6977801425437</v>
      </c>
      <c r="I84" s="407">
        <v>2194.3765186654537</v>
      </c>
      <c r="J84" s="407">
        <v>2140.357120267211</v>
      </c>
      <c r="K84" s="407">
        <v>2425.8030175081267</v>
      </c>
      <c r="L84" s="407">
        <v>2215.2378307511158</v>
      </c>
      <c r="M84" s="407">
        <v>2438.0795342058132</v>
      </c>
      <c r="N84" s="407">
        <v>2850.0884394239474</v>
      </c>
      <c r="O84" s="407">
        <v>2774.9937411090873</v>
      </c>
      <c r="P84" s="407">
        <v>2810.3451917508255</v>
      </c>
      <c r="Q84" s="407">
        <v>3115.0471579687332</v>
      </c>
      <c r="R84" s="407">
        <v>3155.025780792927</v>
      </c>
      <c r="S84" s="407">
        <v>3681.418888283969</v>
      </c>
      <c r="T84" s="407">
        <v>3689.4552355505034</v>
      </c>
      <c r="U84" s="407">
        <v>4333.71399651502</v>
      </c>
      <c r="V84" s="407">
        <v>4347.6278382793844</v>
      </c>
      <c r="W84" s="407">
        <v>5216.9791978218364</v>
      </c>
      <c r="X84" s="407">
        <v>5355.8801957211444</v>
      </c>
      <c r="Y84" s="407">
        <v>5512.4448450056161</v>
      </c>
      <c r="Z84" s="407">
        <v>4898.3507327084826</v>
      </c>
      <c r="AA84" s="407">
        <v>3933.3626719497138</v>
      </c>
      <c r="AB84" s="407">
        <v>3263.4639866677799</v>
      </c>
      <c r="AC84" s="407">
        <v>3160.4294127926505</v>
      </c>
      <c r="AD84" s="407">
        <v>2965.5070658512891</v>
      </c>
      <c r="AE84" s="407">
        <v>2933.3088061393123</v>
      </c>
      <c r="AF84" s="407">
        <v>3004.7269992914021</v>
      </c>
      <c r="AG84" s="407">
        <v>3116.1587215734226</v>
      </c>
      <c r="AH84" s="407">
        <f t="shared" ref="AH84:BY84" si="36">SUM(AH85:AH86)</f>
        <v>3331.947603060788</v>
      </c>
      <c r="AI84" s="407">
        <f t="shared" si="36"/>
        <v>2682.8449163473833</v>
      </c>
      <c r="AJ84" s="407">
        <f t="shared" si="36"/>
        <v>2247.9370364125725</v>
      </c>
      <c r="AK84" s="407">
        <f t="shared" si="36"/>
        <v>2115.0922154469881</v>
      </c>
      <c r="AL84" s="407">
        <f t="shared" si="36"/>
        <v>1606.1475251292663</v>
      </c>
      <c r="AM84" s="407">
        <f t="shared" si="36"/>
        <v>733.41900373879844</v>
      </c>
      <c r="AN84" s="407">
        <f t="shared" si="36"/>
        <v>730.94591530831167</v>
      </c>
      <c r="AO84" s="407">
        <f t="shared" si="36"/>
        <v>685.44169657101577</v>
      </c>
      <c r="AP84" s="407">
        <f t="shared" si="36"/>
        <v>426.87943145070625</v>
      </c>
      <c r="AQ84" s="407">
        <f t="shared" si="36"/>
        <v>435.89230206757429</v>
      </c>
      <c r="AR84" s="407">
        <f t="shared" si="36"/>
        <v>407.15419071612263</v>
      </c>
      <c r="AS84" s="407">
        <f t="shared" si="36"/>
        <v>401.13684477775854</v>
      </c>
      <c r="AT84" s="407">
        <f t="shared" si="36"/>
        <v>393.68801173843616</v>
      </c>
      <c r="AU84" s="407">
        <f t="shared" si="36"/>
        <v>470.79617516323913</v>
      </c>
      <c r="AV84" s="407">
        <f t="shared" si="36"/>
        <v>611.09103598460786</v>
      </c>
      <c r="AW84" s="407">
        <f t="shared" si="36"/>
        <v>598.22119739778213</v>
      </c>
      <c r="AX84" s="407">
        <f t="shared" si="36"/>
        <v>553.57152654514766</v>
      </c>
      <c r="AY84" s="407">
        <f t="shared" si="36"/>
        <v>18.85359719276844</v>
      </c>
      <c r="AZ84" s="407">
        <f t="shared" si="36"/>
        <v>0</v>
      </c>
      <c r="BA84" s="407">
        <f t="shared" si="36"/>
        <v>0</v>
      </c>
      <c r="BB84" s="407">
        <f t="shared" si="36"/>
        <v>0</v>
      </c>
      <c r="BC84" s="407">
        <f t="shared" si="36"/>
        <v>0</v>
      </c>
      <c r="BD84" s="407">
        <f t="shared" si="36"/>
        <v>0</v>
      </c>
      <c r="BE84" s="407">
        <f t="shared" si="36"/>
        <v>0</v>
      </c>
      <c r="BF84" s="407">
        <f t="shared" si="36"/>
        <v>0</v>
      </c>
      <c r="BG84" s="407">
        <f t="shared" si="36"/>
        <v>0</v>
      </c>
      <c r="BH84" s="407">
        <f t="shared" si="36"/>
        <v>0</v>
      </c>
      <c r="BI84" s="407">
        <f t="shared" si="36"/>
        <v>0</v>
      </c>
      <c r="BJ84" s="407">
        <f t="shared" si="36"/>
        <v>0</v>
      </c>
      <c r="BK84" s="407">
        <f t="shared" si="36"/>
        <v>0</v>
      </c>
      <c r="BL84" s="407">
        <f t="shared" si="36"/>
        <v>0</v>
      </c>
      <c r="BM84" s="407">
        <f t="shared" si="36"/>
        <v>0</v>
      </c>
      <c r="BN84" s="407">
        <f t="shared" si="36"/>
        <v>0</v>
      </c>
      <c r="BO84" s="407">
        <f t="shared" si="36"/>
        <v>0</v>
      </c>
      <c r="BP84" s="407">
        <f t="shared" si="36"/>
        <v>0</v>
      </c>
      <c r="BQ84" s="407">
        <f t="shared" si="36"/>
        <v>0</v>
      </c>
      <c r="BR84" s="407">
        <f t="shared" si="36"/>
        <v>0</v>
      </c>
      <c r="BS84" s="407">
        <f t="shared" si="36"/>
        <v>0</v>
      </c>
      <c r="BT84" s="407">
        <f t="shared" si="36"/>
        <v>0</v>
      </c>
      <c r="BU84" s="407">
        <f t="shared" si="36"/>
        <v>0</v>
      </c>
      <c r="BV84" s="407">
        <f t="shared" si="36"/>
        <v>0</v>
      </c>
      <c r="BW84" s="407">
        <f t="shared" si="36"/>
        <v>0</v>
      </c>
      <c r="BX84" s="407">
        <f t="shared" si="36"/>
        <v>0</v>
      </c>
      <c r="BY84" s="407">
        <f t="shared" si="36"/>
        <v>0</v>
      </c>
      <c r="BZ84" s="407">
        <f t="shared" ref="BZ84:CA84" si="37">SUM(BZ85:BZ86)</f>
        <v>0</v>
      </c>
      <c r="CA84" s="408">
        <f t="shared" si="37"/>
        <v>0</v>
      </c>
    </row>
    <row r="85" spans="1:79" x14ac:dyDescent="0.4">
      <c r="A85" s="312"/>
      <c r="B85" s="327" t="s">
        <v>326</v>
      </c>
      <c r="C85" s="64"/>
      <c r="D85" s="411">
        <v>0</v>
      </c>
      <c r="E85" s="411">
        <v>0</v>
      </c>
      <c r="F85" s="411">
        <v>0</v>
      </c>
      <c r="G85" s="411">
        <v>0</v>
      </c>
      <c r="H85" s="411">
        <v>0</v>
      </c>
      <c r="I85" s="411">
        <v>0</v>
      </c>
      <c r="J85" s="411">
        <v>0</v>
      </c>
      <c r="K85" s="411">
        <v>0</v>
      </c>
      <c r="L85" s="411">
        <v>0</v>
      </c>
      <c r="M85" s="411">
        <v>0</v>
      </c>
      <c r="N85" s="411">
        <v>0</v>
      </c>
      <c r="O85" s="411">
        <v>0</v>
      </c>
      <c r="P85" s="411">
        <v>0</v>
      </c>
      <c r="Q85" s="411">
        <v>0</v>
      </c>
      <c r="R85" s="411">
        <v>0</v>
      </c>
      <c r="S85" s="411">
        <v>0</v>
      </c>
      <c r="T85" s="411">
        <v>0</v>
      </c>
      <c r="U85" s="411">
        <v>0</v>
      </c>
      <c r="V85" s="411">
        <v>0</v>
      </c>
      <c r="W85" s="411">
        <v>0</v>
      </c>
      <c r="X85" s="411">
        <v>0</v>
      </c>
      <c r="Y85" s="411">
        <v>0</v>
      </c>
      <c r="Z85" s="411">
        <v>0</v>
      </c>
      <c r="AA85" s="411">
        <v>0</v>
      </c>
      <c r="AB85" s="411">
        <v>0</v>
      </c>
      <c r="AC85" s="411">
        <v>0</v>
      </c>
      <c r="AD85" s="411">
        <v>0</v>
      </c>
      <c r="AE85" s="411">
        <v>0</v>
      </c>
      <c r="AF85" s="411">
        <v>0</v>
      </c>
      <c r="AG85" s="411">
        <v>0</v>
      </c>
      <c r="AH85" s="411">
        <v>3313.1230403316308</v>
      </c>
      <c r="AI85" s="411">
        <v>2666.8823680280143</v>
      </c>
      <c r="AJ85" s="411">
        <v>2235.5214968754317</v>
      </c>
      <c r="AK85" s="411">
        <v>2105.5294102143998</v>
      </c>
      <c r="AL85" s="411">
        <v>1600.7397495313012</v>
      </c>
      <c r="AM85" s="411">
        <v>729.58480298487666</v>
      </c>
      <c r="AN85" s="411">
        <v>724.89667325490768</v>
      </c>
      <c r="AO85" s="411">
        <v>682.49988671448784</v>
      </c>
      <c r="AP85" s="411">
        <v>425.80145308845698</v>
      </c>
      <c r="AQ85" s="411">
        <v>433.76834256468419</v>
      </c>
      <c r="AR85" s="411">
        <v>404.34772883816044</v>
      </c>
      <c r="AS85" s="411">
        <v>397.51467555157535</v>
      </c>
      <c r="AT85" s="411">
        <v>390.28222792986185</v>
      </c>
      <c r="AU85" s="411">
        <v>467.94956921692005</v>
      </c>
      <c r="AV85" s="411">
        <v>607.79818955010433</v>
      </c>
      <c r="AW85" s="411">
        <v>593.99327459417168</v>
      </c>
      <c r="AX85" s="411">
        <v>551.60152111260265</v>
      </c>
      <c r="AY85" s="411">
        <v>18.786502540836878</v>
      </c>
      <c r="AZ85" s="411">
        <v>0</v>
      </c>
      <c r="BA85" s="411">
        <v>0</v>
      </c>
      <c r="BB85" s="411">
        <v>0</v>
      </c>
      <c r="BC85" s="411">
        <v>0</v>
      </c>
      <c r="BD85" s="411">
        <v>0</v>
      </c>
      <c r="BE85" s="411">
        <v>0</v>
      </c>
      <c r="BF85" s="411">
        <v>0</v>
      </c>
      <c r="BG85" s="411">
        <v>0</v>
      </c>
      <c r="BH85" s="411">
        <v>0</v>
      </c>
      <c r="BI85" s="411">
        <v>0</v>
      </c>
      <c r="BJ85" s="411">
        <v>0</v>
      </c>
      <c r="BK85" s="411">
        <v>0</v>
      </c>
      <c r="BL85" s="411">
        <v>0</v>
      </c>
      <c r="BM85" s="411">
        <v>0</v>
      </c>
      <c r="BN85" s="411">
        <v>0</v>
      </c>
      <c r="BO85" s="411">
        <v>0</v>
      </c>
      <c r="BP85" s="411">
        <v>0</v>
      </c>
      <c r="BQ85" s="411">
        <v>0</v>
      </c>
      <c r="BR85" s="411">
        <v>0</v>
      </c>
      <c r="BS85" s="411">
        <v>0</v>
      </c>
      <c r="BT85" s="411">
        <v>0</v>
      </c>
      <c r="BU85" s="411">
        <v>0</v>
      </c>
      <c r="BV85" s="411">
        <v>0</v>
      </c>
      <c r="BW85" s="411">
        <v>0</v>
      </c>
      <c r="BX85" s="411">
        <v>0</v>
      </c>
      <c r="BY85" s="411">
        <v>0</v>
      </c>
      <c r="BZ85" s="411">
        <v>0</v>
      </c>
      <c r="CA85" s="412">
        <v>0</v>
      </c>
    </row>
    <row r="86" spans="1:79" x14ac:dyDescent="0.4">
      <c r="A86" s="312"/>
      <c r="B86" s="327" t="s">
        <v>325</v>
      </c>
      <c r="C86" s="64"/>
      <c r="D86" s="411">
        <v>0</v>
      </c>
      <c r="E86" s="411">
        <v>0</v>
      </c>
      <c r="F86" s="411">
        <v>0</v>
      </c>
      <c r="G86" s="411">
        <v>0</v>
      </c>
      <c r="H86" s="411">
        <v>0</v>
      </c>
      <c r="I86" s="411">
        <v>0</v>
      </c>
      <c r="J86" s="411">
        <v>0</v>
      </c>
      <c r="K86" s="411">
        <v>0</v>
      </c>
      <c r="L86" s="411">
        <v>0</v>
      </c>
      <c r="M86" s="411">
        <v>0</v>
      </c>
      <c r="N86" s="411">
        <v>0</v>
      </c>
      <c r="O86" s="411">
        <v>0</v>
      </c>
      <c r="P86" s="411">
        <v>0</v>
      </c>
      <c r="Q86" s="411">
        <v>0</v>
      </c>
      <c r="R86" s="411">
        <v>0</v>
      </c>
      <c r="S86" s="411">
        <v>0</v>
      </c>
      <c r="T86" s="411">
        <v>0</v>
      </c>
      <c r="U86" s="411">
        <v>0</v>
      </c>
      <c r="V86" s="411">
        <v>0</v>
      </c>
      <c r="W86" s="411">
        <v>0</v>
      </c>
      <c r="X86" s="411">
        <v>0</v>
      </c>
      <c r="Y86" s="411">
        <v>0</v>
      </c>
      <c r="Z86" s="411">
        <v>0</v>
      </c>
      <c r="AA86" s="411">
        <v>0</v>
      </c>
      <c r="AB86" s="411">
        <v>0</v>
      </c>
      <c r="AC86" s="411">
        <v>0</v>
      </c>
      <c r="AD86" s="411">
        <v>0</v>
      </c>
      <c r="AE86" s="411">
        <v>0</v>
      </c>
      <c r="AF86" s="411">
        <v>0</v>
      </c>
      <c r="AG86" s="411">
        <v>0</v>
      </c>
      <c r="AH86" s="411">
        <v>18.824562729156995</v>
      </c>
      <c r="AI86" s="411">
        <v>15.962548319369143</v>
      </c>
      <c r="AJ86" s="411">
        <v>12.415539537140781</v>
      </c>
      <c r="AK86" s="411">
        <v>9.5628052325880724</v>
      </c>
      <c r="AL86" s="411">
        <v>5.4077755979650952</v>
      </c>
      <c r="AM86" s="411">
        <v>3.8342007539217873</v>
      </c>
      <c r="AN86" s="411">
        <v>6.0492420534039431</v>
      </c>
      <c r="AO86" s="411">
        <v>2.9418098565279647</v>
      </c>
      <c r="AP86" s="411">
        <v>1.0779783622492582</v>
      </c>
      <c r="AQ86" s="411">
        <v>2.1239595028900866</v>
      </c>
      <c r="AR86" s="411">
        <v>2.8064618779621768</v>
      </c>
      <c r="AS86" s="411">
        <v>3.622169226183185</v>
      </c>
      <c r="AT86" s="411">
        <v>3.4057838085742889</v>
      </c>
      <c r="AU86" s="411">
        <v>2.8466059463190838</v>
      </c>
      <c r="AV86" s="411">
        <v>3.292846434503526</v>
      </c>
      <c r="AW86" s="411">
        <v>4.2279228036104728</v>
      </c>
      <c r="AX86" s="411">
        <v>1.9700054325450094</v>
      </c>
      <c r="AY86" s="411">
        <v>6.7094651931560279E-2</v>
      </c>
      <c r="AZ86" s="411">
        <v>0</v>
      </c>
      <c r="BA86" s="411">
        <v>0</v>
      </c>
      <c r="BB86" s="411">
        <v>0</v>
      </c>
      <c r="BC86" s="411">
        <v>0</v>
      </c>
      <c r="BD86" s="411">
        <v>0</v>
      </c>
      <c r="BE86" s="411">
        <v>0</v>
      </c>
      <c r="BF86" s="411">
        <v>0</v>
      </c>
      <c r="BG86" s="411">
        <v>0</v>
      </c>
      <c r="BH86" s="411">
        <v>0</v>
      </c>
      <c r="BI86" s="411">
        <v>0</v>
      </c>
      <c r="BJ86" s="411">
        <v>0</v>
      </c>
      <c r="BK86" s="411">
        <v>0</v>
      </c>
      <c r="BL86" s="411">
        <v>0</v>
      </c>
      <c r="BM86" s="411">
        <v>0</v>
      </c>
      <c r="BN86" s="411">
        <v>0</v>
      </c>
      <c r="BO86" s="411">
        <v>0</v>
      </c>
      <c r="BP86" s="411">
        <v>0</v>
      </c>
      <c r="BQ86" s="411">
        <v>0</v>
      </c>
      <c r="BR86" s="411">
        <v>0</v>
      </c>
      <c r="BS86" s="411">
        <v>0</v>
      </c>
      <c r="BT86" s="411">
        <v>0</v>
      </c>
      <c r="BU86" s="411">
        <v>0</v>
      </c>
      <c r="BV86" s="411">
        <v>0</v>
      </c>
      <c r="BW86" s="411">
        <v>0</v>
      </c>
      <c r="BX86" s="411">
        <v>0</v>
      </c>
      <c r="BY86" s="411">
        <v>0</v>
      </c>
      <c r="BZ86" s="411">
        <v>0</v>
      </c>
      <c r="CA86" s="412">
        <v>0</v>
      </c>
    </row>
    <row r="87" spans="1:79" s="230" customFormat="1" ht="25.5" customHeight="1" x14ac:dyDescent="0.4">
      <c r="A87" s="354"/>
      <c r="B87" s="91" t="s">
        <v>482</v>
      </c>
      <c r="C87" s="91"/>
      <c r="D87" s="407">
        <v>0</v>
      </c>
      <c r="E87" s="407">
        <v>0</v>
      </c>
      <c r="F87" s="407">
        <v>0</v>
      </c>
      <c r="G87" s="407">
        <v>0</v>
      </c>
      <c r="H87" s="407">
        <v>0</v>
      </c>
      <c r="I87" s="407">
        <v>0</v>
      </c>
      <c r="J87" s="407">
        <v>0</v>
      </c>
      <c r="K87" s="407">
        <v>0</v>
      </c>
      <c r="L87" s="407">
        <v>0</v>
      </c>
      <c r="M87" s="407">
        <v>0</v>
      </c>
      <c r="N87" s="407">
        <v>0</v>
      </c>
      <c r="O87" s="407">
        <v>0</v>
      </c>
      <c r="P87" s="407">
        <v>0</v>
      </c>
      <c r="Q87" s="407">
        <v>0</v>
      </c>
      <c r="R87" s="407">
        <v>0</v>
      </c>
      <c r="S87" s="407">
        <v>0</v>
      </c>
      <c r="T87" s="407">
        <v>0</v>
      </c>
      <c r="U87" s="407">
        <v>0</v>
      </c>
      <c r="V87" s="407">
        <v>0</v>
      </c>
      <c r="W87" s="407">
        <v>0</v>
      </c>
      <c r="X87" s="407">
        <v>0</v>
      </c>
      <c r="Y87" s="407">
        <v>0</v>
      </c>
      <c r="Z87" s="407">
        <v>0</v>
      </c>
      <c r="AA87" s="407">
        <v>0</v>
      </c>
      <c r="AB87" s="407">
        <v>0</v>
      </c>
      <c r="AC87" s="407">
        <v>0</v>
      </c>
      <c r="AD87" s="407">
        <v>0</v>
      </c>
      <c r="AE87" s="407">
        <v>80.032698941602661</v>
      </c>
      <c r="AF87" s="407">
        <v>205.30462100765212</v>
      </c>
      <c r="AG87" s="407">
        <v>236.88928141792405</v>
      </c>
      <c r="AH87" s="407">
        <f t="shared" ref="AH87:BO87" si="38">SUM(AH88:AH89)</f>
        <v>330.32239168275049</v>
      </c>
      <c r="AI87" s="407">
        <f t="shared" si="38"/>
        <v>348.15544715958413</v>
      </c>
      <c r="AJ87" s="407">
        <f t="shared" si="38"/>
        <v>371.21896014152571</v>
      </c>
      <c r="AK87" s="407">
        <f t="shared" si="38"/>
        <v>404.35586471780653</v>
      </c>
      <c r="AL87" s="407">
        <f t="shared" si="38"/>
        <v>446.47422178683576</v>
      </c>
      <c r="AM87" s="407">
        <f t="shared" si="38"/>
        <v>503.70663653004277</v>
      </c>
      <c r="AN87" s="407">
        <f t="shared" si="38"/>
        <v>618.29116850452169</v>
      </c>
      <c r="AO87" s="407">
        <f t="shared" si="38"/>
        <v>660.60685249235576</v>
      </c>
      <c r="AP87" s="407">
        <f t="shared" si="38"/>
        <v>679.66836851090102</v>
      </c>
      <c r="AQ87" s="407">
        <f t="shared" si="38"/>
        <v>666.64074694579779</v>
      </c>
      <c r="AR87" s="407">
        <f t="shared" si="38"/>
        <v>670.72268600237101</v>
      </c>
      <c r="AS87" s="407">
        <f t="shared" si="38"/>
        <v>681.37649722147057</v>
      </c>
      <c r="AT87" s="407">
        <f t="shared" si="38"/>
        <v>780.37565317586245</v>
      </c>
      <c r="AU87" s="407">
        <f t="shared" si="38"/>
        <v>1026.2544853531092</v>
      </c>
      <c r="AV87" s="407">
        <f t="shared" si="38"/>
        <v>1074.6388420310088</v>
      </c>
      <c r="AW87" s="407">
        <f t="shared" si="38"/>
        <v>1152.5821277721068</v>
      </c>
      <c r="AX87" s="407">
        <f t="shared" si="38"/>
        <v>1255.9162105432051</v>
      </c>
      <c r="AY87" s="407">
        <f t="shared" si="38"/>
        <v>1288.976448342795</v>
      </c>
      <c r="AZ87" s="407">
        <f t="shared" si="38"/>
        <v>1374.690571907312</v>
      </c>
      <c r="BA87" s="407">
        <f t="shared" si="38"/>
        <v>1505.9385524242807</v>
      </c>
      <c r="BB87" s="407">
        <f t="shared" si="38"/>
        <v>1465.0142532552893</v>
      </c>
      <c r="BC87" s="407">
        <f t="shared" si="38"/>
        <v>1492.0828881944833</v>
      </c>
      <c r="BD87" s="407">
        <f t="shared" si="38"/>
        <v>1470.7414089723925</v>
      </c>
      <c r="BE87" s="407">
        <f t="shared" si="38"/>
        <v>1492.7049361431248</v>
      </c>
      <c r="BF87" s="407">
        <f t="shared" si="38"/>
        <v>1341.6720964701617</v>
      </c>
      <c r="BG87" s="407">
        <f t="shared" si="38"/>
        <v>1284.7425623359161</v>
      </c>
      <c r="BH87" s="407">
        <f t="shared" si="38"/>
        <v>1227.461170225994</v>
      </c>
      <c r="BI87" s="407">
        <f t="shared" si="38"/>
        <v>1172.411923815979</v>
      </c>
      <c r="BJ87" s="407">
        <f t="shared" si="38"/>
        <v>1142.7338969879802</v>
      </c>
      <c r="BK87" s="407">
        <f t="shared" si="38"/>
        <v>1108.7256938164116</v>
      </c>
      <c r="BL87" s="407">
        <f t="shared" si="38"/>
        <v>1066.3229887651366</v>
      </c>
      <c r="BM87" s="407">
        <f t="shared" si="38"/>
        <v>1074.0836676564315</v>
      </c>
      <c r="BN87" s="407">
        <f t="shared" si="38"/>
        <v>1033.1939262590479</v>
      </c>
      <c r="BO87" s="407">
        <f t="shared" si="38"/>
        <v>1011.0866393013873</v>
      </c>
      <c r="BP87" s="407">
        <f t="shared" ref="BP87:BX87" si="39">SUM(BP88:BP89)</f>
        <v>998.08639718869404</v>
      </c>
      <c r="BQ87" s="407">
        <f t="shared" si="39"/>
        <v>950.1159474931203</v>
      </c>
      <c r="BR87" s="407">
        <f t="shared" si="39"/>
        <v>802.15206465388724</v>
      </c>
      <c r="BS87" s="407">
        <f t="shared" si="39"/>
        <v>508.31671984360105</v>
      </c>
      <c r="BT87" s="407">
        <f t="shared" si="39"/>
        <v>247.96079489174505</v>
      </c>
      <c r="BU87" s="407">
        <f t="shared" si="39"/>
        <v>124.14467736686265</v>
      </c>
      <c r="BV87" s="407">
        <f t="shared" si="39"/>
        <v>99.989571943190057</v>
      </c>
      <c r="BW87" s="407">
        <f t="shared" si="39"/>
        <v>93.66592655415883</v>
      </c>
      <c r="BX87" s="407">
        <f t="shared" si="39"/>
        <v>88.30736646521477</v>
      </c>
      <c r="BY87" s="407">
        <f>SUM(BY88:BY89)</f>
        <v>82.919551975159365</v>
      </c>
      <c r="BZ87" s="407">
        <f>SUM(BZ88:BZ89)</f>
        <v>77.618842749850941</v>
      </c>
      <c r="CA87" s="408">
        <f>SUM(CA88:CA89)</f>
        <v>74.917118345139087</v>
      </c>
    </row>
    <row r="88" spans="1:79" x14ac:dyDescent="0.4">
      <c r="B88" s="327" t="s">
        <v>326</v>
      </c>
      <c r="C88" s="327"/>
      <c r="D88" s="411">
        <v>0</v>
      </c>
      <c r="E88" s="411">
        <v>0</v>
      </c>
      <c r="F88" s="411">
        <v>0</v>
      </c>
      <c r="G88" s="411">
        <v>0</v>
      </c>
      <c r="H88" s="411">
        <v>0</v>
      </c>
      <c r="I88" s="411">
        <v>0</v>
      </c>
      <c r="J88" s="411">
        <v>0</v>
      </c>
      <c r="K88" s="411">
        <v>0</v>
      </c>
      <c r="L88" s="411">
        <v>0</v>
      </c>
      <c r="M88" s="411">
        <v>0</v>
      </c>
      <c r="N88" s="411">
        <v>0</v>
      </c>
      <c r="O88" s="411">
        <v>0</v>
      </c>
      <c r="P88" s="411">
        <v>0</v>
      </c>
      <c r="Q88" s="411">
        <v>0</v>
      </c>
      <c r="R88" s="411">
        <v>0</v>
      </c>
      <c r="S88" s="411">
        <v>0</v>
      </c>
      <c r="T88" s="411">
        <v>0</v>
      </c>
      <c r="U88" s="411">
        <v>0</v>
      </c>
      <c r="V88" s="411">
        <v>0</v>
      </c>
      <c r="W88" s="411">
        <v>0</v>
      </c>
      <c r="X88" s="411">
        <v>0</v>
      </c>
      <c r="Y88" s="411">
        <v>0</v>
      </c>
      <c r="Z88" s="411">
        <v>0</v>
      </c>
      <c r="AA88" s="411">
        <v>0</v>
      </c>
      <c r="AB88" s="411">
        <v>0</v>
      </c>
      <c r="AC88" s="411">
        <v>0</v>
      </c>
      <c r="AD88" s="411">
        <v>0</v>
      </c>
      <c r="AE88" s="411">
        <v>0</v>
      </c>
      <c r="AF88" s="411">
        <v>0</v>
      </c>
      <c r="AG88" s="411">
        <v>0</v>
      </c>
      <c r="AH88" s="411">
        <v>311.47781078132027</v>
      </c>
      <c r="AI88" s="411">
        <v>325.54475665171344</v>
      </c>
      <c r="AJ88" s="411">
        <v>342.2804996242881</v>
      </c>
      <c r="AK88" s="411">
        <v>368.86937583713279</v>
      </c>
      <c r="AL88" s="411">
        <v>405.12955163226673</v>
      </c>
      <c r="AM88" s="411">
        <v>455.28198573689241</v>
      </c>
      <c r="AN88" s="411">
        <v>557.28165737195798</v>
      </c>
      <c r="AO88" s="411">
        <v>593.34952924253844</v>
      </c>
      <c r="AP88" s="411">
        <v>606.3376037887291</v>
      </c>
      <c r="AQ88" s="411">
        <v>589.98449926180183</v>
      </c>
      <c r="AR88" s="411">
        <v>588.39356421323805</v>
      </c>
      <c r="AS88" s="411">
        <v>593.66447077543273</v>
      </c>
      <c r="AT88" s="411">
        <v>676.54069624056115</v>
      </c>
      <c r="AU88" s="411">
        <v>892.27904069515398</v>
      </c>
      <c r="AV88" s="411">
        <v>919.40703954496178</v>
      </c>
      <c r="AW88" s="411">
        <v>982.37676342306793</v>
      </c>
      <c r="AX88" s="411">
        <v>1082.0745012909831</v>
      </c>
      <c r="AY88" s="411">
        <v>1114.5138702056331</v>
      </c>
      <c r="AZ88" s="411">
        <v>1215.7697854362366</v>
      </c>
      <c r="BA88" s="411">
        <v>1300.3127819106646</v>
      </c>
      <c r="BB88" s="411">
        <v>1250.399868465332</v>
      </c>
      <c r="BC88" s="411">
        <v>1278.1916988022415</v>
      </c>
      <c r="BD88" s="411">
        <v>1234.2935321899508</v>
      </c>
      <c r="BE88" s="411">
        <v>1255.1051174661043</v>
      </c>
      <c r="BF88" s="411">
        <v>1113.7956184865063</v>
      </c>
      <c r="BG88" s="411">
        <v>1051.5472134743052</v>
      </c>
      <c r="BH88" s="411">
        <v>1061.3550158329413</v>
      </c>
      <c r="BI88" s="411">
        <v>1005.3687605622863</v>
      </c>
      <c r="BJ88" s="411">
        <v>971.77802538556875</v>
      </c>
      <c r="BK88" s="411">
        <v>860.95358089521847</v>
      </c>
      <c r="BL88" s="411">
        <v>855.40276719476435</v>
      </c>
      <c r="BM88" s="411">
        <v>856.98196157015786</v>
      </c>
      <c r="BN88" s="411">
        <v>835.47417516572739</v>
      </c>
      <c r="BO88" s="411">
        <v>816.69327495037351</v>
      </c>
      <c r="BP88" s="411">
        <v>818.62099709647111</v>
      </c>
      <c r="BQ88" s="411">
        <v>790.23094658902778</v>
      </c>
      <c r="BR88" s="411">
        <v>651.24095458123202</v>
      </c>
      <c r="BS88" s="411">
        <v>369.54755444337746</v>
      </c>
      <c r="BT88" s="411">
        <v>123.87916725426416</v>
      </c>
      <c r="BU88" s="411">
        <v>15.687467090572904</v>
      </c>
      <c r="BV88" s="411">
        <v>1.4636042267699394</v>
      </c>
      <c r="BW88" s="411">
        <v>3.95279817538962E-21</v>
      </c>
      <c r="BX88" s="411">
        <v>-1.6192875357165933E-21</v>
      </c>
      <c r="BY88" s="411">
        <v>0</v>
      </c>
      <c r="BZ88" s="411">
        <v>0</v>
      </c>
      <c r="CA88" s="412">
        <v>0</v>
      </c>
    </row>
    <row r="89" spans="1:79" x14ac:dyDescent="0.4">
      <c r="B89" s="327" t="s">
        <v>325</v>
      </c>
      <c r="C89" s="327"/>
      <c r="D89" s="411">
        <v>0</v>
      </c>
      <c r="E89" s="411">
        <v>0</v>
      </c>
      <c r="F89" s="411">
        <v>0</v>
      </c>
      <c r="G89" s="411">
        <v>0</v>
      </c>
      <c r="H89" s="411">
        <v>0</v>
      </c>
      <c r="I89" s="411">
        <v>0</v>
      </c>
      <c r="J89" s="411">
        <v>0</v>
      </c>
      <c r="K89" s="411">
        <v>0</v>
      </c>
      <c r="L89" s="411">
        <v>0</v>
      </c>
      <c r="M89" s="411">
        <v>0</v>
      </c>
      <c r="N89" s="411">
        <v>0</v>
      </c>
      <c r="O89" s="411">
        <v>0</v>
      </c>
      <c r="P89" s="411">
        <v>0</v>
      </c>
      <c r="Q89" s="411">
        <v>0</v>
      </c>
      <c r="R89" s="411">
        <v>0</v>
      </c>
      <c r="S89" s="411">
        <v>0</v>
      </c>
      <c r="T89" s="411">
        <v>0</v>
      </c>
      <c r="U89" s="411">
        <v>0</v>
      </c>
      <c r="V89" s="411">
        <v>0</v>
      </c>
      <c r="W89" s="411">
        <v>0</v>
      </c>
      <c r="X89" s="411">
        <v>0</v>
      </c>
      <c r="Y89" s="411">
        <v>0</v>
      </c>
      <c r="Z89" s="411">
        <v>0</v>
      </c>
      <c r="AA89" s="411">
        <v>0</v>
      </c>
      <c r="AB89" s="411">
        <v>0</v>
      </c>
      <c r="AC89" s="411">
        <v>0</v>
      </c>
      <c r="AD89" s="411">
        <v>0</v>
      </c>
      <c r="AE89" s="411">
        <v>0</v>
      </c>
      <c r="AF89" s="411">
        <v>0</v>
      </c>
      <c r="AG89" s="411">
        <v>0</v>
      </c>
      <c r="AH89" s="411">
        <v>18.844580901430241</v>
      </c>
      <c r="AI89" s="411">
        <v>22.610690507870707</v>
      </c>
      <c r="AJ89" s="411">
        <v>28.938460517237587</v>
      </c>
      <c r="AK89" s="411">
        <v>35.486488880673747</v>
      </c>
      <c r="AL89" s="411">
        <v>41.344670154569002</v>
      </c>
      <c r="AM89" s="411">
        <v>48.424650793150349</v>
      </c>
      <c r="AN89" s="411">
        <v>61.009511132563709</v>
      </c>
      <c r="AO89" s="411">
        <v>67.257323249817318</v>
      </c>
      <c r="AP89" s="411">
        <v>73.330764722171935</v>
      </c>
      <c r="AQ89" s="411">
        <v>76.656247683995943</v>
      </c>
      <c r="AR89" s="411">
        <v>82.329121789132927</v>
      </c>
      <c r="AS89" s="411">
        <v>87.712026446037882</v>
      </c>
      <c r="AT89" s="411">
        <v>103.83495693530129</v>
      </c>
      <c r="AU89" s="411">
        <v>133.97544465795519</v>
      </c>
      <c r="AV89" s="411">
        <v>155.23180248604709</v>
      </c>
      <c r="AW89" s="411">
        <v>170.20536434903889</v>
      </c>
      <c r="AX89" s="411">
        <v>173.8417092522221</v>
      </c>
      <c r="AY89" s="411">
        <v>174.46257813716201</v>
      </c>
      <c r="AZ89" s="411">
        <v>158.92078647107536</v>
      </c>
      <c r="BA89" s="411">
        <v>205.62577051361612</v>
      </c>
      <c r="BB89" s="411">
        <v>214.61438478995726</v>
      </c>
      <c r="BC89" s="411">
        <v>213.89118939224176</v>
      </c>
      <c r="BD89" s="411">
        <v>236.4478767824416</v>
      </c>
      <c r="BE89" s="411">
        <v>237.59981867702044</v>
      </c>
      <c r="BF89" s="411">
        <v>227.87647798365526</v>
      </c>
      <c r="BG89" s="411">
        <v>233.19534886161094</v>
      </c>
      <c r="BH89" s="411">
        <v>166.10615439305275</v>
      </c>
      <c r="BI89" s="411">
        <v>167.04316325369265</v>
      </c>
      <c r="BJ89" s="411">
        <v>170.95587160241146</v>
      </c>
      <c r="BK89" s="411">
        <v>247.77211292119318</v>
      </c>
      <c r="BL89" s="411">
        <v>210.92022157037235</v>
      </c>
      <c r="BM89" s="411">
        <v>217.10170608627362</v>
      </c>
      <c r="BN89" s="411">
        <v>197.71975109332053</v>
      </c>
      <c r="BO89" s="411">
        <v>194.39336435101382</v>
      </c>
      <c r="BP89" s="411">
        <v>179.46540009222286</v>
      </c>
      <c r="BQ89" s="411">
        <v>159.88500090409255</v>
      </c>
      <c r="BR89" s="411">
        <v>150.91111007265516</v>
      </c>
      <c r="BS89" s="411">
        <v>138.76916540022356</v>
      </c>
      <c r="BT89" s="411">
        <v>124.08162763748089</v>
      </c>
      <c r="BU89" s="411">
        <v>108.45721027628974</v>
      </c>
      <c r="BV89" s="411">
        <v>98.525967716420112</v>
      </c>
      <c r="BW89" s="411">
        <v>93.66592655415883</v>
      </c>
      <c r="BX89" s="411">
        <v>88.30736646521477</v>
      </c>
      <c r="BY89" s="411">
        <v>82.919551975159365</v>
      </c>
      <c r="BZ89" s="411">
        <v>77.618842749850941</v>
      </c>
      <c r="CA89" s="412">
        <v>74.917118345139087</v>
      </c>
    </row>
    <row r="90" spans="1:79" ht="26.25" customHeight="1" x14ac:dyDescent="0.4">
      <c r="A90" s="312"/>
      <c r="B90" s="409" t="s">
        <v>483</v>
      </c>
      <c r="C90" s="413"/>
      <c r="D90" s="407">
        <v>0</v>
      </c>
      <c r="E90" s="407">
        <v>0</v>
      </c>
      <c r="F90" s="407">
        <v>0</v>
      </c>
      <c r="G90" s="407">
        <v>0</v>
      </c>
      <c r="H90" s="407">
        <v>0</v>
      </c>
      <c r="I90" s="407">
        <v>0</v>
      </c>
      <c r="J90" s="407">
        <v>0</v>
      </c>
      <c r="K90" s="407">
        <v>0</v>
      </c>
      <c r="L90" s="407">
        <v>0</v>
      </c>
      <c r="M90" s="407">
        <v>0</v>
      </c>
      <c r="N90" s="407">
        <v>0</v>
      </c>
      <c r="O90" s="407">
        <v>0</v>
      </c>
      <c r="P90" s="407">
        <v>0</v>
      </c>
      <c r="Q90" s="407">
        <v>0</v>
      </c>
      <c r="R90" s="407">
        <v>0</v>
      </c>
      <c r="S90" s="407">
        <v>0</v>
      </c>
      <c r="T90" s="407">
        <v>0</v>
      </c>
      <c r="U90" s="407">
        <v>0</v>
      </c>
      <c r="V90" s="407">
        <v>0</v>
      </c>
      <c r="W90" s="407">
        <v>0</v>
      </c>
      <c r="X90" s="407">
        <v>0</v>
      </c>
      <c r="Y90" s="407">
        <v>0</v>
      </c>
      <c r="Z90" s="407">
        <v>0</v>
      </c>
      <c r="AA90" s="407">
        <v>0</v>
      </c>
      <c r="AB90" s="407">
        <v>0</v>
      </c>
      <c r="AC90" s="407">
        <v>0</v>
      </c>
      <c r="AD90" s="407">
        <v>0</v>
      </c>
      <c r="AE90" s="407">
        <v>0</v>
      </c>
      <c r="AF90" s="407">
        <v>0</v>
      </c>
      <c r="AG90" s="407">
        <v>0</v>
      </c>
      <c r="AH90" s="407">
        <f>AH91</f>
        <v>622.3465350544576</v>
      </c>
      <c r="AI90" s="407">
        <f t="shared" ref="AI90:BG90" si="40">AI91</f>
        <v>598.0081798270503</v>
      </c>
      <c r="AJ90" s="407">
        <f t="shared" si="40"/>
        <v>591.20056615131864</v>
      </c>
      <c r="AK90" s="407">
        <f t="shared" si="40"/>
        <v>615.86508626250543</v>
      </c>
      <c r="AL90" s="407">
        <f t="shared" si="40"/>
        <v>750.88846391422362</v>
      </c>
      <c r="AM90" s="407">
        <f t="shared" si="40"/>
        <v>844.1237590201265</v>
      </c>
      <c r="AN90" s="407">
        <f t="shared" si="40"/>
        <v>924.81687492413619</v>
      </c>
      <c r="AO90" s="407">
        <f t="shared" si="40"/>
        <v>1072.8652641981116</v>
      </c>
      <c r="AP90" s="407">
        <f t="shared" si="40"/>
        <v>1285.4078969381603</v>
      </c>
      <c r="AQ90" s="407">
        <f t="shared" si="40"/>
        <v>1325.7381117904367</v>
      </c>
      <c r="AR90" s="407">
        <f t="shared" si="40"/>
        <v>1637.4402752284157</v>
      </c>
      <c r="AS90" s="407">
        <f t="shared" si="40"/>
        <v>1776.3360072537862</v>
      </c>
      <c r="AT90" s="407">
        <f t="shared" si="40"/>
        <v>1969.4083886454146</v>
      </c>
      <c r="AU90" s="407">
        <f t="shared" si="40"/>
        <v>2408.0985443175127</v>
      </c>
      <c r="AV90" s="407">
        <f t="shared" si="40"/>
        <v>3188.082080590028</v>
      </c>
      <c r="AW90" s="407">
        <f t="shared" si="40"/>
        <v>3864.6728314081383</v>
      </c>
      <c r="AX90" s="407">
        <f t="shared" si="40"/>
        <v>4466.2715604128171</v>
      </c>
      <c r="AY90" s="407">
        <f t="shared" si="40"/>
        <v>5062.1908462583251</v>
      </c>
      <c r="AZ90" s="407">
        <f t="shared" si="40"/>
        <v>5322.5225917511434</v>
      </c>
      <c r="BA90" s="407">
        <f t="shared" si="40"/>
        <v>5546.8599479478189</v>
      </c>
      <c r="BB90" s="407">
        <f t="shared" si="40"/>
        <v>5727.7472425188153</v>
      </c>
      <c r="BC90" s="407">
        <f t="shared" si="40"/>
        <v>6006.9504164277587</v>
      </c>
      <c r="BD90" s="407">
        <f t="shared" si="40"/>
        <v>6380.6065417335767</v>
      </c>
      <c r="BE90" s="407">
        <f t="shared" si="40"/>
        <v>6847.1453061008451</v>
      </c>
      <c r="BF90" s="407">
        <f t="shared" si="40"/>
        <v>6687.0339860733966</v>
      </c>
      <c r="BG90" s="407">
        <f t="shared" si="40"/>
        <v>6869.4655107197541</v>
      </c>
      <c r="BH90" s="443">
        <f t="shared" ref="BH90:BX90" si="41">+BH94</f>
        <v>6303.8611650746025</v>
      </c>
      <c r="BI90" s="407">
        <f t="shared" si="41"/>
        <v>5902.6046768967508</v>
      </c>
      <c r="BJ90" s="407">
        <f t="shared" si="41"/>
        <v>5785.4390097595842</v>
      </c>
      <c r="BK90" s="407">
        <f t="shared" si="41"/>
        <v>6241.2000229185387</v>
      </c>
      <c r="BL90" s="407">
        <f t="shared" si="41"/>
        <v>6126.5812956975569</v>
      </c>
      <c r="BM90" s="407">
        <f t="shared" si="41"/>
        <v>5906.1558872263531</v>
      </c>
      <c r="BN90" s="407">
        <f t="shared" si="41"/>
        <v>5391.2624509314383</v>
      </c>
      <c r="BO90" s="407">
        <f t="shared" si="41"/>
        <v>4640.8143959200506</v>
      </c>
      <c r="BP90" s="407">
        <f t="shared" si="41"/>
        <v>2801.6083830575349</v>
      </c>
      <c r="BQ90" s="407">
        <f t="shared" si="41"/>
        <v>1095.907713136454</v>
      </c>
      <c r="BR90" s="407">
        <f t="shared" si="41"/>
        <v>501.74213978167535</v>
      </c>
      <c r="BS90" s="407">
        <f t="shared" si="41"/>
        <v>251.75535769696117</v>
      </c>
      <c r="BT90" s="407">
        <f t="shared" si="41"/>
        <v>96.31971540380313</v>
      </c>
      <c r="BU90" s="407">
        <f t="shared" si="41"/>
        <v>20.490369502603265</v>
      </c>
      <c r="BV90" s="407">
        <f t="shared" si="41"/>
        <v>4.0606128636116017</v>
      </c>
      <c r="BW90" s="407">
        <f t="shared" si="41"/>
        <v>0</v>
      </c>
      <c r="BX90" s="407">
        <f t="shared" si="41"/>
        <v>-8.6893064735444406E-2</v>
      </c>
      <c r="BY90" s="407">
        <f>+BY94</f>
        <v>-9.587061298027004E-2</v>
      </c>
      <c r="BZ90" s="407">
        <f>+BZ94</f>
        <v>-6.2787995811130135E-2</v>
      </c>
      <c r="CA90" s="408">
        <f>+CA94</f>
        <v>-3.0834928732812343E-2</v>
      </c>
    </row>
    <row r="91" spans="1:79" ht="24" customHeight="1" x14ac:dyDescent="0.4">
      <c r="A91" s="312"/>
      <c r="B91" s="413" t="s">
        <v>484</v>
      </c>
      <c r="C91" s="419"/>
      <c r="D91" s="411">
        <v>0</v>
      </c>
      <c r="E91" s="411">
        <v>0</v>
      </c>
      <c r="F91" s="411">
        <v>0</v>
      </c>
      <c r="G91" s="411">
        <v>0</v>
      </c>
      <c r="H91" s="411">
        <v>0</v>
      </c>
      <c r="I91" s="411">
        <v>0</v>
      </c>
      <c r="J91" s="411">
        <v>0</v>
      </c>
      <c r="K91" s="411">
        <v>0</v>
      </c>
      <c r="L91" s="411">
        <v>0</v>
      </c>
      <c r="M91" s="411">
        <v>0</v>
      </c>
      <c r="N91" s="411">
        <v>0</v>
      </c>
      <c r="O91" s="411">
        <v>0</v>
      </c>
      <c r="P91" s="411">
        <v>0</v>
      </c>
      <c r="Q91" s="411">
        <v>0</v>
      </c>
      <c r="R91" s="411">
        <v>0</v>
      </c>
      <c r="S91" s="411">
        <v>0</v>
      </c>
      <c r="T91" s="411">
        <v>0</v>
      </c>
      <c r="U91" s="411">
        <v>0</v>
      </c>
      <c r="V91" s="411">
        <v>0</v>
      </c>
      <c r="W91" s="411">
        <v>0</v>
      </c>
      <c r="X91" s="411">
        <v>0</v>
      </c>
      <c r="Y91" s="411">
        <v>0</v>
      </c>
      <c r="Z91" s="411">
        <v>0</v>
      </c>
      <c r="AA91" s="411">
        <v>0</v>
      </c>
      <c r="AB91" s="411">
        <v>0</v>
      </c>
      <c r="AC91" s="411">
        <v>0</v>
      </c>
      <c r="AD91" s="411">
        <v>0</v>
      </c>
      <c r="AE91" s="411">
        <v>0</v>
      </c>
      <c r="AF91" s="411">
        <v>0</v>
      </c>
      <c r="AG91" s="411">
        <v>0</v>
      </c>
      <c r="AH91" s="411">
        <f>SUM(AH92:AH93)</f>
        <v>622.3465350544576</v>
      </c>
      <c r="AI91" s="411">
        <f t="shared" ref="AI91:BM91" si="42">SUM(AI92:AI93)</f>
        <v>598.0081798270503</v>
      </c>
      <c r="AJ91" s="411">
        <f t="shared" si="42"/>
        <v>591.20056615131864</v>
      </c>
      <c r="AK91" s="411">
        <f t="shared" si="42"/>
        <v>615.86508626250543</v>
      </c>
      <c r="AL91" s="411">
        <f t="shared" si="42"/>
        <v>750.88846391422362</v>
      </c>
      <c r="AM91" s="411">
        <f t="shared" si="42"/>
        <v>844.1237590201265</v>
      </c>
      <c r="AN91" s="411">
        <f t="shared" si="42"/>
        <v>924.81687492413619</v>
      </c>
      <c r="AO91" s="411">
        <f t="shared" si="42"/>
        <v>1072.8652641981116</v>
      </c>
      <c r="AP91" s="411">
        <f t="shared" si="42"/>
        <v>1285.4078969381603</v>
      </c>
      <c r="AQ91" s="411">
        <f t="shared" si="42"/>
        <v>1325.7381117904367</v>
      </c>
      <c r="AR91" s="411">
        <f t="shared" si="42"/>
        <v>1637.4402752284157</v>
      </c>
      <c r="AS91" s="411">
        <f t="shared" si="42"/>
        <v>1776.3360072537862</v>
      </c>
      <c r="AT91" s="411">
        <f t="shared" si="42"/>
        <v>1969.4083886454146</v>
      </c>
      <c r="AU91" s="411">
        <f t="shared" si="42"/>
        <v>2408.0985443175127</v>
      </c>
      <c r="AV91" s="411">
        <f t="shared" si="42"/>
        <v>3188.082080590028</v>
      </c>
      <c r="AW91" s="411">
        <f t="shared" si="42"/>
        <v>3864.6728314081383</v>
      </c>
      <c r="AX91" s="411">
        <f t="shared" si="42"/>
        <v>4466.2715604128171</v>
      </c>
      <c r="AY91" s="411">
        <f t="shared" si="42"/>
        <v>5062.1908462583251</v>
      </c>
      <c r="AZ91" s="411">
        <f t="shared" si="42"/>
        <v>5322.5225917511434</v>
      </c>
      <c r="BA91" s="411">
        <f t="shared" si="42"/>
        <v>5546.8599479478189</v>
      </c>
      <c r="BB91" s="411">
        <f t="shared" si="42"/>
        <v>5727.7472425188153</v>
      </c>
      <c r="BC91" s="411">
        <f t="shared" si="42"/>
        <v>6006.9504164277587</v>
      </c>
      <c r="BD91" s="411">
        <f t="shared" si="42"/>
        <v>6380.6065417335767</v>
      </c>
      <c r="BE91" s="411">
        <f t="shared" si="42"/>
        <v>6847.1453061008451</v>
      </c>
      <c r="BF91" s="411">
        <f t="shared" si="42"/>
        <v>6687.0339860733966</v>
      </c>
      <c r="BG91" s="411">
        <f t="shared" si="42"/>
        <v>6869.4655107197541</v>
      </c>
      <c r="BH91" s="411">
        <f t="shared" si="42"/>
        <v>6770.7874621243873</v>
      </c>
      <c r="BI91" s="411">
        <f t="shared" si="42"/>
        <v>6548.3344751476643</v>
      </c>
      <c r="BJ91" s="411">
        <f t="shared" si="42"/>
        <v>6442.8090870761571</v>
      </c>
      <c r="BK91" s="411">
        <f t="shared" si="42"/>
        <v>6661.0044866099852</v>
      </c>
      <c r="BL91" s="411">
        <f t="shared" si="42"/>
        <v>6394.833030780951</v>
      </c>
      <c r="BM91" s="411">
        <f t="shared" si="42"/>
        <v>6174.0164218533191</v>
      </c>
      <c r="BN91" s="411">
        <v>0</v>
      </c>
      <c r="BO91" s="411">
        <v>0</v>
      </c>
      <c r="BP91" s="411">
        <v>0</v>
      </c>
      <c r="BQ91" s="411">
        <v>0</v>
      </c>
      <c r="BR91" s="411">
        <v>0</v>
      </c>
      <c r="BS91" s="411">
        <v>0</v>
      </c>
      <c r="BT91" s="411">
        <v>0</v>
      </c>
      <c r="BU91" s="411">
        <v>0</v>
      </c>
      <c r="BV91" s="411">
        <v>0</v>
      </c>
      <c r="BW91" s="411">
        <v>0</v>
      </c>
      <c r="BX91" s="411">
        <v>0</v>
      </c>
      <c r="BY91" s="411">
        <v>0</v>
      </c>
      <c r="BZ91" s="411">
        <v>0</v>
      </c>
      <c r="CA91" s="412">
        <v>0</v>
      </c>
    </row>
    <row r="92" spans="1:79" x14ac:dyDescent="0.4">
      <c r="A92" s="312"/>
      <c r="B92" s="285" t="s">
        <v>485</v>
      </c>
      <c r="C92" s="413"/>
      <c r="D92" s="411">
        <v>0</v>
      </c>
      <c r="E92" s="411">
        <v>0</v>
      </c>
      <c r="F92" s="411">
        <v>0</v>
      </c>
      <c r="G92" s="411">
        <v>0</v>
      </c>
      <c r="H92" s="411">
        <v>0</v>
      </c>
      <c r="I92" s="411">
        <v>0</v>
      </c>
      <c r="J92" s="411">
        <v>0</v>
      </c>
      <c r="K92" s="411">
        <v>0</v>
      </c>
      <c r="L92" s="411">
        <v>0</v>
      </c>
      <c r="M92" s="411">
        <v>0</v>
      </c>
      <c r="N92" s="411">
        <v>0</v>
      </c>
      <c r="O92" s="411">
        <v>0</v>
      </c>
      <c r="P92" s="411">
        <v>0</v>
      </c>
      <c r="Q92" s="411">
        <v>0</v>
      </c>
      <c r="R92" s="411">
        <v>0</v>
      </c>
      <c r="S92" s="411">
        <v>0</v>
      </c>
      <c r="T92" s="411">
        <v>0</v>
      </c>
      <c r="U92" s="411">
        <v>0</v>
      </c>
      <c r="V92" s="411">
        <v>0</v>
      </c>
      <c r="W92" s="411">
        <v>0</v>
      </c>
      <c r="X92" s="411">
        <v>0</v>
      </c>
      <c r="Y92" s="411">
        <v>0</v>
      </c>
      <c r="Z92" s="411">
        <v>0</v>
      </c>
      <c r="AA92" s="411">
        <v>0</v>
      </c>
      <c r="AB92" s="411">
        <v>0</v>
      </c>
      <c r="AC92" s="411">
        <v>0</v>
      </c>
      <c r="AD92" s="411">
        <v>0</v>
      </c>
      <c r="AE92" s="411">
        <v>0</v>
      </c>
      <c r="AF92" s="411">
        <v>0</v>
      </c>
      <c r="AG92" s="411">
        <v>0</v>
      </c>
      <c r="AH92" s="411">
        <v>473.94082284916385</v>
      </c>
      <c r="AI92" s="411">
        <v>458.74600096321672</v>
      </c>
      <c r="AJ92" s="411">
        <v>450.27484980129503</v>
      </c>
      <c r="AK92" s="411">
        <v>469.67488901837532</v>
      </c>
      <c r="AL92" s="411">
        <v>574.038285154503</v>
      </c>
      <c r="AM92" s="411">
        <v>644.85519951373601</v>
      </c>
      <c r="AN92" s="411">
        <v>707.36701481449506</v>
      </c>
      <c r="AO92" s="411">
        <v>822.03333900364566</v>
      </c>
      <c r="AP92" s="411">
        <v>982.53813272453067</v>
      </c>
      <c r="AQ92" s="411">
        <v>1014.0654381497549</v>
      </c>
      <c r="AR92" s="411">
        <v>1251.4116093066907</v>
      </c>
      <c r="AS92" s="411">
        <v>1386.4085910273452</v>
      </c>
      <c r="AT92" s="411">
        <v>1671.6414675187618</v>
      </c>
      <c r="AU92" s="411">
        <v>1945.0688742521727</v>
      </c>
      <c r="AV92" s="411">
        <v>2739.8367327661535</v>
      </c>
      <c r="AW92" s="411">
        <v>3431.9868146601534</v>
      </c>
      <c r="AX92" s="411">
        <v>4004.7460365848065</v>
      </c>
      <c r="AY92" s="411">
        <v>4490.2983980776826</v>
      </c>
      <c r="AZ92" s="411">
        <v>4568.2329629800233</v>
      </c>
      <c r="BA92" s="411">
        <v>4768.8823091489403</v>
      </c>
      <c r="BB92" s="411">
        <v>5054.9453314952952</v>
      </c>
      <c r="BC92" s="411">
        <v>5344.1247348322986</v>
      </c>
      <c r="BD92" s="411">
        <v>5730.9447847570673</v>
      </c>
      <c r="BE92" s="411">
        <v>6219.7176485696918</v>
      </c>
      <c r="BF92" s="411">
        <v>6088.8015301644627</v>
      </c>
      <c r="BG92" s="411">
        <v>6268.301495995428</v>
      </c>
      <c r="BH92" s="411">
        <v>6226.8256585151048</v>
      </c>
      <c r="BI92" s="411">
        <v>6147.2034054687701</v>
      </c>
      <c r="BJ92" s="411">
        <v>6058.3147874155466</v>
      </c>
      <c r="BK92" s="411">
        <v>6231.5011400581461</v>
      </c>
      <c r="BL92" s="411">
        <v>6074.0099531374872</v>
      </c>
      <c r="BM92" s="411">
        <v>6085.1560818727012</v>
      </c>
      <c r="BN92" s="411">
        <v>0</v>
      </c>
      <c r="BO92" s="411">
        <v>0</v>
      </c>
      <c r="BP92" s="411">
        <v>0</v>
      </c>
      <c r="BQ92" s="411">
        <v>0</v>
      </c>
      <c r="BR92" s="411">
        <v>0</v>
      </c>
      <c r="BS92" s="411">
        <v>0</v>
      </c>
      <c r="BT92" s="411">
        <v>0</v>
      </c>
      <c r="BU92" s="411">
        <v>0</v>
      </c>
      <c r="BV92" s="411">
        <v>0</v>
      </c>
      <c r="BW92" s="411">
        <v>0</v>
      </c>
      <c r="BX92" s="411">
        <v>0</v>
      </c>
      <c r="BY92" s="411">
        <v>0</v>
      </c>
      <c r="BZ92" s="411">
        <v>0</v>
      </c>
      <c r="CA92" s="412">
        <v>0</v>
      </c>
    </row>
    <row r="93" spans="1:79" x14ac:dyDescent="0.4">
      <c r="A93" s="312"/>
      <c r="B93" s="285" t="s">
        <v>486</v>
      </c>
      <c r="C93" s="413"/>
      <c r="D93" s="411">
        <v>0</v>
      </c>
      <c r="E93" s="411">
        <v>0</v>
      </c>
      <c r="F93" s="411">
        <v>0</v>
      </c>
      <c r="G93" s="411">
        <v>0</v>
      </c>
      <c r="H93" s="411">
        <v>0</v>
      </c>
      <c r="I93" s="411">
        <v>0</v>
      </c>
      <c r="J93" s="411">
        <v>0</v>
      </c>
      <c r="K93" s="411">
        <v>0</v>
      </c>
      <c r="L93" s="411">
        <v>0</v>
      </c>
      <c r="M93" s="411">
        <v>0</v>
      </c>
      <c r="N93" s="411">
        <v>0</v>
      </c>
      <c r="O93" s="411">
        <v>0</v>
      </c>
      <c r="P93" s="411">
        <v>0</v>
      </c>
      <c r="Q93" s="411">
        <v>0</v>
      </c>
      <c r="R93" s="411">
        <v>0</v>
      </c>
      <c r="S93" s="411">
        <v>0</v>
      </c>
      <c r="T93" s="411">
        <v>0</v>
      </c>
      <c r="U93" s="411">
        <v>0</v>
      </c>
      <c r="V93" s="411">
        <v>0</v>
      </c>
      <c r="W93" s="411">
        <v>0</v>
      </c>
      <c r="X93" s="411">
        <v>0</v>
      </c>
      <c r="Y93" s="411">
        <v>0</v>
      </c>
      <c r="Z93" s="411">
        <v>0</v>
      </c>
      <c r="AA93" s="411">
        <v>0</v>
      </c>
      <c r="AB93" s="411">
        <v>0</v>
      </c>
      <c r="AC93" s="411">
        <v>0</v>
      </c>
      <c r="AD93" s="411">
        <v>0</v>
      </c>
      <c r="AE93" s="411">
        <v>0</v>
      </c>
      <c r="AF93" s="411">
        <v>0</v>
      </c>
      <c r="AG93" s="411">
        <v>0</v>
      </c>
      <c r="AH93" s="411">
        <v>148.40571220529372</v>
      </c>
      <c r="AI93" s="411">
        <v>139.26217886383364</v>
      </c>
      <c r="AJ93" s="411">
        <v>140.92571635002363</v>
      </c>
      <c r="AK93" s="411">
        <v>146.19019724413005</v>
      </c>
      <c r="AL93" s="411">
        <v>176.85017875972062</v>
      </c>
      <c r="AM93" s="411">
        <v>199.26855950639055</v>
      </c>
      <c r="AN93" s="411">
        <v>217.44986010964109</v>
      </c>
      <c r="AO93" s="411">
        <v>250.83192519446592</v>
      </c>
      <c r="AP93" s="411">
        <v>302.86976421362959</v>
      </c>
      <c r="AQ93" s="411">
        <v>311.67267364068192</v>
      </c>
      <c r="AR93" s="411">
        <v>386.02866592172489</v>
      </c>
      <c r="AS93" s="411">
        <v>389.92741622644087</v>
      </c>
      <c r="AT93" s="411">
        <v>297.76692112665279</v>
      </c>
      <c r="AU93" s="411">
        <v>463.02967006534021</v>
      </c>
      <c r="AV93" s="411">
        <v>448.2453478238744</v>
      </c>
      <c r="AW93" s="411">
        <v>432.68601674798498</v>
      </c>
      <c r="AX93" s="411">
        <v>461.52552382801048</v>
      </c>
      <c r="AY93" s="411">
        <v>571.89244818064265</v>
      </c>
      <c r="AZ93" s="411">
        <v>754.28962877112019</v>
      </c>
      <c r="BA93" s="411">
        <v>777.97763879887873</v>
      </c>
      <c r="BB93" s="411">
        <v>672.80191102351989</v>
      </c>
      <c r="BC93" s="411">
        <v>662.82568159545986</v>
      </c>
      <c r="BD93" s="411">
        <v>649.66175697650965</v>
      </c>
      <c r="BE93" s="411">
        <v>627.42765753115316</v>
      </c>
      <c r="BF93" s="411">
        <v>598.23245590893362</v>
      </c>
      <c r="BG93" s="411">
        <v>601.16401472432619</v>
      </c>
      <c r="BH93" s="411">
        <v>543.96180360928258</v>
      </c>
      <c r="BI93" s="411">
        <v>401.13106967889433</v>
      </c>
      <c r="BJ93" s="411">
        <v>384.49429966061086</v>
      </c>
      <c r="BK93" s="411">
        <v>429.50334655183894</v>
      </c>
      <c r="BL93" s="411">
        <v>320.82307764346371</v>
      </c>
      <c r="BM93" s="411">
        <v>88.860339980617724</v>
      </c>
      <c r="BN93" s="411">
        <v>0</v>
      </c>
      <c r="BO93" s="411">
        <v>0</v>
      </c>
      <c r="BP93" s="411">
        <v>0</v>
      </c>
      <c r="BQ93" s="411">
        <v>0</v>
      </c>
      <c r="BR93" s="411">
        <v>0</v>
      </c>
      <c r="BS93" s="411">
        <v>0</v>
      </c>
      <c r="BT93" s="411">
        <v>0</v>
      </c>
      <c r="BU93" s="411">
        <v>0</v>
      </c>
      <c r="BV93" s="411">
        <v>0</v>
      </c>
      <c r="BW93" s="411">
        <v>0</v>
      </c>
      <c r="BX93" s="411">
        <v>0</v>
      </c>
      <c r="BY93" s="411">
        <v>0</v>
      </c>
      <c r="BZ93" s="411">
        <v>0</v>
      </c>
      <c r="CA93" s="412">
        <v>0</v>
      </c>
    </row>
    <row r="94" spans="1:79" ht="27" customHeight="1" x14ac:dyDescent="0.4">
      <c r="A94" s="312"/>
      <c r="B94" s="413" t="s">
        <v>487</v>
      </c>
      <c r="C94" s="413"/>
      <c r="D94" s="411">
        <v>0</v>
      </c>
      <c r="E94" s="411">
        <v>0</v>
      </c>
      <c r="F94" s="411">
        <v>0</v>
      </c>
      <c r="G94" s="411">
        <v>0</v>
      </c>
      <c r="H94" s="411">
        <v>0</v>
      </c>
      <c r="I94" s="411">
        <v>0</v>
      </c>
      <c r="J94" s="411">
        <v>0</v>
      </c>
      <c r="K94" s="411">
        <v>0</v>
      </c>
      <c r="L94" s="411">
        <v>0</v>
      </c>
      <c r="M94" s="411">
        <v>0</v>
      </c>
      <c r="N94" s="411">
        <v>0</v>
      </c>
      <c r="O94" s="411">
        <v>0</v>
      </c>
      <c r="P94" s="411">
        <v>0</v>
      </c>
      <c r="Q94" s="411">
        <v>0</v>
      </c>
      <c r="R94" s="411">
        <v>0</v>
      </c>
      <c r="S94" s="411">
        <v>0</v>
      </c>
      <c r="T94" s="411">
        <v>0</v>
      </c>
      <c r="U94" s="411">
        <v>0</v>
      </c>
      <c r="V94" s="411">
        <v>0</v>
      </c>
      <c r="W94" s="411">
        <v>0</v>
      </c>
      <c r="X94" s="411">
        <v>0</v>
      </c>
      <c r="Y94" s="411">
        <v>0</v>
      </c>
      <c r="Z94" s="411">
        <v>0</v>
      </c>
      <c r="AA94" s="411">
        <v>0</v>
      </c>
      <c r="AB94" s="411">
        <v>0</v>
      </c>
      <c r="AC94" s="411">
        <v>0</v>
      </c>
      <c r="AD94" s="411">
        <v>0</v>
      </c>
      <c r="AE94" s="411">
        <v>0</v>
      </c>
      <c r="AF94" s="411">
        <v>0</v>
      </c>
      <c r="AG94" s="411">
        <v>0</v>
      </c>
      <c r="AH94" s="411">
        <v>0</v>
      </c>
      <c r="AI94" s="411">
        <v>0</v>
      </c>
      <c r="AJ94" s="411">
        <v>0</v>
      </c>
      <c r="AK94" s="411">
        <v>0</v>
      </c>
      <c r="AL94" s="411">
        <v>0</v>
      </c>
      <c r="AM94" s="411">
        <v>0</v>
      </c>
      <c r="AN94" s="411">
        <v>0</v>
      </c>
      <c r="AO94" s="411">
        <v>0</v>
      </c>
      <c r="AP94" s="411">
        <v>0</v>
      </c>
      <c r="AQ94" s="411">
        <v>0</v>
      </c>
      <c r="AR94" s="411">
        <v>0</v>
      </c>
      <c r="AS94" s="411">
        <v>0</v>
      </c>
      <c r="AT94" s="411">
        <v>0</v>
      </c>
      <c r="AU94" s="411">
        <v>0</v>
      </c>
      <c r="AV94" s="411">
        <v>0</v>
      </c>
      <c r="AW94" s="411">
        <v>0</v>
      </c>
      <c r="AX94" s="411">
        <v>0</v>
      </c>
      <c r="AY94" s="411">
        <v>0</v>
      </c>
      <c r="AZ94" s="411">
        <v>0</v>
      </c>
      <c r="BA94" s="411">
        <v>0</v>
      </c>
      <c r="BB94" s="411">
        <v>0</v>
      </c>
      <c r="BC94" s="411">
        <v>0</v>
      </c>
      <c r="BD94" s="411">
        <v>6701.6743818693249</v>
      </c>
      <c r="BE94" s="411">
        <v>7254.778026435516</v>
      </c>
      <c r="BF94" s="411">
        <v>7058.8626917121928</v>
      </c>
      <c r="BG94" s="411">
        <v>6932.1860605722513</v>
      </c>
      <c r="BH94" s="411">
        <v>6303.8611650746025</v>
      </c>
      <c r="BI94" s="411">
        <v>5902.6046768967508</v>
      </c>
      <c r="BJ94" s="411">
        <v>5785.4390097595842</v>
      </c>
      <c r="BK94" s="411">
        <v>6241.2000229185387</v>
      </c>
      <c r="BL94" s="411">
        <v>6126.5812956975569</v>
      </c>
      <c r="BM94" s="411">
        <v>5906.1558872263531</v>
      </c>
      <c r="BN94" s="411">
        <v>5391.2624509314383</v>
      </c>
      <c r="BO94" s="411">
        <v>4640.8143959200506</v>
      </c>
      <c r="BP94" s="411">
        <v>2801.6083830575349</v>
      </c>
      <c r="BQ94" s="411">
        <v>1095.907713136454</v>
      </c>
      <c r="BR94" s="411">
        <v>501.74213978167535</v>
      </c>
      <c r="BS94" s="411">
        <v>251.75535769696117</v>
      </c>
      <c r="BT94" s="411">
        <v>96.31971540380313</v>
      </c>
      <c r="BU94" s="411">
        <v>20.490369502603265</v>
      </c>
      <c r="BV94" s="411">
        <v>4.0606128636116017</v>
      </c>
      <c r="BW94" s="411">
        <v>0</v>
      </c>
      <c r="BX94" s="411">
        <v>-8.6893064735444406E-2</v>
      </c>
      <c r="BY94" s="411">
        <v>-9.587061298027004E-2</v>
      </c>
      <c r="BZ94" s="411">
        <v>-6.2787995811130135E-2</v>
      </c>
      <c r="CA94" s="412">
        <v>-3.0834928732812343E-2</v>
      </c>
    </row>
    <row r="95" spans="1:79" ht="25.5" customHeight="1" x14ac:dyDescent="0.4">
      <c r="B95" s="260" t="s">
        <v>403</v>
      </c>
      <c r="D95" s="407">
        <v>0</v>
      </c>
      <c r="E95" s="407">
        <v>0</v>
      </c>
      <c r="F95" s="407">
        <v>0</v>
      </c>
      <c r="G95" s="407">
        <v>0</v>
      </c>
      <c r="H95" s="407">
        <v>0</v>
      </c>
      <c r="I95" s="407">
        <v>0</v>
      </c>
      <c r="J95" s="407">
        <v>0</v>
      </c>
      <c r="K95" s="407">
        <v>0</v>
      </c>
      <c r="L95" s="407">
        <v>0</v>
      </c>
      <c r="M95" s="407">
        <v>0</v>
      </c>
      <c r="N95" s="407">
        <v>0</v>
      </c>
      <c r="O95" s="407">
        <v>0</v>
      </c>
      <c r="P95" s="407">
        <v>0</v>
      </c>
      <c r="Q95" s="407">
        <v>0</v>
      </c>
      <c r="R95" s="407">
        <v>0</v>
      </c>
      <c r="S95" s="407">
        <v>0</v>
      </c>
      <c r="T95" s="407">
        <v>0</v>
      </c>
      <c r="U95" s="407">
        <v>0</v>
      </c>
      <c r="V95" s="407">
        <v>0</v>
      </c>
      <c r="W95" s="407">
        <v>0</v>
      </c>
      <c r="X95" s="407">
        <v>0</v>
      </c>
      <c r="Y95" s="407">
        <v>0</v>
      </c>
      <c r="Z95" s="407">
        <v>0</v>
      </c>
      <c r="AA95" s="407">
        <v>0</v>
      </c>
      <c r="AB95" s="407">
        <v>0</v>
      </c>
      <c r="AC95" s="407">
        <v>0</v>
      </c>
      <c r="AD95" s="407">
        <v>0</v>
      </c>
      <c r="AE95" s="407">
        <v>0</v>
      </c>
      <c r="AF95" s="407">
        <v>0</v>
      </c>
      <c r="AG95" s="407">
        <v>0</v>
      </c>
      <c r="AH95" s="407">
        <v>0</v>
      </c>
      <c r="AI95" s="407">
        <v>0</v>
      </c>
      <c r="AJ95" s="407">
        <v>0</v>
      </c>
      <c r="AK95" s="407">
        <v>0</v>
      </c>
      <c r="AL95" s="407">
        <v>0</v>
      </c>
      <c r="AM95" s="407">
        <v>0</v>
      </c>
      <c r="AN95" s="407">
        <v>0</v>
      </c>
      <c r="AO95" s="407">
        <v>0</v>
      </c>
      <c r="AP95" s="407">
        <v>0</v>
      </c>
      <c r="AQ95" s="407">
        <v>0</v>
      </c>
      <c r="AR95" s="407">
        <v>0</v>
      </c>
      <c r="AS95" s="407">
        <v>0</v>
      </c>
      <c r="AT95" s="407">
        <v>0</v>
      </c>
      <c r="AU95" s="407">
        <v>0</v>
      </c>
      <c r="AV95" s="407">
        <v>0</v>
      </c>
      <c r="AW95" s="407">
        <v>0</v>
      </c>
      <c r="AX95" s="407">
        <v>0</v>
      </c>
      <c r="AY95" s="407">
        <v>0</v>
      </c>
      <c r="AZ95" s="407">
        <v>1.0241133966323646</v>
      </c>
      <c r="BA95" s="407">
        <v>0.9030150536407352</v>
      </c>
      <c r="BB95" s="407">
        <v>1.1800099464855189</v>
      </c>
      <c r="BC95" s="407">
        <v>1.2328020109728215</v>
      </c>
      <c r="BD95" s="407">
        <f t="shared" ref="BD95:BI95" si="43">SUM(BD96:BD101)</f>
        <v>50.208801624775241</v>
      </c>
      <c r="BE95" s="407">
        <f t="shared" si="43"/>
        <v>51.207589315917382</v>
      </c>
      <c r="BF95" s="407">
        <f t="shared" si="43"/>
        <v>51.176852400196736</v>
      </c>
      <c r="BG95" s="407">
        <f t="shared" si="43"/>
        <v>52.779957973124439</v>
      </c>
      <c r="BH95" s="407">
        <f t="shared" si="43"/>
        <v>54.303289815073356</v>
      </c>
      <c r="BI95" s="407">
        <f t="shared" si="43"/>
        <v>56.33136843829638</v>
      </c>
      <c r="BJ95" s="407">
        <f t="shared" ref="BJ95:BX95" si="44">SUM(BJ96:BJ101)</f>
        <v>55.457302722524794</v>
      </c>
      <c r="BK95" s="407">
        <f t="shared" si="44"/>
        <v>56.312853560917098</v>
      </c>
      <c r="BL95" s="407">
        <f t="shared" si="44"/>
        <v>54.320311312473216</v>
      </c>
      <c r="BM95" s="407">
        <f t="shared" si="44"/>
        <v>52.571601363215677</v>
      </c>
      <c r="BN95" s="407">
        <f t="shared" si="44"/>
        <v>47.494209700627778</v>
      </c>
      <c r="BO95" s="407">
        <f t="shared" si="44"/>
        <v>44.64626788345273</v>
      </c>
      <c r="BP95" s="407">
        <f t="shared" si="44"/>
        <v>40.91273274746618</v>
      </c>
      <c r="BQ95" s="407">
        <f t="shared" si="44"/>
        <v>35.865107908051726</v>
      </c>
      <c r="BR95" s="407">
        <f t="shared" si="44"/>
        <v>28.807763509090083</v>
      </c>
      <c r="BS95" s="407">
        <f t="shared" si="44"/>
        <v>30.248760616533247</v>
      </c>
      <c r="BT95" s="407">
        <f t="shared" si="44"/>
        <v>29.6414759131914</v>
      </c>
      <c r="BU95" s="407">
        <f t="shared" si="44"/>
        <v>29.728983410390278</v>
      </c>
      <c r="BV95" s="407">
        <f t="shared" si="44"/>
        <v>28.805021047036082</v>
      </c>
      <c r="BW95" s="407">
        <f t="shared" si="44"/>
        <v>29.335381763228177</v>
      </c>
      <c r="BX95" s="407">
        <f t="shared" si="44"/>
        <v>28.185912319818854</v>
      </c>
      <c r="BY95" s="407">
        <f>SUM(BY96:BY101)</f>
        <v>27.697823231643788</v>
      </c>
      <c r="BZ95" s="407">
        <f>SUM(BZ96:BZ101)</f>
        <v>27.390496596339229</v>
      </c>
      <c r="CA95" s="408">
        <f>SUM(CA96:CA101)</f>
        <v>27.10710423591328</v>
      </c>
    </row>
    <row r="96" spans="1:79" x14ac:dyDescent="0.4">
      <c r="B96" s="123" t="s">
        <v>475</v>
      </c>
      <c r="D96" s="411">
        <v>0</v>
      </c>
      <c r="E96" s="411">
        <v>0</v>
      </c>
      <c r="F96" s="411">
        <v>0</v>
      </c>
      <c r="G96" s="411">
        <v>0</v>
      </c>
      <c r="H96" s="411">
        <v>0</v>
      </c>
      <c r="I96" s="411">
        <v>0</v>
      </c>
      <c r="J96" s="411">
        <v>0</v>
      </c>
      <c r="K96" s="411">
        <v>0</v>
      </c>
      <c r="L96" s="411">
        <v>0</v>
      </c>
      <c r="M96" s="411">
        <v>0</v>
      </c>
      <c r="N96" s="411">
        <v>0</v>
      </c>
      <c r="O96" s="411">
        <v>0</v>
      </c>
      <c r="P96" s="411">
        <v>0</v>
      </c>
      <c r="Q96" s="411">
        <v>0</v>
      </c>
      <c r="R96" s="411">
        <v>0</v>
      </c>
      <c r="S96" s="411">
        <v>0</v>
      </c>
      <c r="T96" s="411">
        <v>0</v>
      </c>
      <c r="U96" s="411">
        <v>0</v>
      </c>
      <c r="V96" s="411">
        <v>0</v>
      </c>
      <c r="W96" s="411">
        <v>0</v>
      </c>
      <c r="X96" s="411">
        <v>0</v>
      </c>
      <c r="Y96" s="411">
        <v>0</v>
      </c>
      <c r="Z96" s="411">
        <v>0</v>
      </c>
      <c r="AA96" s="411">
        <v>0</v>
      </c>
      <c r="AB96" s="411">
        <v>0</v>
      </c>
      <c r="AC96" s="411">
        <v>0</v>
      </c>
      <c r="AD96" s="411">
        <v>0</v>
      </c>
      <c r="AE96" s="411">
        <v>0</v>
      </c>
      <c r="AF96" s="411">
        <v>0</v>
      </c>
      <c r="AG96" s="411">
        <v>0</v>
      </c>
      <c r="AH96" s="411">
        <v>0</v>
      </c>
      <c r="AI96" s="411">
        <v>0</v>
      </c>
      <c r="AJ96" s="411">
        <v>0</v>
      </c>
      <c r="AK96" s="411">
        <v>0</v>
      </c>
      <c r="AL96" s="411">
        <v>0</v>
      </c>
      <c r="AM96" s="411">
        <v>0</v>
      </c>
      <c r="AN96" s="411">
        <v>0</v>
      </c>
      <c r="AO96" s="411">
        <v>0</v>
      </c>
      <c r="AP96" s="411">
        <v>0</v>
      </c>
      <c r="AQ96" s="411">
        <v>0</v>
      </c>
      <c r="AR96" s="411">
        <v>0</v>
      </c>
      <c r="AS96" s="411">
        <v>0</v>
      </c>
      <c r="AT96" s="411">
        <v>0</v>
      </c>
      <c r="AU96" s="411">
        <v>0</v>
      </c>
      <c r="AV96" s="411">
        <v>0</v>
      </c>
      <c r="AW96" s="411">
        <v>0</v>
      </c>
      <c r="AX96" s="411">
        <v>0</v>
      </c>
      <c r="AY96" s="411">
        <v>0</v>
      </c>
      <c r="AZ96" s="411">
        <v>0</v>
      </c>
      <c r="BA96" s="411">
        <v>0</v>
      </c>
      <c r="BB96" s="411">
        <v>0</v>
      </c>
      <c r="BC96" s="411">
        <v>0</v>
      </c>
      <c r="BD96" s="411">
        <v>0.95301361343005697</v>
      </c>
      <c r="BE96" s="411">
        <v>0.94705358876707568</v>
      </c>
      <c r="BF96" s="411">
        <v>0.86044615674773595</v>
      </c>
      <c r="BG96" s="411">
        <v>0.88290521386298904</v>
      </c>
      <c r="BH96" s="411">
        <v>0.76060576054794427</v>
      </c>
      <c r="BI96" s="411">
        <v>0.48134197858595401</v>
      </c>
      <c r="BJ96" s="411">
        <v>0.3860106255962511</v>
      </c>
      <c r="BK96" s="411">
        <v>0.2909728273711546</v>
      </c>
      <c r="BL96" s="411">
        <v>0.29641868700377733</v>
      </c>
      <c r="BM96" s="411">
        <v>2.7258823459580011E-2</v>
      </c>
      <c r="BN96" s="411">
        <v>7.7034974515724483E-2</v>
      </c>
      <c r="BO96" s="411">
        <v>5.2248919258926205E-2</v>
      </c>
      <c r="BP96" s="411">
        <v>4.2411422939753814E-2</v>
      </c>
      <c r="BQ96" s="411">
        <v>1.1403784602888078E-2</v>
      </c>
      <c r="BR96" s="411">
        <v>2.0554283613713822E-3</v>
      </c>
      <c r="BS96" s="411">
        <v>1.5643101815749749E-2</v>
      </c>
      <c r="BT96" s="411">
        <v>2.6588628781775382E-3</v>
      </c>
      <c r="BU96" s="411">
        <v>1.7684025271139504E-3</v>
      </c>
      <c r="BV96" s="411">
        <v>6.4484588419767255E-4</v>
      </c>
      <c r="BW96" s="411">
        <v>1.9306446001271619E-4</v>
      </c>
      <c r="BX96" s="411">
        <v>1.9912974617882813E-4</v>
      </c>
      <c r="BY96" s="411">
        <v>1.4621146366949192E-4</v>
      </c>
      <c r="BZ96" s="411">
        <v>1.0218688165468661E-3</v>
      </c>
      <c r="CA96" s="412">
        <v>5.0031812977005834E-4</v>
      </c>
    </row>
    <row r="97" spans="1:79" x14ac:dyDescent="0.4">
      <c r="B97" s="123" t="s">
        <v>476</v>
      </c>
      <c r="D97" s="411">
        <v>0</v>
      </c>
      <c r="E97" s="411">
        <v>0</v>
      </c>
      <c r="F97" s="411">
        <v>0</v>
      </c>
      <c r="G97" s="411">
        <v>0</v>
      </c>
      <c r="H97" s="411">
        <v>0</v>
      </c>
      <c r="I97" s="411">
        <v>0</v>
      </c>
      <c r="J97" s="411">
        <v>0</v>
      </c>
      <c r="K97" s="411">
        <v>0</v>
      </c>
      <c r="L97" s="411">
        <v>0</v>
      </c>
      <c r="M97" s="411">
        <v>0</v>
      </c>
      <c r="N97" s="411">
        <v>0</v>
      </c>
      <c r="O97" s="411">
        <v>0</v>
      </c>
      <c r="P97" s="411">
        <v>0</v>
      </c>
      <c r="Q97" s="411">
        <v>0</v>
      </c>
      <c r="R97" s="411">
        <v>0</v>
      </c>
      <c r="S97" s="411">
        <v>0</v>
      </c>
      <c r="T97" s="411">
        <v>0</v>
      </c>
      <c r="U97" s="411">
        <v>0</v>
      </c>
      <c r="V97" s="411">
        <v>0</v>
      </c>
      <c r="W97" s="411">
        <v>0</v>
      </c>
      <c r="X97" s="411">
        <v>0</v>
      </c>
      <c r="Y97" s="411">
        <v>0</v>
      </c>
      <c r="Z97" s="411">
        <v>0</v>
      </c>
      <c r="AA97" s="411">
        <v>0</v>
      </c>
      <c r="AB97" s="411">
        <v>0</v>
      </c>
      <c r="AC97" s="411">
        <v>0</v>
      </c>
      <c r="AD97" s="411">
        <v>0</v>
      </c>
      <c r="AE97" s="411">
        <v>0</v>
      </c>
      <c r="AF97" s="411">
        <v>0</v>
      </c>
      <c r="AG97" s="411">
        <v>0</v>
      </c>
      <c r="AH97" s="411">
        <v>0</v>
      </c>
      <c r="AI97" s="411">
        <v>0</v>
      </c>
      <c r="AJ97" s="411">
        <v>0</v>
      </c>
      <c r="AK97" s="411">
        <v>0</v>
      </c>
      <c r="AL97" s="411">
        <v>0</v>
      </c>
      <c r="AM97" s="411">
        <v>0</v>
      </c>
      <c r="AN97" s="411">
        <v>0</v>
      </c>
      <c r="AO97" s="411">
        <v>0</v>
      </c>
      <c r="AP97" s="411">
        <v>0</v>
      </c>
      <c r="AQ97" s="411">
        <v>0</v>
      </c>
      <c r="AR97" s="411">
        <v>0</v>
      </c>
      <c r="AS97" s="411">
        <v>0</v>
      </c>
      <c r="AT97" s="411">
        <v>0</v>
      </c>
      <c r="AU97" s="411">
        <v>0</v>
      </c>
      <c r="AV97" s="411">
        <v>0</v>
      </c>
      <c r="AW97" s="411">
        <v>0</v>
      </c>
      <c r="AX97" s="411">
        <v>0</v>
      </c>
      <c r="AY97" s="411">
        <v>0</v>
      </c>
      <c r="AZ97" s="411">
        <v>0</v>
      </c>
      <c r="BA97" s="411">
        <v>0</v>
      </c>
      <c r="BB97" s="411">
        <v>0</v>
      </c>
      <c r="BC97" s="411">
        <v>0</v>
      </c>
      <c r="BD97" s="411">
        <v>1.210728571023501</v>
      </c>
      <c r="BE97" s="411">
        <v>1.3908372144443573</v>
      </c>
      <c r="BF97" s="411">
        <v>1.213921025761405</v>
      </c>
      <c r="BG97" s="411">
        <v>1.2804341174652383</v>
      </c>
      <c r="BH97" s="411">
        <v>1.1517045928445402</v>
      </c>
      <c r="BI97" s="411">
        <v>0.98141593137985195</v>
      </c>
      <c r="BJ97" s="411">
        <v>0.77918807444081795</v>
      </c>
      <c r="BK97" s="411">
        <v>0.73430499840437546</v>
      </c>
      <c r="BL97" s="411">
        <v>0.61021523458566862</v>
      </c>
      <c r="BM97" s="411">
        <v>0.20323102030403284</v>
      </c>
      <c r="BN97" s="411">
        <v>6.1663359077731038E-2</v>
      </c>
      <c r="BO97" s="411">
        <v>4.9522097764166877E-2</v>
      </c>
      <c r="BP97" s="411">
        <v>4.4065713237079092E-2</v>
      </c>
      <c r="BQ97" s="411">
        <v>0</v>
      </c>
      <c r="BR97" s="411">
        <v>0</v>
      </c>
      <c r="BS97" s="411">
        <v>1.483130527881292E-2</v>
      </c>
      <c r="BT97" s="411">
        <v>1.172108571092367E-3</v>
      </c>
      <c r="BU97" s="411">
        <v>5.9088542822525233E-3</v>
      </c>
      <c r="BV97" s="411">
        <v>7.0818923937744475E-4</v>
      </c>
      <c r="BW97" s="411">
        <v>2.1202922502535539E-4</v>
      </c>
      <c r="BX97" s="411">
        <v>2.1869030560576374E-4</v>
      </c>
      <c r="BY97" s="411">
        <v>1.6057384839044634E-4</v>
      </c>
      <c r="BZ97" s="411">
        <v>1.1222472185493818E-3</v>
      </c>
      <c r="CA97" s="412">
        <v>5.4946449136362833E-4</v>
      </c>
    </row>
    <row r="98" spans="1:79" x14ac:dyDescent="0.4">
      <c r="B98" s="123" t="s">
        <v>477</v>
      </c>
      <c r="D98" s="411">
        <v>0</v>
      </c>
      <c r="E98" s="411">
        <v>0</v>
      </c>
      <c r="F98" s="411">
        <v>0</v>
      </c>
      <c r="G98" s="411">
        <v>0</v>
      </c>
      <c r="H98" s="411">
        <v>0</v>
      </c>
      <c r="I98" s="411">
        <v>0</v>
      </c>
      <c r="J98" s="411">
        <v>0</v>
      </c>
      <c r="K98" s="411">
        <v>0</v>
      </c>
      <c r="L98" s="411">
        <v>0</v>
      </c>
      <c r="M98" s="411">
        <v>0</v>
      </c>
      <c r="N98" s="411">
        <v>0</v>
      </c>
      <c r="O98" s="411">
        <v>0</v>
      </c>
      <c r="P98" s="411">
        <v>0</v>
      </c>
      <c r="Q98" s="411">
        <v>0</v>
      </c>
      <c r="R98" s="411">
        <v>0</v>
      </c>
      <c r="S98" s="411">
        <v>0</v>
      </c>
      <c r="T98" s="411">
        <v>0</v>
      </c>
      <c r="U98" s="411">
        <v>0</v>
      </c>
      <c r="V98" s="411">
        <v>0</v>
      </c>
      <c r="W98" s="411">
        <v>0</v>
      </c>
      <c r="X98" s="411">
        <v>0</v>
      </c>
      <c r="Y98" s="411">
        <v>0</v>
      </c>
      <c r="Z98" s="411">
        <v>0</v>
      </c>
      <c r="AA98" s="411">
        <v>0</v>
      </c>
      <c r="AB98" s="411">
        <v>0</v>
      </c>
      <c r="AC98" s="411">
        <v>0</v>
      </c>
      <c r="AD98" s="411">
        <v>0</v>
      </c>
      <c r="AE98" s="411">
        <v>0</v>
      </c>
      <c r="AF98" s="411">
        <v>0</v>
      </c>
      <c r="AG98" s="411">
        <v>0</v>
      </c>
      <c r="AH98" s="411">
        <v>0</v>
      </c>
      <c r="AI98" s="411">
        <v>0</v>
      </c>
      <c r="AJ98" s="411">
        <v>0</v>
      </c>
      <c r="AK98" s="411">
        <v>0</v>
      </c>
      <c r="AL98" s="411">
        <v>0</v>
      </c>
      <c r="AM98" s="411">
        <v>0</v>
      </c>
      <c r="AN98" s="411">
        <v>0</v>
      </c>
      <c r="AO98" s="411">
        <v>0</v>
      </c>
      <c r="AP98" s="411">
        <v>0</v>
      </c>
      <c r="AQ98" s="411">
        <v>0</v>
      </c>
      <c r="AR98" s="411">
        <v>0</v>
      </c>
      <c r="AS98" s="411">
        <v>0</v>
      </c>
      <c r="AT98" s="411">
        <v>0</v>
      </c>
      <c r="AU98" s="411">
        <v>0</v>
      </c>
      <c r="AV98" s="411">
        <v>0</v>
      </c>
      <c r="AW98" s="411">
        <v>0</v>
      </c>
      <c r="AX98" s="411">
        <v>0</v>
      </c>
      <c r="AY98" s="411">
        <v>0</v>
      </c>
      <c r="AZ98" s="411">
        <v>0</v>
      </c>
      <c r="BA98" s="411">
        <v>0</v>
      </c>
      <c r="BB98" s="411">
        <v>0</v>
      </c>
      <c r="BC98" s="411">
        <v>0</v>
      </c>
      <c r="BD98" s="411">
        <v>44.627804785704861</v>
      </c>
      <c r="BE98" s="411">
        <v>45.790743918006122</v>
      </c>
      <c r="BF98" s="411">
        <v>46.753705171689958</v>
      </c>
      <c r="BG98" s="411">
        <v>48.440911929695716</v>
      </c>
      <c r="BH98" s="411">
        <v>50.18287509726489</v>
      </c>
      <c r="BI98" s="411">
        <v>52.655458520477431</v>
      </c>
      <c r="BJ98" s="411">
        <v>51.922278409889472</v>
      </c>
      <c r="BK98" s="411">
        <v>52.94304129575665</v>
      </c>
      <c r="BL98" s="411">
        <v>51.040021396244839</v>
      </c>
      <c r="BM98" s="411">
        <v>49.453940564889237</v>
      </c>
      <c r="BN98" s="411">
        <v>43.952698098930028</v>
      </c>
      <c r="BO98" s="411">
        <v>39.394608141822168</v>
      </c>
      <c r="BP98" s="411">
        <v>27.035268837136911</v>
      </c>
      <c r="BQ98" s="411">
        <v>10.224316239964667</v>
      </c>
      <c r="BR98" s="411">
        <v>2.0808131711967257</v>
      </c>
      <c r="BS98" s="411">
        <v>1.4517615763090432</v>
      </c>
      <c r="BT98" s="411">
        <v>0.45780313117811805</v>
      </c>
      <c r="BU98" s="411">
        <v>0.26245512894996598</v>
      </c>
      <c r="BV98" s="411">
        <v>7.0005895618506786E-2</v>
      </c>
      <c r="BW98" s="411">
        <v>2.0959504846820836E-2</v>
      </c>
      <c r="BX98" s="411">
        <v>2.1617965729717699E-2</v>
      </c>
      <c r="BY98" s="411">
        <v>1.5873039922726533E-2</v>
      </c>
      <c r="BZ98" s="411">
        <v>0.11093633914713472</v>
      </c>
      <c r="CA98" s="412">
        <v>5.4315642895524041E-2</v>
      </c>
    </row>
    <row r="99" spans="1:79" x14ac:dyDescent="0.4">
      <c r="B99" s="64" t="s">
        <v>479</v>
      </c>
      <c r="C99" s="312"/>
      <c r="D99" s="411">
        <v>0</v>
      </c>
      <c r="E99" s="411">
        <v>0</v>
      </c>
      <c r="F99" s="411">
        <v>0</v>
      </c>
      <c r="G99" s="411">
        <v>0</v>
      </c>
      <c r="H99" s="411">
        <v>0</v>
      </c>
      <c r="I99" s="411">
        <v>0</v>
      </c>
      <c r="J99" s="411">
        <v>0</v>
      </c>
      <c r="K99" s="411">
        <v>0</v>
      </c>
      <c r="L99" s="411">
        <v>0</v>
      </c>
      <c r="M99" s="411">
        <v>0</v>
      </c>
      <c r="N99" s="411">
        <v>0</v>
      </c>
      <c r="O99" s="411">
        <v>0</v>
      </c>
      <c r="P99" s="411">
        <v>0</v>
      </c>
      <c r="Q99" s="411">
        <v>0</v>
      </c>
      <c r="R99" s="411">
        <v>0</v>
      </c>
      <c r="S99" s="411">
        <v>0</v>
      </c>
      <c r="T99" s="411">
        <v>0</v>
      </c>
      <c r="U99" s="411">
        <v>0</v>
      </c>
      <c r="V99" s="411">
        <v>0</v>
      </c>
      <c r="W99" s="411">
        <v>0</v>
      </c>
      <c r="X99" s="411">
        <v>0</v>
      </c>
      <c r="Y99" s="411">
        <v>0</v>
      </c>
      <c r="Z99" s="411">
        <v>0</v>
      </c>
      <c r="AA99" s="411">
        <v>0</v>
      </c>
      <c r="AB99" s="411">
        <v>0</v>
      </c>
      <c r="AC99" s="411">
        <v>0</v>
      </c>
      <c r="AD99" s="411">
        <v>0</v>
      </c>
      <c r="AE99" s="411">
        <v>0</v>
      </c>
      <c r="AF99" s="411">
        <v>0</v>
      </c>
      <c r="AG99" s="411">
        <v>0</v>
      </c>
      <c r="AH99" s="411">
        <v>0</v>
      </c>
      <c r="AI99" s="411">
        <v>0</v>
      </c>
      <c r="AJ99" s="411">
        <v>0</v>
      </c>
      <c r="AK99" s="411">
        <v>0</v>
      </c>
      <c r="AL99" s="411">
        <v>0</v>
      </c>
      <c r="AM99" s="411">
        <v>0</v>
      </c>
      <c r="AN99" s="411">
        <v>0</v>
      </c>
      <c r="AO99" s="411">
        <v>0</v>
      </c>
      <c r="AP99" s="411">
        <v>0</v>
      </c>
      <c r="AQ99" s="411">
        <v>0</v>
      </c>
      <c r="AR99" s="411">
        <v>0</v>
      </c>
      <c r="AS99" s="411">
        <v>0</v>
      </c>
      <c r="AT99" s="411">
        <v>0</v>
      </c>
      <c r="AU99" s="411">
        <v>0</v>
      </c>
      <c r="AV99" s="411">
        <v>0</v>
      </c>
      <c r="AW99" s="411">
        <v>0</v>
      </c>
      <c r="AX99" s="411">
        <v>0</v>
      </c>
      <c r="AY99" s="411">
        <v>0</v>
      </c>
      <c r="AZ99" s="411">
        <v>0</v>
      </c>
      <c r="BA99" s="411">
        <v>0</v>
      </c>
      <c r="BB99" s="411">
        <v>0</v>
      </c>
      <c r="BC99" s="411">
        <v>0</v>
      </c>
      <c r="BD99" s="411">
        <v>0</v>
      </c>
      <c r="BE99" s="411">
        <v>0</v>
      </c>
      <c r="BF99" s="411">
        <v>0</v>
      </c>
      <c r="BG99" s="411">
        <v>0</v>
      </c>
      <c r="BH99" s="411">
        <v>0</v>
      </c>
      <c r="BI99" s="411">
        <v>0</v>
      </c>
      <c r="BJ99" s="411">
        <v>0</v>
      </c>
      <c r="BK99" s="411">
        <v>0</v>
      </c>
      <c r="BL99" s="411">
        <v>0</v>
      </c>
      <c r="BM99" s="411">
        <v>0</v>
      </c>
      <c r="BN99" s="411">
        <v>0</v>
      </c>
      <c r="BO99" s="411">
        <v>0</v>
      </c>
      <c r="BP99" s="411">
        <v>0</v>
      </c>
      <c r="BQ99" s="411">
        <v>0</v>
      </c>
      <c r="BR99" s="411">
        <v>0</v>
      </c>
      <c r="BS99" s="411">
        <v>0</v>
      </c>
      <c r="BT99" s="411">
        <v>0</v>
      </c>
      <c r="BU99" s="411">
        <v>0</v>
      </c>
      <c r="BV99" s="411">
        <v>0</v>
      </c>
      <c r="BW99" s="411">
        <v>0</v>
      </c>
      <c r="BX99" s="411">
        <v>0</v>
      </c>
      <c r="BY99" s="411">
        <v>0</v>
      </c>
      <c r="BZ99" s="411">
        <v>0</v>
      </c>
      <c r="CA99" s="412">
        <v>0</v>
      </c>
    </row>
    <row r="100" spans="1:79" x14ac:dyDescent="0.4">
      <c r="A100" s="312"/>
      <c r="B100" s="64" t="s">
        <v>472</v>
      </c>
      <c r="C100" s="312"/>
      <c r="D100" s="411">
        <v>0</v>
      </c>
      <c r="E100" s="411">
        <v>0</v>
      </c>
      <c r="F100" s="411">
        <v>0</v>
      </c>
      <c r="G100" s="411">
        <v>0</v>
      </c>
      <c r="H100" s="411">
        <v>0</v>
      </c>
      <c r="I100" s="411">
        <v>0</v>
      </c>
      <c r="J100" s="411">
        <v>0</v>
      </c>
      <c r="K100" s="411">
        <v>0</v>
      </c>
      <c r="L100" s="411">
        <v>0</v>
      </c>
      <c r="M100" s="411">
        <v>0</v>
      </c>
      <c r="N100" s="411">
        <v>0</v>
      </c>
      <c r="O100" s="411">
        <v>0</v>
      </c>
      <c r="P100" s="411">
        <v>0</v>
      </c>
      <c r="Q100" s="411">
        <v>0</v>
      </c>
      <c r="R100" s="411">
        <v>0</v>
      </c>
      <c r="S100" s="411">
        <v>0</v>
      </c>
      <c r="T100" s="411">
        <v>0</v>
      </c>
      <c r="U100" s="411">
        <v>0</v>
      </c>
      <c r="V100" s="411">
        <v>0</v>
      </c>
      <c r="W100" s="411">
        <v>0</v>
      </c>
      <c r="X100" s="411">
        <v>0</v>
      </c>
      <c r="Y100" s="411">
        <v>0</v>
      </c>
      <c r="Z100" s="411">
        <v>0</v>
      </c>
      <c r="AA100" s="411">
        <v>0</v>
      </c>
      <c r="AB100" s="411">
        <v>0</v>
      </c>
      <c r="AC100" s="411">
        <v>0</v>
      </c>
      <c r="AD100" s="411">
        <v>0</v>
      </c>
      <c r="AE100" s="411">
        <v>0</v>
      </c>
      <c r="AF100" s="411">
        <v>0</v>
      </c>
      <c r="AG100" s="411">
        <v>0</v>
      </c>
      <c r="AH100" s="411">
        <v>0</v>
      </c>
      <c r="AI100" s="411">
        <v>0</v>
      </c>
      <c r="AJ100" s="411">
        <v>0</v>
      </c>
      <c r="AK100" s="411">
        <v>0</v>
      </c>
      <c r="AL100" s="411">
        <v>0</v>
      </c>
      <c r="AM100" s="411">
        <v>0</v>
      </c>
      <c r="AN100" s="411">
        <v>0</v>
      </c>
      <c r="AO100" s="411">
        <v>0</v>
      </c>
      <c r="AP100" s="411">
        <v>0</v>
      </c>
      <c r="AQ100" s="411">
        <v>0</v>
      </c>
      <c r="AR100" s="411">
        <v>0</v>
      </c>
      <c r="AS100" s="411">
        <v>0</v>
      </c>
      <c r="AT100" s="411">
        <v>0</v>
      </c>
      <c r="AU100" s="411">
        <v>0</v>
      </c>
      <c r="AV100" s="411">
        <v>0</v>
      </c>
      <c r="AW100" s="411">
        <v>0</v>
      </c>
      <c r="AX100" s="411">
        <v>0</v>
      </c>
      <c r="AY100" s="411">
        <v>0</v>
      </c>
      <c r="AZ100" s="411">
        <v>0</v>
      </c>
      <c r="BA100" s="411">
        <v>0</v>
      </c>
      <c r="BB100" s="411">
        <v>0</v>
      </c>
      <c r="BC100" s="411">
        <v>0</v>
      </c>
      <c r="BD100" s="411">
        <v>0</v>
      </c>
      <c r="BE100" s="411">
        <v>0</v>
      </c>
      <c r="BF100" s="411">
        <v>0</v>
      </c>
      <c r="BG100" s="411">
        <v>0</v>
      </c>
      <c r="BH100" s="411">
        <v>0</v>
      </c>
      <c r="BI100" s="411">
        <v>0</v>
      </c>
      <c r="BJ100" s="411">
        <v>0</v>
      </c>
      <c r="BK100" s="411">
        <v>0</v>
      </c>
      <c r="BL100" s="411">
        <v>2.9131870677992441E-2</v>
      </c>
      <c r="BM100" s="411">
        <v>0.58189755902478657</v>
      </c>
      <c r="BN100" s="411">
        <v>1.2715185567285454</v>
      </c>
      <c r="BO100" s="411">
        <v>3.0040817529087769</v>
      </c>
      <c r="BP100" s="411">
        <v>11.661813295086212</v>
      </c>
      <c r="BQ100" s="411">
        <v>24.087542986543799</v>
      </c>
      <c r="BR100" s="411">
        <v>26.187151519618038</v>
      </c>
      <c r="BS100" s="411">
        <v>28.392020988180608</v>
      </c>
      <c r="BT100" s="411">
        <v>28.846740807609091</v>
      </c>
      <c r="BU100" s="411">
        <v>29.292079835820751</v>
      </c>
      <c r="BV100" s="411">
        <v>28.599339967851741</v>
      </c>
      <c r="BW100" s="411">
        <v>29.188189958457873</v>
      </c>
      <c r="BX100" s="411">
        <v>28.045247811497919</v>
      </c>
      <c r="BY100" s="411">
        <v>27.57025246680681</v>
      </c>
      <c r="BZ100" s="411">
        <v>27.173145970626759</v>
      </c>
      <c r="CA100" s="412">
        <v>26.951098032606918</v>
      </c>
    </row>
    <row r="101" spans="1:79" s="334" customFormat="1" ht="27" customHeight="1" thickBot="1" x14ac:dyDescent="0.4">
      <c r="B101" s="73" t="s">
        <v>488</v>
      </c>
      <c r="C101" s="338"/>
      <c r="D101" s="422">
        <v>0</v>
      </c>
      <c r="E101" s="422">
        <v>0</v>
      </c>
      <c r="F101" s="422">
        <v>0</v>
      </c>
      <c r="G101" s="422">
        <v>0</v>
      </c>
      <c r="H101" s="422">
        <v>0</v>
      </c>
      <c r="I101" s="422">
        <v>0</v>
      </c>
      <c r="J101" s="422">
        <v>0</v>
      </c>
      <c r="K101" s="422">
        <v>0</v>
      </c>
      <c r="L101" s="422">
        <v>0</v>
      </c>
      <c r="M101" s="422">
        <v>0</v>
      </c>
      <c r="N101" s="422">
        <v>0</v>
      </c>
      <c r="O101" s="422">
        <v>0</v>
      </c>
      <c r="P101" s="422">
        <v>0</v>
      </c>
      <c r="Q101" s="422">
        <v>0</v>
      </c>
      <c r="R101" s="422">
        <v>0</v>
      </c>
      <c r="S101" s="422">
        <v>0</v>
      </c>
      <c r="T101" s="422">
        <v>0</v>
      </c>
      <c r="U101" s="422">
        <v>0</v>
      </c>
      <c r="V101" s="422">
        <v>0</v>
      </c>
      <c r="W101" s="422">
        <v>0</v>
      </c>
      <c r="X101" s="422">
        <v>0</v>
      </c>
      <c r="Y101" s="422">
        <v>0</v>
      </c>
      <c r="Z101" s="422">
        <v>0</v>
      </c>
      <c r="AA101" s="422">
        <v>0</v>
      </c>
      <c r="AB101" s="422">
        <v>0</v>
      </c>
      <c r="AC101" s="422">
        <v>0</v>
      </c>
      <c r="AD101" s="422">
        <v>0</v>
      </c>
      <c r="AE101" s="422">
        <v>0</v>
      </c>
      <c r="AF101" s="422">
        <v>0</v>
      </c>
      <c r="AG101" s="422">
        <v>0</v>
      </c>
      <c r="AH101" s="422">
        <v>0</v>
      </c>
      <c r="AI101" s="422">
        <v>0</v>
      </c>
      <c r="AJ101" s="422">
        <v>0</v>
      </c>
      <c r="AK101" s="422">
        <v>0</v>
      </c>
      <c r="AL101" s="422">
        <v>0</v>
      </c>
      <c r="AM101" s="422">
        <v>0</v>
      </c>
      <c r="AN101" s="422">
        <v>0</v>
      </c>
      <c r="AO101" s="422">
        <v>0</v>
      </c>
      <c r="AP101" s="422">
        <v>0</v>
      </c>
      <c r="AQ101" s="422">
        <v>0</v>
      </c>
      <c r="AR101" s="422">
        <v>0</v>
      </c>
      <c r="AS101" s="422">
        <v>0</v>
      </c>
      <c r="AT101" s="422">
        <v>0</v>
      </c>
      <c r="AU101" s="422">
        <v>0</v>
      </c>
      <c r="AV101" s="422">
        <v>0</v>
      </c>
      <c r="AW101" s="422">
        <v>0</v>
      </c>
      <c r="AX101" s="422">
        <v>0</v>
      </c>
      <c r="AY101" s="422">
        <v>0</v>
      </c>
      <c r="AZ101" s="422">
        <v>1.0241133966323646</v>
      </c>
      <c r="BA101" s="422">
        <v>0.9030150536407352</v>
      </c>
      <c r="BB101" s="422">
        <v>1.1800099464855189</v>
      </c>
      <c r="BC101" s="422">
        <v>1.2328020109728215</v>
      </c>
      <c r="BD101" s="422">
        <v>3.4172546546168188</v>
      </c>
      <c r="BE101" s="422">
        <v>3.0789545946998325</v>
      </c>
      <c r="BF101" s="422">
        <v>2.3487800459976329</v>
      </c>
      <c r="BG101" s="422">
        <v>2.1757067121004958</v>
      </c>
      <c r="BH101" s="422">
        <v>2.2081043644159815</v>
      </c>
      <c r="BI101" s="422">
        <v>2.2131520078531368</v>
      </c>
      <c r="BJ101" s="422">
        <v>2.3698256125982535</v>
      </c>
      <c r="BK101" s="422">
        <v>2.3445344393849146</v>
      </c>
      <c r="BL101" s="422">
        <v>2.3445241239609405</v>
      </c>
      <c r="BM101" s="422">
        <v>2.3052733955380407</v>
      </c>
      <c r="BN101" s="422">
        <v>2.1312947113757521</v>
      </c>
      <c r="BO101" s="422">
        <v>2.1458069716986956</v>
      </c>
      <c r="BP101" s="422">
        <v>2.1291734790662264</v>
      </c>
      <c r="BQ101" s="422">
        <v>1.5418448969403769</v>
      </c>
      <c r="BR101" s="422">
        <v>0.53774338991395054</v>
      </c>
      <c r="BS101" s="422">
        <v>0.37450364494903221</v>
      </c>
      <c r="BT101" s="422">
        <v>0.33310100295491896</v>
      </c>
      <c r="BU101" s="422">
        <v>0.16677118881019307</v>
      </c>
      <c r="BV101" s="422">
        <v>0.13432214844225945</v>
      </c>
      <c r="BW101" s="422">
        <v>0.12582720623844387</v>
      </c>
      <c r="BX101" s="422">
        <v>0.11862872253943517</v>
      </c>
      <c r="BY101" s="422">
        <v>0.11139093960219291</v>
      </c>
      <c r="BZ101" s="422">
        <v>0.10427017053023746</v>
      </c>
      <c r="CA101" s="423">
        <v>0.1006407777897028</v>
      </c>
    </row>
    <row r="102" spans="1:79" ht="39.75" customHeight="1" x14ac:dyDescent="0.4">
      <c r="A102" s="346"/>
      <c r="B102" s="370" t="s">
        <v>490</v>
      </c>
      <c r="C102" s="371"/>
      <c r="D102" s="372" t="s">
        <v>671</v>
      </c>
      <c r="E102" s="372" t="s">
        <v>672</v>
      </c>
      <c r="F102" s="372" t="s">
        <v>673</v>
      </c>
      <c r="G102" s="372" t="s">
        <v>674</v>
      </c>
      <c r="H102" s="372" t="s">
        <v>675</v>
      </c>
      <c r="I102" s="372" t="s">
        <v>676</v>
      </c>
      <c r="J102" s="372" t="s">
        <v>677</v>
      </c>
      <c r="K102" s="372" t="s">
        <v>678</v>
      </c>
      <c r="L102" s="372" t="s">
        <v>679</v>
      </c>
      <c r="M102" s="372" t="s">
        <v>680</v>
      </c>
      <c r="N102" s="372" t="s">
        <v>681</v>
      </c>
      <c r="O102" s="372" t="s">
        <v>682</v>
      </c>
      <c r="P102" s="372" t="s">
        <v>683</v>
      </c>
      <c r="Q102" s="372" t="s">
        <v>684</v>
      </c>
      <c r="R102" s="372" t="s">
        <v>685</v>
      </c>
      <c r="S102" s="372" t="s">
        <v>686</v>
      </c>
      <c r="T102" s="372" t="s">
        <v>687</v>
      </c>
      <c r="U102" s="372" t="s">
        <v>688</v>
      </c>
      <c r="V102" s="372" t="s">
        <v>689</v>
      </c>
      <c r="W102" s="372" t="s">
        <v>690</v>
      </c>
      <c r="X102" s="372" t="s">
        <v>691</v>
      </c>
      <c r="Y102" s="372" t="s">
        <v>692</v>
      </c>
      <c r="Z102" s="372" t="s">
        <v>693</v>
      </c>
      <c r="AA102" s="372" t="s">
        <v>694</v>
      </c>
      <c r="AB102" s="372" t="s">
        <v>695</v>
      </c>
      <c r="AC102" s="372" t="s">
        <v>696</v>
      </c>
      <c r="AD102" s="372" t="s">
        <v>697</v>
      </c>
      <c r="AE102" s="372" t="s">
        <v>698</v>
      </c>
      <c r="AF102" s="372" t="s">
        <v>699</v>
      </c>
      <c r="AG102" s="372" t="s">
        <v>700</v>
      </c>
      <c r="AH102" s="372" t="s">
        <v>701</v>
      </c>
      <c r="AI102" s="372" t="s">
        <v>702</v>
      </c>
      <c r="AJ102" s="372" t="s">
        <v>703</v>
      </c>
      <c r="AK102" s="372" t="s">
        <v>704</v>
      </c>
      <c r="AL102" s="372" t="s">
        <v>705</v>
      </c>
      <c r="AM102" s="372" t="s">
        <v>706</v>
      </c>
      <c r="AN102" s="372" t="s">
        <v>707</v>
      </c>
      <c r="AO102" s="372" t="s">
        <v>708</v>
      </c>
      <c r="AP102" s="372" t="s">
        <v>709</v>
      </c>
      <c r="AQ102" s="372" t="s">
        <v>710</v>
      </c>
      <c r="AR102" s="372" t="s">
        <v>711</v>
      </c>
      <c r="AS102" s="372" t="s">
        <v>712</v>
      </c>
      <c r="AT102" s="372" t="s">
        <v>713</v>
      </c>
      <c r="AU102" s="372" t="s">
        <v>714</v>
      </c>
      <c r="AV102" s="372" t="s">
        <v>715</v>
      </c>
      <c r="AW102" s="372" t="s">
        <v>716</v>
      </c>
      <c r="AX102" s="372" t="s">
        <v>717</v>
      </c>
      <c r="AY102" s="372" t="s">
        <v>718</v>
      </c>
      <c r="AZ102" s="372" t="s">
        <v>719</v>
      </c>
      <c r="BA102" s="372" t="s">
        <v>720</v>
      </c>
      <c r="BB102" s="372" t="s">
        <v>721</v>
      </c>
      <c r="BC102" s="372" t="s">
        <v>722</v>
      </c>
      <c r="BD102" s="372" t="s">
        <v>723</v>
      </c>
      <c r="BE102" s="372" t="s">
        <v>724</v>
      </c>
      <c r="BF102" s="372" t="s">
        <v>725</v>
      </c>
      <c r="BG102" s="372" t="s">
        <v>726</v>
      </c>
      <c r="BH102" s="372" t="s">
        <v>727</v>
      </c>
      <c r="BI102" s="372" t="s">
        <v>728</v>
      </c>
      <c r="BJ102" s="372" t="s">
        <v>729</v>
      </c>
      <c r="BK102" s="372" t="s">
        <v>730</v>
      </c>
      <c r="BL102" s="372" t="s">
        <v>731</v>
      </c>
      <c r="BM102" s="372" t="s">
        <v>732</v>
      </c>
      <c r="BN102" s="372" t="s">
        <v>733</v>
      </c>
      <c r="BO102" s="372" t="s">
        <v>734</v>
      </c>
      <c r="BP102" s="372" t="s">
        <v>735</v>
      </c>
      <c r="BQ102" s="372" t="s">
        <v>736</v>
      </c>
      <c r="BR102" s="372" t="s">
        <v>737</v>
      </c>
      <c r="BS102" s="372" t="s">
        <v>738</v>
      </c>
      <c r="BT102" s="372" t="s">
        <v>739</v>
      </c>
      <c r="BU102" s="372" t="s">
        <v>740</v>
      </c>
      <c r="BV102" s="372" t="s">
        <v>741</v>
      </c>
      <c r="BW102" s="372" t="s">
        <v>742</v>
      </c>
      <c r="BX102" s="372" t="s">
        <v>743</v>
      </c>
      <c r="BY102" s="372" t="s">
        <v>744</v>
      </c>
      <c r="BZ102" s="372" t="s">
        <v>745</v>
      </c>
      <c r="CA102" s="373" t="s">
        <v>746</v>
      </c>
    </row>
    <row r="103" spans="1:79" s="230" customFormat="1" ht="30.75" customHeight="1" x14ac:dyDescent="0.4">
      <c r="A103" s="360"/>
      <c r="B103" s="120" t="s">
        <v>471</v>
      </c>
      <c r="C103" s="91"/>
      <c r="D103" s="407" t="s">
        <v>409</v>
      </c>
      <c r="E103" s="407" t="s">
        <v>409</v>
      </c>
      <c r="F103" s="407" t="s">
        <v>409</v>
      </c>
      <c r="G103" s="407" t="s">
        <v>409</v>
      </c>
      <c r="H103" s="407" t="s">
        <v>409</v>
      </c>
      <c r="I103" s="407" t="s">
        <v>409</v>
      </c>
      <c r="J103" s="407" t="s">
        <v>409</v>
      </c>
      <c r="K103" s="407" t="s">
        <v>409</v>
      </c>
      <c r="L103" s="407" t="s">
        <v>409</v>
      </c>
      <c r="M103" s="407" t="s">
        <v>409</v>
      </c>
      <c r="N103" s="407" t="s">
        <v>409</v>
      </c>
      <c r="O103" s="407" t="s">
        <v>409</v>
      </c>
      <c r="P103" s="407" t="s">
        <v>409</v>
      </c>
      <c r="Q103" s="407" t="s">
        <v>409</v>
      </c>
      <c r="R103" s="407" t="s">
        <v>409</v>
      </c>
      <c r="S103" s="407" t="s">
        <v>409</v>
      </c>
      <c r="T103" s="407" t="s">
        <v>409</v>
      </c>
      <c r="U103" s="407" t="s">
        <v>409</v>
      </c>
      <c r="V103" s="407" t="s">
        <v>409</v>
      </c>
      <c r="W103" s="407" t="s">
        <v>409</v>
      </c>
      <c r="X103" s="407" t="s">
        <v>409</v>
      </c>
      <c r="Y103" s="407" t="s">
        <v>409</v>
      </c>
      <c r="Z103" s="407" t="s">
        <v>409</v>
      </c>
      <c r="AA103" s="407" t="s">
        <v>409</v>
      </c>
      <c r="AB103" s="407" t="s">
        <v>409</v>
      </c>
      <c r="AC103" s="407" t="s">
        <v>409</v>
      </c>
      <c r="AD103" s="407" t="s">
        <v>409</v>
      </c>
      <c r="AE103" s="407" t="s">
        <v>409</v>
      </c>
      <c r="AF103" s="407" t="s">
        <v>409</v>
      </c>
      <c r="AG103" s="407" t="s">
        <v>409</v>
      </c>
      <c r="AH103" s="407">
        <v>1253</v>
      </c>
      <c r="AI103" s="407">
        <v>1271</v>
      </c>
      <c r="AJ103" s="407">
        <v>1270</v>
      </c>
      <c r="AK103" s="407">
        <v>1340</v>
      </c>
      <c r="AL103" s="407">
        <v>1386</v>
      </c>
      <c r="AM103" s="407">
        <v>1331</v>
      </c>
      <c r="AN103" s="407">
        <v>1338</v>
      </c>
      <c r="AO103" s="407">
        <v>1408</v>
      </c>
      <c r="AP103" s="407">
        <v>1446</v>
      </c>
      <c r="AQ103" s="407">
        <v>1531</v>
      </c>
      <c r="AR103" s="407">
        <v>1661</v>
      </c>
      <c r="AS103" s="407">
        <v>1798</v>
      </c>
      <c r="AT103" s="407">
        <v>1959</v>
      </c>
      <c r="AU103" s="407">
        <v>2172</v>
      </c>
      <c r="AV103" s="407">
        <v>2409</v>
      </c>
      <c r="AW103" s="407">
        <v>2594</v>
      </c>
      <c r="AX103" s="407">
        <v>2766</v>
      </c>
      <c r="AY103" s="407">
        <v>2847</v>
      </c>
      <c r="AZ103" s="407">
        <v>2819</v>
      </c>
      <c r="BA103" s="407">
        <v>2813</v>
      </c>
      <c r="BB103" s="407">
        <v>2749</v>
      </c>
      <c r="BC103" s="444">
        <v>2731</v>
      </c>
      <c r="BD103" s="438">
        <v>2767</v>
      </c>
      <c r="BE103" s="407">
        <v>2796</v>
      </c>
      <c r="BF103" s="407">
        <v>2814</v>
      </c>
      <c r="BG103" s="438">
        <v>2819</v>
      </c>
      <c r="BH103" s="438">
        <v>2812</v>
      </c>
      <c r="BI103" s="407">
        <v>2763</v>
      </c>
      <c r="BJ103" s="407">
        <v>2719</v>
      </c>
      <c r="BK103" s="407">
        <v>2678</v>
      </c>
      <c r="BL103" s="407">
        <v>2719</v>
      </c>
      <c r="BM103" s="407">
        <v>2662</v>
      </c>
      <c r="BN103" s="407">
        <v>2636</v>
      </c>
      <c r="BO103" s="407">
        <v>2609</v>
      </c>
      <c r="BP103" s="407">
        <v>2540</v>
      </c>
      <c r="BQ103" s="407">
        <v>2476</v>
      </c>
      <c r="BR103" s="407">
        <v>2531</v>
      </c>
      <c r="BS103" s="407">
        <v>2543</v>
      </c>
      <c r="BT103" s="407">
        <v>2492</v>
      </c>
      <c r="BU103" s="407">
        <v>2402</v>
      </c>
      <c r="BV103" s="407">
        <v>2238</v>
      </c>
      <c r="BW103" s="407">
        <v>2406</v>
      </c>
      <c r="BX103" s="407">
        <v>2387</v>
      </c>
      <c r="BY103" s="407">
        <v>2353</v>
      </c>
      <c r="BZ103" s="407">
        <v>2320</v>
      </c>
      <c r="CA103" s="408">
        <v>2292</v>
      </c>
    </row>
    <row r="104" spans="1:79" x14ac:dyDescent="0.4">
      <c r="A104" s="375"/>
      <c r="B104" s="327" t="s">
        <v>326</v>
      </c>
      <c r="D104" s="445" t="s">
        <v>409</v>
      </c>
      <c r="E104" s="445" t="s">
        <v>409</v>
      </c>
      <c r="F104" s="445" t="s">
        <v>409</v>
      </c>
      <c r="G104" s="445" t="s">
        <v>409</v>
      </c>
      <c r="H104" s="445" t="s">
        <v>409</v>
      </c>
      <c r="I104" s="445" t="s">
        <v>409</v>
      </c>
      <c r="J104" s="445" t="s">
        <v>409</v>
      </c>
      <c r="K104" s="445" t="s">
        <v>409</v>
      </c>
      <c r="L104" s="445" t="s">
        <v>409</v>
      </c>
      <c r="M104" s="445" t="s">
        <v>409</v>
      </c>
      <c r="N104" s="445" t="s">
        <v>409</v>
      </c>
      <c r="O104" s="445" t="s">
        <v>409</v>
      </c>
      <c r="P104" s="445" t="s">
        <v>409</v>
      </c>
      <c r="Q104" s="445" t="s">
        <v>409</v>
      </c>
      <c r="R104" s="445" t="s">
        <v>409</v>
      </c>
      <c r="S104" s="445" t="s">
        <v>409</v>
      </c>
      <c r="T104" s="445" t="s">
        <v>409</v>
      </c>
      <c r="U104" s="445" t="s">
        <v>409</v>
      </c>
      <c r="V104" s="445" t="s">
        <v>409</v>
      </c>
      <c r="W104" s="445" t="s">
        <v>409</v>
      </c>
      <c r="X104" s="445" t="s">
        <v>409</v>
      </c>
      <c r="Y104" s="445" t="s">
        <v>409</v>
      </c>
      <c r="Z104" s="445" t="s">
        <v>409</v>
      </c>
      <c r="AA104" s="445" t="s">
        <v>409</v>
      </c>
      <c r="AB104" s="445" t="s">
        <v>409</v>
      </c>
      <c r="AC104" s="445" t="s">
        <v>409</v>
      </c>
      <c r="AD104" s="445" t="s">
        <v>409</v>
      </c>
      <c r="AE104" s="445" t="s">
        <v>409</v>
      </c>
      <c r="AF104" s="445" t="s">
        <v>409</v>
      </c>
      <c r="AG104" s="445" t="s">
        <v>409</v>
      </c>
      <c r="AH104" s="411">
        <v>1204</v>
      </c>
      <c r="AI104" s="411">
        <v>1210</v>
      </c>
      <c r="AJ104" s="411">
        <v>1201</v>
      </c>
      <c r="AK104" s="411">
        <v>1265</v>
      </c>
      <c r="AL104" s="411">
        <v>1306</v>
      </c>
      <c r="AM104" s="411">
        <v>1244</v>
      </c>
      <c r="AN104" s="411">
        <v>1234</v>
      </c>
      <c r="AO104" s="411">
        <v>1285</v>
      </c>
      <c r="AP104" s="411">
        <v>1300</v>
      </c>
      <c r="AQ104" s="411">
        <v>1358</v>
      </c>
      <c r="AR104" s="411">
        <v>1460</v>
      </c>
      <c r="AS104" s="411">
        <v>1564</v>
      </c>
      <c r="AT104" s="411">
        <v>1691</v>
      </c>
      <c r="AU104" s="411">
        <v>1874</v>
      </c>
      <c r="AV104" s="411">
        <v>2085</v>
      </c>
      <c r="AW104" s="411">
        <v>2248</v>
      </c>
      <c r="AX104" s="411">
        <v>2411</v>
      </c>
      <c r="AY104" s="411">
        <v>2526</v>
      </c>
      <c r="AZ104" s="411">
        <v>2568</v>
      </c>
      <c r="BA104" s="411">
        <v>2624</v>
      </c>
      <c r="BB104" s="411">
        <v>2626</v>
      </c>
      <c r="BC104" s="446">
        <v>2664</v>
      </c>
      <c r="BD104" s="411">
        <v>2720</v>
      </c>
      <c r="BE104" s="411">
        <v>2753</v>
      </c>
      <c r="BF104" s="411">
        <v>2773</v>
      </c>
      <c r="BG104" s="411">
        <v>2778</v>
      </c>
      <c r="BH104" s="411">
        <v>2770</v>
      </c>
      <c r="BI104" s="411">
        <v>2721</v>
      </c>
      <c r="BJ104" s="411">
        <v>2677</v>
      </c>
      <c r="BK104" s="411">
        <v>2636</v>
      </c>
      <c r="BL104" s="411">
        <v>2678</v>
      </c>
      <c r="BM104" s="411">
        <v>2621</v>
      </c>
      <c r="BN104" s="411">
        <v>2597</v>
      </c>
      <c r="BO104" s="411">
        <v>2572</v>
      </c>
      <c r="BP104" s="411">
        <v>2506</v>
      </c>
      <c r="BQ104" s="411">
        <v>2445</v>
      </c>
      <c r="BR104" s="411">
        <v>2502</v>
      </c>
      <c r="BS104" s="411">
        <v>2505</v>
      </c>
      <c r="BT104" s="411">
        <v>2457</v>
      </c>
      <c r="BU104" s="411">
        <v>2370</v>
      </c>
      <c r="BV104" s="411">
        <v>2208</v>
      </c>
      <c r="BW104" s="411">
        <v>2377</v>
      </c>
      <c r="BX104" s="411">
        <v>2360</v>
      </c>
      <c r="BY104" s="411">
        <v>2328</v>
      </c>
      <c r="BZ104" s="411">
        <v>2297</v>
      </c>
      <c r="CA104" s="412">
        <v>2270</v>
      </c>
    </row>
    <row r="105" spans="1:79" x14ac:dyDescent="0.4">
      <c r="A105" s="375"/>
      <c r="B105" s="327" t="s">
        <v>325</v>
      </c>
      <c r="D105" s="445" t="s">
        <v>409</v>
      </c>
      <c r="E105" s="445" t="s">
        <v>409</v>
      </c>
      <c r="F105" s="445" t="s">
        <v>409</v>
      </c>
      <c r="G105" s="445" t="s">
        <v>409</v>
      </c>
      <c r="H105" s="445" t="s">
        <v>409</v>
      </c>
      <c r="I105" s="445" t="s">
        <v>409</v>
      </c>
      <c r="J105" s="445" t="s">
        <v>409</v>
      </c>
      <c r="K105" s="445" t="s">
        <v>409</v>
      </c>
      <c r="L105" s="445" t="s">
        <v>409</v>
      </c>
      <c r="M105" s="445" t="s">
        <v>409</v>
      </c>
      <c r="N105" s="445" t="s">
        <v>409</v>
      </c>
      <c r="O105" s="445" t="s">
        <v>409</v>
      </c>
      <c r="P105" s="445" t="s">
        <v>409</v>
      </c>
      <c r="Q105" s="445" t="s">
        <v>409</v>
      </c>
      <c r="R105" s="445" t="s">
        <v>409</v>
      </c>
      <c r="S105" s="445" t="s">
        <v>409</v>
      </c>
      <c r="T105" s="445" t="s">
        <v>409</v>
      </c>
      <c r="U105" s="445" t="s">
        <v>409</v>
      </c>
      <c r="V105" s="445" t="s">
        <v>409</v>
      </c>
      <c r="W105" s="445" t="s">
        <v>409</v>
      </c>
      <c r="X105" s="445" t="s">
        <v>409</v>
      </c>
      <c r="Y105" s="445" t="s">
        <v>409</v>
      </c>
      <c r="Z105" s="445" t="s">
        <v>409</v>
      </c>
      <c r="AA105" s="445" t="s">
        <v>409</v>
      </c>
      <c r="AB105" s="445" t="s">
        <v>409</v>
      </c>
      <c r="AC105" s="445" t="s">
        <v>409</v>
      </c>
      <c r="AD105" s="445" t="s">
        <v>409</v>
      </c>
      <c r="AE105" s="445" t="s">
        <v>409</v>
      </c>
      <c r="AF105" s="445" t="s">
        <v>409</v>
      </c>
      <c r="AG105" s="445" t="s">
        <v>409</v>
      </c>
      <c r="AH105" s="411">
        <v>49</v>
      </c>
      <c r="AI105" s="411">
        <v>61</v>
      </c>
      <c r="AJ105" s="411">
        <v>68</v>
      </c>
      <c r="AK105" s="411">
        <v>75</v>
      </c>
      <c r="AL105" s="411">
        <v>80</v>
      </c>
      <c r="AM105" s="411">
        <v>88</v>
      </c>
      <c r="AN105" s="411">
        <v>104</v>
      </c>
      <c r="AO105" s="411">
        <v>123</v>
      </c>
      <c r="AP105" s="411">
        <v>146</v>
      </c>
      <c r="AQ105" s="411">
        <v>173</v>
      </c>
      <c r="AR105" s="411">
        <v>201</v>
      </c>
      <c r="AS105" s="411">
        <v>234</v>
      </c>
      <c r="AT105" s="411">
        <v>269</v>
      </c>
      <c r="AU105" s="411">
        <v>298</v>
      </c>
      <c r="AV105" s="411">
        <v>323</v>
      </c>
      <c r="AW105" s="411">
        <v>346</v>
      </c>
      <c r="AX105" s="411">
        <v>354</v>
      </c>
      <c r="AY105" s="411">
        <v>322</v>
      </c>
      <c r="AZ105" s="411">
        <v>250</v>
      </c>
      <c r="BA105" s="411">
        <v>189</v>
      </c>
      <c r="BB105" s="411">
        <v>123</v>
      </c>
      <c r="BC105" s="411">
        <v>67</v>
      </c>
      <c r="BD105" s="411">
        <v>47</v>
      </c>
      <c r="BE105" s="411">
        <v>43</v>
      </c>
      <c r="BF105" s="411">
        <v>41</v>
      </c>
      <c r="BG105" s="411">
        <v>41</v>
      </c>
      <c r="BH105" s="411">
        <v>42</v>
      </c>
      <c r="BI105" s="411">
        <v>42</v>
      </c>
      <c r="BJ105" s="411">
        <v>42</v>
      </c>
      <c r="BK105" s="411">
        <v>42</v>
      </c>
      <c r="BL105" s="411">
        <v>41</v>
      </c>
      <c r="BM105" s="411">
        <v>40</v>
      </c>
      <c r="BN105" s="411">
        <v>39</v>
      </c>
      <c r="BO105" s="411">
        <v>36</v>
      </c>
      <c r="BP105" s="411">
        <v>34</v>
      </c>
      <c r="BQ105" s="411">
        <v>31</v>
      </c>
      <c r="BR105" s="411">
        <v>29</v>
      </c>
      <c r="BS105" s="411">
        <v>38</v>
      </c>
      <c r="BT105" s="411">
        <v>35</v>
      </c>
      <c r="BU105" s="411">
        <v>32</v>
      </c>
      <c r="BV105" s="411">
        <v>30</v>
      </c>
      <c r="BW105" s="411">
        <v>28</v>
      </c>
      <c r="BX105" s="411">
        <v>27</v>
      </c>
      <c r="BY105" s="411">
        <v>25</v>
      </c>
      <c r="BZ105" s="411">
        <v>23</v>
      </c>
      <c r="CA105" s="412">
        <v>22</v>
      </c>
    </row>
    <row r="106" spans="1:79" s="230" customFormat="1" x14ac:dyDescent="0.4">
      <c r="A106" s="375"/>
      <c r="B106" s="442"/>
      <c r="C106" s="354"/>
      <c r="D106" s="447"/>
      <c r="E106" s="447"/>
      <c r="F106" s="447"/>
      <c r="G106" s="447"/>
      <c r="H106" s="447"/>
      <c r="I106" s="447"/>
      <c r="J106" s="447"/>
      <c r="K106" s="447"/>
      <c r="L106" s="447"/>
      <c r="M106" s="447"/>
      <c r="N106" s="447"/>
      <c r="O106" s="447"/>
      <c r="P106" s="447"/>
      <c r="Q106" s="447"/>
      <c r="R106" s="447"/>
      <c r="S106" s="447"/>
      <c r="T106" s="447"/>
      <c r="U106" s="447"/>
      <c r="V106" s="447"/>
      <c r="W106" s="447"/>
      <c r="X106" s="447"/>
      <c r="Y106" s="447"/>
      <c r="Z106" s="447"/>
      <c r="AA106" s="447"/>
      <c r="AB106" s="447"/>
      <c r="AC106" s="447"/>
      <c r="AD106" s="447"/>
      <c r="AE106" s="447"/>
      <c r="AF106" s="447"/>
      <c r="AG106" s="447"/>
      <c r="AH106" s="411"/>
      <c r="AI106" s="411"/>
      <c r="AJ106" s="411"/>
      <c r="AK106" s="411"/>
      <c r="AL106" s="411"/>
      <c r="AM106" s="411"/>
      <c r="AN106" s="411"/>
      <c r="AO106" s="411"/>
      <c r="AP106" s="411"/>
      <c r="AQ106" s="411"/>
      <c r="AR106" s="411"/>
      <c r="AS106" s="411"/>
      <c r="AT106" s="411"/>
      <c r="AU106" s="411"/>
      <c r="AV106" s="411"/>
      <c r="AW106" s="411"/>
      <c r="AX106" s="411"/>
      <c r="AY106" s="411"/>
      <c r="AZ106" s="411"/>
      <c r="BA106" s="411"/>
      <c r="BB106" s="411"/>
      <c r="BC106" s="411"/>
      <c r="BD106" s="411"/>
      <c r="BE106" s="411"/>
      <c r="BF106" s="411"/>
      <c r="BG106" s="411"/>
      <c r="BH106" s="411"/>
      <c r="BI106" s="411"/>
      <c r="BJ106" s="411"/>
      <c r="BK106" s="411"/>
      <c r="BL106" s="411"/>
      <c r="BM106" s="411"/>
      <c r="BN106" s="411"/>
      <c r="BO106" s="411"/>
      <c r="BP106" s="411"/>
      <c r="BQ106" s="411"/>
      <c r="BR106" s="411"/>
      <c r="BS106" s="411"/>
      <c r="BT106" s="411"/>
      <c r="BU106" s="411"/>
      <c r="BV106" s="411"/>
      <c r="BW106" s="411"/>
      <c r="BX106" s="411"/>
      <c r="BY106" s="411"/>
      <c r="BZ106" s="411"/>
      <c r="CA106" s="412"/>
    </row>
    <row r="107" spans="1:79" s="230" customFormat="1" x14ac:dyDescent="0.4">
      <c r="A107" s="354"/>
      <c r="B107" s="323" t="s">
        <v>150</v>
      </c>
      <c r="C107" s="354"/>
      <c r="D107" s="407">
        <v>0</v>
      </c>
      <c r="E107" s="407">
        <v>0</v>
      </c>
      <c r="F107" s="407">
        <v>0</v>
      </c>
      <c r="G107" s="407">
        <v>0</v>
      </c>
      <c r="H107" s="407">
        <v>0</v>
      </c>
      <c r="I107" s="407">
        <v>0</v>
      </c>
      <c r="J107" s="407">
        <v>0</v>
      </c>
      <c r="K107" s="407">
        <v>0</v>
      </c>
      <c r="L107" s="407">
        <v>0</v>
      </c>
      <c r="M107" s="407">
        <v>0</v>
      </c>
      <c r="N107" s="407">
        <v>0</v>
      </c>
      <c r="O107" s="407">
        <v>0</v>
      </c>
      <c r="P107" s="407">
        <v>0</v>
      </c>
      <c r="Q107" s="407">
        <v>0</v>
      </c>
      <c r="R107" s="407">
        <v>0</v>
      </c>
      <c r="S107" s="407">
        <v>0</v>
      </c>
      <c r="T107" s="407">
        <v>0</v>
      </c>
      <c r="U107" s="407">
        <v>0</v>
      </c>
      <c r="V107" s="407">
        <v>0</v>
      </c>
      <c r="W107" s="407">
        <v>0</v>
      </c>
      <c r="X107" s="407">
        <v>0</v>
      </c>
      <c r="Y107" s="407">
        <v>0</v>
      </c>
      <c r="Z107" s="407">
        <v>0</v>
      </c>
      <c r="AA107" s="407">
        <v>0</v>
      </c>
      <c r="AB107" s="407">
        <v>0</v>
      </c>
      <c r="AC107" s="407">
        <v>0</v>
      </c>
      <c r="AD107" s="407">
        <v>0</v>
      </c>
      <c r="AE107" s="407">
        <v>0</v>
      </c>
      <c r="AF107" s="407">
        <v>0</v>
      </c>
      <c r="AG107" s="407">
        <v>0</v>
      </c>
      <c r="AH107" s="407">
        <v>0</v>
      </c>
      <c r="AI107" s="407">
        <v>0</v>
      </c>
      <c r="AJ107" s="407">
        <v>0</v>
      </c>
      <c r="AK107" s="407">
        <v>0</v>
      </c>
      <c r="AL107" s="407">
        <v>0</v>
      </c>
      <c r="AM107" s="407">
        <v>0</v>
      </c>
      <c r="AN107" s="407">
        <v>0</v>
      </c>
      <c r="AO107" s="407">
        <v>0</v>
      </c>
      <c r="AP107" s="407">
        <v>0</v>
      </c>
      <c r="AQ107" s="407">
        <v>0</v>
      </c>
      <c r="AR107" s="407">
        <v>0</v>
      </c>
      <c r="AS107" s="407">
        <v>0</v>
      </c>
      <c r="AT107" s="407">
        <v>0</v>
      </c>
      <c r="AU107" s="407">
        <v>0</v>
      </c>
      <c r="AV107" s="407">
        <v>0</v>
      </c>
      <c r="AW107" s="407">
        <v>0</v>
      </c>
      <c r="AX107" s="407">
        <v>0</v>
      </c>
      <c r="AY107" s="407">
        <v>0</v>
      </c>
      <c r="AZ107" s="407">
        <v>0</v>
      </c>
      <c r="BA107" s="407">
        <v>0</v>
      </c>
      <c r="BB107" s="407">
        <v>0</v>
      </c>
      <c r="BC107" s="407">
        <v>0</v>
      </c>
      <c r="BD107" s="407">
        <v>0</v>
      </c>
      <c r="BE107" s="407">
        <v>0</v>
      </c>
      <c r="BF107" s="407">
        <v>0</v>
      </c>
      <c r="BG107" s="407">
        <v>0</v>
      </c>
      <c r="BH107" s="407">
        <v>0</v>
      </c>
      <c r="BI107" s="407">
        <v>0</v>
      </c>
      <c r="BJ107" s="407">
        <v>0</v>
      </c>
      <c r="BK107" s="407">
        <v>0</v>
      </c>
      <c r="BL107" s="407">
        <v>136</v>
      </c>
      <c r="BM107" s="407">
        <v>391</v>
      </c>
      <c r="BN107" s="407">
        <v>579</v>
      </c>
      <c r="BO107" s="407">
        <v>811</v>
      </c>
      <c r="BP107" s="407">
        <v>1365</v>
      </c>
      <c r="BQ107" s="407">
        <v>1912</v>
      </c>
      <c r="BR107" s="407">
        <v>2235</v>
      </c>
      <c r="BS107" s="407">
        <v>2356</v>
      </c>
      <c r="BT107" s="407">
        <v>2381</v>
      </c>
      <c r="BU107" s="407">
        <v>2326</v>
      </c>
      <c r="BV107" s="407">
        <v>2173</v>
      </c>
      <c r="BW107" s="407">
        <v>2341</v>
      </c>
      <c r="BX107" s="407">
        <v>2323</v>
      </c>
      <c r="BY107" s="407">
        <v>2291</v>
      </c>
      <c r="BZ107" s="407">
        <v>2259</v>
      </c>
      <c r="CA107" s="408">
        <v>2232</v>
      </c>
    </row>
    <row r="108" spans="1:79" x14ac:dyDescent="0.4">
      <c r="B108" s="123" t="s">
        <v>472</v>
      </c>
      <c r="D108" s="411">
        <v>0</v>
      </c>
      <c r="E108" s="411">
        <v>0</v>
      </c>
      <c r="F108" s="411">
        <v>0</v>
      </c>
      <c r="G108" s="411">
        <v>0</v>
      </c>
      <c r="H108" s="411">
        <v>0</v>
      </c>
      <c r="I108" s="411">
        <v>0</v>
      </c>
      <c r="J108" s="411">
        <v>0</v>
      </c>
      <c r="K108" s="411">
        <v>0</v>
      </c>
      <c r="L108" s="411">
        <v>0</v>
      </c>
      <c r="M108" s="411">
        <v>0</v>
      </c>
      <c r="N108" s="411">
        <v>0</v>
      </c>
      <c r="O108" s="411">
        <v>0</v>
      </c>
      <c r="P108" s="411">
        <v>0</v>
      </c>
      <c r="Q108" s="411">
        <v>0</v>
      </c>
      <c r="R108" s="411">
        <v>0</v>
      </c>
      <c r="S108" s="411">
        <v>0</v>
      </c>
      <c r="T108" s="411">
        <v>0</v>
      </c>
      <c r="U108" s="411">
        <v>0</v>
      </c>
      <c r="V108" s="411">
        <v>0</v>
      </c>
      <c r="W108" s="411">
        <v>0</v>
      </c>
      <c r="X108" s="411">
        <v>0</v>
      </c>
      <c r="Y108" s="411">
        <v>0</v>
      </c>
      <c r="Z108" s="411">
        <v>0</v>
      </c>
      <c r="AA108" s="411">
        <v>0</v>
      </c>
      <c r="AB108" s="411">
        <v>0</v>
      </c>
      <c r="AC108" s="411">
        <v>0</v>
      </c>
      <c r="AD108" s="411">
        <v>0</v>
      </c>
      <c r="AE108" s="411">
        <v>0</v>
      </c>
      <c r="AF108" s="411">
        <v>0</v>
      </c>
      <c r="AG108" s="411">
        <v>0</v>
      </c>
      <c r="AH108" s="411">
        <v>0</v>
      </c>
      <c r="AI108" s="411">
        <v>0</v>
      </c>
      <c r="AJ108" s="411">
        <v>0</v>
      </c>
      <c r="AK108" s="411">
        <v>0</v>
      </c>
      <c r="AL108" s="411">
        <v>0</v>
      </c>
      <c r="AM108" s="411">
        <v>0</v>
      </c>
      <c r="AN108" s="411">
        <v>0</v>
      </c>
      <c r="AO108" s="411">
        <v>0</v>
      </c>
      <c r="AP108" s="411">
        <v>0</v>
      </c>
      <c r="AQ108" s="411">
        <v>0</v>
      </c>
      <c r="AR108" s="411">
        <v>0</v>
      </c>
      <c r="AS108" s="411">
        <v>0</v>
      </c>
      <c r="AT108" s="411">
        <v>0</v>
      </c>
      <c r="AU108" s="411">
        <v>0</v>
      </c>
      <c r="AV108" s="411">
        <v>0</v>
      </c>
      <c r="AW108" s="411">
        <v>0</v>
      </c>
      <c r="AX108" s="411">
        <v>0</v>
      </c>
      <c r="AY108" s="411">
        <v>0</v>
      </c>
      <c r="AZ108" s="411">
        <v>0</v>
      </c>
      <c r="BA108" s="411">
        <v>0</v>
      </c>
      <c r="BB108" s="411">
        <v>0</v>
      </c>
      <c r="BC108" s="411">
        <v>0</v>
      </c>
      <c r="BD108" s="411">
        <v>0</v>
      </c>
      <c r="BE108" s="411">
        <v>0</v>
      </c>
      <c r="BF108" s="411">
        <v>0</v>
      </c>
      <c r="BG108" s="411">
        <v>0</v>
      </c>
      <c r="BH108" s="411">
        <v>0</v>
      </c>
      <c r="BI108" s="411">
        <v>0</v>
      </c>
      <c r="BJ108" s="411">
        <v>0</v>
      </c>
      <c r="BK108" s="411">
        <v>0</v>
      </c>
      <c r="BL108" s="411">
        <v>65</v>
      </c>
      <c r="BM108" s="411">
        <v>167</v>
      </c>
      <c r="BN108" s="411">
        <v>237</v>
      </c>
      <c r="BO108" s="411">
        <v>321</v>
      </c>
      <c r="BP108" s="411">
        <v>467</v>
      </c>
      <c r="BQ108" s="411">
        <v>672</v>
      </c>
      <c r="BR108" s="411">
        <v>755</v>
      </c>
      <c r="BS108" s="411">
        <v>814</v>
      </c>
      <c r="BT108" s="411">
        <v>862</v>
      </c>
      <c r="BU108" s="411">
        <v>858</v>
      </c>
      <c r="BV108" s="411">
        <v>821</v>
      </c>
      <c r="BW108" s="411">
        <v>817</v>
      </c>
      <c r="BX108" s="411">
        <v>795</v>
      </c>
      <c r="BY108" s="411">
        <v>768</v>
      </c>
      <c r="BZ108" s="411">
        <v>741</v>
      </c>
      <c r="CA108" s="412">
        <v>717</v>
      </c>
    </row>
    <row r="109" spans="1:79" x14ac:dyDescent="0.4">
      <c r="B109" s="415" t="s">
        <v>304</v>
      </c>
      <c r="D109" s="411">
        <v>0</v>
      </c>
      <c r="E109" s="411">
        <v>0</v>
      </c>
      <c r="F109" s="411">
        <v>0</v>
      </c>
      <c r="G109" s="411">
        <v>0</v>
      </c>
      <c r="H109" s="411">
        <v>0</v>
      </c>
      <c r="I109" s="411">
        <v>0</v>
      </c>
      <c r="J109" s="411">
        <v>0</v>
      </c>
      <c r="K109" s="411">
        <v>0</v>
      </c>
      <c r="L109" s="411">
        <v>0</v>
      </c>
      <c r="M109" s="411">
        <v>0</v>
      </c>
      <c r="N109" s="411">
        <v>0</v>
      </c>
      <c r="O109" s="411">
        <v>0</v>
      </c>
      <c r="P109" s="411">
        <v>0</v>
      </c>
      <c r="Q109" s="411">
        <v>0</v>
      </c>
      <c r="R109" s="411">
        <v>0</v>
      </c>
      <c r="S109" s="411">
        <v>0</v>
      </c>
      <c r="T109" s="411">
        <v>0</v>
      </c>
      <c r="U109" s="411">
        <v>0</v>
      </c>
      <c r="V109" s="411">
        <v>0</v>
      </c>
      <c r="W109" s="411">
        <v>0</v>
      </c>
      <c r="X109" s="411">
        <v>0</v>
      </c>
      <c r="Y109" s="411">
        <v>0</v>
      </c>
      <c r="Z109" s="411">
        <v>0</v>
      </c>
      <c r="AA109" s="411">
        <v>0</v>
      </c>
      <c r="AB109" s="411">
        <v>0</v>
      </c>
      <c r="AC109" s="411">
        <v>0</v>
      </c>
      <c r="AD109" s="411">
        <v>0</v>
      </c>
      <c r="AE109" s="411">
        <v>0</v>
      </c>
      <c r="AF109" s="411">
        <v>0</v>
      </c>
      <c r="AG109" s="411">
        <v>0</v>
      </c>
      <c r="AH109" s="411">
        <v>0</v>
      </c>
      <c r="AI109" s="411">
        <v>0</v>
      </c>
      <c r="AJ109" s="411">
        <v>0</v>
      </c>
      <c r="AK109" s="411">
        <v>0</v>
      </c>
      <c r="AL109" s="411">
        <v>0</v>
      </c>
      <c r="AM109" s="411">
        <v>0</v>
      </c>
      <c r="AN109" s="411">
        <v>0</v>
      </c>
      <c r="AO109" s="411">
        <v>0</v>
      </c>
      <c r="AP109" s="411">
        <v>0</v>
      </c>
      <c r="AQ109" s="411">
        <v>0</v>
      </c>
      <c r="AR109" s="411">
        <v>0</v>
      </c>
      <c r="AS109" s="411">
        <v>0</v>
      </c>
      <c r="AT109" s="411">
        <v>0</v>
      </c>
      <c r="AU109" s="411">
        <v>0</v>
      </c>
      <c r="AV109" s="411">
        <v>0</v>
      </c>
      <c r="AW109" s="411">
        <v>0</v>
      </c>
      <c r="AX109" s="411">
        <v>0</v>
      </c>
      <c r="AY109" s="411">
        <v>0</v>
      </c>
      <c r="AZ109" s="411">
        <v>0</v>
      </c>
      <c r="BA109" s="411">
        <v>0</v>
      </c>
      <c r="BB109" s="411">
        <v>0</v>
      </c>
      <c r="BC109" s="411">
        <v>0</v>
      </c>
      <c r="BD109" s="411">
        <v>0</v>
      </c>
      <c r="BE109" s="411">
        <v>0</v>
      </c>
      <c r="BF109" s="411">
        <v>0</v>
      </c>
      <c r="BG109" s="411">
        <v>0</v>
      </c>
      <c r="BH109" s="411">
        <v>0</v>
      </c>
      <c r="BI109" s="411">
        <v>0</v>
      </c>
      <c r="BJ109" s="411">
        <v>0</v>
      </c>
      <c r="BK109" s="411">
        <v>0</v>
      </c>
      <c r="BL109" s="411">
        <v>62</v>
      </c>
      <c r="BM109" s="411">
        <v>124</v>
      </c>
      <c r="BN109" s="411">
        <v>135</v>
      </c>
      <c r="BO109" s="411">
        <v>138</v>
      </c>
      <c r="BP109" s="411">
        <v>156</v>
      </c>
      <c r="BQ109" s="411">
        <v>133</v>
      </c>
      <c r="BR109" s="411">
        <v>118</v>
      </c>
      <c r="BS109" s="411">
        <v>91</v>
      </c>
      <c r="BT109" s="411">
        <v>88</v>
      </c>
      <c r="BU109" s="411">
        <v>76</v>
      </c>
      <c r="BV109" s="411">
        <v>50</v>
      </c>
      <c r="BW109" s="411">
        <v>55</v>
      </c>
      <c r="BX109" s="411">
        <v>55</v>
      </c>
      <c r="BY109" s="411">
        <v>56</v>
      </c>
      <c r="BZ109" s="411">
        <v>56</v>
      </c>
      <c r="CA109" s="412">
        <v>56</v>
      </c>
    </row>
    <row r="110" spans="1:79" x14ac:dyDescent="0.4">
      <c r="B110" s="415" t="s">
        <v>473</v>
      </c>
      <c r="D110" s="411">
        <v>0</v>
      </c>
      <c r="E110" s="411">
        <v>0</v>
      </c>
      <c r="F110" s="411">
        <v>0</v>
      </c>
      <c r="G110" s="411">
        <v>0</v>
      </c>
      <c r="H110" s="411">
        <v>0</v>
      </c>
      <c r="I110" s="411">
        <v>0</v>
      </c>
      <c r="J110" s="411">
        <v>0</v>
      </c>
      <c r="K110" s="411">
        <v>0</v>
      </c>
      <c r="L110" s="411">
        <v>0</v>
      </c>
      <c r="M110" s="411">
        <v>0</v>
      </c>
      <c r="N110" s="411">
        <v>0</v>
      </c>
      <c r="O110" s="411">
        <v>0</v>
      </c>
      <c r="P110" s="411">
        <v>0</v>
      </c>
      <c r="Q110" s="411">
        <v>0</v>
      </c>
      <c r="R110" s="411">
        <v>0</v>
      </c>
      <c r="S110" s="411">
        <v>0</v>
      </c>
      <c r="T110" s="411">
        <v>0</v>
      </c>
      <c r="U110" s="411">
        <v>0</v>
      </c>
      <c r="V110" s="411">
        <v>0</v>
      </c>
      <c r="W110" s="411">
        <v>0</v>
      </c>
      <c r="X110" s="411">
        <v>0</v>
      </c>
      <c r="Y110" s="411">
        <v>0</v>
      </c>
      <c r="Z110" s="411">
        <v>0</v>
      </c>
      <c r="AA110" s="411">
        <v>0</v>
      </c>
      <c r="AB110" s="411">
        <v>0</v>
      </c>
      <c r="AC110" s="411">
        <v>0</v>
      </c>
      <c r="AD110" s="411">
        <v>0</v>
      </c>
      <c r="AE110" s="411">
        <v>0</v>
      </c>
      <c r="AF110" s="411">
        <v>0</v>
      </c>
      <c r="AG110" s="411">
        <v>0</v>
      </c>
      <c r="AH110" s="411">
        <v>0</v>
      </c>
      <c r="AI110" s="411">
        <v>0</v>
      </c>
      <c r="AJ110" s="411">
        <v>0</v>
      </c>
      <c r="AK110" s="411">
        <v>0</v>
      </c>
      <c r="AL110" s="411">
        <v>0</v>
      </c>
      <c r="AM110" s="411">
        <v>0</v>
      </c>
      <c r="AN110" s="411">
        <v>0</v>
      </c>
      <c r="AO110" s="411">
        <v>0</v>
      </c>
      <c r="AP110" s="411">
        <v>0</v>
      </c>
      <c r="AQ110" s="411">
        <v>0</v>
      </c>
      <c r="AR110" s="411">
        <v>0</v>
      </c>
      <c r="AS110" s="411">
        <v>0</v>
      </c>
      <c r="AT110" s="411">
        <v>0</v>
      </c>
      <c r="AU110" s="411">
        <v>0</v>
      </c>
      <c r="AV110" s="411">
        <v>0</v>
      </c>
      <c r="AW110" s="411">
        <v>0</v>
      </c>
      <c r="AX110" s="411">
        <v>0</v>
      </c>
      <c r="AY110" s="411">
        <v>0</v>
      </c>
      <c r="AZ110" s="411">
        <v>0</v>
      </c>
      <c r="BA110" s="411">
        <v>0</v>
      </c>
      <c r="BB110" s="411">
        <v>0</v>
      </c>
      <c r="BC110" s="411">
        <v>0</v>
      </c>
      <c r="BD110" s="411">
        <v>0</v>
      </c>
      <c r="BE110" s="411">
        <v>0</v>
      </c>
      <c r="BF110" s="411">
        <v>0</v>
      </c>
      <c r="BG110" s="411">
        <v>0</v>
      </c>
      <c r="BH110" s="411">
        <v>0</v>
      </c>
      <c r="BI110" s="411">
        <v>0</v>
      </c>
      <c r="BJ110" s="411">
        <v>0</v>
      </c>
      <c r="BK110" s="411">
        <v>0</v>
      </c>
      <c r="BL110" s="411">
        <v>1</v>
      </c>
      <c r="BM110" s="411">
        <v>12</v>
      </c>
      <c r="BN110" s="411">
        <v>75</v>
      </c>
      <c r="BO110" s="411">
        <v>120</v>
      </c>
      <c r="BP110" s="411">
        <v>119</v>
      </c>
      <c r="BQ110" s="411">
        <v>112</v>
      </c>
      <c r="BR110" s="411">
        <v>35</v>
      </c>
      <c r="BS110" s="411">
        <v>16</v>
      </c>
      <c r="BT110" s="411">
        <v>20</v>
      </c>
      <c r="BU110" s="411">
        <v>24</v>
      </c>
      <c r="BV110" s="411">
        <v>19</v>
      </c>
      <c r="BW110" s="411">
        <v>19</v>
      </c>
      <c r="BX110" s="411">
        <v>19</v>
      </c>
      <c r="BY110" s="411">
        <v>18</v>
      </c>
      <c r="BZ110" s="411">
        <v>18</v>
      </c>
      <c r="CA110" s="412">
        <v>18</v>
      </c>
    </row>
    <row r="111" spans="1:79" x14ac:dyDescent="0.4">
      <c r="B111" s="415" t="s">
        <v>306</v>
      </c>
      <c r="D111" s="411">
        <v>0</v>
      </c>
      <c r="E111" s="411">
        <v>0</v>
      </c>
      <c r="F111" s="411">
        <v>0</v>
      </c>
      <c r="G111" s="411">
        <v>0</v>
      </c>
      <c r="H111" s="411">
        <v>0</v>
      </c>
      <c r="I111" s="411">
        <v>0</v>
      </c>
      <c r="J111" s="411">
        <v>0</v>
      </c>
      <c r="K111" s="411">
        <v>0</v>
      </c>
      <c r="L111" s="411">
        <v>0</v>
      </c>
      <c r="M111" s="411">
        <v>0</v>
      </c>
      <c r="N111" s="411">
        <v>0</v>
      </c>
      <c r="O111" s="411">
        <v>0</v>
      </c>
      <c r="P111" s="411">
        <v>0</v>
      </c>
      <c r="Q111" s="411">
        <v>0</v>
      </c>
      <c r="R111" s="411">
        <v>0</v>
      </c>
      <c r="S111" s="411">
        <v>0</v>
      </c>
      <c r="T111" s="411">
        <v>0</v>
      </c>
      <c r="U111" s="411">
        <v>0</v>
      </c>
      <c r="V111" s="411">
        <v>0</v>
      </c>
      <c r="W111" s="411">
        <v>0</v>
      </c>
      <c r="X111" s="411">
        <v>0</v>
      </c>
      <c r="Y111" s="411">
        <v>0</v>
      </c>
      <c r="Z111" s="411">
        <v>0</v>
      </c>
      <c r="AA111" s="411">
        <v>0</v>
      </c>
      <c r="AB111" s="411">
        <v>0</v>
      </c>
      <c r="AC111" s="411">
        <v>0</v>
      </c>
      <c r="AD111" s="411">
        <v>0</v>
      </c>
      <c r="AE111" s="411">
        <v>0</v>
      </c>
      <c r="AF111" s="411">
        <v>0</v>
      </c>
      <c r="AG111" s="411">
        <v>0</v>
      </c>
      <c r="AH111" s="411">
        <v>0</v>
      </c>
      <c r="AI111" s="411">
        <v>0</v>
      </c>
      <c r="AJ111" s="411">
        <v>0</v>
      </c>
      <c r="AK111" s="411">
        <v>0</v>
      </c>
      <c r="AL111" s="411">
        <v>0</v>
      </c>
      <c r="AM111" s="411">
        <v>0</v>
      </c>
      <c r="AN111" s="411">
        <v>0</v>
      </c>
      <c r="AO111" s="411">
        <v>0</v>
      </c>
      <c r="AP111" s="411">
        <v>0</v>
      </c>
      <c r="AQ111" s="411">
        <v>0</v>
      </c>
      <c r="AR111" s="411">
        <v>0</v>
      </c>
      <c r="AS111" s="411">
        <v>0</v>
      </c>
      <c r="AT111" s="411">
        <v>0</v>
      </c>
      <c r="AU111" s="411">
        <v>0</v>
      </c>
      <c r="AV111" s="411">
        <v>0</v>
      </c>
      <c r="AW111" s="411">
        <v>0</v>
      </c>
      <c r="AX111" s="411">
        <v>0</v>
      </c>
      <c r="AY111" s="411">
        <v>0</v>
      </c>
      <c r="AZ111" s="411">
        <v>0</v>
      </c>
      <c r="BA111" s="411">
        <v>0</v>
      </c>
      <c r="BB111" s="411">
        <v>0</v>
      </c>
      <c r="BC111" s="411">
        <v>0</v>
      </c>
      <c r="BD111" s="411">
        <v>0</v>
      </c>
      <c r="BE111" s="411">
        <v>0</v>
      </c>
      <c r="BF111" s="411">
        <v>0</v>
      </c>
      <c r="BG111" s="411">
        <v>0</v>
      </c>
      <c r="BH111" s="411">
        <v>0</v>
      </c>
      <c r="BI111" s="411">
        <v>0</v>
      </c>
      <c r="BJ111" s="411">
        <v>0</v>
      </c>
      <c r="BK111" s="411">
        <v>0</v>
      </c>
      <c r="BL111" s="411">
        <v>2</v>
      </c>
      <c r="BM111" s="411">
        <v>31</v>
      </c>
      <c r="BN111" s="411">
        <v>27</v>
      </c>
      <c r="BO111" s="411">
        <v>64</v>
      </c>
      <c r="BP111" s="411">
        <v>193</v>
      </c>
      <c r="BQ111" s="411">
        <v>427</v>
      </c>
      <c r="BR111" s="411">
        <v>602</v>
      </c>
      <c r="BS111" s="411">
        <v>707</v>
      </c>
      <c r="BT111" s="411">
        <v>755</v>
      </c>
      <c r="BU111" s="411">
        <v>758</v>
      </c>
      <c r="BV111" s="411">
        <v>751</v>
      </c>
      <c r="BW111" s="411">
        <v>743</v>
      </c>
      <c r="BX111" s="411">
        <v>721</v>
      </c>
      <c r="BY111" s="411">
        <v>694</v>
      </c>
      <c r="BZ111" s="411">
        <v>668</v>
      </c>
      <c r="CA111" s="412">
        <v>644</v>
      </c>
    </row>
    <row r="112" spans="1:79" ht="26.25" customHeight="1" x14ac:dyDescent="0.4">
      <c r="B112" s="123" t="s">
        <v>491</v>
      </c>
      <c r="D112" s="411">
        <v>0</v>
      </c>
      <c r="E112" s="411">
        <v>0</v>
      </c>
      <c r="F112" s="411">
        <v>0</v>
      </c>
      <c r="G112" s="411">
        <v>0</v>
      </c>
      <c r="H112" s="411">
        <v>0</v>
      </c>
      <c r="I112" s="411">
        <v>0</v>
      </c>
      <c r="J112" s="411">
        <v>0</v>
      </c>
      <c r="K112" s="411">
        <v>0</v>
      </c>
      <c r="L112" s="411">
        <v>0</v>
      </c>
      <c r="M112" s="411">
        <v>0</v>
      </c>
      <c r="N112" s="411">
        <v>0</v>
      </c>
      <c r="O112" s="411">
        <v>0</v>
      </c>
      <c r="P112" s="411">
        <v>0</v>
      </c>
      <c r="Q112" s="411">
        <v>0</v>
      </c>
      <c r="R112" s="411">
        <v>0</v>
      </c>
      <c r="S112" s="411">
        <v>0</v>
      </c>
      <c r="T112" s="411">
        <v>0</v>
      </c>
      <c r="U112" s="411">
        <v>0</v>
      </c>
      <c r="V112" s="411">
        <v>0</v>
      </c>
      <c r="W112" s="411">
        <v>0</v>
      </c>
      <c r="X112" s="411">
        <v>0</v>
      </c>
      <c r="Y112" s="411">
        <v>0</v>
      </c>
      <c r="Z112" s="411">
        <v>0</v>
      </c>
      <c r="AA112" s="411">
        <v>0</v>
      </c>
      <c r="AB112" s="411">
        <v>0</v>
      </c>
      <c r="AC112" s="411">
        <v>0</v>
      </c>
      <c r="AD112" s="411">
        <v>0</v>
      </c>
      <c r="AE112" s="411">
        <v>0</v>
      </c>
      <c r="AF112" s="411">
        <v>0</v>
      </c>
      <c r="AG112" s="411">
        <v>0</v>
      </c>
      <c r="AH112" s="411">
        <v>0</v>
      </c>
      <c r="AI112" s="411">
        <v>0</v>
      </c>
      <c r="AJ112" s="411">
        <v>0</v>
      </c>
      <c r="AK112" s="411">
        <v>0</v>
      </c>
      <c r="AL112" s="411">
        <v>0</v>
      </c>
      <c r="AM112" s="411">
        <v>0</v>
      </c>
      <c r="AN112" s="411">
        <v>0</v>
      </c>
      <c r="AO112" s="411">
        <v>0</v>
      </c>
      <c r="AP112" s="411">
        <v>0</v>
      </c>
      <c r="AQ112" s="411">
        <v>0</v>
      </c>
      <c r="AR112" s="411">
        <v>0</v>
      </c>
      <c r="AS112" s="411">
        <v>0</v>
      </c>
      <c r="AT112" s="411">
        <v>0</v>
      </c>
      <c r="AU112" s="411">
        <v>0</v>
      </c>
      <c r="AV112" s="411">
        <v>0</v>
      </c>
      <c r="AW112" s="411">
        <v>0</v>
      </c>
      <c r="AX112" s="411">
        <v>0</v>
      </c>
      <c r="AY112" s="411">
        <v>0</v>
      </c>
      <c r="AZ112" s="411">
        <v>0</v>
      </c>
      <c r="BA112" s="411">
        <v>0</v>
      </c>
      <c r="BB112" s="411">
        <v>0</v>
      </c>
      <c r="BC112" s="411">
        <v>0</v>
      </c>
      <c r="BD112" s="411">
        <v>0</v>
      </c>
      <c r="BE112" s="411">
        <v>0</v>
      </c>
      <c r="BF112" s="411">
        <v>0</v>
      </c>
      <c r="BG112" s="411">
        <v>0</v>
      </c>
      <c r="BH112" s="411">
        <v>0</v>
      </c>
      <c r="BI112" s="411">
        <v>0</v>
      </c>
      <c r="BJ112" s="411">
        <v>0</v>
      </c>
      <c r="BK112" s="411">
        <v>0</v>
      </c>
      <c r="BL112" s="411">
        <v>56</v>
      </c>
      <c r="BM112" s="411">
        <v>168</v>
      </c>
      <c r="BN112" s="411">
        <v>275</v>
      </c>
      <c r="BO112" s="411">
        <v>424</v>
      </c>
      <c r="BP112" s="411">
        <v>784</v>
      </c>
      <c r="BQ112" s="411">
        <v>1116</v>
      </c>
      <c r="BR112" s="411">
        <v>1340</v>
      </c>
      <c r="BS112" s="411">
        <v>1398</v>
      </c>
      <c r="BT112" s="411">
        <v>1381</v>
      </c>
      <c r="BU112" s="411">
        <v>1335</v>
      </c>
      <c r="BV112" s="411">
        <v>1222</v>
      </c>
      <c r="BW112" s="411">
        <v>1389</v>
      </c>
      <c r="BX112" s="411">
        <v>1390</v>
      </c>
      <c r="BY112" s="411">
        <v>1383</v>
      </c>
      <c r="BZ112" s="411">
        <v>1377</v>
      </c>
      <c r="CA112" s="412">
        <v>1373</v>
      </c>
    </row>
    <row r="113" spans="1:79" x14ac:dyDescent="0.4">
      <c r="B113" s="415" t="s">
        <v>304</v>
      </c>
      <c r="D113" s="411">
        <v>0</v>
      </c>
      <c r="E113" s="411">
        <v>0</v>
      </c>
      <c r="F113" s="411">
        <v>0</v>
      </c>
      <c r="G113" s="411">
        <v>0</v>
      </c>
      <c r="H113" s="411">
        <v>0</v>
      </c>
      <c r="I113" s="411">
        <v>0</v>
      </c>
      <c r="J113" s="411">
        <v>0</v>
      </c>
      <c r="K113" s="411">
        <v>0</v>
      </c>
      <c r="L113" s="411">
        <v>0</v>
      </c>
      <c r="M113" s="411">
        <v>0</v>
      </c>
      <c r="N113" s="411">
        <v>0</v>
      </c>
      <c r="O113" s="411">
        <v>0</v>
      </c>
      <c r="P113" s="411">
        <v>0</v>
      </c>
      <c r="Q113" s="411">
        <v>0</v>
      </c>
      <c r="R113" s="411">
        <v>0</v>
      </c>
      <c r="S113" s="411">
        <v>0</v>
      </c>
      <c r="T113" s="411">
        <v>0</v>
      </c>
      <c r="U113" s="411">
        <v>0</v>
      </c>
      <c r="V113" s="411">
        <v>0</v>
      </c>
      <c r="W113" s="411">
        <v>0</v>
      </c>
      <c r="X113" s="411">
        <v>0</v>
      </c>
      <c r="Y113" s="411">
        <v>0</v>
      </c>
      <c r="Z113" s="411">
        <v>0</v>
      </c>
      <c r="AA113" s="411">
        <v>0</v>
      </c>
      <c r="AB113" s="411">
        <v>0</v>
      </c>
      <c r="AC113" s="411">
        <v>0</v>
      </c>
      <c r="AD113" s="411">
        <v>0</v>
      </c>
      <c r="AE113" s="411">
        <v>0</v>
      </c>
      <c r="AF113" s="411">
        <v>0</v>
      </c>
      <c r="AG113" s="411">
        <v>0</v>
      </c>
      <c r="AH113" s="411">
        <v>0</v>
      </c>
      <c r="AI113" s="411">
        <v>0</v>
      </c>
      <c r="AJ113" s="411">
        <v>0</v>
      </c>
      <c r="AK113" s="411">
        <v>0</v>
      </c>
      <c r="AL113" s="411">
        <v>0</v>
      </c>
      <c r="AM113" s="411">
        <v>0</v>
      </c>
      <c r="AN113" s="411">
        <v>0</v>
      </c>
      <c r="AO113" s="411">
        <v>0</v>
      </c>
      <c r="AP113" s="411">
        <v>0</v>
      </c>
      <c r="AQ113" s="411">
        <v>0</v>
      </c>
      <c r="AR113" s="411">
        <v>0</v>
      </c>
      <c r="AS113" s="411">
        <v>0</v>
      </c>
      <c r="AT113" s="411">
        <v>0</v>
      </c>
      <c r="AU113" s="411">
        <v>0</v>
      </c>
      <c r="AV113" s="411">
        <v>0</v>
      </c>
      <c r="AW113" s="411">
        <v>0</v>
      </c>
      <c r="AX113" s="411">
        <v>0</v>
      </c>
      <c r="AY113" s="411">
        <v>0</v>
      </c>
      <c r="AZ113" s="411">
        <v>0</v>
      </c>
      <c r="BA113" s="411">
        <v>0</v>
      </c>
      <c r="BB113" s="411">
        <v>0</v>
      </c>
      <c r="BC113" s="411">
        <v>0</v>
      </c>
      <c r="BD113" s="411">
        <v>0</v>
      </c>
      <c r="BE113" s="411">
        <v>0</v>
      </c>
      <c r="BF113" s="411">
        <v>0</v>
      </c>
      <c r="BG113" s="411">
        <v>0</v>
      </c>
      <c r="BH113" s="411">
        <v>0</v>
      </c>
      <c r="BI113" s="411">
        <v>0</v>
      </c>
      <c r="BJ113" s="411">
        <v>0</v>
      </c>
      <c r="BK113" s="411">
        <v>0</v>
      </c>
      <c r="BL113" s="411">
        <v>53</v>
      </c>
      <c r="BM113" s="411">
        <v>132</v>
      </c>
      <c r="BN113" s="411">
        <v>181</v>
      </c>
      <c r="BO113" s="411">
        <v>226</v>
      </c>
      <c r="BP113" s="411">
        <v>313</v>
      </c>
      <c r="BQ113" s="411">
        <v>354</v>
      </c>
      <c r="BR113" s="411">
        <v>392</v>
      </c>
      <c r="BS113" s="411">
        <v>295</v>
      </c>
      <c r="BT113" s="411">
        <v>222</v>
      </c>
      <c r="BU113" s="411">
        <v>188</v>
      </c>
      <c r="BV113" s="411">
        <v>91</v>
      </c>
      <c r="BW113" s="411">
        <v>180</v>
      </c>
      <c r="BX113" s="411">
        <v>180</v>
      </c>
      <c r="BY113" s="411">
        <v>179</v>
      </c>
      <c r="BZ113" s="411">
        <v>179</v>
      </c>
      <c r="CA113" s="412">
        <v>179</v>
      </c>
    </row>
    <row r="114" spans="1:79" x14ac:dyDescent="0.4">
      <c r="B114" s="415" t="s">
        <v>473</v>
      </c>
      <c r="D114" s="411">
        <v>0</v>
      </c>
      <c r="E114" s="411">
        <v>0</v>
      </c>
      <c r="F114" s="411">
        <v>0</v>
      </c>
      <c r="G114" s="411">
        <v>0</v>
      </c>
      <c r="H114" s="411">
        <v>0</v>
      </c>
      <c r="I114" s="411">
        <v>0</v>
      </c>
      <c r="J114" s="411">
        <v>0</v>
      </c>
      <c r="K114" s="411">
        <v>0</v>
      </c>
      <c r="L114" s="411">
        <v>0</v>
      </c>
      <c r="M114" s="411">
        <v>0</v>
      </c>
      <c r="N114" s="411">
        <v>0</v>
      </c>
      <c r="O114" s="411">
        <v>0</v>
      </c>
      <c r="P114" s="411">
        <v>0</v>
      </c>
      <c r="Q114" s="411">
        <v>0</v>
      </c>
      <c r="R114" s="411">
        <v>0</v>
      </c>
      <c r="S114" s="411">
        <v>0</v>
      </c>
      <c r="T114" s="411">
        <v>0</v>
      </c>
      <c r="U114" s="411">
        <v>0</v>
      </c>
      <c r="V114" s="411">
        <v>0</v>
      </c>
      <c r="W114" s="411">
        <v>0</v>
      </c>
      <c r="X114" s="411">
        <v>0</v>
      </c>
      <c r="Y114" s="411">
        <v>0</v>
      </c>
      <c r="Z114" s="411">
        <v>0</v>
      </c>
      <c r="AA114" s="411">
        <v>0</v>
      </c>
      <c r="AB114" s="411">
        <v>0</v>
      </c>
      <c r="AC114" s="411">
        <v>0</v>
      </c>
      <c r="AD114" s="411">
        <v>0</v>
      </c>
      <c r="AE114" s="411">
        <v>0</v>
      </c>
      <c r="AF114" s="411">
        <v>0</v>
      </c>
      <c r="AG114" s="411">
        <v>0</v>
      </c>
      <c r="AH114" s="411">
        <v>0</v>
      </c>
      <c r="AI114" s="411">
        <v>0</v>
      </c>
      <c r="AJ114" s="411">
        <v>0</v>
      </c>
      <c r="AK114" s="411">
        <v>0</v>
      </c>
      <c r="AL114" s="411">
        <v>0</v>
      </c>
      <c r="AM114" s="411">
        <v>0</v>
      </c>
      <c r="AN114" s="411">
        <v>0</v>
      </c>
      <c r="AO114" s="411">
        <v>0</v>
      </c>
      <c r="AP114" s="411">
        <v>0</v>
      </c>
      <c r="AQ114" s="411">
        <v>0</v>
      </c>
      <c r="AR114" s="411">
        <v>0</v>
      </c>
      <c r="AS114" s="411">
        <v>0</v>
      </c>
      <c r="AT114" s="411">
        <v>0</v>
      </c>
      <c r="AU114" s="411">
        <v>0</v>
      </c>
      <c r="AV114" s="411">
        <v>0</v>
      </c>
      <c r="AW114" s="411">
        <v>0</v>
      </c>
      <c r="AX114" s="411">
        <v>0</v>
      </c>
      <c r="AY114" s="411">
        <v>0</v>
      </c>
      <c r="AZ114" s="411">
        <v>0</v>
      </c>
      <c r="BA114" s="411">
        <v>0</v>
      </c>
      <c r="BB114" s="411">
        <v>0</v>
      </c>
      <c r="BC114" s="411">
        <v>0</v>
      </c>
      <c r="BD114" s="411">
        <v>0</v>
      </c>
      <c r="BE114" s="411">
        <v>0</v>
      </c>
      <c r="BF114" s="411">
        <v>0</v>
      </c>
      <c r="BG114" s="411">
        <v>0</v>
      </c>
      <c r="BH114" s="411">
        <v>0</v>
      </c>
      <c r="BI114" s="411">
        <v>0</v>
      </c>
      <c r="BJ114" s="411">
        <v>0</v>
      </c>
      <c r="BK114" s="411">
        <v>0</v>
      </c>
      <c r="BL114" s="411">
        <v>0</v>
      </c>
      <c r="BM114" s="411">
        <v>8</v>
      </c>
      <c r="BN114" s="411">
        <v>71</v>
      </c>
      <c r="BO114" s="411">
        <v>132</v>
      </c>
      <c r="BP114" s="411">
        <v>285</v>
      </c>
      <c r="BQ114" s="411">
        <v>394</v>
      </c>
      <c r="BR114" s="411">
        <v>414</v>
      </c>
      <c r="BS114" s="411">
        <v>395</v>
      </c>
      <c r="BT114" s="411">
        <v>363</v>
      </c>
      <c r="BU114" s="411">
        <v>343</v>
      </c>
      <c r="BV114" s="411">
        <v>322</v>
      </c>
      <c r="BW114" s="411">
        <v>338</v>
      </c>
      <c r="BX114" s="411">
        <v>329</v>
      </c>
      <c r="BY114" s="411">
        <v>320</v>
      </c>
      <c r="BZ114" s="411">
        <v>314</v>
      </c>
      <c r="CA114" s="412">
        <v>309</v>
      </c>
    </row>
    <row r="115" spans="1:79" x14ac:dyDescent="0.4">
      <c r="B115" s="415" t="s">
        <v>306</v>
      </c>
      <c r="D115" s="411">
        <v>0</v>
      </c>
      <c r="E115" s="411">
        <v>0</v>
      </c>
      <c r="F115" s="411">
        <v>0</v>
      </c>
      <c r="G115" s="411">
        <v>0</v>
      </c>
      <c r="H115" s="411">
        <v>0</v>
      </c>
      <c r="I115" s="411">
        <v>0</v>
      </c>
      <c r="J115" s="411">
        <v>0</v>
      </c>
      <c r="K115" s="411">
        <v>0</v>
      </c>
      <c r="L115" s="411">
        <v>0</v>
      </c>
      <c r="M115" s="411">
        <v>0</v>
      </c>
      <c r="N115" s="411">
        <v>0</v>
      </c>
      <c r="O115" s="411">
        <v>0</v>
      </c>
      <c r="P115" s="411">
        <v>0</v>
      </c>
      <c r="Q115" s="411">
        <v>0</v>
      </c>
      <c r="R115" s="411">
        <v>0</v>
      </c>
      <c r="S115" s="411">
        <v>0</v>
      </c>
      <c r="T115" s="411">
        <v>0</v>
      </c>
      <c r="U115" s="411">
        <v>0</v>
      </c>
      <c r="V115" s="411">
        <v>0</v>
      </c>
      <c r="W115" s="411">
        <v>0</v>
      </c>
      <c r="X115" s="411">
        <v>0</v>
      </c>
      <c r="Y115" s="411">
        <v>0</v>
      </c>
      <c r="Z115" s="411">
        <v>0</v>
      </c>
      <c r="AA115" s="411">
        <v>0</v>
      </c>
      <c r="AB115" s="411">
        <v>0</v>
      </c>
      <c r="AC115" s="411">
        <v>0</v>
      </c>
      <c r="AD115" s="411">
        <v>0</v>
      </c>
      <c r="AE115" s="411">
        <v>0</v>
      </c>
      <c r="AF115" s="411">
        <v>0</v>
      </c>
      <c r="AG115" s="411">
        <v>0</v>
      </c>
      <c r="AH115" s="411">
        <v>0</v>
      </c>
      <c r="AI115" s="411">
        <v>0</v>
      </c>
      <c r="AJ115" s="411">
        <v>0</v>
      </c>
      <c r="AK115" s="411">
        <v>0</v>
      </c>
      <c r="AL115" s="411">
        <v>0</v>
      </c>
      <c r="AM115" s="411">
        <v>0</v>
      </c>
      <c r="AN115" s="411">
        <v>0</v>
      </c>
      <c r="AO115" s="411">
        <v>0</v>
      </c>
      <c r="AP115" s="411">
        <v>0</v>
      </c>
      <c r="AQ115" s="411">
        <v>0</v>
      </c>
      <c r="AR115" s="411">
        <v>0</v>
      </c>
      <c r="AS115" s="411">
        <v>0</v>
      </c>
      <c r="AT115" s="411">
        <v>0</v>
      </c>
      <c r="AU115" s="411">
        <v>0</v>
      </c>
      <c r="AV115" s="411">
        <v>0</v>
      </c>
      <c r="AW115" s="411">
        <v>0</v>
      </c>
      <c r="AX115" s="411">
        <v>0</v>
      </c>
      <c r="AY115" s="411">
        <v>0</v>
      </c>
      <c r="AZ115" s="411">
        <v>0</v>
      </c>
      <c r="BA115" s="411">
        <v>0</v>
      </c>
      <c r="BB115" s="411">
        <v>0</v>
      </c>
      <c r="BC115" s="411">
        <v>0</v>
      </c>
      <c r="BD115" s="411">
        <v>0</v>
      </c>
      <c r="BE115" s="411">
        <v>0</v>
      </c>
      <c r="BF115" s="411">
        <v>0</v>
      </c>
      <c r="BG115" s="411">
        <v>0</v>
      </c>
      <c r="BH115" s="411">
        <v>0</v>
      </c>
      <c r="BI115" s="411">
        <v>0</v>
      </c>
      <c r="BJ115" s="411">
        <v>0</v>
      </c>
      <c r="BK115" s="411">
        <v>0</v>
      </c>
      <c r="BL115" s="411">
        <v>2</v>
      </c>
      <c r="BM115" s="411">
        <v>28</v>
      </c>
      <c r="BN115" s="411">
        <v>23</v>
      </c>
      <c r="BO115" s="411">
        <v>66</v>
      </c>
      <c r="BP115" s="411">
        <v>186</v>
      </c>
      <c r="BQ115" s="411">
        <v>367</v>
      </c>
      <c r="BR115" s="411">
        <v>533</v>
      </c>
      <c r="BS115" s="411">
        <v>707</v>
      </c>
      <c r="BT115" s="411">
        <v>796</v>
      </c>
      <c r="BU115" s="411">
        <v>804</v>
      </c>
      <c r="BV115" s="411">
        <v>809</v>
      </c>
      <c r="BW115" s="411">
        <v>871</v>
      </c>
      <c r="BX115" s="411">
        <v>881</v>
      </c>
      <c r="BY115" s="411">
        <v>883</v>
      </c>
      <c r="BZ115" s="411">
        <v>884</v>
      </c>
      <c r="CA115" s="412">
        <v>885</v>
      </c>
    </row>
    <row r="116" spans="1:79" ht="26.25" customHeight="1" x14ac:dyDescent="0.4">
      <c r="B116" s="123" t="s">
        <v>492</v>
      </c>
      <c r="D116" s="411">
        <v>0</v>
      </c>
      <c r="E116" s="411">
        <v>0</v>
      </c>
      <c r="F116" s="411">
        <v>0</v>
      </c>
      <c r="G116" s="411">
        <v>0</v>
      </c>
      <c r="H116" s="411">
        <v>0</v>
      </c>
      <c r="I116" s="411">
        <v>0</v>
      </c>
      <c r="J116" s="411">
        <v>0</v>
      </c>
      <c r="K116" s="411">
        <v>0</v>
      </c>
      <c r="L116" s="411">
        <v>0</v>
      </c>
      <c r="M116" s="411">
        <v>0</v>
      </c>
      <c r="N116" s="411">
        <v>0</v>
      </c>
      <c r="O116" s="411">
        <v>0</v>
      </c>
      <c r="P116" s="411">
        <v>0</v>
      </c>
      <c r="Q116" s="411">
        <v>0</v>
      </c>
      <c r="R116" s="411">
        <v>0</v>
      </c>
      <c r="S116" s="411">
        <v>0</v>
      </c>
      <c r="T116" s="411">
        <v>0</v>
      </c>
      <c r="U116" s="411">
        <v>0</v>
      </c>
      <c r="V116" s="411">
        <v>0</v>
      </c>
      <c r="W116" s="411">
        <v>0</v>
      </c>
      <c r="X116" s="411">
        <v>0</v>
      </c>
      <c r="Y116" s="411">
        <v>0</v>
      </c>
      <c r="Z116" s="411">
        <v>0</v>
      </c>
      <c r="AA116" s="411">
        <v>0</v>
      </c>
      <c r="AB116" s="411">
        <v>0</v>
      </c>
      <c r="AC116" s="411">
        <v>0</v>
      </c>
      <c r="AD116" s="411">
        <v>0</v>
      </c>
      <c r="AE116" s="411">
        <v>0</v>
      </c>
      <c r="AF116" s="411">
        <v>0</v>
      </c>
      <c r="AG116" s="411">
        <v>0</v>
      </c>
      <c r="AH116" s="411">
        <v>0</v>
      </c>
      <c r="AI116" s="411">
        <v>0</v>
      </c>
      <c r="AJ116" s="411">
        <v>0</v>
      </c>
      <c r="AK116" s="411">
        <v>0</v>
      </c>
      <c r="AL116" s="411">
        <v>0</v>
      </c>
      <c r="AM116" s="411">
        <v>0</v>
      </c>
      <c r="AN116" s="411">
        <v>0</v>
      </c>
      <c r="AO116" s="411">
        <v>0</v>
      </c>
      <c r="AP116" s="411">
        <v>0</v>
      </c>
      <c r="AQ116" s="411">
        <v>0</v>
      </c>
      <c r="AR116" s="411">
        <v>0</v>
      </c>
      <c r="AS116" s="411">
        <v>0</v>
      </c>
      <c r="AT116" s="411">
        <v>0</v>
      </c>
      <c r="AU116" s="411">
        <v>0</v>
      </c>
      <c r="AV116" s="411">
        <v>0</v>
      </c>
      <c r="AW116" s="411">
        <v>0</v>
      </c>
      <c r="AX116" s="411">
        <v>0</v>
      </c>
      <c r="AY116" s="411">
        <v>0</v>
      </c>
      <c r="AZ116" s="411">
        <v>0</v>
      </c>
      <c r="BA116" s="411">
        <v>0</v>
      </c>
      <c r="BB116" s="411">
        <v>0</v>
      </c>
      <c r="BC116" s="411">
        <v>0</v>
      </c>
      <c r="BD116" s="411">
        <v>0</v>
      </c>
      <c r="BE116" s="411">
        <v>0</v>
      </c>
      <c r="BF116" s="411">
        <v>0</v>
      </c>
      <c r="BG116" s="411">
        <v>0</v>
      </c>
      <c r="BH116" s="411">
        <v>0</v>
      </c>
      <c r="BI116" s="411">
        <v>0</v>
      </c>
      <c r="BJ116" s="411">
        <v>0</v>
      </c>
      <c r="BK116" s="411">
        <v>0</v>
      </c>
      <c r="BL116" s="411">
        <v>16</v>
      </c>
      <c r="BM116" s="411">
        <v>56</v>
      </c>
      <c r="BN116" s="411">
        <v>67</v>
      </c>
      <c r="BO116" s="411">
        <v>65</v>
      </c>
      <c r="BP116" s="411">
        <v>114</v>
      </c>
      <c r="BQ116" s="411">
        <v>124</v>
      </c>
      <c r="BR116" s="411">
        <v>141</v>
      </c>
      <c r="BS116" s="411">
        <v>144</v>
      </c>
      <c r="BT116" s="411">
        <v>137</v>
      </c>
      <c r="BU116" s="411">
        <v>133</v>
      </c>
      <c r="BV116" s="411">
        <v>130</v>
      </c>
      <c r="BW116" s="411">
        <v>135</v>
      </c>
      <c r="BX116" s="411">
        <v>138</v>
      </c>
      <c r="BY116" s="411">
        <v>140</v>
      </c>
      <c r="BZ116" s="411">
        <v>141</v>
      </c>
      <c r="CA116" s="412">
        <v>142</v>
      </c>
    </row>
    <row r="117" spans="1:79" ht="26.25" customHeight="1" x14ac:dyDescent="0.4">
      <c r="B117" s="261" t="s">
        <v>493</v>
      </c>
      <c r="D117" s="411">
        <v>0</v>
      </c>
      <c r="E117" s="411">
        <v>0</v>
      </c>
      <c r="F117" s="411">
        <v>0</v>
      </c>
      <c r="G117" s="411">
        <v>0</v>
      </c>
      <c r="H117" s="411">
        <v>0</v>
      </c>
      <c r="I117" s="411">
        <v>0</v>
      </c>
      <c r="J117" s="411">
        <v>0</v>
      </c>
      <c r="K117" s="411">
        <v>0</v>
      </c>
      <c r="L117" s="411">
        <v>0</v>
      </c>
      <c r="M117" s="411">
        <v>0</v>
      </c>
      <c r="N117" s="411">
        <v>0</v>
      </c>
      <c r="O117" s="411">
        <v>0</v>
      </c>
      <c r="P117" s="411">
        <v>0</v>
      </c>
      <c r="Q117" s="411">
        <v>0</v>
      </c>
      <c r="R117" s="411">
        <v>0</v>
      </c>
      <c r="S117" s="411">
        <v>0</v>
      </c>
      <c r="T117" s="411">
        <v>0</v>
      </c>
      <c r="U117" s="411">
        <v>0</v>
      </c>
      <c r="V117" s="411">
        <v>0</v>
      </c>
      <c r="W117" s="411">
        <v>0</v>
      </c>
      <c r="X117" s="411">
        <v>0</v>
      </c>
      <c r="Y117" s="411">
        <v>0</v>
      </c>
      <c r="Z117" s="411">
        <v>0</v>
      </c>
      <c r="AA117" s="411">
        <v>0</v>
      </c>
      <c r="AB117" s="411">
        <v>0</v>
      </c>
      <c r="AC117" s="411">
        <v>0</v>
      </c>
      <c r="AD117" s="411">
        <v>0</v>
      </c>
      <c r="AE117" s="411">
        <v>0</v>
      </c>
      <c r="AF117" s="411">
        <v>0</v>
      </c>
      <c r="AG117" s="411">
        <v>0</v>
      </c>
      <c r="AH117" s="411">
        <v>0</v>
      </c>
      <c r="AI117" s="411">
        <v>0</v>
      </c>
      <c r="AJ117" s="411">
        <v>0</v>
      </c>
      <c r="AK117" s="411">
        <v>0</v>
      </c>
      <c r="AL117" s="411">
        <v>0</v>
      </c>
      <c r="AM117" s="411">
        <v>0</v>
      </c>
      <c r="AN117" s="411">
        <v>0</v>
      </c>
      <c r="AO117" s="411">
        <v>0</v>
      </c>
      <c r="AP117" s="411">
        <v>0</v>
      </c>
      <c r="AQ117" s="411">
        <v>0</v>
      </c>
      <c r="AR117" s="411">
        <v>0</v>
      </c>
      <c r="AS117" s="411">
        <v>0</v>
      </c>
      <c r="AT117" s="411">
        <v>0</v>
      </c>
      <c r="AU117" s="411">
        <v>0</v>
      </c>
      <c r="AV117" s="411">
        <v>0</v>
      </c>
      <c r="AW117" s="411">
        <v>0</v>
      </c>
      <c r="AX117" s="411">
        <v>0</v>
      </c>
      <c r="AY117" s="411">
        <v>0</v>
      </c>
      <c r="AZ117" s="411">
        <v>0</v>
      </c>
      <c r="BA117" s="411">
        <v>0</v>
      </c>
      <c r="BB117" s="411">
        <v>0</v>
      </c>
      <c r="BC117" s="411">
        <v>0</v>
      </c>
      <c r="BD117" s="411">
        <v>0</v>
      </c>
      <c r="BE117" s="411">
        <v>0</v>
      </c>
      <c r="BF117" s="411">
        <v>0</v>
      </c>
      <c r="BG117" s="411">
        <v>0</v>
      </c>
      <c r="BH117" s="411">
        <v>0</v>
      </c>
      <c r="BI117" s="411">
        <v>0</v>
      </c>
      <c r="BJ117" s="411">
        <v>0</v>
      </c>
      <c r="BK117" s="411">
        <v>0</v>
      </c>
      <c r="BL117" s="411">
        <v>59</v>
      </c>
      <c r="BM117" s="411">
        <v>145</v>
      </c>
      <c r="BN117" s="411">
        <v>199</v>
      </c>
      <c r="BO117" s="411">
        <v>262</v>
      </c>
      <c r="BP117" s="411">
        <v>364</v>
      </c>
      <c r="BQ117" s="411">
        <v>492</v>
      </c>
      <c r="BR117" s="411">
        <v>507</v>
      </c>
      <c r="BS117" s="411">
        <v>489</v>
      </c>
      <c r="BT117" s="411">
        <v>483</v>
      </c>
      <c r="BU117" s="411">
        <v>460</v>
      </c>
      <c r="BV117" s="411">
        <v>409</v>
      </c>
      <c r="BW117" s="411">
        <v>357</v>
      </c>
      <c r="BX117" s="411">
        <v>349</v>
      </c>
      <c r="BY117" s="411">
        <v>341</v>
      </c>
      <c r="BZ117" s="411">
        <v>332</v>
      </c>
      <c r="CA117" s="412">
        <v>325</v>
      </c>
    </row>
    <row r="118" spans="1:79" x14ac:dyDescent="0.4">
      <c r="B118" s="261" t="s">
        <v>494</v>
      </c>
      <c r="D118" s="411">
        <v>0</v>
      </c>
      <c r="E118" s="411">
        <v>0</v>
      </c>
      <c r="F118" s="411">
        <v>0</v>
      </c>
      <c r="G118" s="411">
        <v>0</v>
      </c>
      <c r="H118" s="411">
        <v>0</v>
      </c>
      <c r="I118" s="411">
        <v>0</v>
      </c>
      <c r="J118" s="411">
        <v>0</v>
      </c>
      <c r="K118" s="411">
        <v>0</v>
      </c>
      <c r="L118" s="411">
        <v>0</v>
      </c>
      <c r="M118" s="411">
        <v>0</v>
      </c>
      <c r="N118" s="411">
        <v>0</v>
      </c>
      <c r="O118" s="411">
        <v>0</v>
      </c>
      <c r="P118" s="411">
        <v>0</v>
      </c>
      <c r="Q118" s="411">
        <v>0</v>
      </c>
      <c r="R118" s="411">
        <v>0</v>
      </c>
      <c r="S118" s="411">
        <v>0</v>
      </c>
      <c r="T118" s="411">
        <v>0</v>
      </c>
      <c r="U118" s="411">
        <v>0</v>
      </c>
      <c r="V118" s="411">
        <v>0</v>
      </c>
      <c r="W118" s="411">
        <v>0</v>
      </c>
      <c r="X118" s="411">
        <v>0</v>
      </c>
      <c r="Y118" s="411">
        <v>0</v>
      </c>
      <c r="Z118" s="411">
        <v>0</v>
      </c>
      <c r="AA118" s="411">
        <v>0</v>
      </c>
      <c r="AB118" s="411">
        <v>0</v>
      </c>
      <c r="AC118" s="411">
        <v>0</v>
      </c>
      <c r="AD118" s="411">
        <v>0</v>
      </c>
      <c r="AE118" s="411">
        <v>0</v>
      </c>
      <c r="AF118" s="411">
        <v>0</v>
      </c>
      <c r="AG118" s="411">
        <v>0</v>
      </c>
      <c r="AH118" s="411">
        <v>0</v>
      </c>
      <c r="AI118" s="411">
        <v>0</v>
      </c>
      <c r="AJ118" s="411">
        <v>0</v>
      </c>
      <c r="AK118" s="411">
        <v>0</v>
      </c>
      <c r="AL118" s="411">
        <v>0</v>
      </c>
      <c r="AM118" s="411">
        <v>0</v>
      </c>
      <c r="AN118" s="411">
        <v>0</v>
      </c>
      <c r="AO118" s="411">
        <v>0</v>
      </c>
      <c r="AP118" s="411">
        <v>0</v>
      </c>
      <c r="AQ118" s="411">
        <v>0</v>
      </c>
      <c r="AR118" s="411">
        <v>0</v>
      </c>
      <c r="AS118" s="411">
        <v>0</v>
      </c>
      <c r="AT118" s="411">
        <v>0</v>
      </c>
      <c r="AU118" s="411">
        <v>0</v>
      </c>
      <c r="AV118" s="411">
        <v>0</v>
      </c>
      <c r="AW118" s="411">
        <v>0</v>
      </c>
      <c r="AX118" s="411">
        <v>0</v>
      </c>
      <c r="AY118" s="411">
        <v>0</v>
      </c>
      <c r="AZ118" s="411">
        <v>0</v>
      </c>
      <c r="BA118" s="411">
        <v>0</v>
      </c>
      <c r="BB118" s="411">
        <v>0</v>
      </c>
      <c r="BC118" s="411">
        <v>0</v>
      </c>
      <c r="BD118" s="411">
        <v>0</v>
      </c>
      <c r="BE118" s="411">
        <v>0</v>
      </c>
      <c r="BF118" s="411">
        <v>0</v>
      </c>
      <c r="BG118" s="411">
        <v>0</v>
      </c>
      <c r="BH118" s="411">
        <v>0</v>
      </c>
      <c r="BI118" s="411">
        <v>0</v>
      </c>
      <c r="BJ118" s="411">
        <v>0</v>
      </c>
      <c r="BK118" s="411">
        <v>0</v>
      </c>
      <c r="BL118" s="411">
        <v>6</v>
      </c>
      <c r="BM118" s="411">
        <v>22</v>
      </c>
      <c r="BN118" s="411">
        <v>38</v>
      </c>
      <c r="BO118" s="411">
        <v>59</v>
      </c>
      <c r="BP118" s="411">
        <v>103</v>
      </c>
      <c r="BQ118" s="411">
        <v>180</v>
      </c>
      <c r="BR118" s="411">
        <v>248</v>
      </c>
      <c r="BS118" s="411">
        <v>325</v>
      </c>
      <c r="BT118" s="411">
        <v>379</v>
      </c>
      <c r="BU118" s="411">
        <v>398</v>
      </c>
      <c r="BV118" s="411">
        <v>412</v>
      </c>
      <c r="BW118" s="411">
        <v>461</v>
      </c>
      <c r="BX118" s="411">
        <v>446</v>
      </c>
      <c r="BY118" s="411">
        <v>427</v>
      </c>
      <c r="BZ118" s="411">
        <v>409</v>
      </c>
      <c r="CA118" s="412">
        <v>393</v>
      </c>
    </row>
    <row r="119" spans="1:79" x14ac:dyDescent="0.4">
      <c r="B119" s="261" t="s">
        <v>495</v>
      </c>
      <c r="D119" s="411">
        <v>0</v>
      </c>
      <c r="E119" s="411">
        <v>0</v>
      </c>
      <c r="F119" s="411">
        <v>0</v>
      </c>
      <c r="G119" s="411">
        <v>0</v>
      </c>
      <c r="H119" s="411">
        <v>0</v>
      </c>
      <c r="I119" s="411">
        <v>0</v>
      </c>
      <c r="J119" s="411">
        <v>0</v>
      </c>
      <c r="K119" s="411">
        <v>0</v>
      </c>
      <c r="L119" s="411">
        <v>0</v>
      </c>
      <c r="M119" s="411">
        <v>0</v>
      </c>
      <c r="N119" s="411">
        <v>0</v>
      </c>
      <c r="O119" s="411">
        <v>0</v>
      </c>
      <c r="P119" s="411">
        <v>0</v>
      </c>
      <c r="Q119" s="411">
        <v>0</v>
      </c>
      <c r="R119" s="411">
        <v>0</v>
      </c>
      <c r="S119" s="411">
        <v>0</v>
      </c>
      <c r="T119" s="411">
        <v>0</v>
      </c>
      <c r="U119" s="411">
        <v>0</v>
      </c>
      <c r="V119" s="411">
        <v>0</v>
      </c>
      <c r="W119" s="411">
        <v>0</v>
      </c>
      <c r="X119" s="411">
        <v>0</v>
      </c>
      <c r="Y119" s="411">
        <v>0</v>
      </c>
      <c r="Z119" s="411">
        <v>0</v>
      </c>
      <c r="AA119" s="411">
        <v>0</v>
      </c>
      <c r="AB119" s="411">
        <v>0</v>
      </c>
      <c r="AC119" s="411">
        <v>0</v>
      </c>
      <c r="AD119" s="411">
        <v>0</v>
      </c>
      <c r="AE119" s="411">
        <v>0</v>
      </c>
      <c r="AF119" s="411">
        <v>0</v>
      </c>
      <c r="AG119" s="411">
        <v>0</v>
      </c>
      <c r="AH119" s="411">
        <v>0</v>
      </c>
      <c r="AI119" s="411">
        <v>0</v>
      </c>
      <c r="AJ119" s="411">
        <v>0</v>
      </c>
      <c r="AK119" s="411">
        <v>0</v>
      </c>
      <c r="AL119" s="411">
        <v>0</v>
      </c>
      <c r="AM119" s="411">
        <v>0</v>
      </c>
      <c r="AN119" s="411">
        <v>0</v>
      </c>
      <c r="AO119" s="411">
        <v>0</v>
      </c>
      <c r="AP119" s="411">
        <v>0</v>
      </c>
      <c r="AQ119" s="411">
        <v>0</v>
      </c>
      <c r="AR119" s="411">
        <v>0</v>
      </c>
      <c r="AS119" s="411">
        <v>0</v>
      </c>
      <c r="AT119" s="411">
        <v>0</v>
      </c>
      <c r="AU119" s="411">
        <v>0</v>
      </c>
      <c r="AV119" s="411">
        <v>0</v>
      </c>
      <c r="AW119" s="411">
        <v>0</v>
      </c>
      <c r="AX119" s="411">
        <v>0</v>
      </c>
      <c r="AY119" s="411">
        <v>0</v>
      </c>
      <c r="AZ119" s="411">
        <v>0</v>
      </c>
      <c r="BA119" s="411">
        <v>0</v>
      </c>
      <c r="BB119" s="411">
        <v>0</v>
      </c>
      <c r="BC119" s="411">
        <v>0</v>
      </c>
      <c r="BD119" s="411">
        <v>0</v>
      </c>
      <c r="BE119" s="411">
        <v>0</v>
      </c>
      <c r="BF119" s="411">
        <v>0</v>
      </c>
      <c r="BG119" s="411">
        <v>0</v>
      </c>
      <c r="BH119" s="411">
        <v>0</v>
      </c>
      <c r="BI119" s="411">
        <v>0</v>
      </c>
      <c r="BJ119" s="411">
        <v>0</v>
      </c>
      <c r="BK119" s="411">
        <v>0</v>
      </c>
      <c r="BL119" s="411">
        <v>56</v>
      </c>
      <c r="BM119" s="411">
        <v>168</v>
      </c>
      <c r="BN119" s="411">
        <v>275</v>
      </c>
      <c r="BO119" s="411">
        <v>424</v>
      </c>
      <c r="BP119" s="411">
        <v>784</v>
      </c>
      <c r="BQ119" s="411">
        <v>1116</v>
      </c>
      <c r="BR119" s="411">
        <v>1340</v>
      </c>
      <c r="BS119" s="411">
        <v>1398</v>
      </c>
      <c r="BT119" s="411">
        <v>1381</v>
      </c>
      <c r="BU119" s="411">
        <v>1335</v>
      </c>
      <c r="BV119" s="411">
        <v>1222</v>
      </c>
      <c r="BW119" s="411">
        <v>1389</v>
      </c>
      <c r="BX119" s="411">
        <v>1390</v>
      </c>
      <c r="BY119" s="411">
        <v>1383</v>
      </c>
      <c r="BZ119" s="411">
        <v>1377</v>
      </c>
      <c r="CA119" s="412">
        <v>1373</v>
      </c>
    </row>
    <row r="120" spans="1:79" s="230" customFormat="1" ht="26.25" customHeight="1" x14ac:dyDescent="0.4">
      <c r="B120" s="160" t="s">
        <v>160</v>
      </c>
      <c r="C120" s="354"/>
      <c r="D120" s="447" t="s">
        <v>409</v>
      </c>
      <c r="E120" s="447" t="s">
        <v>409</v>
      </c>
      <c r="F120" s="447" t="s">
        <v>409</v>
      </c>
      <c r="G120" s="447" t="s">
        <v>409</v>
      </c>
      <c r="H120" s="447" t="s">
        <v>409</v>
      </c>
      <c r="I120" s="447" t="s">
        <v>409</v>
      </c>
      <c r="J120" s="447" t="s">
        <v>409</v>
      </c>
      <c r="K120" s="447" t="s">
        <v>409</v>
      </c>
      <c r="L120" s="447" t="s">
        <v>409</v>
      </c>
      <c r="M120" s="447" t="s">
        <v>409</v>
      </c>
      <c r="N120" s="447" t="s">
        <v>409</v>
      </c>
      <c r="O120" s="447" t="s">
        <v>409</v>
      </c>
      <c r="P120" s="447" t="s">
        <v>409</v>
      </c>
      <c r="Q120" s="447" t="s">
        <v>409</v>
      </c>
      <c r="R120" s="447" t="s">
        <v>409</v>
      </c>
      <c r="S120" s="447" t="s">
        <v>409</v>
      </c>
      <c r="T120" s="447" t="s">
        <v>409</v>
      </c>
      <c r="U120" s="447" t="s">
        <v>409</v>
      </c>
      <c r="V120" s="447" t="s">
        <v>409</v>
      </c>
      <c r="W120" s="447" t="s">
        <v>409</v>
      </c>
      <c r="X120" s="447" t="s">
        <v>409</v>
      </c>
      <c r="Y120" s="447" t="s">
        <v>409</v>
      </c>
      <c r="Z120" s="447" t="s">
        <v>409</v>
      </c>
      <c r="AA120" s="447" t="s">
        <v>409</v>
      </c>
      <c r="AB120" s="447" t="s">
        <v>409</v>
      </c>
      <c r="AC120" s="447" t="s">
        <v>409</v>
      </c>
      <c r="AD120" s="447" t="s">
        <v>409</v>
      </c>
      <c r="AE120" s="447" t="s">
        <v>409</v>
      </c>
      <c r="AF120" s="447" t="s">
        <v>409</v>
      </c>
      <c r="AG120" s="447" t="s">
        <v>409</v>
      </c>
      <c r="AH120" s="407">
        <v>0</v>
      </c>
      <c r="AI120" s="407">
        <v>0</v>
      </c>
      <c r="AJ120" s="407">
        <v>0</v>
      </c>
      <c r="AK120" s="407">
        <v>0</v>
      </c>
      <c r="AL120" s="407">
        <v>0</v>
      </c>
      <c r="AM120" s="407">
        <v>0</v>
      </c>
      <c r="AN120" s="407">
        <v>0</v>
      </c>
      <c r="AO120" s="407">
        <v>0</v>
      </c>
      <c r="AP120" s="407">
        <v>0</v>
      </c>
      <c r="AQ120" s="407">
        <v>0</v>
      </c>
      <c r="AR120" s="407">
        <v>0</v>
      </c>
      <c r="AS120" s="407">
        <v>0</v>
      </c>
      <c r="AT120" s="407">
        <v>0</v>
      </c>
      <c r="AU120" s="407">
        <v>0</v>
      </c>
      <c r="AV120" s="407">
        <v>0</v>
      </c>
      <c r="AW120" s="407">
        <v>0</v>
      </c>
      <c r="AX120" s="407">
        <v>0</v>
      </c>
      <c r="AY120" s="407">
        <v>2490</v>
      </c>
      <c r="AZ120" s="407">
        <v>2455</v>
      </c>
      <c r="BA120" s="407">
        <v>2437</v>
      </c>
      <c r="BB120" s="407">
        <v>2371</v>
      </c>
      <c r="BC120" s="407">
        <v>2354</v>
      </c>
      <c r="BD120" s="407">
        <v>2391</v>
      </c>
      <c r="BE120" s="407">
        <v>2430</v>
      </c>
      <c r="BF120" s="407">
        <v>2483</v>
      </c>
      <c r="BG120" s="407">
        <v>2504</v>
      </c>
      <c r="BH120" s="407">
        <v>2510</v>
      </c>
      <c r="BI120" s="407">
        <v>2475</v>
      </c>
      <c r="BJ120" s="407">
        <v>2443</v>
      </c>
      <c r="BK120" s="407">
        <v>2415</v>
      </c>
      <c r="BL120" s="407">
        <v>2332</v>
      </c>
      <c r="BM120" s="407">
        <v>2031</v>
      </c>
      <c r="BN120" s="407">
        <v>1827</v>
      </c>
      <c r="BO120" s="407">
        <v>1577</v>
      </c>
      <c r="BP120" s="407">
        <v>965</v>
      </c>
      <c r="BQ120" s="407">
        <v>366</v>
      </c>
      <c r="BR120" s="407">
        <v>133</v>
      </c>
      <c r="BS120" s="407">
        <v>74</v>
      </c>
      <c r="BT120" s="407">
        <v>52</v>
      </c>
      <c r="BU120" s="407">
        <v>40</v>
      </c>
      <c r="BV120" s="407">
        <v>35</v>
      </c>
      <c r="BW120" s="407">
        <v>36</v>
      </c>
      <c r="BX120" s="407">
        <v>37</v>
      </c>
      <c r="BY120" s="407">
        <v>37</v>
      </c>
      <c r="BZ120" s="407">
        <v>38</v>
      </c>
      <c r="CA120" s="408">
        <v>38</v>
      </c>
    </row>
    <row r="121" spans="1:79" x14ac:dyDescent="0.4">
      <c r="A121" s="312"/>
      <c r="B121" s="327" t="s">
        <v>326</v>
      </c>
      <c r="D121" s="411">
        <v>0</v>
      </c>
      <c r="E121" s="411">
        <v>0</v>
      </c>
      <c r="F121" s="411">
        <v>0</v>
      </c>
      <c r="G121" s="411">
        <v>0</v>
      </c>
      <c r="H121" s="411">
        <v>0</v>
      </c>
      <c r="I121" s="411">
        <v>0</v>
      </c>
      <c r="J121" s="411">
        <v>0</v>
      </c>
      <c r="K121" s="411">
        <v>0</v>
      </c>
      <c r="L121" s="411">
        <v>0</v>
      </c>
      <c r="M121" s="411">
        <v>0</v>
      </c>
      <c r="N121" s="411">
        <v>0</v>
      </c>
      <c r="O121" s="411">
        <v>0</v>
      </c>
      <c r="P121" s="411">
        <v>0</v>
      </c>
      <c r="Q121" s="411">
        <v>0</v>
      </c>
      <c r="R121" s="411">
        <v>0</v>
      </c>
      <c r="S121" s="411">
        <v>0</v>
      </c>
      <c r="T121" s="411">
        <v>0</v>
      </c>
      <c r="U121" s="411">
        <v>0</v>
      </c>
      <c r="V121" s="411">
        <v>0</v>
      </c>
      <c r="W121" s="411">
        <v>0</v>
      </c>
      <c r="X121" s="411">
        <v>0</v>
      </c>
      <c r="Y121" s="411">
        <v>0</v>
      </c>
      <c r="Z121" s="411">
        <v>0</v>
      </c>
      <c r="AA121" s="411">
        <v>0</v>
      </c>
      <c r="AB121" s="411">
        <v>0</v>
      </c>
      <c r="AC121" s="411">
        <v>0</v>
      </c>
      <c r="AD121" s="411">
        <v>0</v>
      </c>
      <c r="AE121" s="411">
        <v>0</v>
      </c>
      <c r="AF121" s="411">
        <v>0</v>
      </c>
      <c r="AG121" s="411">
        <v>0</v>
      </c>
      <c r="AH121" s="411">
        <v>0</v>
      </c>
      <c r="AI121" s="411">
        <v>0</v>
      </c>
      <c r="AJ121" s="411">
        <v>0</v>
      </c>
      <c r="AK121" s="411">
        <v>0</v>
      </c>
      <c r="AL121" s="411">
        <v>0</v>
      </c>
      <c r="AM121" s="411">
        <v>0</v>
      </c>
      <c r="AN121" s="411">
        <v>0</v>
      </c>
      <c r="AO121" s="411">
        <v>0</v>
      </c>
      <c r="AP121" s="411">
        <v>0</v>
      </c>
      <c r="AQ121" s="411">
        <v>0</v>
      </c>
      <c r="AR121" s="411">
        <v>0</v>
      </c>
      <c r="AS121" s="411">
        <v>0</v>
      </c>
      <c r="AT121" s="411">
        <v>0</v>
      </c>
      <c r="AU121" s="411">
        <v>0</v>
      </c>
      <c r="AV121" s="411">
        <v>0</v>
      </c>
      <c r="AW121" s="411">
        <v>0</v>
      </c>
      <c r="AX121" s="411">
        <v>0</v>
      </c>
      <c r="AY121" s="411">
        <v>2218</v>
      </c>
      <c r="AZ121" s="411">
        <v>2240</v>
      </c>
      <c r="BA121" s="411">
        <v>2285</v>
      </c>
      <c r="BB121" s="411">
        <v>2288</v>
      </c>
      <c r="BC121" s="411">
        <v>2328</v>
      </c>
      <c r="BD121" s="411">
        <v>2384</v>
      </c>
      <c r="BE121" s="411">
        <v>2427</v>
      </c>
      <c r="BF121" s="411">
        <v>2483</v>
      </c>
      <c r="BG121" s="411">
        <v>2504</v>
      </c>
      <c r="BH121" s="411">
        <v>2510</v>
      </c>
      <c r="BI121" s="411">
        <v>2475</v>
      </c>
      <c r="BJ121" s="411">
        <v>2443</v>
      </c>
      <c r="BK121" s="411">
        <v>2415</v>
      </c>
      <c r="BL121" s="411">
        <v>2332</v>
      </c>
      <c r="BM121" s="411">
        <v>2031</v>
      </c>
      <c r="BN121" s="411">
        <v>1827</v>
      </c>
      <c r="BO121" s="411">
        <v>1577</v>
      </c>
      <c r="BP121" s="411">
        <v>965</v>
      </c>
      <c r="BQ121" s="411">
        <v>366</v>
      </c>
      <c r="BR121" s="411">
        <v>133</v>
      </c>
      <c r="BS121" s="411">
        <v>74</v>
      </c>
      <c r="BT121" s="411">
        <v>52</v>
      </c>
      <c r="BU121" s="411">
        <v>40</v>
      </c>
      <c r="BV121" s="411">
        <v>35</v>
      </c>
      <c r="BW121" s="411">
        <v>36</v>
      </c>
      <c r="BX121" s="411">
        <v>37</v>
      </c>
      <c r="BY121" s="411">
        <v>37</v>
      </c>
      <c r="BZ121" s="411">
        <v>38</v>
      </c>
      <c r="CA121" s="412">
        <v>38</v>
      </c>
    </row>
    <row r="122" spans="1:79" x14ac:dyDescent="0.4">
      <c r="A122" s="312"/>
      <c r="B122" s="327" t="s">
        <v>325</v>
      </c>
      <c r="D122" s="445" t="s">
        <v>409</v>
      </c>
      <c r="E122" s="445" t="s">
        <v>409</v>
      </c>
      <c r="F122" s="445" t="s">
        <v>409</v>
      </c>
      <c r="G122" s="445" t="s">
        <v>409</v>
      </c>
      <c r="H122" s="445" t="s">
        <v>409</v>
      </c>
      <c r="I122" s="445" t="s">
        <v>409</v>
      </c>
      <c r="J122" s="445" t="s">
        <v>409</v>
      </c>
      <c r="K122" s="445" t="s">
        <v>409</v>
      </c>
      <c r="L122" s="445" t="s">
        <v>409</v>
      </c>
      <c r="M122" s="445" t="s">
        <v>409</v>
      </c>
      <c r="N122" s="445" t="s">
        <v>409</v>
      </c>
      <c r="O122" s="445" t="s">
        <v>409</v>
      </c>
      <c r="P122" s="445" t="s">
        <v>409</v>
      </c>
      <c r="Q122" s="445" t="s">
        <v>409</v>
      </c>
      <c r="R122" s="445" t="s">
        <v>409</v>
      </c>
      <c r="S122" s="445" t="s">
        <v>409</v>
      </c>
      <c r="T122" s="445" t="s">
        <v>409</v>
      </c>
      <c r="U122" s="445" t="s">
        <v>409</v>
      </c>
      <c r="V122" s="445" t="s">
        <v>409</v>
      </c>
      <c r="W122" s="445" t="s">
        <v>409</v>
      </c>
      <c r="X122" s="445" t="s">
        <v>409</v>
      </c>
      <c r="Y122" s="445" t="s">
        <v>409</v>
      </c>
      <c r="Z122" s="445" t="s">
        <v>409</v>
      </c>
      <c r="AA122" s="445" t="s">
        <v>409</v>
      </c>
      <c r="AB122" s="445" t="s">
        <v>409</v>
      </c>
      <c r="AC122" s="445" t="s">
        <v>409</v>
      </c>
      <c r="AD122" s="445" t="s">
        <v>409</v>
      </c>
      <c r="AE122" s="445" t="s">
        <v>409</v>
      </c>
      <c r="AF122" s="445" t="s">
        <v>409</v>
      </c>
      <c r="AG122" s="445" t="s">
        <v>409</v>
      </c>
      <c r="AH122" s="411">
        <v>0</v>
      </c>
      <c r="AI122" s="411">
        <v>0</v>
      </c>
      <c r="AJ122" s="411">
        <v>0</v>
      </c>
      <c r="AK122" s="411">
        <v>0</v>
      </c>
      <c r="AL122" s="411">
        <v>0</v>
      </c>
      <c r="AM122" s="411">
        <v>0</v>
      </c>
      <c r="AN122" s="411">
        <v>0</v>
      </c>
      <c r="AO122" s="411">
        <v>0</v>
      </c>
      <c r="AP122" s="411">
        <v>0</v>
      </c>
      <c r="AQ122" s="411">
        <v>0</v>
      </c>
      <c r="AR122" s="411">
        <v>0</v>
      </c>
      <c r="AS122" s="411">
        <v>0</v>
      </c>
      <c r="AT122" s="411">
        <v>0</v>
      </c>
      <c r="AU122" s="411">
        <v>0</v>
      </c>
      <c r="AV122" s="411">
        <v>0</v>
      </c>
      <c r="AW122" s="411">
        <v>0</v>
      </c>
      <c r="AX122" s="411">
        <v>0</v>
      </c>
      <c r="AY122" s="411">
        <v>272</v>
      </c>
      <c r="AZ122" s="411">
        <v>215</v>
      </c>
      <c r="BA122" s="411">
        <v>152</v>
      </c>
      <c r="BB122" s="411">
        <v>83</v>
      </c>
      <c r="BC122" s="411">
        <v>26</v>
      </c>
      <c r="BD122" s="411">
        <v>7</v>
      </c>
      <c r="BE122" s="411">
        <v>2</v>
      </c>
      <c r="BF122" s="411">
        <v>0</v>
      </c>
      <c r="BG122" s="411">
        <v>0</v>
      </c>
      <c r="BH122" s="411">
        <v>0</v>
      </c>
      <c r="BI122" s="411">
        <v>0</v>
      </c>
      <c r="BJ122" s="411">
        <v>0</v>
      </c>
      <c r="BK122" s="411">
        <v>0</v>
      </c>
      <c r="BL122" s="411">
        <v>0</v>
      </c>
      <c r="BM122" s="411">
        <v>0</v>
      </c>
      <c r="BN122" s="411">
        <v>0</v>
      </c>
      <c r="BO122" s="411">
        <v>0</v>
      </c>
      <c r="BP122" s="411">
        <v>0</v>
      </c>
      <c r="BQ122" s="411">
        <v>0</v>
      </c>
      <c r="BR122" s="411">
        <v>0</v>
      </c>
      <c r="BS122" s="411">
        <v>0</v>
      </c>
      <c r="BT122" s="411">
        <v>0</v>
      </c>
      <c r="BU122" s="411">
        <v>0</v>
      </c>
      <c r="BV122" s="411">
        <v>0</v>
      </c>
      <c r="BW122" s="411">
        <v>0</v>
      </c>
      <c r="BX122" s="411">
        <v>0</v>
      </c>
      <c r="BY122" s="411">
        <v>0</v>
      </c>
      <c r="BZ122" s="411">
        <v>0</v>
      </c>
      <c r="CA122" s="412">
        <v>0</v>
      </c>
    </row>
    <row r="123" spans="1:79" ht="25.5" customHeight="1" x14ac:dyDescent="0.4">
      <c r="B123" s="123" t="s">
        <v>475</v>
      </c>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411"/>
      <c r="AE123" s="411"/>
      <c r="AF123" s="411"/>
      <c r="AG123" s="411"/>
      <c r="AH123" s="411"/>
      <c r="AI123" s="411"/>
      <c r="AJ123" s="411"/>
      <c r="AK123" s="411"/>
      <c r="AL123" s="411"/>
      <c r="AM123" s="411"/>
      <c r="AN123" s="411"/>
      <c r="AO123" s="411"/>
      <c r="AP123" s="411"/>
      <c r="AQ123" s="411"/>
      <c r="AR123" s="411"/>
      <c r="AS123" s="411"/>
      <c r="AT123" s="411"/>
      <c r="AU123" s="411"/>
      <c r="AV123" s="411"/>
      <c r="AW123" s="411"/>
      <c r="AX123" s="411"/>
      <c r="AY123" s="411"/>
      <c r="AZ123" s="411"/>
      <c r="BA123" s="411">
        <v>0</v>
      </c>
      <c r="BB123" s="411">
        <v>0</v>
      </c>
      <c r="BC123" s="411">
        <v>0</v>
      </c>
      <c r="BD123" s="411">
        <v>115</v>
      </c>
      <c r="BE123" s="411">
        <v>111</v>
      </c>
      <c r="BF123" s="411">
        <v>123</v>
      </c>
      <c r="BG123" s="411">
        <v>108</v>
      </c>
      <c r="BH123" s="411">
        <v>100</v>
      </c>
      <c r="BI123" s="411">
        <v>94</v>
      </c>
      <c r="BJ123" s="411">
        <v>91</v>
      </c>
      <c r="BK123" s="411">
        <v>91</v>
      </c>
      <c r="BL123" s="411">
        <v>72</v>
      </c>
      <c r="BM123" s="411">
        <v>7</v>
      </c>
      <c r="BN123" s="411">
        <v>5</v>
      </c>
      <c r="BO123" s="411">
        <v>2</v>
      </c>
      <c r="BP123" s="411">
        <v>1</v>
      </c>
      <c r="BQ123" s="411">
        <v>1</v>
      </c>
      <c r="BR123" s="411">
        <v>0</v>
      </c>
      <c r="BS123" s="411">
        <v>0</v>
      </c>
      <c r="BT123" s="411">
        <v>0</v>
      </c>
      <c r="BU123" s="411">
        <v>0</v>
      </c>
      <c r="BV123" s="411">
        <v>0</v>
      </c>
      <c r="BW123" s="411">
        <v>0</v>
      </c>
      <c r="BX123" s="411">
        <v>0</v>
      </c>
      <c r="BY123" s="411">
        <v>0</v>
      </c>
      <c r="BZ123" s="411">
        <v>0</v>
      </c>
      <c r="CA123" s="412">
        <v>0</v>
      </c>
    </row>
    <row r="124" spans="1:79" x14ac:dyDescent="0.4">
      <c r="B124" s="123" t="s">
        <v>476</v>
      </c>
      <c r="D124" s="411">
        <v>0</v>
      </c>
      <c r="E124" s="411">
        <v>0</v>
      </c>
      <c r="F124" s="411">
        <v>0</v>
      </c>
      <c r="G124" s="411">
        <v>0</v>
      </c>
      <c r="H124" s="411">
        <v>0</v>
      </c>
      <c r="I124" s="411">
        <v>0</v>
      </c>
      <c r="J124" s="411">
        <v>0</v>
      </c>
      <c r="K124" s="411">
        <v>0</v>
      </c>
      <c r="L124" s="411">
        <v>0</v>
      </c>
      <c r="M124" s="411">
        <v>0</v>
      </c>
      <c r="N124" s="411">
        <v>0</v>
      </c>
      <c r="O124" s="411">
        <v>0</v>
      </c>
      <c r="P124" s="411">
        <v>0</v>
      </c>
      <c r="Q124" s="411">
        <v>0</v>
      </c>
      <c r="R124" s="411">
        <v>0</v>
      </c>
      <c r="S124" s="411">
        <v>0</v>
      </c>
      <c r="T124" s="411">
        <v>0</v>
      </c>
      <c r="U124" s="411">
        <v>0</v>
      </c>
      <c r="V124" s="411">
        <v>0</v>
      </c>
      <c r="W124" s="411">
        <v>0</v>
      </c>
      <c r="X124" s="411">
        <v>0</v>
      </c>
      <c r="Y124" s="411">
        <v>0</v>
      </c>
      <c r="Z124" s="411">
        <v>0</v>
      </c>
      <c r="AA124" s="411">
        <v>0</v>
      </c>
      <c r="AB124" s="411">
        <v>0</v>
      </c>
      <c r="AC124" s="411">
        <v>0</v>
      </c>
      <c r="AD124" s="411">
        <v>0</v>
      </c>
      <c r="AE124" s="411">
        <v>0</v>
      </c>
      <c r="AF124" s="411">
        <v>0</v>
      </c>
      <c r="AG124" s="411">
        <v>0</v>
      </c>
      <c r="AH124" s="411">
        <v>0</v>
      </c>
      <c r="AI124" s="411">
        <v>0</v>
      </c>
      <c r="AJ124" s="411">
        <v>0</v>
      </c>
      <c r="AK124" s="411">
        <v>0</v>
      </c>
      <c r="AL124" s="411">
        <v>0</v>
      </c>
      <c r="AM124" s="411">
        <v>0</v>
      </c>
      <c r="AN124" s="411">
        <v>0</v>
      </c>
      <c r="AO124" s="411">
        <v>0</v>
      </c>
      <c r="AP124" s="411">
        <v>0</v>
      </c>
      <c r="AQ124" s="411">
        <v>0</v>
      </c>
      <c r="AR124" s="411">
        <v>0</v>
      </c>
      <c r="AS124" s="411">
        <v>0</v>
      </c>
      <c r="AT124" s="411">
        <v>0</v>
      </c>
      <c r="AU124" s="411">
        <v>0</v>
      </c>
      <c r="AV124" s="411">
        <v>0</v>
      </c>
      <c r="AW124" s="411">
        <v>0</v>
      </c>
      <c r="AX124" s="411">
        <v>0</v>
      </c>
      <c r="AY124" s="411">
        <v>0</v>
      </c>
      <c r="AZ124" s="411">
        <v>0</v>
      </c>
      <c r="BA124" s="411">
        <v>0</v>
      </c>
      <c r="BB124" s="411">
        <v>0</v>
      </c>
      <c r="BC124" s="411">
        <v>0</v>
      </c>
      <c r="BD124" s="411">
        <v>115</v>
      </c>
      <c r="BE124" s="411">
        <v>117</v>
      </c>
      <c r="BF124" s="411">
        <v>123</v>
      </c>
      <c r="BG124" s="411">
        <v>113</v>
      </c>
      <c r="BH124" s="411">
        <v>109</v>
      </c>
      <c r="BI124" s="411">
        <v>98</v>
      </c>
      <c r="BJ124" s="411">
        <v>92</v>
      </c>
      <c r="BK124" s="411">
        <v>92</v>
      </c>
      <c r="BL124" s="411">
        <v>82</v>
      </c>
      <c r="BM124" s="411">
        <v>23</v>
      </c>
      <c r="BN124" s="411">
        <v>4</v>
      </c>
      <c r="BO124" s="411">
        <v>3</v>
      </c>
      <c r="BP124" s="411">
        <v>1</v>
      </c>
      <c r="BQ124" s="411">
        <v>0</v>
      </c>
      <c r="BR124" s="411">
        <v>0</v>
      </c>
      <c r="BS124" s="411">
        <v>0</v>
      </c>
      <c r="BT124" s="411">
        <v>0</v>
      </c>
      <c r="BU124" s="411">
        <v>0</v>
      </c>
      <c r="BV124" s="411">
        <v>0</v>
      </c>
      <c r="BW124" s="411">
        <v>0</v>
      </c>
      <c r="BX124" s="411">
        <v>0</v>
      </c>
      <c r="BY124" s="411">
        <v>0</v>
      </c>
      <c r="BZ124" s="411">
        <v>0</v>
      </c>
      <c r="CA124" s="412">
        <v>0</v>
      </c>
    </row>
    <row r="125" spans="1:79" x14ac:dyDescent="0.4">
      <c r="B125" s="123" t="s">
        <v>477</v>
      </c>
      <c r="D125" s="411">
        <v>0</v>
      </c>
      <c r="E125" s="411">
        <v>0</v>
      </c>
      <c r="F125" s="411">
        <v>0</v>
      </c>
      <c r="G125" s="411">
        <v>0</v>
      </c>
      <c r="H125" s="411">
        <v>0</v>
      </c>
      <c r="I125" s="411">
        <v>0</v>
      </c>
      <c r="J125" s="411">
        <v>0</v>
      </c>
      <c r="K125" s="411">
        <v>0</v>
      </c>
      <c r="L125" s="411">
        <v>0</v>
      </c>
      <c r="M125" s="411">
        <v>0</v>
      </c>
      <c r="N125" s="411">
        <v>0</v>
      </c>
      <c r="O125" s="411">
        <v>0</v>
      </c>
      <c r="P125" s="411">
        <v>0</v>
      </c>
      <c r="Q125" s="411">
        <v>0</v>
      </c>
      <c r="R125" s="411">
        <v>0</v>
      </c>
      <c r="S125" s="411">
        <v>0</v>
      </c>
      <c r="T125" s="411">
        <v>0</v>
      </c>
      <c r="U125" s="411">
        <v>0</v>
      </c>
      <c r="V125" s="411">
        <v>0</v>
      </c>
      <c r="W125" s="411">
        <v>0</v>
      </c>
      <c r="X125" s="411">
        <v>0</v>
      </c>
      <c r="Y125" s="411">
        <v>0</v>
      </c>
      <c r="Z125" s="411">
        <v>0</v>
      </c>
      <c r="AA125" s="411">
        <v>0</v>
      </c>
      <c r="AB125" s="411">
        <v>0</v>
      </c>
      <c r="AC125" s="411">
        <v>0</v>
      </c>
      <c r="AD125" s="411">
        <v>0</v>
      </c>
      <c r="AE125" s="411">
        <v>0</v>
      </c>
      <c r="AF125" s="411">
        <v>0</v>
      </c>
      <c r="AG125" s="411">
        <v>0</v>
      </c>
      <c r="AH125" s="411">
        <v>0</v>
      </c>
      <c r="AI125" s="411">
        <v>0</v>
      </c>
      <c r="AJ125" s="411">
        <v>0</v>
      </c>
      <c r="AK125" s="411">
        <v>0</v>
      </c>
      <c r="AL125" s="411">
        <v>0</v>
      </c>
      <c r="AM125" s="411">
        <v>0</v>
      </c>
      <c r="AN125" s="411">
        <v>0</v>
      </c>
      <c r="AO125" s="411">
        <v>0</v>
      </c>
      <c r="AP125" s="411">
        <v>0</v>
      </c>
      <c r="AQ125" s="411">
        <v>0</v>
      </c>
      <c r="AR125" s="411">
        <v>0</v>
      </c>
      <c r="AS125" s="411">
        <v>0</v>
      </c>
      <c r="AT125" s="411">
        <v>0</v>
      </c>
      <c r="AU125" s="411">
        <v>0</v>
      </c>
      <c r="AV125" s="411">
        <v>0</v>
      </c>
      <c r="AW125" s="411">
        <v>0</v>
      </c>
      <c r="AX125" s="411">
        <v>0</v>
      </c>
      <c r="AY125" s="411">
        <v>0</v>
      </c>
      <c r="AZ125" s="411">
        <v>0</v>
      </c>
      <c r="BA125" s="411">
        <v>0</v>
      </c>
      <c r="BB125" s="411">
        <v>0</v>
      </c>
      <c r="BC125" s="411">
        <v>0</v>
      </c>
      <c r="BD125" s="411">
        <v>1343</v>
      </c>
      <c r="BE125" s="411">
        <v>1344</v>
      </c>
      <c r="BF125" s="411">
        <v>1340</v>
      </c>
      <c r="BG125" s="411">
        <v>1349</v>
      </c>
      <c r="BH125" s="411">
        <v>1334</v>
      </c>
      <c r="BI125" s="411">
        <v>1308</v>
      </c>
      <c r="BJ125" s="411">
        <v>1273</v>
      </c>
      <c r="BK125" s="411">
        <v>1230</v>
      </c>
      <c r="BL125" s="411">
        <v>1191</v>
      </c>
      <c r="BM125" s="411">
        <v>1146</v>
      </c>
      <c r="BN125" s="411">
        <v>1045</v>
      </c>
      <c r="BO125" s="411">
        <v>904</v>
      </c>
      <c r="BP125" s="411">
        <v>564</v>
      </c>
      <c r="BQ125" s="411">
        <v>192</v>
      </c>
      <c r="BR125" s="411">
        <v>37</v>
      </c>
      <c r="BS125" s="411">
        <v>10</v>
      </c>
      <c r="BT125" s="411">
        <v>3</v>
      </c>
      <c r="BU125" s="411">
        <v>2</v>
      </c>
      <c r="BV125" s="411">
        <v>0</v>
      </c>
      <c r="BW125" s="411">
        <v>0</v>
      </c>
      <c r="BX125" s="411">
        <v>0</v>
      </c>
      <c r="BY125" s="411">
        <v>0</v>
      </c>
      <c r="BZ125" s="411">
        <v>0</v>
      </c>
      <c r="CA125" s="412">
        <v>0</v>
      </c>
    </row>
    <row r="126" spans="1:79" x14ac:dyDescent="0.4">
      <c r="B126" s="123" t="s">
        <v>478</v>
      </c>
      <c r="D126" s="411">
        <v>0</v>
      </c>
      <c r="E126" s="411">
        <v>0</v>
      </c>
      <c r="F126" s="411">
        <v>0</v>
      </c>
      <c r="G126" s="411">
        <v>0</v>
      </c>
      <c r="H126" s="411">
        <v>0</v>
      </c>
      <c r="I126" s="411">
        <v>0</v>
      </c>
      <c r="J126" s="411">
        <v>0</v>
      </c>
      <c r="K126" s="411">
        <v>0</v>
      </c>
      <c r="L126" s="411">
        <v>0</v>
      </c>
      <c r="M126" s="411">
        <v>0</v>
      </c>
      <c r="N126" s="411">
        <v>0</v>
      </c>
      <c r="O126" s="411">
        <v>0</v>
      </c>
      <c r="P126" s="411">
        <v>0</v>
      </c>
      <c r="Q126" s="411">
        <v>0</v>
      </c>
      <c r="R126" s="411">
        <v>0</v>
      </c>
      <c r="S126" s="411">
        <v>0</v>
      </c>
      <c r="T126" s="411">
        <v>0</v>
      </c>
      <c r="U126" s="411">
        <v>0</v>
      </c>
      <c r="V126" s="411">
        <v>0</v>
      </c>
      <c r="W126" s="411">
        <v>0</v>
      </c>
      <c r="X126" s="411">
        <v>0</v>
      </c>
      <c r="Y126" s="411">
        <v>0</v>
      </c>
      <c r="Z126" s="411">
        <v>0</v>
      </c>
      <c r="AA126" s="411">
        <v>0</v>
      </c>
      <c r="AB126" s="411">
        <v>0</v>
      </c>
      <c r="AC126" s="411">
        <v>0</v>
      </c>
      <c r="AD126" s="411">
        <v>0</v>
      </c>
      <c r="AE126" s="411">
        <v>0</v>
      </c>
      <c r="AF126" s="411">
        <v>0</v>
      </c>
      <c r="AG126" s="411">
        <v>0</v>
      </c>
      <c r="AH126" s="411">
        <v>0</v>
      </c>
      <c r="AI126" s="411">
        <v>0</v>
      </c>
      <c r="AJ126" s="411">
        <v>0</v>
      </c>
      <c r="AK126" s="411">
        <v>0</v>
      </c>
      <c r="AL126" s="411">
        <v>0</v>
      </c>
      <c r="AM126" s="411">
        <v>0</v>
      </c>
      <c r="AN126" s="411">
        <v>0</v>
      </c>
      <c r="AO126" s="411">
        <v>0</v>
      </c>
      <c r="AP126" s="411">
        <v>0</v>
      </c>
      <c r="AQ126" s="411">
        <v>0</v>
      </c>
      <c r="AR126" s="411">
        <v>0</v>
      </c>
      <c r="AS126" s="411">
        <v>0</v>
      </c>
      <c r="AT126" s="411">
        <v>0</v>
      </c>
      <c r="AU126" s="411">
        <v>0</v>
      </c>
      <c r="AV126" s="411">
        <v>0</v>
      </c>
      <c r="AW126" s="411">
        <v>0</v>
      </c>
      <c r="AX126" s="411">
        <v>0</v>
      </c>
      <c r="AY126" s="411">
        <v>1899</v>
      </c>
      <c r="AZ126" s="411">
        <v>1832</v>
      </c>
      <c r="BA126" s="411">
        <v>1765</v>
      </c>
      <c r="BB126" s="411">
        <v>1660</v>
      </c>
      <c r="BC126" s="411">
        <v>1595</v>
      </c>
      <c r="BD126" s="411">
        <v>1580</v>
      </c>
      <c r="BE126" s="411">
        <v>1574</v>
      </c>
      <c r="BF126" s="411">
        <v>1586</v>
      </c>
      <c r="BG126" s="411">
        <v>1570</v>
      </c>
      <c r="BH126" s="411">
        <v>1543</v>
      </c>
      <c r="BI126" s="411">
        <v>1500</v>
      </c>
      <c r="BJ126" s="411">
        <v>1456</v>
      </c>
      <c r="BK126" s="411">
        <v>1413</v>
      </c>
      <c r="BL126" s="411">
        <v>1346</v>
      </c>
      <c r="BM126" s="411">
        <v>1177</v>
      </c>
      <c r="BN126" s="411">
        <v>1054</v>
      </c>
      <c r="BO126" s="411">
        <v>909</v>
      </c>
      <c r="BP126" s="411">
        <v>566</v>
      </c>
      <c r="BQ126" s="411">
        <v>192</v>
      </c>
      <c r="BR126" s="411">
        <v>38</v>
      </c>
      <c r="BS126" s="411">
        <v>10</v>
      </c>
      <c r="BT126" s="411">
        <v>3</v>
      </c>
      <c r="BU126" s="411">
        <v>2</v>
      </c>
      <c r="BV126" s="411">
        <v>0</v>
      </c>
      <c r="BW126" s="411">
        <v>0</v>
      </c>
      <c r="BX126" s="411">
        <v>0</v>
      </c>
      <c r="BY126" s="411">
        <v>0</v>
      </c>
      <c r="BZ126" s="411">
        <v>0</v>
      </c>
      <c r="CA126" s="412">
        <v>0</v>
      </c>
    </row>
    <row r="127" spans="1:79" x14ac:dyDescent="0.4">
      <c r="B127" s="415" t="s">
        <v>326</v>
      </c>
      <c r="D127" s="411">
        <v>0</v>
      </c>
      <c r="E127" s="411">
        <v>0</v>
      </c>
      <c r="F127" s="411">
        <v>0</v>
      </c>
      <c r="G127" s="411">
        <v>0</v>
      </c>
      <c r="H127" s="411">
        <v>0</v>
      </c>
      <c r="I127" s="411">
        <v>0</v>
      </c>
      <c r="J127" s="411">
        <v>0</v>
      </c>
      <c r="K127" s="411">
        <v>0</v>
      </c>
      <c r="L127" s="411">
        <v>0</v>
      </c>
      <c r="M127" s="411">
        <v>0</v>
      </c>
      <c r="N127" s="411">
        <v>0</v>
      </c>
      <c r="O127" s="411">
        <v>0</v>
      </c>
      <c r="P127" s="411">
        <v>0</v>
      </c>
      <c r="Q127" s="411">
        <v>0</v>
      </c>
      <c r="R127" s="411">
        <v>0</v>
      </c>
      <c r="S127" s="411">
        <v>0</v>
      </c>
      <c r="T127" s="411">
        <v>0</v>
      </c>
      <c r="U127" s="411">
        <v>0</v>
      </c>
      <c r="V127" s="411">
        <v>0</v>
      </c>
      <c r="W127" s="411">
        <v>0</v>
      </c>
      <c r="X127" s="411">
        <v>0</v>
      </c>
      <c r="Y127" s="411">
        <v>0</v>
      </c>
      <c r="Z127" s="411">
        <v>0</v>
      </c>
      <c r="AA127" s="411">
        <v>0</v>
      </c>
      <c r="AB127" s="411">
        <v>0</v>
      </c>
      <c r="AC127" s="411">
        <v>0</v>
      </c>
      <c r="AD127" s="411">
        <v>0</v>
      </c>
      <c r="AE127" s="411">
        <v>0</v>
      </c>
      <c r="AF127" s="411">
        <v>0</v>
      </c>
      <c r="AG127" s="411">
        <v>0</v>
      </c>
      <c r="AH127" s="411">
        <v>0</v>
      </c>
      <c r="AI127" s="411">
        <v>0</v>
      </c>
      <c r="AJ127" s="411">
        <v>0</v>
      </c>
      <c r="AK127" s="411">
        <v>0</v>
      </c>
      <c r="AL127" s="411">
        <v>0</v>
      </c>
      <c r="AM127" s="411">
        <v>0</v>
      </c>
      <c r="AN127" s="411">
        <v>0</v>
      </c>
      <c r="AO127" s="411">
        <v>0</v>
      </c>
      <c r="AP127" s="411">
        <v>0</v>
      </c>
      <c r="AQ127" s="411">
        <v>0</v>
      </c>
      <c r="AR127" s="411">
        <v>0</v>
      </c>
      <c r="AS127" s="411">
        <v>0</v>
      </c>
      <c r="AT127" s="411">
        <v>0</v>
      </c>
      <c r="AU127" s="411">
        <v>0</v>
      </c>
      <c r="AV127" s="411">
        <v>0</v>
      </c>
      <c r="AW127" s="411">
        <v>0</v>
      </c>
      <c r="AX127" s="411">
        <v>0</v>
      </c>
      <c r="AY127" s="411">
        <v>1634</v>
      </c>
      <c r="AZ127" s="411">
        <v>1622</v>
      </c>
      <c r="BA127" s="411">
        <v>1618</v>
      </c>
      <c r="BB127" s="411">
        <v>1581</v>
      </c>
      <c r="BC127" s="411">
        <v>1569</v>
      </c>
      <c r="BD127" s="411">
        <v>1573</v>
      </c>
      <c r="BE127" s="411">
        <v>1572</v>
      </c>
      <c r="BF127" s="411">
        <v>1586</v>
      </c>
      <c r="BG127" s="411">
        <v>1570</v>
      </c>
      <c r="BH127" s="411">
        <v>1543</v>
      </c>
      <c r="BI127" s="411">
        <v>1500</v>
      </c>
      <c r="BJ127" s="411">
        <v>1456</v>
      </c>
      <c r="BK127" s="411">
        <v>1413</v>
      </c>
      <c r="BL127" s="411">
        <v>1346</v>
      </c>
      <c r="BM127" s="411">
        <v>1177</v>
      </c>
      <c r="BN127" s="411">
        <v>1054</v>
      </c>
      <c r="BO127" s="411">
        <v>909</v>
      </c>
      <c r="BP127" s="411">
        <v>566</v>
      </c>
      <c r="BQ127" s="411">
        <v>192</v>
      </c>
      <c r="BR127" s="411">
        <v>38</v>
      </c>
      <c r="BS127" s="411">
        <v>10</v>
      </c>
      <c r="BT127" s="411">
        <v>3</v>
      </c>
      <c r="BU127" s="411">
        <v>2</v>
      </c>
      <c r="BV127" s="411">
        <v>0</v>
      </c>
      <c r="BW127" s="411">
        <v>0</v>
      </c>
      <c r="BX127" s="411">
        <v>0</v>
      </c>
      <c r="BY127" s="411">
        <v>0</v>
      </c>
      <c r="BZ127" s="411">
        <v>0</v>
      </c>
      <c r="CA127" s="412">
        <v>0</v>
      </c>
    </row>
    <row r="128" spans="1:79" x14ac:dyDescent="0.4">
      <c r="B128" s="415" t="s">
        <v>325</v>
      </c>
      <c r="D128" s="411">
        <v>0</v>
      </c>
      <c r="E128" s="411">
        <v>0</v>
      </c>
      <c r="F128" s="411">
        <v>0</v>
      </c>
      <c r="G128" s="411">
        <v>0</v>
      </c>
      <c r="H128" s="411">
        <v>0</v>
      </c>
      <c r="I128" s="411">
        <v>0</v>
      </c>
      <c r="J128" s="411">
        <v>0</v>
      </c>
      <c r="K128" s="411">
        <v>0</v>
      </c>
      <c r="L128" s="411">
        <v>0</v>
      </c>
      <c r="M128" s="411">
        <v>0</v>
      </c>
      <c r="N128" s="411">
        <v>0</v>
      </c>
      <c r="O128" s="411">
        <v>0</v>
      </c>
      <c r="P128" s="411">
        <v>0</v>
      </c>
      <c r="Q128" s="411">
        <v>0</v>
      </c>
      <c r="R128" s="411">
        <v>0</v>
      </c>
      <c r="S128" s="411">
        <v>0</v>
      </c>
      <c r="T128" s="411">
        <v>0</v>
      </c>
      <c r="U128" s="411">
        <v>0</v>
      </c>
      <c r="V128" s="411">
        <v>0</v>
      </c>
      <c r="W128" s="411">
        <v>0</v>
      </c>
      <c r="X128" s="411">
        <v>0</v>
      </c>
      <c r="Y128" s="411">
        <v>0</v>
      </c>
      <c r="Z128" s="411">
        <v>0</v>
      </c>
      <c r="AA128" s="411">
        <v>0</v>
      </c>
      <c r="AB128" s="411">
        <v>0</v>
      </c>
      <c r="AC128" s="411">
        <v>0</v>
      </c>
      <c r="AD128" s="411">
        <v>0</v>
      </c>
      <c r="AE128" s="411">
        <v>0</v>
      </c>
      <c r="AF128" s="411">
        <v>0</v>
      </c>
      <c r="AG128" s="411">
        <v>0</v>
      </c>
      <c r="AH128" s="411">
        <v>0</v>
      </c>
      <c r="AI128" s="411">
        <v>0</v>
      </c>
      <c r="AJ128" s="411">
        <v>0</v>
      </c>
      <c r="AK128" s="411">
        <v>0</v>
      </c>
      <c r="AL128" s="411">
        <v>0</v>
      </c>
      <c r="AM128" s="411">
        <v>0</v>
      </c>
      <c r="AN128" s="411">
        <v>0</v>
      </c>
      <c r="AO128" s="411">
        <v>0</v>
      </c>
      <c r="AP128" s="411">
        <v>0</v>
      </c>
      <c r="AQ128" s="411">
        <v>0</v>
      </c>
      <c r="AR128" s="411">
        <v>0</v>
      </c>
      <c r="AS128" s="411">
        <v>0</v>
      </c>
      <c r="AT128" s="411">
        <v>0</v>
      </c>
      <c r="AU128" s="411">
        <v>0</v>
      </c>
      <c r="AV128" s="411">
        <v>0</v>
      </c>
      <c r="AW128" s="411">
        <v>0</v>
      </c>
      <c r="AX128" s="411">
        <v>0</v>
      </c>
      <c r="AY128" s="411">
        <v>266</v>
      </c>
      <c r="AZ128" s="411">
        <v>210</v>
      </c>
      <c r="BA128" s="411">
        <v>148</v>
      </c>
      <c r="BB128" s="411">
        <v>78</v>
      </c>
      <c r="BC128" s="411">
        <v>26</v>
      </c>
      <c r="BD128" s="411">
        <v>7</v>
      </c>
      <c r="BE128" s="411">
        <v>2</v>
      </c>
      <c r="BF128" s="411">
        <v>0</v>
      </c>
      <c r="BG128" s="411">
        <v>0</v>
      </c>
      <c r="BH128" s="411">
        <v>0</v>
      </c>
      <c r="BI128" s="411">
        <v>0</v>
      </c>
      <c r="BJ128" s="411">
        <v>0</v>
      </c>
      <c r="BK128" s="411">
        <v>0</v>
      </c>
      <c r="BL128" s="411">
        <v>0</v>
      </c>
      <c r="BM128" s="411">
        <v>0</v>
      </c>
      <c r="BN128" s="411">
        <v>0</v>
      </c>
      <c r="BO128" s="411">
        <v>0</v>
      </c>
      <c r="BP128" s="411">
        <v>0</v>
      </c>
      <c r="BQ128" s="411">
        <v>0</v>
      </c>
      <c r="BR128" s="411">
        <v>0</v>
      </c>
      <c r="BS128" s="411">
        <v>0</v>
      </c>
      <c r="BT128" s="411">
        <v>0</v>
      </c>
      <c r="BU128" s="411">
        <v>0</v>
      </c>
      <c r="BV128" s="411">
        <v>0</v>
      </c>
      <c r="BW128" s="411">
        <v>0</v>
      </c>
      <c r="BX128" s="411">
        <v>0</v>
      </c>
      <c r="BY128" s="411">
        <v>0</v>
      </c>
      <c r="BZ128" s="411">
        <v>0</v>
      </c>
      <c r="CA128" s="412">
        <v>0</v>
      </c>
    </row>
    <row r="129" spans="1:79" ht="24.75" customHeight="1" x14ac:dyDescent="0.4">
      <c r="B129" s="123" t="s">
        <v>496</v>
      </c>
      <c r="D129" s="411">
        <v>0</v>
      </c>
      <c r="E129" s="411">
        <v>0</v>
      </c>
      <c r="F129" s="411">
        <v>0</v>
      </c>
      <c r="G129" s="411">
        <v>0</v>
      </c>
      <c r="H129" s="411">
        <v>0</v>
      </c>
      <c r="I129" s="411">
        <v>0</v>
      </c>
      <c r="J129" s="411">
        <v>0</v>
      </c>
      <c r="K129" s="411">
        <v>0</v>
      </c>
      <c r="L129" s="411">
        <v>0</v>
      </c>
      <c r="M129" s="411">
        <v>0</v>
      </c>
      <c r="N129" s="411">
        <v>0</v>
      </c>
      <c r="O129" s="411">
        <v>0</v>
      </c>
      <c r="P129" s="411">
        <v>0</v>
      </c>
      <c r="Q129" s="411">
        <v>0</v>
      </c>
      <c r="R129" s="411">
        <v>0</v>
      </c>
      <c r="S129" s="411">
        <v>0</v>
      </c>
      <c r="T129" s="411">
        <v>0</v>
      </c>
      <c r="U129" s="411">
        <v>0</v>
      </c>
      <c r="V129" s="411">
        <v>0</v>
      </c>
      <c r="W129" s="411">
        <v>0</v>
      </c>
      <c r="X129" s="411">
        <v>0</v>
      </c>
      <c r="Y129" s="411">
        <v>0</v>
      </c>
      <c r="Z129" s="411">
        <v>0</v>
      </c>
      <c r="AA129" s="411">
        <v>0</v>
      </c>
      <c r="AB129" s="411">
        <v>0</v>
      </c>
      <c r="AC129" s="411">
        <v>0</v>
      </c>
      <c r="AD129" s="411">
        <v>0</v>
      </c>
      <c r="AE129" s="411">
        <v>0</v>
      </c>
      <c r="AF129" s="411">
        <v>0</v>
      </c>
      <c r="AG129" s="411">
        <v>0</v>
      </c>
      <c r="AH129" s="411">
        <v>0</v>
      </c>
      <c r="AI129" s="411">
        <v>0</v>
      </c>
      <c r="AJ129" s="411">
        <v>0</v>
      </c>
      <c r="AK129" s="411">
        <v>0</v>
      </c>
      <c r="AL129" s="411">
        <v>0</v>
      </c>
      <c r="AM129" s="411">
        <v>0</v>
      </c>
      <c r="AN129" s="411">
        <v>0</v>
      </c>
      <c r="AO129" s="411">
        <v>0</v>
      </c>
      <c r="AP129" s="411">
        <v>0</v>
      </c>
      <c r="AQ129" s="411">
        <v>0</v>
      </c>
      <c r="AR129" s="411">
        <v>0</v>
      </c>
      <c r="AS129" s="411">
        <v>0</v>
      </c>
      <c r="AT129" s="411">
        <v>0</v>
      </c>
      <c r="AU129" s="411">
        <v>0</v>
      </c>
      <c r="AV129" s="411">
        <v>0</v>
      </c>
      <c r="AW129" s="411">
        <v>0</v>
      </c>
      <c r="AX129" s="411">
        <v>0</v>
      </c>
      <c r="AY129" s="411">
        <v>590</v>
      </c>
      <c r="AZ129" s="411">
        <v>623</v>
      </c>
      <c r="BA129" s="411">
        <v>671</v>
      </c>
      <c r="BB129" s="411">
        <v>712</v>
      </c>
      <c r="BC129" s="411">
        <v>759</v>
      </c>
      <c r="BD129" s="411">
        <v>811</v>
      </c>
      <c r="BE129" s="411">
        <v>856</v>
      </c>
      <c r="BF129" s="411">
        <v>898</v>
      </c>
      <c r="BG129" s="411">
        <v>934</v>
      </c>
      <c r="BH129" s="411">
        <v>967</v>
      </c>
      <c r="BI129" s="411">
        <v>975</v>
      </c>
      <c r="BJ129" s="411">
        <v>987</v>
      </c>
      <c r="BK129" s="411">
        <v>1002</v>
      </c>
      <c r="BL129" s="411">
        <v>986</v>
      </c>
      <c r="BM129" s="411">
        <v>854</v>
      </c>
      <c r="BN129" s="411">
        <v>773</v>
      </c>
      <c r="BO129" s="411">
        <v>668</v>
      </c>
      <c r="BP129" s="411">
        <v>399</v>
      </c>
      <c r="BQ129" s="411">
        <v>174</v>
      </c>
      <c r="BR129" s="411">
        <v>95</v>
      </c>
      <c r="BS129" s="411">
        <v>65</v>
      </c>
      <c r="BT129" s="411">
        <v>49</v>
      </c>
      <c r="BU129" s="411">
        <v>39</v>
      </c>
      <c r="BV129" s="411">
        <v>35</v>
      </c>
      <c r="BW129" s="411">
        <v>36</v>
      </c>
      <c r="BX129" s="411">
        <v>37</v>
      </c>
      <c r="BY129" s="411">
        <v>37</v>
      </c>
      <c r="BZ129" s="411">
        <v>38</v>
      </c>
      <c r="CA129" s="412">
        <v>38</v>
      </c>
    </row>
    <row r="130" spans="1:79" x14ac:dyDescent="0.4">
      <c r="B130" s="415" t="s">
        <v>326</v>
      </c>
      <c r="D130" s="411">
        <v>0</v>
      </c>
      <c r="E130" s="411">
        <v>0</v>
      </c>
      <c r="F130" s="411">
        <v>0</v>
      </c>
      <c r="G130" s="411">
        <v>0</v>
      </c>
      <c r="H130" s="411">
        <v>0</v>
      </c>
      <c r="I130" s="411">
        <v>0</v>
      </c>
      <c r="J130" s="411">
        <v>0</v>
      </c>
      <c r="K130" s="411">
        <v>0</v>
      </c>
      <c r="L130" s="411">
        <v>0</v>
      </c>
      <c r="M130" s="411">
        <v>0</v>
      </c>
      <c r="N130" s="411">
        <v>0</v>
      </c>
      <c r="O130" s="411">
        <v>0</v>
      </c>
      <c r="P130" s="411">
        <v>0</v>
      </c>
      <c r="Q130" s="411">
        <v>0</v>
      </c>
      <c r="R130" s="411">
        <v>0</v>
      </c>
      <c r="S130" s="411">
        <v>0</v>
      </c>
      <c r="T130" s="411">
        <v>0</v>
      </c>
      <c r="U130" s="411">
        <v>0</v>
      </c>
      <c r="V130" s="411">
        <v>0</v>
      </c>
      <c r="W130" s="411">
        <v>0</v>
      </c>
      <c r="X130" s="411">
        <v>0</v>
      </c>
      <c r="Y130" s="411">
        <v>0</v>
      </c>
      <c r="Z130" s="411">
        <v>0</v>
      </c>
      <c r="AA130" s="411">
        <v>0</v>
      </c>
      <c r="AB130" s="411">
        <v>0</v>
      </c>
      <c r="AC130" s="411">
        <v>0</v>
      </c>
      <c r="AD130" s="411">
        <v>0</v>
      </c>
      <c r="AE130" s="411">
        <v>0</v>
      </c>
      <c r="AF130" s="411">
        <v>0</v>
      </c>
      <c r="AG130" s="411">
        <v>0</v>
      </c>
      <c r="AH130" s="411">
        <v>0</v>
      </c>
      <c r="AI130" s="411">
        <v>0</v>
      </c>
      <c r="AJ130" s="411">
        <v>0</v>
      </c>
      <c r="AK130" s="411">
        <v>0</v>
      </c>
      <c r="AL130" s="411">
        <v>0</v>
      </c>
      <c r="AM130" s="411">
        <v>0</v>
      </c>
      <c r="AN130" s="411">
        <v>0</v>
      </c>
      <c r="AO130" s="411">
        <v>0</v>
      </c>
      <c r="AP130" s="411">
        <v>0</v>
      </c>
      <c r="AQ130" s="411">
        <v>0</v>
      </c>
      <c r="AR130" s="411">
        <v>0</v>
      </c>
      <c r="AS130" s="411">
        <v>0</v>
      </c>
      <c r="AT130" s="411">
        <v>0</v>
      </c>
      <c r="AU130" s="411">
        <v>0</v>
      </c>
      <c r="AV130" s="411">
        <v>0</v>
      </c>
      <c r="AW130" s="411">
        <v>0</v>
      </c>
      <c r="AX130" s="411">
        <v>0</v>
      </c>
      <c r="AY130" s="411">
        <v>584</v>
      </c>
      <c r="AZ130" s="411">
        <v>618</v>
      </c>
      <c r="BA130" s="411">
        <v>667</v>
      </c>
      <c r="BB130" s="411">
        <v>707</v>
      </c>
      <c r="BC130" s="411">
        <v>759</v>
      </c>
      <c r="BD130" s="411">
        <v>811</v>
      </c>
      <c r="BE130" s="411">
        <v>856</v>
      </c>
      <c r="BF130" s="411">
        <v>898</v>
      </c>
      <c r="BG130" s="411">
        <v>934</v>
      </c>
      <c r="BH130" s="411">
        <v>967</v>
      </c>
      <c r="BI130" s="411">
        <v>975</v>
      </c>
      <c r="BJ130" s="411">
        <v>987</v>
      </c>
      <c r="BK130" s="411">
        <v>1002</v>
      </c>
      <c r="BL130" s="411">
        <v>986</v>
      </c>
      <c r="BM130" s="411">
        <v>854</v>
      </c>
      <c r="BN130" s="411">
        <v>773</v>
      </c>
      <c r="BO130" s="411">
        <v>668</v>
      </c>
      <c r="BP130" s="411">
        <v>399</v>
      </c>
      <c r="BQ130" s="411">
        <v>174</v>
      </c>
      <c r="BR130" s="411">
        <v>95</v>
      </c>
      <c r="BS130" s="411">
        <v>65</v>
      </c>
      <c r="BT130" s="411">
        <v>49</v>
      </c>
      <c r="BU130" s="411">
        <v>39</v>
      </c>
      <c r="BV130" s="411">
        <v>35</v>
      </c>
      <c r="BW130" s="411">
        <v>36</v>
      </c>
      <c r="BX130" s="411">
        <v>37</v>
      </c>
      <c r="BY130" s="411">
        <v>37</v>
      </c>
      <c r="BZ130" s="411">
        <v>38</v>
      </c>
      <c r="CA130" s="412">
        <v>38</v>
      </c>
    </row>
    <row r="131" spans="1:79" x14ac:dyDescent="0.4">
      <c r="B131" s="415" t="s">
        <v>325</v>
      </c>
      <c r="D131" s="411">
        <v>0</v>
      </c>
      <c r="E131" s="411">
        <v>0</v>
      </c>
      <c r="F131" s="411">
        <v>0</v>
      </c>
      <c r="G131" s="411">
        <v>0</v>
      </c>
      <c r="H131" s="411">
        <v>0</v>
      </c>
      <c r="I131" s="411">
        <v>0</v>
      </c>
      <c r="J131" s="411">
        <v>0</v>
      </c>
      <c r="K131" s="411">
        <v>0</v>
      </c>
      <c r="L131" s="411">
        <v>0</v>
      </c>
      <c r="M131" s="411">
        <v>0</v>
      </c>
      <c r="N131" s="411">
        <v>0</v>
      </c>
      <c r="O131" s="411">
        <v>0</v>
      </c>
      <c r="P131" s="411">
        <v>0</v>
      </c>
      <c r="Q131" s="411">
        <v>0</v>
      </c>
      <c r="R131" s="411">
        <v>0</v>
      </c>
      <c r="S131" s="411">
        <v>0</v>
      </c>
      <c r="T131" s="411">
        <v>0</v>
      </c>
      <c r="U131" s="411">
        <v>0</v>
      </c>
      <c r="V131" s="411">
        <v>0</v>
      </c>
      <c r="W131" s="411">
        <v>0</v>
      </c>
      <c r="X131" s="411">
        <v>0</v>
      </c>
      <c r="Y131" s="411">
        <v>0</v>
      </c>
      <c r="Z131" s="411">
        <v>0</v>
      </c>
      <c r="AA131" s="411">
        <v>0</v>
      </c>
      <c r="AB131" s="411">
        <v>0</v>
      </c>
      <c r="AC131" s="411">
        <v>0</v>
      </c>
      <c r="AD131" s="411">
        <v>0</v>
      </c>
      <c r="AE131" s="411">
        <v>0</v>
      </c>
      <c r="AF131" s="411">
        <v>0</v>
      </c>
      <c r="AG131" s="411">
        <v>0</v>
      </c>
      <c r="AH131" s="411">
        <v>0</v>
      </c>
      <c r="AI131" s="411">
        <v>0</v>
      </c>
      <c r="AJ131" s="411">
        <v>0</v>
      </c>
      <c r="AK131" s="411">
        <v>0</v>
      </c>
      <c r="AL131" s="411">
        <v>0</v>
      </c>
      <c r="AM131" s="411">
        <v>0</v>
      </c>
      <c r="AN131" s="411">
        <v>0</v>
      </c>
      <c r="AO131" s="411">
        <v>0</v>
      </c>
      <c r="AP131" s="411">
        <v>0</v>
      </c>
      <c r="AQ131" s="411">
        <v>0</v>
      </c>
      <c r="AR131" s="411">
        <v>0</v>
      </c>
      <c r="AS131" s="411">
        <v>0</v>
      </c>
      <c r="AT131" s="411">
        <v>0</v>
      </c>
      <c r="AU131" s="411">
        <v>0</v>
      </c>
      <c r="AV131" s="411">
        <v>0</v>
      </c>
      <c r="AW131" s="411">
        <v>0</v>
      </c>
      <c r="AX131" s="411">
        <v>0</v>
      </c>
      <c r="AY131" s="411">
        <v>6</v>
      </c>
      <c r="AZ131" s="411">
        <v>5</v>
      </c>
      <c r="BA131" s="411">
        <v>4</v>
      </c>
      <c r="BB131" s="411">
        <v>5</v>
      </c>
      <c r="BC131" s="411">
        <v>0</v>
      </c>
      <c r="BD131" s="411">
        <v>0</v>
      </c>
      <c r="BE131" s="411">
        <v>0</v>
      </c>
      <c r="BF131" s="411">
        <v>0</v>
      </c>
      <c r="BG131" s="411">
        <v>0</v>
      </c>
      <c r="BH131" s="411">
        <v>0</v>
      </c>
      <c r="BI131" s="411">
        <v>0</v>
      </c>
      <c r="BJ131" s="411">
        <v>0</v>
      </c>
      <c r="BK131" s="411">
        <v>0</v>
      </c>
      <c r="BL131" s="411">
        <v>0</v>
      </c>
      <c r="BM131" s="411">
        <v>0</v>
      </c>
      <c r="BN131" s="411">
        <v>0</v>
      </c>
      <c r="BO131" s="411">
        <v>0</v>
      </c>
      <c r="BP131" s="411">
        <v>0</v>
      </c>
      <c r="BQ131" s="411">
        <v>0</v>
      </c>
      <c r="BR131" s="411">
        <v>0</v>
      </c>
      <c r="BS131" s="411">
        <v>0</v>
      </c>
      <c r="BT131" s="411">
        <v>0</v>
      </c>
      <c r="BU131" s="411">
        <v>0</v>
      </c>
      <c r="BV131" s="411">
        <v>0</v>
      </c>
      <c r="BW131" s="411">
        <v>0</v>
      </c>
      <c r="BX131" s="411">
        <v>0</v>
      </c>
      <c r="BY131" s="411">
        <v>0</v>
      </c>
      <c r="BZ131" s="411">
        <v>0</v>
      </c>
      <c r="CA131" s="412">
        <v>0</v>
      </c>
    </row>
    <row r="132" spans="1:79" s="230" customFormat="1" ht="26.25" customHeight="1" x14ac:dyDescent="0.4">
      <c r="A132" s="360"/>
      <c r="B132" s="323" t="s">
        <v>163</v>
      </c>
      <c r="C132" s="354"/>
      <c r="D132" s="447" t="s">
        <v>409</v>
      </c>
      <c r="E132" s="447" t="s">
        <v>409</v>
      </c>
      <c r="F132" s="447" t="s">
        <v>409</v>
      </c>
      <c r="G132" s="447" t="s">
        <v>409</v>
      </c>
      <c r="H132" s="447" t="s">
        <v>409</v>
      </c>
      <c r="I132" s="447" t="s">
        <v>409</v>
      </c>
      <c r="J132" s="447" t="s">
        <v>409</v>
      </c>
      <c r="K132" s="447" t="s">
        <v>409</v>
      </c>
      <c r="L132" s="447" t="s">
        <v>409</v>
      </c>
      <c r="M132" s="447" t="s">
        <v>409</v>
      </c>
      <c r="N132" s="447" t="s">
        <v>409</v>
      </c>
      <c r="O132" s="447" t="s">
        <v>409</v>
      </c>
      <c r="P132" s="447" t="s">
        <v>409</v>
      </c>
      <c r="Q132" s="447" t="s">
        <v>409</v>
      </c>
      <c r="R132" s="447" t="s">
        <v>409</v>
      </c>
      <c r="S132" s="447" t="s">
        <v>409</v>
      </c>
      <c r="T132" s="447" t="s">
        <v>409</v>
      </c>
      <c r="U132" s="447" t="s">
        <v>409</v>
      </c>
      <c r="V132" s="447" t="s">
        <v>409</v>
      </c>
      <c r="W132" s="447" t="s">
        <v>409</v>
      </c>
      <c r="X132" s="447" t="s">
        <v>409</v>
      </c>
      <c r="Y132" s="447" t="s">
        <v>409</v>
      </c>
      <c r="Z132" s="447" t="s">
        <v>409</v>
      </c>
      <c r="AA132" s="447" t="s">
        <v>409</v>
      </c>
      <c r="AB132" s="447" t="s">
        <v>409</v>
      </c>
      <c r="AC132" s="447" t="s">
        <v>409</v>
      </c>
      <c r="AD132" s="447" t="s">
        <v>409</v>
      </c>
      <c r="AE132" s="447" t="s">
        <v>409</v>
      </c>
      <c r="AF132" s="447" t="s">
        <v>409</v>
      </c>
      <c r="AG132" s="447" t="s">
        <v>409</v>
      </c>
      <c r="AH132" s="407">
        <v>586</v>
      </c>
      <c r="AI132" s="407">
        <v>613</v>
      </c>
      <c r="AJ132" s="407">
        <v>643</v>
      </c>
      <c r="AK132" s="407">
        <v>710</v>
      </c>
      <c r="AL132" s="407">
        <v>754</v>
      </c>
      <c r="AM132" s="407">
        <v>796</v>
      </c>
      <c r="AN132" s="407">
        <v>861</v>
      </c>
      <c r="AO132" s="407">
        <v>921</v>
      </c>
      <c r="AP132" s="407">
        <v>974</v>
      </c>
      <c r="AQ132" s="407">
        <v>1067</v>
      </c>
      <c r="AR132" s="407">
        <v>1178</v>
      </c>
      <c r="AS132" s="407">
        <v>1300</v>
      </c>
      <c r="AT132" s="407">
        <v>1441</v>
      </c>
      <c r="AU132" s="407">
        <v>1623</v>
      </c>
      <c r="AV132" s="407">
        <v>1826</v>
      </c>
      <c r="AW132" s="407">
        <v>1990</v>
      </c>
      <c r="AX132" s="407">
        <v>2142</v>
      </c>
      <c r="AY132" s="407">
        <v>0</v>
      </c>
      <c r="AZ132" s="407">
        <v>0</v>
      </c>
      <c r="BA132" s="407">
        <v>0</v>
      </c>
      <c r="BB132" s="407">
        <v>0</v>
      </c>
      <c r="BC132" s="407">
        <v>0</v>
      </c>
      <c r="BD132" s="407">
        <v>0</v>
      </c>
      <c r="BE132" s="407">
        <v>0</v>
      </c>
      <c r="BF132" s="407">
        <v>0</v>
      </c>
      <c r="BG132" s="407">
        <v>0</v>
      </c>
      <c r="BH132" s="407">
        <v>0</v>
      </c>
      <c r="BI132" s="407">
        <v>0</v>
      </c>
      <c r="BJ132" s="407">
        <v>0</v>
      </c>
      <c r="BK132" s="407">
        <v>0</v>
      </c>
      <c r="BL132" s="407">
        <v>0</v>
      </c>
      <c r="BM132" s="407">
        <v>0</v>
      </c>
      <c r="BN132" s="407">
        <v>0</v>
      </c>
      <c r="BO132" s="407">
        <v>0</v>
      </c>
      <c r="BP132" s="407">
        <v>0</v>
      </c>
      <c r="BQ132" s="407">
        <v>0</v>
      </c>
      <c r="BR132" s="407">
        <v>0</v>
      </c>
      <c r="BS132" s="407">
        <v>0</v>
      </c>
      <c r="BT132" s="407">
        <v>0</v>
      </c>
      <c r="BU132" s="407">
        <v>0</v>
      </c>
      <c r="BV132" s="407">
        <v>0</v>
      </c>
      <c r="BW132" s="407">
        <v>0</v>
      </c>
      <c r="BX132" s="407">
        <v>0</v>
      </c>
      <c r="BY132" s="407">
        <v>0</v>
      </c>
      <c r="BZ132" s="407">
        <v>0</v>
      </c>
      <c r="CA132" s="408">
        <v>0</v>
      </c>
    </row>
    <row r="133" spans="1:79" x14ac:dyDescent="0.4">
      <c r="A133" s="375"/>
      <c r="B133" s="327" t="s">
        <v>326</v>
      </c>
      <c r="D133" s="445" t="s">
        <v>409</v>
      </c>
      <c r="E133" s="445" t="s">
        <v>409</v>
      </c>
      <c r="F133" s="445" t="s">
        <v>409</v>
      </c>
      <c r="G133" s="445" t="s">
        <v>409</v>
      </c>
      <c r="H133" s="445" t="s">
        <v>409</v>
      </c>
      <c r="I133" s="445" t="s">
        <v>409</v>
      </c>
      <c r="J133" s="445" t="s">
        <v>409</v>
      </c>
      <c r="K133" s="445" t="s">
        <v>409</v>
      </c>
      <c r="L133" s="445" t="s">
        <v>409</v>
      </c>
      <c r="M133" s="445" t="s">
        <v>409</v>
      </c>
      <c r="N133" s="445" t="s">
        <v>409</v>
      </c>
      <c r="O133" s="445" t="s">
        <v>409</v>
      </c>
      <c r="P133" s="445" t="s">
        <v>409</v>
      </c>
      <c r="Q133" s="445" t="s">
        <v>409</v>
      </c>
      <c r="R133" s="445" t="s">
        <v>409</v>
      </c>
      <c r="S133" s="445" t="s">
        <v>409</v>
      </c>
      <c r="T133" s="445" t="s">
        <v>409</v>
      </c>
      <c r="U133" s="445" t="s">
        <v>409</v>
      </c>
      <c r="V133" s="445" t="s">
        <v>409</v>
      </c>
      <c r="W133" s="445" t="s">
        <v>409</v>
      </c>
      <c r="X133" s="445" t="s">
        <v>409</v>
      </c>
      <c r="Y133" s="445" t="s">
        <v>409</v>
      </c>
      <c r="Z133" s="445" t="s">
        <v>409</v>
      </c>
      <c r="AA133" s="445" t="s">
        <v>409</v>
      </c>
      <c r="AB133" s="445" t="s">
        <v>409</v>
      </c>
      <c r="AC133" s="445" t="s">
        <v>409</v>
      </c>
      <c r="AD133" s="445" t="s">
        <v>409</v>
      </c>
      <c r="AE133" s="445" t="s">
        <v>409</v>
      </c>
      <c r="AF133" s="445" t="s">
        <v>409</v>
      </c>
      <c r="AG133" s="445" t="s">
        <v>409</v>
      </c>
      <c r="AH133" s="411">
        <v>545</v>
      </c>
      <c r="AI133" s="411">
        <v>565</v>
      </c>
      <c r="AJ133" s="411">
        <v>591</v>
      </c>
      <c r="AK133" s="411">
        <v>654</v>
      </c>
      <c r="AL133" s="411">
        <v>694</v>
      </c>
      <c r="AM133" s="411">
        <v>730</v>
      </c>
      <c r="AN133" s="411">
        <v>782</v>
      </c>
      <c r="AO133" s="411">
        <v>826</v>
      </c>
      <c r="AP133" s="411">
        <v>857</v>
      </c>
      <c r="AQ133" s="411">
        <v>926</v>
      </c>
      <c r="AR133" s="411">
        <v>1012</v>
      </c>
      <c r="AS133" s="411">
        <v>1105</v>
      </c>
      <c r="AT133" s="411">
        <v>1214</v>
      </c>
      <c r="AU133" s="411">
        <v>1366</v>
      </c>
      <c r="AV133" s="411">
        <v>1547</v>
      </c>
      <c r="AW133" s="411">
        <v>1694</v>
      </c>
      <c r="AX133" s="411">
        <v>1838</v>
      </c>
      <c r="AY133" s="411">
        <v>0</v>
      </c>
      <c r="AZ133" s="411">
        <v>0</v>
      </c>
      <c r="BA133" s="411">
        <v>0</v>
      </c>
      <c r="BB133" s="411">
        <v>0</v>
      </c>
      <c r="BC133" s="411">
        <v>0</v>
      </c>
      <c r="BD133" s="411">
        <v>0</v>
      </c>
      <c r="BE133" s="411">
        <v>0</v>
      </c>
      <c r="BF133" s="411">
        <v>0</v>
      </c>
      <c r="BG133" s="411">
        <v>0</v>
      </c>
      <c r="BH133" s="411">
        <v>0</v>
      </c>
      <c r="BI133" s="411">
        <v>0</v>
      </c>
      <c r="BJ133" s="411">
        <v>0</v>
      </c>
      <c r="BK133" s="411">
        <v>0</v>
      </c>
      <c r="BL133" s="411">
        <v>0</v>
      </c>
      <c r="BM133" s="411">
        <v>0</v>
      </c>
      <c r="BN133" s="411">
        <v>0</v>
      </c>
      <c r="BO133" s="411">
        <v>0</v>
      </c>
      <c r="BP133" s="411">
        <v>0</v>
      </c>
      <c r="BQ133" s="411">
        <v>0</v>
      </c>
      <c r="BR133" s="411">
        <v>0</v>
      </c>
      <c r="BS133" s="411">
        <v>0</v>
      </c>
      <c r="BT133" s="411">
        <v>0</v>
      </c>
      <c r="BU133" s="411">
        <v>0</v>
      </c>
      <c r="BV133" s="411">
        <v>0</v>
      </c>
      <c r="BW133" s="411">
        <v>0</v>
      </c>
      <c r="BX133" s="411">
        <v>0</v>
      </c>
      <c r="BY133" s="411">
        <v>0</v>
      </c>
      <c r="BZ133" s="411">
        <v>0</v>
      </c>
      <c r="CA133" s="412">
        <v>0</v>
      </c>
    </row>
    <row r="134" spans="1:79" x14ac:dyDescent="0.4">
      <c r="A134" s="375"/>
      <c r="B134" s="327" t="s">
        <v>325</v>
      </c>
      <c r="D134" s="445" t="s">
        <v>409</v>
      </c>
      <c r="E134" s="445" t="s">
        <v>409</v>
      </c>
      <c r="F134" s="445" t="s">
        <v>409</v>
      </c>
      <c r="G134" s="445" t="s">
        <v>409</v>
      </c>
      <c r="H134" s="445" t="s">
        <v>409</v>
      </c>
      <c r="I134" s="445" t="s">
        <v>409</v>
      </c>
      <c r="J134" s="445" t="s">
        <v>409</v>
      </c>
      <c r="K134" s="445" t="s">
        <v>409</v>
      </c>
      <c r="L134" s="445" t="s">
        <v>409</v>
      </c>
      <c r="M134" s="445" t="s">
        <v>409</v>
      </c>
      <c r="N134" s="445" t="s">
        <v>409</v>
      </c>
      <c r="O134" s="445" t="s">
        <v>409</v>
      </c>
      <c r="P134" s="445" t="s">
        <v>409</v>
      </c>
      <c r="Q134" s="445" t="s">
        <v>409</v>
      </c>
      <c r="R134" s="445" t="s">
        <v>409</v>
      </c>
      <c r="S134" s="445" t="s">
        <v>409</v>
      </c>
      <c r="T134" s="445" t="s">
        <v>409</v>
      </c>
      <c r="U134" s="445" t="s">
        <v>409</v>
      </c>
      <c r="V134" s="445" t="s">
        <v>409</v>
      </c>
      <c r="W134" s="445" t="s">
        <v>409</v>
      </c>
      <c r="X134" s="445" t="s">
        <v>409</v>
      </c>
      <c r="Y134" s="445" t="s">
        <v>409</v>
      </c>
      <c r="Z134" s="445" t="s">
        <v>409</v>
      </c>
      <c r="AA134" s="445" t="s">
        <v>409</v>
      </c>
      <c r="AB134" s="445" t="s">
        <v>409</v>
      </c>
      <c r="AC134" s="445" t="s">
        <v>409</v>
      </c>
      <c r="AD134" s="445" t="s">
        <v>409</v>
      </c>
      <c r="AE134" s="445" t="s">
        <v>409</v>
      </c>
      <c r="AF134" s="445" t="s">
        <v>409</v>
      </c>
      <c r="AG134" s="445" t="s">
        <v>409</v>
      </c>
      <c r="AH134" s="411">
        <v>40</v>
      </c>
      <c r="AI134" s="411">
        <v>48</v>
      </c>
      <c r="AJ134" s="411">
        <v>52</v>
      </c>
      <c r="AK134" s="411">
        <v>56</v>
      </c>
      <c r="AL134" s="411">
        <v>60</v>
      </c>
      <c r="AM134" s="411">
        <v>66</v>
      </c>
      <c r="AN134" s="411">
        <v>79</v>
      </c>
      <c r="AO134" s="411">
        <v>95</v>
      </c>
      <c r="AP134" s="411">
        <v>117</v>
      </c>
      <c r="AQ134" s="411">
        <v>142</v>
      </c>
      <c r="AR134" s="411">
        <v>166</v>
      </c>
      <c r="AS134" s="411">
        <v>195</v>
      </c>
      <c r="AT134" s="411">
        <v>228</v>
      </c>
      <c r="AU134" s="411">
        <v>257</v>
      </c>
      <c r="AV134" s="411">
        <v>279</v>
      </c>
      <c r="AW134" s="411">
        <v>297</v>
      </c>
      <c r="AX134" s="411">
        <v>305</v>
      </c>
      <c r="AY134" s="411">
        <v>0</v>
      </c>
      <c r="AZ134" s="411">
        <v>0</v>
      </c>
      <c r="BA134" s="411">
        <v>0</v>
      </c>
      <c r="BB134" s="411">
        <v>0</v>
      </c>
      <c r="BC134" s="411">
        <v>0</v>
      </c>
      <c r="BD134" s="411">
        <v>0</v>
      </c>
      <c r="BE134" s="411">
        <v>0</v>
      </c>
      <c r="BF134" s="411">
        <v>0</v>
      </c>
      <c r="BG134" s="411">
        <v>0</v>
      </c>
      <c r="BH134" s="411">
        <v>0</v>
      </c>
      <c r="BI134" s="411">
        <v>0</v>
      </c>
      <c r="BJ134" s="411">
        <v>0</v>
      </c>
      <c r="BK134" s="411">
        <v>0</v>
      </c>
      <c r="BL134" s="411">
        <v>0</v>
      </c>
      <c r="BM134" s="411">
        <v>0</v>
      </c>
      <c r="BN134" s="411">
        <v>0</v>
      </c>
      <c r="BO134" s="411">
        <v>0</v>
      </c>
      <c r="BP134" s="411">
        <v>0</v>
      </c>
      <c r="BQ134" s="411">
        <v>0</v>
      </c>
      <c r="BR134" s="411">
        <v>0</v>
      </c>
      <c r="BS134" s="411">
        <v>0</v>
      </c>
      <c r="BT134" s="411">
        <v>0</v>
      </c>
      <c r="BU134" s="411">
        <v>0</v>
      </c>
      <c r="BV134" s="411">
        <v>0</v>
      </c>
      <c r="BW134" s="411">
        <v>0</v>
      </c>
      <c r="BX134" s="411">
        <v>0</v>
      </c>
      <c r="BY134" s="411">
        <v>0</v>
      </c>
      <c r="BZ134" s="411">
        <v>0</v>
      </c>
      <c r="CA134" s="412">
        <v>0</v>
      </c>
    </row>
    <row r="135" spans="1:79" ht="25.5" customHeight="1" x14ac:dyDescent="0.4">
      <c r="B135" s="123" t="s">
        <v>497</v>
      </c>
      <c r="D135" s="411">
        <v>0</v>
      </c>
      <c r="E135" s="411">
        <v>0</v>
      </c>
      <c r="F135" s="411">
        <v>0</v>
      </c>
      <c r="G135" s="411">
        <v>0</v>
      </c>
      <c r="H135" s="411">
        <v>0</v>
      </c>
      <c r="I135" s="411">
        <v>0</v>
      </c>
      <c r="J135" s="411">
        <v>0</v>
      </c>
      <c r="K135" s="411">
        <v>0</v>
      </c>
      <c r="L135" s="411">
        <v>0</v>
      </c>
      <c r="M135" s="411">
        <v>0</v>
      </c>
      <c r="N135" s="411">
        <v>0</v>
      </c>
      <c r="O135" s="411">
        <v>0</v>
      </c>
      <c r="P135" s="411">
        <v>0</v>
      </c>
      <c r="Q135" s="411">
        <v>0</v>
      </c>
      <c r="R135" s="411">
        <v>0</v>
      </c>
      <c r="S135" s="411">
        <v>0</v>
      </c>
      <c r="T135" s="411">
        <v>0</v>
      </c>
      <c r="U135" s="411">
        <v>0</v>
      </c>
      <c r="V135" s="411">
        <v>0</v>
      </c>
      <c r="W135" s="411">
        <v>0</v>
      </c>
      <c r="X135" s="411">
        <v>0</v>
      </c>
      <c r="Y135" s="411">
        <v>0</v>
      </c>
      <c r="Z135" s="411">
        <v>0</v>
      </c>
      <c r="AA135" s="411">
        <v>0</v>
      </c>
      <c r="AB135" s="411">
        <v>0</v>
      </c>
      <c r="AC135" s="411">
        <v>0</v>
      </c>
      <c r="AD135" s="411">
        <v>0</v>
      </c>
      <c r="AE135" s="411">
        <v>0</v>
      </c>
      <c r="AF135" s="411">
        <v>0</v>
      </c>
      <c r="AG135" s="411">
        <v>0</v>
      </c>
      <c r="AH135" s="411">
        <v>0</v>
      </c>
      <c r="AI135" s="411">
        <v>0</v>
      </c>
      <c r="AJ135" s="411">
        <v>0</v>
      </c>
      <c r="AK135" s="411">
        <v>0</v>
      </c>
      <c r="AL135" s="411">
        <v>0</v>
      </c>
      <c r="AM135" s="411">
        <v>0</v>
      </c>
      <c r="AN135" s="411">
        <v>813</v>
      </c>
      <c r="AO135" s="411">
        <v>864</v>
      </c>
      <c r="AP135" s="411">
        <v>900</v>
      </c>
      <c r="AQ135" s="411">
        <v>964</v>
      </c>
      <c r="AR135" s="411">
        <v>1030</v>
      </c>
      <c r="AS135" s="411">
        <v>1099</v>
      </c>
      <c r="AT135" s="411">
        <v>1181</v>
      </c>
      <c r="AU135" s="411">
        <v>1303</v>
      </c>
      <c r="AV135" s="411">
        <v>1439</v>
      </c>
      <c r="AW135" s="411">
        <v>1540</v>
      </c>
      <c r="AX135" s="411">
        <v>1624</v>
      </c>
      <c r="AY135" s="411">
        <v>0</v>
      </c>
      <c r="AZ135" s="411">
        <v>0</v>
      </c>
      <c r="BA135" s="411">
        <v>0</v>
      </c>
      <c r="BB135" s="411">
        <v>0</v>
      </c>
      <c r="BC135" s="411">
        <v>0</v>
      </c>
      <c r="BD135" s="411">
        <v>0</v>
      </c>
      <c r="BE135" s="411">
        <v>0</v>
      </c>
      <c r="BF135" s="411">
        <v>0</v>
      </c>
      <c r="BG135" s="411">
        <v>0</v>
      </c>
      <c r="BH135" s="411">
        <v>0</v>
      </c>
      <c r="BI135" s="411">
        <v>0</v>
      </c>
      <c r="BJ135" s="411">
        <v>0</v>
      </c>
      <c r="BK135" s="411">
        <v>0</v>
      </c>
      <c r="BL135" s="411">
        <v>0</v>
      </c>
      <c r="BM135" s="411">
        <v>0</v>
      </c>
      <c r="BN135" s="411">
        <v>0</v>
      </c>
      <c r="BO135" s="411">
        <v>0</v>
      </c>
      <c r="BP135" s="411">
        <v>0</v>
      </c>
      <c r="BQ135" s="411">
        <v>0</v>
      </c>
      <c r="BR135" s="411">
        <v>0</v>
      </c>
      <c r="BS135" s="411">
        <v>0</v>
      </c>
      <c r="BT135" s="411">
        <v>0</v>
      </c>
      <c r="BU135" s="411">
        <v>0</v>
      </c>
      <c r="BV135" s="411">
        <v>0</v>
      </c>
      <c r="BW135" s="411">
        <v>0</v>
      </c>
      <c r="BX135" s="411">
        <v>0</v>
      </c>
      <c r="BY135" s="411">
        <v>0</v>
      </c>
      <c r="BZ135" s="411">
        <v>0</v>
      </c>
      <c r="CA135" s="412">
        <v>0</v>
      </c>
    </row>
    <row r="136" spans="1:79" x14ac:dyDescent="0.4">
      <c r="B136" s="415" t="s">
        <v>326</v>
      </c>
      <c r="D136" s="411">
        <v>0</v>
      </c>
      <c r="E136" s="411">
        <v>0</v>
      </c>
      <c r="F136" s="411">
        <v>0</v>
      </c>
      <c r="G136" s="411">
        <v>0</v>
      </c>
      <c r="H136" s="411">
        <v>0</v>
      </c>
      <c r="I136" s="411">
        <v>0</v>
      </c>
      <c r="J136" s="411">
        <v>0</v>
      </c>
      <c r="K136" s="411">
        <v>0</v>
      </c>
      <c r="L136" s="411">
        <v>0</v>
      </c>
      <c r="M136" s="411">
        <v>0</v>
      </c>
      <c r="N136" s="411">
        <v>0</v>
      </c>
      <c r="O136" s="411">
        <v>0</v>
      </c>
      <c r="P136" s="411">
        <v>0</v>
      </c>
      <c r="Q136" s="411">
        <v>0</v>
      </c>
      <c r="R136" s="411">
        <v>0</v>
      </c>
      <c r="S136" s="411">
        <v>0</v>
      </c>
      <c r="T136" s="411">
        <v>0</v>
      </c>
      <c r="U136" s="411">
        <v>0</v>
      </c>
      <c r="V136" s="411">
        <v>0</v>
      </c>
      <c r="W136" s="411">
        <v>0</v>
      </c>
      <c r="X136" s="411">
        <v>0</v>
      </c>
      <c r="Y136" s="411">
        <v>0</v>
      </c>
      <c r="Z136" s="411">
        <v>0</v>
      </c>
      <c r="AA136" s="411">
        <v>0</v>
      </c>
      <c r="AB136" s="411">
        <v>0</v>
      </c>
      <c r="AC136" s="411">
        <v>0</v>
      </c>
      <c r="AD136" s="411">
        <v>0</v>
      </c>
      <c r="AE136" s="411">
        <v>0</v>
      </c>
      <c r="AF136" s="411">
        <v>0</v>
      </c>
      <c r="AG136" s="411">
        <v>0</v>
      </c>
      <c r="AH136" s="411">
        <v>0</v>
      </c>
      <c r="AI136" s="411">
        <v>0</v>
      </c>
      <c r="AJ136" s="411">
        <v>0</v>
      </c>
      <c r="AK136" s="411">
        <v>0</v>
      </c>
      <c r="AL136" s="411">
        <v>0</v>
      </c>
      <c r="AM136" s="411">
        <v>0</v>
      </c>
      <c r="AN136" s="411">
        <v>734</v>
      </c>
      <c r="AO136" s="411">
        <v>768</v>
      </c>
      <c r="AP136" s="411">
        <v>782</v>
      </c>
      <c r="AQ136" s="411">
        <v>823</v>
      </c>
      <c r="AR136" s="411">
        <v>864</v>
      </c>
      <c r="AS136" s="411">
        <v>904</v>
      </c>
      <c r="AT136" s="411">
        <v>955</v>
      </c>
      <c r="AU136" s="411">
        <v>1048</v>
      </c>
      <c r="AV136" s="411">
        <v>1164</v>
      </c>
      <c r="AW136" s="411">
        <v>1249</v>
      </c>
      <c r="AX136" s="411">
        <v>1325</v>
      </c>
      <c r="AY136" s="411">
        <v>0</v>
      </c>
      <c r="AZ136" s="411">
        <v>0</v>
      </c>
      <c r="BA136" s="411">
        <v>0</v>
      </c>
      <c r="BB136" s="411">
        <v>0</v>
      </c>
      <c r="BC136" s="411">
        <v>0</v>
      </c>
      <c r="BD136" s="411">
        <v>0</v>
      </c>
      <c r="BE136" s="411">
        <v>0</v>
      </c>
      <c r="BF136" s="411">
        <v>0</v>
      </c>
      <c r="BG136" s="411">
        <v>0</v>
      </c>
      <c r="BH136" s="411">
        <v>0</v>
      </c>
      <c r="BI136" s="411">
        <v>0</v>
      </c>
      <c r="BJ136" s="411">
        <v>0</v>
      </c>
      <c r="BK136" s="411">
        <v>0</v>
      </c>
      <c r="BL136" s="411">
        <v>0</v>
      </c>
      <c r="BM136" s="411">
        <v>0</v>
      </c>
      <c r="BN136" s="411">
        <v>0</v>
      </c>
      <c r="BO136" s="411">
        <v>0</v>
      </c>
      <c r="BP136" s="411">
        <v>0</v>
      </c>
      <c r="BQ136" s="411">
        <v>0</v>
      </c>
      <c r="BR136" s="411">
        <v>0</v>
      </c>
      <c r="BS136" s="411">
        <v>0</v>
      </c>
      <c r="BT136" s="411">
        <v>0</v>
      </c>
      <c r="BU136" s="411">
        <v>0</v>
      </c>
      <c r="BV136" s="411">
        <v>0</v>
      </c>
      <c r="BW136" s="411">
        <v>0</v>
      </c>
      <c r="BX136" s="411">
        <v>0</v>
      </c>
      <c r="BY136" s="411">
        <v>0</v>
      </c>
      <c r="BZ136" s="411">
        <v>0</v>
      </c>
      <c r="CA136" s="412">
        <v>0</v>
      </c>
    </row>
    <row r="137" spans="1:79" x14ac:dyDescent="0.4">
      <c r="B137" s="415" t="s">
        <v>325</v>
      </c>
      <c r="D137" s="411">
        <v>0</v>
      </c>
      <c r="E137" s="411">
        <v>0</v>
      </c>
      <c r="F137" s="411">
        <v>0</v>
      </c>
      <c r="G137" s="411">
        <v>0</v>
      </c>
      <c r="H137" s="411">
        <v>0</v>
      </c>
      <c r="I137" s="411">
        <v>0</v>
      </c>
      <c r="J137" s="411">
        <v>0</v>
      </c>
      <c r="K137" s="411">
        <v>0</v>
      </c>
      <c r="L137" s="411">
        <v>0</v>
      </c>
      <c r="M137" s="411">
        <v>0</v>
      </c>
      <c r="N137" s="411">
        <v>0</v>
      </c>
      <c r="O137" s="411">
        <v>0</v>
      </c>
      <c r="P137" s="411">
        <v>0</v>
      </c>
      <c r="Q137" s="411">
        <v>0</v>
      </c>
      <c r="R137" s="411">
        <v>0</v>
      </c>
      <c r="S137" s="411">
        <v>0</v>
      </c>
      <c r="T137" s="411">
        <v>0</v>
      </c>
      <c r="U137" s="411">
        <v>0</v>
      </c>
      <c r="V137" s="411">
        <v>0</v>
      </c>
      <c r="W137" s="411">
        <v>0</v>
      </c>
      <c r="X137" s="411">
        <v>0</v>
      </c>
      <c r="Y137" s="411">
        <v>0</v>
      </c>
      <c r="Z137" s="411">
        <v>0</v>
      </c>
      <c r="AA137" s="411">
        <v>0</v>
      </c>
      <c r="AB137" s="411">
        <v>0</v>
      </c>
      <c r="AC137" s="411">
        <v>0</v>
      </c>
      <c r="AD137" s="411">
        <v>0</v>
      </c>
      <c r="AE137" s="411">
        <v>0</v>
      </c>
      <c r="AF137" s="411">
        <v>0</v>
      </c>
      <c r="AG137" s="411">
        <v>0</v>
      </c>
      <c r="AH137" s="411">
        <v>0</v>
      </c>
      <c r="AI137" s="411">
        <v>0</v>
      </c>
      <c r="AJ137" s="411">
        <v>0</v>
      </c>
      <c r="AK137" s="411">
        <v>0</v>
      </c>
      <c r="AL137" s="411">
        <v>0</v>
      </c>
      <c r="AM137" s="411">
        <v>0</v>
      </c>
      <c r="AN137" s="411">
        <v>79</v>
      </c>
      <c r="AO137" s="411">
        <v>96</v>
      </c>
      <c r="AP137" s="411">
        <v>118</v>
      </c>
      <c r="AQ137" s="411">
        <v>141</v>
      </c>
      <c r="AR137" s="411">
        <v>166</v>
      </c>
      <c r="AS137" s="411">
        <v>195</v>
      </c>
      <c r="AT137" s="411">
        <v>226</v>
      </c>
      <c r="AU137" s="411">
        <v>255</v>
      </c>
      <c r="AV137" s="411">
        <v>275</v>
      </c>
      <c r="AW137" s="411">
        <v>291</v>
      </c>
      <c r="AX137" s="411">
        <v>299</v>
      </c>
      <c r="AY137" s="411">
        <v>0</v>
      </c>
      <c r="AZ137" s="411">
        <v>0</v>
      </c>
      <c r="BA137" s="411">
        <v>0</v>
      </c>
      <c r="BB137" s="411">
        <v>0</v>
      </c>
      <c r="BC137" s="411">
        <v>0</v>
      </c>
      <c r="BD137" s="411">
        <v>0</v>
      </c>
      <c r="BE137" s="411">
        <v>0</v>
      </c>
      <c r="BF137" s="411">
        <v>0</v>
      </c>
      <c r="BG137" s="411">
        <v>0</v>
      </c>
      <c r="BH137" s="411">
        <v>0</v>
      </c>
      <c r="BI137" s="411">
        <v>0</v>
      </c>
      <c r="BJ137" s="411">
        <v>0</v>
      </c>
      <c r="BK137" s="411">
        <v>0</v>
      </c>
      <c r="BL137" s="411">
        <v>0</v>
      </c>
      <c r="BM137" s="411">
        <v>0</v>
      </c>
      <c r="BN137" s="411">
        <v>0</v>
      </c>
      <c r="BO137" s="411">
        <v>0</v>
      </c>
      <c r="BP137" s="411">
        <v>0</v>
      </c>
      <c r="BQ137" s="411">
        <v>0</v>
      </c>
      <c r="BR137" s="411">
        <v>0</v>
      </c>
      <c r="BS137" s="411">
        <v>0</v>
      </c>
      <c r="BT137" s="411">
        <v>0</v>
      </c>
      <c r="BU137" s="411">
        <v>0</v>
      </c>
      <c r="BV137" s="411">
        <v>0</v>
      </c>
      <c r="BW137" s="411">
        <v>0</v>
      </c>
      <c r="BX137" s="411">
        <v>0</v>
      </c>
      <c r="BY137" s="411">
        <v>0</v>
      </c>
      <c r="BZ137" s="411">
        <v>0</v>
      </c>
      <c r="CA137" s="412">
        <v>0</v>
      </c>
    </row>
    <row r="138" spans="1:79" ht="24.75" customHeight="1" x14ac:dyDescent="0.4">
      <c r="A138" s="312"/>
      <c r="B138" s="123" t="s">
        <v>498</v>
      </c>
      <c r="D138" s="411">
        <v>0</v>
      </c>
      <c r="E138" s="411">
        <v>0</v>
      </c>
      <c r="F138" s="411">
        <v>0</v>
      </c>
      <c r="G138" s="411">
        <v>0</v>
      </c>
      <c r="H138" s="411">
        <v>0</v>
      </c>
      <c r="I138" s="411">
        <v>0</v>
      </c>
      <c r="J138" s="411">
        <v>0</v>
      </c>
      <c r="K138" s="411">
        <v>0</v>
      </c>
      <c r="L138" s="411">
        <v>0</v>
      </c>
      <c r="M138" s="411">
        <v>0</v>
      </c>
      <c r="N138" s="411">
        <v>0</v>
      </c>
      <c r="O138" s="411">
        <v>0</v>
      </c>
      <c r="P138" s="411">
        <v>0</v>
      </c>
      <c r="Q138" s="411">
        <v>0</v>
      </c>
      <c r="R138" s="411">
        <v>0</v>
      </c>
      <c r="S138" s="411">
        <v>0</v>
      </c>
      <c r="T138" s="411">
        <v>0</v>
      </c>
      <c r="U138" s="411">
        <v>0</v>
      </c>
      <c r="V138" s="411">
        <v>0</v>
      </c>
      <c r="W138" s="411">
        <v>0</v>
      </c>
      <c r="X138" s="411">
        <v>0</v>
      </c>
      <c r="Y138" s="411">
        <v>0</v>
      </c>
      <c r="Z138" s="411">
        <v>0</v>
      </c>
      <c r="AA138" s="411">
        <v>0</v>
      </c>
      <c r="AB138" s="411">
        <v>0</v>
      </c>
      <c r="AC138" s="411">
        <v>0</v>
      </c>
      <c r="AD138" s="411">
        <v>0</v>
      </c>
      <c r="AE138" s="411">
        <v>0</v>
      </c>
      <c r="AF138" s="411">
        <v>0</v>
      </c>
      <c r="AG138" s="411">
        <v>0</v>
      </c>
      <c r="AH138" s="411">
        <v>0</v>
      </c>
      <c r="AI138" s="411">
        <v>0</v>
      </c>
      <c r="AJ138" s="411">
        <v>0</v>
      </c>
      <c r="AK138" s="411">
        <v>0</v>
      </c>
      <c r="AL138" s="411">
        <v>0</v>
      </c>
      <c r="AM138" s="411">
        <v>0</v>
      </c>
      <c r="AN138" s="411">
        <v>48</v>
      </c>
      <c r="AO138" s="411">
        <v>57</v>
      </c>
      <c r="AP138" s="411">
        <v>74</v>
      </c>
      <c r="AQ138" s="411">
        <v>103</v>
      </c>
      <c r="AR138" s="411">
        <v>148</v>
      </c>
      <c r="AS138" s="411">
        <v>201</v>
      </c>
      <c r="AT138" s="411">
        <v>260</v>
      </c>
      <c r="AU138" s="411">
        <v>320</v>
      </c>
      <c r="AV138" s="411">
        <v>387</v>
      </c>
      <c r="AW138" s="411">
        <v>450</v>
      </c>
      <c r="AX138" s="411">
        <v>518</v>
      </c>
      <c r="AY138" s="411">
        <v>0</v>
      </c>
      <c r="AZ138" s="411">
        <v>0</v>
      </c>
      <c r="BA138" s="411">
        <v>0</v>
      </c>
      <c r="BB138" s="411">
        <v>0</v>
      </c>
      <c r="BC138" s="411">
        <v>0</v>
      </c>
      <c r="BD138" s="411">
        <v>0</v>
      </c>
      <c r="BE138" s="411">
        <v>0</v>
      </c>
      <c r="BF138" s="411">
        <v>0</v>
      </c>
      <c r="BG138" s="411">
        <v>0</v>
      </c>
      <c r="BH138" s="411">
        <v>0</v>
      </c>
      <c r="BI138" s="411">
        <v>0</v>
      </c>
      <c r="BJ138" s="411">
        <v>0</v>
      </c>
      <c r="BK138" s="411">
        <v>0</v>
      </c>
      <c r="BL138" s="411">
        <v>0</v>
      </c>
      <c r="BM138" s="411">
        <v>0</v>
      </c>
      <c r="BN138" s="411">
        <v>0</v>
      </c>
      <c r="BO138" s="411">
        <v>0</v>
      </c>
      <c r="BP138" s="411">
        <v>0</v>
      </c>
      <c r="BQ138" s="411">
        <v>0</v>
      </c>
      <c r="BR138" s="411">
        <v>0</v>
      </c>
      <c r="BS138" s="411">
        <v>0</v>
      </c>
      <c r="BT138" s="411">
        <v>0</v>
      </c>
      <c r="BU138" s="411">
        <v>0</v>
      </c>
      <c r="BV138" s="411">
        <v>0</v>
      </c>
      <c r="BW138" s="411">
        <v>0</v>
      </c>
      <c r="BX138" s="411">
        <v>0</v>
      </c>
      <c r="BY138" s="411">
        <v>0</v>
      </c>
      <c r="BZ138" s="411">
        <v>0</v>
      </c>
      <c r="CA138" s="412">
        <v>0</v>
      </c>
    </row>
    <row r="139" spans="1:79" x14ac:dyDescent="0.4">
      <c r="A139" s="312"/>
      <c r="B139" s="415" t="s">
        <v>326</v>
      </c>
      <c r="D139" s="411">
        <v>0</v>
      </c>
      <c r="E139" s="411">
        <v>0</v>
      </c>
      <c r="F139" s="411">
        <v>0</v>
      </c>
      <c r="G139" s="411">
        <v>0</v>
      </c>
      <c r="H139" s="411">
        <v>0</v>
      </c>
      <c r="I139" s="411">
        <v>0</v>
      </c>
      <c r="J139" s="411">
        <v>0</v>
      </c>
      <c r="K139" s="411">
        <v>0</v>
      </c>
      <c r="L139" s="411">
        <v>0</v>
      </c>
      <c r="M139" s="411">
        <v>0</v>
      </c>
      <c r="N139" s="411">
        <v>0</v>
      </c>
      <c r="O139" s="411">
        <v>0</v>
      </c>
      <c r="P139" s="411">
        <v>0</v>
      </c>
      <c r="Q139" s="411">
        <v>0</v>
      </c>
      <c r="R139" s="411">
        <v>0</v>
      </c>
      <c r="S139" s="411">
        <v>0</v>
      </c>
      <c r="T139" s="411">
        <v>0</v>
      </c>
      <c r="U139" s="411">
        <v>0</v>
      </c>
      <c r="V139" s="411">
        <v>0</v>
      </c>
      <c r="W139" s="411">
        <v>0</v>
      </c>
      <c r="X139" s="411">
        <v>0</v>
      </c>
      <c r="Y139" s="411">
        <v>0</v>
      </c>
      <c r="Z139" s="411">
        <v>0</v>
      </c>
      <c r="AA139" s="411">
        <v>0</v>
      </c>
      <c r="AB139" s="411">
        <v>0</v>
      </c>
      <c r="AC139" s="411">
        <v>0</v>
      </c>
      <c r="AD139" s="411">
        <v>0</v>
      </c>
      <c r="AE139" s="411">
        <v>0</v>
      </c>
      <c r="AF139" s="411">
        <v>0</v>
      </c>
      <c r="AG139" s="411">
        <v>0</v>
      </c>
      <c r="AH139" s="411">
        <v>0</v>
      </c>
      <c r="AI139" s="411">
        <v>0</v>
      </c>
      <c r="AJ139" s="411">
        <v>0</v>
      </c>
      <c r="AK139" s="411">
        <v>0</v>
      </c>
      <c r="AL139" s="411">
        <v>0</v>
      </c>
      <c r="AM139" s="411">
        <v>0</v>
      </c>
      <c r="AN139" s="411">
        <v>46</v>
      </c>
      <c r="AO139" s="411">
        <v>57</v>
      </c>
      <c r="AP139" s="411">
        <v>74</v>
      </c>
      <c r="AQ139" s="411">
        <v>101</v>
      </c>
      <c r="AR139" s="411">
        <v>146</v>
      </c>
      <c r="AS139" s="411">
        <v>199</v>
      </c>
      <c r="AT139" s="411">
        <v>257</v>
      </c>
      <c r="AU139" s="411">
        <v>316</v>
      </c>
      <c r="AV139" s="411">
        <v>382</v>
      </c>
      <c r="AW139" s="411">
        <v>442</v>
      </c>
      <c r="AX139" s="411">
        <v>511</v>
      </c>
      <c r="AY139" s="411">
        <v>0</v>
      </c>
      <c r="AZ139" s="411">
        <v>0</v>
      </c>
      <c r="BA139" s="411">
        <v>0</v>
      </c>
      <c r="BB139" s="411">
        <v>0</v>
      </c>
      <c r="BC139" s="411">
        <v>0</v>
      </c>
      <c r="BD139" s="411">
        <v>0</v>
      </c>
      <c r="BE139" s="411">
        <v>0</v>
      </c>
      <c r="BF139" s="411">
        <v>0</v>
      </c>
      <c r="BG139" s="411">
        <v>0</v>
      </c>
      <c r="BH139" s="411">
        <v>0</v>
      </c>
      <c r="BI139" s="411">
        <v>0</v>
      </c>
      <c r="BJ139" s="411">
        <v>0</v>
      </c>
      <c r="BK139" s="411">
        <v>0</v>
      </c>
      <c r="BL139" s="411">
        <v>0</v>
      </c>
      <c r="BM139" s="411">
        <v>0</v>
      </c>
      <c r="BN139" s="411">
        <v>0</v>
      </c>
      <c r="BO139" s="411">
        <v>0</v>
      </c>
      <c r="BP139" s="411">
        <v>0</v>
      </c>
      <c r="BQ139" s="411">
        <v>0</v>
      </c>
      <c r="BR139" s="411">
        <v>0</v>
      </c>
      <c r="BS139" s="411">
        <v>0</v>
      </c>
      <c r="BT139" s="411">
        <v>0</v>
      </c>
      <c r="BU139" s="411">
        <v>0</v>
      </c>
      <c r="BV139" s="411">
        <v>0</v>
      </c>
      <c r="BW139" s="411">
        <v>0</v>
      </c>
      <c r="BX139" s="411">
        <v>0</v>
      </c>
      <c r="BY139" s="411">
        <v>0</v>
      </c>
      <c r="BZ139" s="411">
        <v>0</v>
      </c>
      <c r="CA139" s="412">
        <v>0</v>
      </c>
    </row>
    <row r="140" spans="1:79" x14ac:dyDescent="0.4">
      <c r="A140" s="312"/>
      <c r="B140" s="415" t="s">
        <v>325</v>
      </c>
      <c r="D140" s="411">
        <v>0</v>
      </c>
      <c r="E140" s="411">
        <v>0</v>
      </c>
      <c r="F140" s="411">
        <v>0</v>
      </c>
      <c r="G140" s="411">
        <v>0</v>
      </c>
      <c r="H140" s="411">
        <v>0</v>
      </c>
      <c r="I140" s="411">
        <v>0</v>
      </c>
      <c r="J140" s="411">
        <v>0</v>
      </c>
      <c r="K140" s="411">
        <v>0</v>
      </c>
      <c r="L140" s="411">
        <v>0</v>
      </c>
      <c r="M140" s="411">
        <v>0</v>
      </c>
      <c r="N140" s="411">
        <v>0</v>
      </c>
      <c r="O140" s="411">
        <v>0</v>
      </c>
      <c r="P140" s="411">
        <v>0</v>
      </c>
      <c r="Q140" s="411">
        <v>0</v>
      </c>
      <c r="R140" s="411">
        <v>0</v>
      </c>
      <c r="S140" s="411">
        <v>0</v>
      </c>
      <c r="T140" s="411">
        <v>0</v>
      </c>
      <c r="U140" s="411">
        <v>0</v>
      </c>
      <c r="V140" s="411">
        <v>0</v>
      </c>
      <c r="W140" s="411">
        <v>0</v>
      </c>
      <c r="X140" s="411">
        <v>0</v>
      </c>
      <c r="Y140" s="411">
        <v>0</v>
      </c>
      <c r="Z140" s="411">
        <v>0</v>
      </c>
      <c r="AA140" s="411">
        <v>0</v>
      </c>
      <c r="AB140" s="411">
        <v>0</v>
      </c>
      <c r="AC140" s="411">
        <v>0</v>
      </c>
      <c r="AD140" s="411">
        <v>0</v>
      </c>
      <c r="AE140" s="411">
        <v>0</v>
      </c>
      <c r="AF140" s="411">
        <v>0</v>
      </c>
      <c r="AG140" s="411">
        <v>0</v>
      </c>
      <c r="AH140" s="411">
        <v>0</v>
      </c>
      <c r="AI140" s="411">
        <v>0</v>
      </c>
      <c r="AJ140" s="411">
        <v>0</v>
      </c>
      <c r="AK140" s="411">
        <v>0</v>
      </c>
      <c r="AL140" s="411">
        <v>0</v>
      </c>
      <c r="AM140" s="411">
        <v>0</v>
      </c>
      <c r="AN140" s="411">
        <v>2</v>
      </c>
      <c r="AO140" s="411">
        <v>0</v>
      </c>
      <c r="AP140" s="411">
        <v>0</v>
      </c>
      <c r="AQ140" s="411">
        <v>2</v>
      </c>
      <c r="AR140" s="411">
        <v>2</v>
      </c>
      <c r="AS140" s="411">
        <v>2</v>
      </c>
      <c r="AT140" s="411">
        <v>3</v>
      </c>
      <c r="AU140" s="411">
        <v>4</v>
      </c>
      <c r="AV140" s="411">
        <v>5</v>
      </c>
      <c r="AW140" s="411">
        <v>8</v>
      </c>
      <c r="AX140" s="411">
        <v>7</v>
      </c>
      <c r="AY140" s="411">
        <v>0</v>
      </c>
      <c r="AZ140" s="411">
        <v>0</v>
      </c>
      <c r="BA140" s="411">
        <v>0</v>
      </c>
      <c r="BB140" s="411">
        <v>0</v>
      </c>
      <c r="BC140" s="411">
        <v>0</v>
      </c>
      <c r="BD140" s="411">
        <v>0</v>
      </c>
      <c r="BE140" s="411">
        <v>0</v>
      </c>
      <c r="BF140" s="411">
        <v>0</v>
      </c>
      <c r="BG140" s="411">
        <v>0</v>
      </c>
      <c r="BH140" s="411">
        <v>0</v>
      </c>
      <c r="BI140" s="411">
        <v>0</v>
      </c>
      <c r="BJ140" s="411">
        <v>0</v>
      </c>
      <c r="BK140" s="411">
        <v>0</v>
      </c>
      <c r="BL140" s="411">
        <v>0</v>
      </c>
      <c r="BM140" s="411">
        <v>0</v>
      </c>
      <c r="BN140" s="411">
        <v>0</v>
      </c>
      <c r="BO140" s="411">
        <v>0</v>
      </c>
      <c r="BP140" s="411">
        <v>0</v>
      </c>
      <c r="BQ140" s="411">
        <v>0</v>
      </c>
      <c r="BR140" s="411">
        <v>0</v>
      </c>
      <c r="BS140" s="411">
        <v>0</v>
      </c>
      <c r="BT140" s="411">
        <v>0</v>
      </c>
      <c r="BU140" s="411">
        <v>0</v>
      </c>
      <c r="BV140" s="411">
        <v>0</v>
      </c>
      <c r="BW140" s="411">
        <v>0</v>
      </c>
      <c r="BX140" s="411">
        <v>0</v>
      </c>
      <c r="BY140" s="411">
        <v>0</v>
      </c>
      <c r="BZ140" s="411">
        <v>0</v>
      </c>
      <c r="CA140" s="412">
        <v>0</v>
      </c>
    </row>
    <row r="141" spans="1:79" s="230" customFormat="1" ht="26.25" customHeight="1" x14ac:dyDescent="0.4">
      <c r="B141" s="160" t="s">
        <v>181</v>
      </c>
      <c r="C141" s="354"/>
      <c r="D141" s="407">
        <v>0</v>
      </c>
      <c r="E141" s="407">
        <v>0</v>
      </c>
      <c r="F141" s="407">
        <v>0</v>
      </c>
      <c r="G141" s="407">
        <v>0</v>
      </c>
      <c r="H141" s="407">
        <v>0</v>
      </c>
      <c r="I141" s="407">
        <v>0</v>
      </c>
      <c r="J141" s="407">
        <v>0</v>
      </c>
      <c r="K141" s="407">
        <v>0</v>
      </c>
      <c r="L141" s="407">
        <v>0</v>
      </c>
      <c r="M141" s="407">
        <v>0</v>
      </c>
      <c r="N141" s="407">
        <v>0</v>
      </c>
      <c r="O141" s="407">
        <v>0</v>
      </c>
      <c r="P141" s="407">
        <v>0</v>
      </c>
      <c r="Q141" s="407">
        <v>0</v>
      </c>
      <c r="R141" s="407">
        <v>0</v>
      </c>
      <c r="S141" s="407">
        <v>0</v>
      </c>
      <c r="T141" s="407">
        <v>0</v>
      </c>
      <c r="U141" s="407">
        <v>0</v>
      </c>
      <c r="V141" s="407">
        <v>0</v>
      </c>
      <c r="W141" s="407">
        <v>0</v>
      </c>
      <c r="X141" s="407">
        <v>0</v>
      </c>
      <c r="Y141" s="407">
        <v>0</v>
      </c>
      <c r="Z141" s="407">
        <v>0</v>
      </c>
      <c r="AA141" s="407">
        <v>0</v>
      </c>
      <c r="AB141" s="407">
        <v>0</v>
      </c>
      <c r="AC141" s="407">
        <v>0</v>
      </c>
      <c r="AD141" s="407">
        <v>0</v>
      </c>
      <c r="AE141" s="407">
        <v>0</v>
      </c>
      <c r="AF141" s="407">
        <v>0</v>
      </c>
      <c r="AG141" s="407">
        <v>0</v>
      </c>
      <c r="AH141" s="407">
        <v>552</v>
      </c>
      <c r="AI141" s="407">
        <v>506</v>
      </c>
      <c r="AJ141" s="407">
        <v>449</v>
      </c>
      <c r="AK141" s="407">
        <v>444</v>
      </c>
      <c r="AL141" s="407">
        <v>437</v>
      </c>
      <c r="AM141" s="407">
        <v>327</v>
      </c>
      <c r="AN141" s="407">
        <v>242</v>
      </c>
      <c r="AO141" s="407">
        <v>233</v>
      </c>
      <c r="AP141" s="407">
        <v>215</v>
      </c>
      <c r="AQ141" s="407">
        <v>206</v>
      </c>
      <c r="AR141" s="407">
        <v>217</v>
      </c>
      <c r="AS141" s="407">
        <v>222</v>
      </c>
      <c r="AT141" s="407">
        <v>232</v>
      </c>
      <c r="AU141" s="407">
        <v>253</v>
      </c>
      <c r="AV141" s="407">
        <v>276</v>
      </c>
      <c r="AW141" s="407">
        <v>283</v>
      </c>
      <c r="AX141" s="407">
        <v>286</v>
      </c>
      <c r="AY141" s="407">
        <v>0</v>
      </c>
      <c r="AZ141" s="407">
        <v>0</v>
      </c>
      <c r="BA141" s="407">
        <v>0</v>
      </c>
      <c r="BB141" s="407">
        <v>0</v>
      </c>
      <c r="BC141" s="407">
        <v>0</v>
      </c>
      <c r="BD141" s="407">
        <v>0</v>
      </c>
      <c r="BE141" s="407">
        <v>0</v>
      </c>
      <c r="BF141" s="407">
        <v>0</v>
      </c>
      <c r="BG141" s="407">
        <v>0</v>
      </c>
      <c r="BH141" s="407">
        <v>0</v>
      </c>
      <c r="BI141" s="407">
        <v>0</v>
      </c>
      <c r="BJ141" s="407">
        <v>0</v>
      </c>
      <c r="BK141" s="407">
        <v>0</v>
      </c>
      <c r="BL141" s="407">
        <v>0</v>
      </c>
      <c r="BM141" s="407">
        <v>0</v>
      </c>
      <c r="BN141" s="407">
        <v>0</v>
      </c>
      <c r="BO141" s="407">
        <v>0</v>
      </c>
      <c r="BP141" s="407">
        <v>0</v>
      </c>
      <c r="BQ141" s="407">
        <v>0</v>
      </c>
      <c r="BR141" s="407">
        <v>0</v>
      </c>
      <c r="BS141" s="407">
        <v>0</v>
      </c>
      <c r="BT141" s="407">
        <v>0</v>
      </c>
      <c r="BU141" s="407">
        <v>0</v>
      </c>
      <c r="BV141" s="407">
        <v>0</v>
      </c>
      <c r="BW141" s="407">
        <v>0</v>
      </c>
      <c r="BX141" s="407">
        <v>0</v>
      </c>
      <c r="BY141" s="407">
        <v>0</v>
      </c>
      <c r="BZ141" s="407">
        <v>0</v>
      </c>
      <c r="CA141" s="408">
        <v>0</v>
      </c>
    </row>
    <row r="142" spans="1:79" x14ac:dyDescent="0.4">
      <c r="A142" s="312"/>
      <c r="B142" s="327" t="s">
        <v>326</v>
      </c>
      <c r="D142" s="411">
        <v>0</v>
      </c>
      <c r="E142" s="411">
        <v>0</v>
      </c>
      <c r="F142" s="411">
        <v>0</v>
      </c>
      <c r="G142" s="411">
        <v>0</v>
      </c>
      <c r="H142" s="411">
        <v>0</v>
      </c>
      <c r="I142" s="411">
        <v>0</v>
      </c>
      <c r="J142" s="411">
        <v>0</v>
      </c>
      <c r="K142" s="411">
        <v>0</v>
      </c>
      <c r="L142" s="411">
        <v>0</v>
      </c>
      <c r="M142" s="411">
        <v>0</v>
      </c>
      <c r="N142" s="411">
        <v>0</v>
      </c>
      <c r="O142" s="411">
        <v>0</v>
      </c>
      <c r="P142" s="411">
        <v>0</v>
      </c>
      <c r="Q142" s="411">
        <v>0</v>
      </c>
      <c r="R142" s="411">
        <v>0</v>
      </c>
      <c r="S142" s="411">
        <v>0</v>
      </c>
      <c r="T142" s="411">
        <v>0</v>
      </c>
      <c r="U142" s="411">
        <v>0</v>
      </c>
      <c r="V142" s="411">
        <v>0</v>
      </c>
      <c r="W142" s="411">
        <v>0</v>
      </c>
      <c r="X142" s="411">
        <v>0</v>
      </c>
      <c r="Y142" s="411">
        <v>0</v>
      </c>
      <c r="Z142" s="411">
        <v>0</v>
      </c>
      <c r="AA142" s="411">
        <v>0</v>
      </c>
      <c r="AB142" s="411">
        <v>0</v>
      </c>
      <c r="AC142" s="411">
        <v>0</v>
      </c>
      <c r="AD142" s="411">
        <v>0</v>
      </c>
      <c r="AE142" s="411">
        <v>0</v>
      </c>
      <c r="AF142" s="411">
        <v>0</v>
      </c>
      <c r="AG142" s="411">
        <v>0</v>
      </c>
      <c r="AH142" s="411">
        <v>549</v>
      </c>
      <c r="AI142" s="411">
        <v>503</v>
      </c>
      <c r="AJ142" s="411">
        <v>446</v>
      </c>
      <c r="AK142" s="411">
        <v>442</v>
      </c>
      <c r="AL142" s="411">
        <v>435</v>
      </c>
      <c r="AM142" s="411">
        <v>325</v>
      </c>
      <c r="AN142" s="411">
        <v>240</v>
      </c>
      <c r="AO142" s="411">
        <v>232</v>
      </c>
      <c r="AP142" s="411">
        <v>215</v>
      </c>
      <c r="AQ142" s="411">
        <v>205</v>
      </c>
      <c r="AR142" s="411">
        <v>215</v>
      </c>
      <c r="AS142" s="411">
        <v>220</v>
      </c>
      <c r="AT142" s="411">
        <v>230</v>
      </c>
      <c r="AU142" s="411">
        <v>252</v>
      </c>
      <c r="AV142" s="411">
        <v>274</v>
      </c>
      <c r="AW142" s="411">
        <v>281</v>
      </c>
      <c r="AX142" s="411">
        <v>285</v>
      </c>
      <c r="AY142" s="411">
        <v>0</v>
      </c>
      <c r="AZ142" s="411">
        <v>0</v>
      </c>
      <c r="BA142" s="411">
        <v>0</v>
      </c>
      <c r="BB142" s="411">
        <v>0</v>
      </c>
      <c r="BC142" s="411">
        <v>0</v>
      </c>
      <c r="BD142" s="411">
        <v>0</v>
      </c>
      <c r="BE142" s="411">
        <v>0</v>
      </c>
      <c r="BF142" s="411">
        <v>0</v>
      </c>
      <c r="BG142" s="411">
        <v>0</v>
      </c>
      <c r="BH142" s="411">
        <v>0</v>
      </c>
      <c r="BI142" s="411">
        <v>0</v>
      </c>
      <c r="BJ142" s="411">
        <v>0</v>
      </c>
      <c r="BK142" s="411">
        <v>0</v>
      </c>
      <c r="BL142" s="411">
        <v>0</v>
      </c>
      <c r="BM142" s="411">
        <v>0</v>
      </c>
      <c r="BN142" s="411">
        <v>0</v>
      </c>
      <c r="BO142" s="411">
        <v>0</v>
      </c>
      <c r="BP142" s="411">
        <v>0</v>
      </c>
      <c r="BQ142" s="411">
        <v>0</v>
      </c>
      <c r="BR142" s="411">
        <v>0</v>
      </c>
      <c r="BS142" s="411">
        <v>0</v>
      </c>
      <c r="BT142" s="411">
        <v>0</v>
      </c>
      <c r="BU142" s="411">
        <v>0</v>
      </c>
      <c r="BV142" s="411">
        <v>0</v>
      </c>
      <c r="BW142" s="411">
        <v>0</v>
      </c>
      <c r="BX142" s="411">
        <v>0</v>
      </c>
      <c r="BY142" s="411">
        <v>0</v>
      </c>
      <c r="BZ142" s="411">
        <v>0</v>
      </c>
      <c r="CA142" s="412">
        <v>0</v>
      </c>
    </row>
    <row r="143" spans="1:79" x14ac:dyDescent="0.4">
      <c r="A143" s="312"/>
      <c r="B143" s="327" t="s">
        <v>325</v>
      </c>
      <c r="D143" s="411">
        <v>0</v>
      </c>
      <c r="E143" s="411">
        <v>0</v>
      </c>
      <c r="F143" s="411">
        <v>0</v>
      </c>
      <c r="G143" s="411">
        <v>0</v>
      </c>
      <c r="H143" s="411">
        <v>0</v>
      </c>
      <c r="I143" s="411">
        <v>0</v>
      </c>
      <c r="J143" s="411">
        <v>0</v>
      </c>
      <c r="K143" s="411">
        <v>0</v>
      </c>
      <c r="L143" s="411">
        <v>0</v>
      </c>
      <c r="M143" s="411">
        <v>0</v>
      </c>
      <c r="N143" s="411">
        <v>0</v>
      </c>
      <c r="O143" s="411">
        <v>0</v>
      </c>
      <c r="P143" s="411">
        <v>0</v>
      </c>
      <c r="Q143" s="411">
        <v>0</v>
      </c>
      <c r="R143" s="411">
        <v>0</v>
      </c>
      <c r="S143" s="411">
        <v>0</v>
      </c>
      <c r="T143" s="411">
        <v>0</v>
      </c>
      <c r="U143" s="411">
        <v>0</v>
      </c>
      <c r="V143" s="411">
        <v>0</v>
      </c>
      <c r="W143" s="411">
        <v>0</v>
      </c>
      <c r="X143" s="411">
        <v>0</v>
      </c>
      <c r="Y143" s="411">
        <v>0</v>
      </c>
      <c r="Z143" s="411">
        <v>0</v>
      </c>
      <c r="AA143" s="411">
        <v>0</v>
      </c>
      <c r="AB143" s="411">
        <v>0</v>
      </c>
      <c r="AC143" s="411">
        <v>0</v>
      </c>
      <c r="AD143" s="411">
        <v>0</v>
      </c>
      <c r="AE143" s="411">
        <v>0</v>
      </c>
      <c r="AF143" s="411">
        <v>0</v>
      </c>
      <c r="AG143" s="411">
        <v>0</v>
      </c>
      <c r="AH143" s="411">
        <v>3</v>
      </c>
      <c r="AI143" s="411">
        <v>3</v>
      </c>
      <c r="AJ143" s="411">
        <v>3</v>
      </c>
      <c r="AK143" s="411">
        <v>2</v>
      </c>
      <c r="AL143" s="411">
        <v>2</v>
      </c>
      <c r="AM143" s="411">
        <v>2</v>
      </c>
      <c r="AN143" s="411">
        <v>2</v>
      </c>
      <c r="AO143" s="411">
        <v>1</v>
      </c>
      <c r="AP143" s="411">
        <v>1</v>
      </c>
      <c r="AQ143" s="411">
        <v>1</v>
      </c>
      <c r="AR143" s="411">
        <v>2</v>
      </c>
      <c r="AS143" s="411">
        <v>2</v>
      </c>
      <c r="AT143" s="411">
        <v>2</v>
      </c>
      <c r="AU143" s="411">
        <v>2</v>
      </c>
      <c r="AV143" s="411">
        <v>2</v>
      </c>
      <c r="AW143" s="411">
        <v>2</v>
      </c>
      <c r="AX143" s="411">
        <v>1</v>
      </c>
      <c r="AY143" s="411">
        <v>0</v>
      </c>
      <c r="AZ143" s="411">
        <v>0</v>
      </c>
      <c r="BA143" s="411">
        <v>0</v>
      </c>
      <c r="BB143" s="411">
        <v>0</v>
      </c>
      <c r="BC143" s="411">
        <v>0</v>
      </c>
      <c r="BD143" s="411">
        <v>0</v>
      </c>
      <c r="BE143" s="411">
        <v>0</v>
      </c>
      <c r="BF143" s="411">
        <v>0</v>
      </c>
      <c r="BG143" s="411">
        <v>0</v>
      </c>
      <c r="BH143" s="411">
        <v>0</v>
      </c>
      <c r="BI143" s="411">
        <v>0</v>
      </c>
      <c r="BJ143" s="411">
        <v>0</v>
      </c>
      <c r="BK143" s="411">
        <v>0</v>
      </c>
      <c r="BL143" s="411">
        <v>0</v>
      </c>
      <c r="BM143" s="411">
        <v>0</v>
      </c>
      <c r="BN143" s="411">
        <v>0</v>
      </c>
      <c r="BO143" s="411">
        <v>0</v>
      </c>
      <c r="BP143" s="411">
        <v>0</v>
      </c>
      <c r="BQ143" s="411">
        <v>0</v>
      </c>
      <c r="BR143" s="411">
        <v>0</v>
      </c>
      <c r="BS143" s="411">
        <v>0</v>
      </c>
      <c r="BT143" s="411">
        <v>0</v>
      </c>
      <c r="BU143" s="411">
        <v>0</v>
      </c>
      <c r="BV143" s="411">
        <v>0</v>
      </c>
      <c r="BW143" s="411">
        <v>0</v>
      </c>
      <c r="BX143" s="411">
        <v>0</v>
      </c>
      <c r="BY143" s="411">
        <v>0</v>
      </c>
      <c r="BZ143" s="411">
        <v>0</v>
      </c>
      <c r="CA143" s="412">
        <v>0</v>
      </c>
    </row>
    <row r="144" spans="1:79" s="230" customFormat="1" ht="27.75" customHeight="1" x14ac:dyDescent="0.4">
      <c r="A144" s="354"/>
      <c r="B144" s="323" t="s">
        <v>482</v>
      </c>
      <c r="C144" s="354"/>
      <c r="D144" s="407">
        <v>0</v>
      </c>
      <c r="E144" s="407">
        <v>0</v>
      </c>
      <c r="F144" s="407">
        <v>0</v>
      </c>
      <c r="G144" s="407">
        <v>0</v>
      </c>
      <c r="H144" s="407">
        <v>0</v>
      </c>
      <c r="I144" s="407">
        <v>0</v>
      </c>
      <c r="J144" s="407">
        <v>0</v>
      </c>
      <c r="K144" s="407">
        <v>0</v>
      </c>
      <c r="L144" s="407">
        <v>0</v>
      </c>
      <c r="M144" s="407">
        <v>0</v>
      </c>
      <c r="N144" s="407">
        <v>0</v>
      </c>
      <c r="O144" s="407">
        <v>0</v>
      </c>
      <c r="P144" s="407">
        <v>0</v>
      </c>
      <c r="Q144" s="407">
        <v>0</v>
      </c>
      <c r="R144" s="407">
        <v>0</v>
      </c>
      <c r="S144" s="407">
        <v>0</v>
      </c>
      <c r="T144" s="407">
        <v>0</v>
      </c>
      <c r="U144" s="407">
        <v>0</v>
      </c>
      <c r="V144" s="407">
        <v>0</v>
      </c>
      <c r="W144" s="407">
        <v>0</v>
      </c>
      <c r="X144" s="407">
        <v>0</v>
      </c>
      <c r="Y144" s="407">
        <v>0</v>
      </c>
      <c r="Z144" s="407">
        <v>0</v>
      </c>
      <c r="AA144" s="407">
        <v>0</v>
      </c>
      <c r="AB144" s="407">
        <v>0</v>
      </c>
      <c r="AC144" s="407">
        <v>0</v>
      </c>
      <c r="AD144" s="407">
        <v>0</v>
      </c>
      <c r="AE144" s="407">
        <v>0</v>
      </c>
      <c r="AF144" s="407">
        <v>103</v>
      </c>
      <c r="AG144" s="407">
        <v>107</v>
      </c>
      <c r="AH144" s="407">
        <v>116</v>
      </c>
      <c r="AI144" s="407">
        <v>153</v>
      </c>
      <c r="AJ144" s="407">
        <v>178</v>
      </c>
      <c r="AK144" s="407">
        <v>186</v>
      </c>
      <c r="AL144" s="407">
        <v>196</v>
      </c>
      <c r="AM144" s="407">
        <v>209</v>
      </c>
      <c r="AN144" s="407">
        <v>236</v>
      </c>
      <c r="AO144" s="407">
        <v>254</v>
      </c>
      <c r="AP144" s="407">
        <v>257</v>
      </c>
      <c r="AQ144" s="407">
        <v>258</v>
      </c>
      <c r="AR144" s="407">
        <v>267</v>
      </c>
      <c r="AS144" s="407">
        <v>277</v>
      </c>
      <c r="AT144" s="407">
        <v>286</v>
      </c>
      <c r="AU144" s="407">
        <v>296</v>
      </c>
      <c r="AV144" s="407">
        <v>307</v>
      </c>
      <c r="AW144" s="407">
        <v>321</v>
      </c>
      <c r="AX144" s="407">
        <v>337</v>
      </c>
      <c r="AY144" s="407">
        <v>358</v>
      </c>
      <c r="AZ144" s="407">
        <v>364</v>
      </c>
      <c r="BA144" s="407">
        <v>376</v>
      </c>
      <c r="BB144" s="407">
        <v>378</v>
      </c>
      <c r="BC144" s="407">
        <v>377</v>
      </c>
      <c r="BD144" s="407">
        <v>376</v>
      </c>
      <c r="BE144" s="407">
        <v>367</v>
      </c>
      <c r="BF144" s="407">
        <v>331</v>
      </c>
      <c r="BG144" s="407">
        <v>315</v>
      </c>
      <c r="BH144" s="407">
        <v>301</v>
      </c>
      <c r="BI144" s="407">
        <v>288</v>
      </c>
      <c r="BJ144" s="407">
        <v>275</v>
      </c>
      <c r="BK144" s="407">
        <v>263</v>
      </c>
      <c r="BL144" s="407">
        <v>251</v>
      </c>
      <c r="BM144" s="407">
        <v>240</v>
      </c>
      <c r="BN144" s="407">
        <v>230</v>
      </c>
      <c r="BO144" s="407">
        <v>220</v>
      </c>
      <c r="BP144" s="407">
        <v>211</v>
      </c>
      <c r="BQ144" s="407">
        <v>198</v>
      </c>
      <c r="BR144" s="407">
        <v>163</v>
      </c>
      <c r="BS144" s="407">
        <v>113</v>
      </c>
      <c r="BT144" s="407">
        <v>59</v>
      </c>
      <c r="BU144" s="407">
        <v>35</v>
      </c>
      <c r="BV144" s="407">
        <v>30</v>
      </c>
      <c r="BW144" s="407">
        <v>28</v>
      </c>
      <c r="BX144" s="407">
        <v>27</v>
      </c>
      <c r="BY144" s="407">
        <v>25</v>
      </c>
      <c r="BZ144" s="407">
        <v>23</v>
      </c>
      <c r="CA144" s="408">
        <v>22</v>
      </c>
    </row>
    <row r="145" spans="1:79" x14ac:dyDescent="0.4">
      <c r="B145" s="327" t="s">
        <v>326</v>
      </c>
      <c r="D145" s="411">
        <v>0</v>
      </c>
      <c r="E145" s="411">
        <v>0</v>
      </c>
      <c r="F145" s="411">
        <v>0</v>
      </c>
      <c r="G145" s="411">
        <v>0</v>
      </c>
      <c r="H145" s="411">
        <v>0</v>
      </c>
      <c r="I145" s="411">
        <v>0</v>
      </c>
      <c r="J145" s="411">
        <v>0</v>
      </c>
      <c r="K145" s="411">
        <v>0</v>
      </c>
      <c r="L145" s="411">
        <v>0</v>
      </c>
      <c r="M145" s="411">
        <v>0</v>
      </c>
      <c r="N145" s="411">
        <v>0</v>
      </c>
      <c r="O145" s="411">
        <v>0</v>
      </c>
      <c r="P145" s="411">
        <v>0</v>
      </c>
      <c r="Q145" s="411">
        <v>0</v>
      </c>
      <c r="R145" s="411">
        <v>0</v>
      </c>
      <c r="S145" s="411">
        <v>0</v>
      </c>
      <c r="T145" s="411">
        <v>0</v>
      </c>
      <c r="U145" s="411">
        <v>0</v>
      </c>
      <c r="V145" s="411">
        <v>0</v>
      </c>
      <c r="W145" s="411">
        <v>0</v>
      </c>
      <c r="X145" s="411">
        <v>0</v>
      </c>
      <c r="Y145" s="411">
        <v>0</v>
      </c>
      <c r="Z145" s="411">
        <v>0</v>
      </c>
      <c r="AA145" s="411">
        <v>0</v>
      </c>
      <c r="AB145" s="411">
        <v>0</v>
      </c>
      <c r="AC145" s="411">
        <v>0</v>
      </c>
      <c r="AD145" s="411">
        <v>0</v>
      </c>
      <c r="AE145" s="411">
        <v>0</v>
      </c>
      <c r="AF145" s="411">
        <v>100</v>
      </c>
      <c r="AG145" s="411">
        <v>103</v>
      </c>
      <c r="AH145" s="411">
        <v>110</v>
      </c>
      <c r="AI145" s="411">
        <v>143</v>
      </c>
      <c r="AJ145" s="411">
        <v>164</v>
      </c>
      <c r="AK145" s="411">
        <v>169</v>
      </c>
      <c r="AL145" s="411">
        <v>177</v>
      </c>
      <c r="AM145" s="411">
        <v>188</v>
      </c>
      <c r="AN145" s="411">
        <v>212</v>
      </c>
      <c r="AO145" s="411">
        <v>227</v>
      </c>
      <c r="AP145" s="411">
        <v>228</v>
      </c>
      <c r="AQ145" s="411">
        <v>228</v>
      </c>
      <c r="AR145" s="411">
        <v>233</v>
      </c>
      <c r="AS145" s="411">
        <v>240</v>
      </c>
      <c r="AT145" s="411">
        <v>247</v>
      </c>
      <c r="AU145" s="411">
        <v>257</v>
      </c>
      <c r="AV145" s="411">
        <v>265</v>
      </c>
      <c r="AW145" s="411">
        <v>273</v>
      </c>
      <c r="AX145" s="411">
        <v>289</v>
      </c>
      <c r="AY145" s="411">
        <v>308</v>
      </c>
      <c r="AZ145" s="411">
        <v>328</v>
      </c>
      <c r="BA145" s="411">
        <v>339</v>
      </c>
      <c r="BB145" s="411">
        <v>338</v>
      </c>
      <c r="BC145" s="411">
        <v>337</v>
      </c>
      <c r="BD145" s="411">
        <v>336</v>
      </c>
      <c r="BE145" s="411">
        <v>326</v>
      </c>
      <c r="BF145" s="411">
        <v>289</v>
      </c>
      <c r="BG145" s="411">
        <v>274</v>
      </c>
      <c r="BH145" s="411">
        <v>260</v>
      </c>
      <c r="BI145" s="411">
        <v>246</v>
      </c>
      <c r="BJ145" s="411">
        <v>234</v>
      </c>
      <c r="BK145" s="411">
        <v>221</v>
      </c>
      <c r="BL145" s="411">
        <v>210</v>
      </c>
      <c r="BM145" s="411">
        <v>200</v>
      </c>
      <c r="BN145" s="411">
        <v>191</v>
      </c>
      <c r="BO145" s="411">
        <v>184</v>
      </c>
      <c r="BP145" s="411">
        <v>177</v>
      </c>
      <c r="BQ145" s="411">
        <v>167</v>
      </c>
      <c r="BR145" s="411">
        <v>134</v>
      </c>
      <c r="BS145" s="411">
        <v>75</v>
      </c>
      <c r="BT145" s="411">
        <v>25</v>
      </c>
      <c r="BU145" s="411">
        <v>3</v>
      </c>
      <c r="BV145" s="411">
        <v>0</v>
      </c>
      <c r="BW145" s="411">
        <v>0</v>
      </c>
      <c r="BX145" s="411">
        <v>0</v>
      </c>
      <c r="BY145" s="411">
        <v>0</v>
      </c>
      <c r="BZ145" s="411">
        <v>0</v>
      </c>
      <c r="CA145" s="412">
        <v>0</v>
      </c>
    </row>
    <row r="146" spans="1:79" x14ac:dyDescent="0.4">
      <c r="B146" s="327" t="s">
        <v>325</v>
      </c>
      <c r="D146" s="411">
        <v>0</v>
      </c>
      <c r="E146" s="411">
        <v>0</v>
      </c>
      <c r="F146" s="411">
        <v>0</v>
      </c>
      <c r="G146" s="411">
        <v>0</v>
      </c>
      <c r="H146" s="411">
        <v>0</v>
      </c>
      <c r="I146" s="411">
        <v>0</v>
      </c>
      <c r="J146" s="411">
        <v>0</v>
      </c>
      <c r="K146" s="411">
        <v>0</v>
      </c>
      <c r="L146" s="411">
        <v>0</v>
      </c>
      <c r="M146" s="411">
        <v>0</v>
      </c>
      <c r="N146" s="411">
        <v>0</v>
      </c>
      <c r="O146" s="411">
        <v>0</v>
      </c>
      <c r="P146" s="411">
        <v>0</v>
      </c>
      <c r="Q146" s="411">
        <v>0</v>
      </c>
      <c r="R146" s="411">
        <v>0</v>
      </c>
      <c r="S146" s="411">
        <v>0</v>
      </c>
      <c r="T146" s="411">
        <v>0</v>
      </c>
      <c r="U146" s="411">
        <v>0</v>
      </c>
      <c r="V146" s="411">
        <v>0</v>
      </c>
      <c r="W146" s="411">
        <v>0</v>
      </c>
      <c r="X146" s="411">
        <v>0</v>
      </c>
      <c r="Y146" s="411">
        <v>0</v>
      </c>
      <c r="Z146" s="411">
        <v>0</v>
      </c>
      <c r="AA146" s="411">
        <v>0</v>
      </c>
      <c r="AB146" s="411">
        <v>0</v>
      </c>
      <c r="AC146" s="411">
        <v>0</v>
      </c>
      <c r="AD146" s="411">
        <v>0</v>
      </c>
      <c r="AE146" s="411">
        <v>0</v>
      </c>
      <c r="AF146" s="411">
        <v>3</v>
      </c>
      <c r="AG146" s="411">
        <v>4</v>
      </c>
      <c r="AH146" s="411">
        <v>6</v>
      </c>
      <c r="AI146" s="411">
        <v>10</v>
      </c>
      <c r="AJ146" s="411">
        <v>14</v>
      </c>
      <c r="AK146" s="411">
        <v>17</v>
      </c>
      <c r="AL146" s="411">
        <v>19</v>
      </c>
      <c r="AM146" s="411">
        <v>21</v>
      </c>
      <c r="AN146" s="411">
        <v>24</v>
      </c>
      <c r="AO146" s="411">
        <v>27</v>
      </c>
      <c r="AP146" s="411">
        <v>29</v>
      </c>
      <c r="AQ146" s="411">
        <v>31</v>
      </c>
      <c r="AR146" s="411">
        <v>34</v>
      </c>
      <c r="AS146" s="411">
        <v>37</v>
      </c>
      <c r="AT146" s="411">
        <v>39</v>
      </c>
      <c r="AU146" s="411">
        <v>40</v>
      </c>
      <c r="AV146" s="411">
        <v>43</v>
      </c>
      <c r="AW146" s="411">
        <v>48</v>
      </c>
      <c r="AX146" s="411">
        <v>49</v>
      </c>
      <c r="AY146" s="411">
        <v>50</v>
      </c>
      <c r="AZ146" s="411">
        <v>36</v>
      </c>
      <c r="BA146" s="411">
        <v>37</v>
      </c>
      <c r="BB146" s="411">
        <v>39</v>
      </c>
      <c r="BC146" s="411">
        <v>40</v>
      </c>
      <c r="BD146" s="411">
        <v>41</v>
      </c>
      <c r="BE146" s="411">
        <v>41</v>
      </c>
      <c r="BF146" s="411">
        <v>41</v>
      </c>
      <c r="BG146" s="411">
        <v>41</v>
      </c>
      <c r="BH146" s="411">
        <v>42</v>
      </c>
      <c r="BI146" s="411">
        <v>42</v>
      </c>
      <c r="BJ146" s="411">
        <v>42</v>
      </c>
      <c r="BK146" s="411">
        <v>42</v>
      </c>
      <c r="BL146" s="411">
        <v>41</v>
      </c>
      <c r="BM146" s="411">
        <v>40</v>
      </c>
      <c r="BN146" s="411">
        <v>39</v>
      </c>
      <c r="BO146" s="411">
        <v>36</v>
      </c>
      <c r="BP146" s="411">
        <v>34</v>
      </c>
      <c r="BQ146" s="411">
        <v>31</v>
      </c>
      <c r="BR146" s="411">
        <v>29</v>
      </c>
      <c r="BS146" s="411">
        <v>38</v>
      </c>
      <c r="BT146" s="411">
        <v>35</v>
      </c>
      <c r="BU146" s="411">
        <v>32</v>
      </c>
      <c r="BV146" s="411">
        <v>30</v>
      </c>
      <c r="BW146" s="411">
        <v>28</v>
      </c>
      <c r="BX146" s="411">
        <v>27</v>
      </c>
      <c r="BY146" s="411">
        <v>25</v>
      </c>
      <c r="BZ146" s="411">
        <v>23</v>
      </c>
      <c r="CA146" s="412">
        <v>22</v>
      </c>
    </row>
    <row r="147" spans="1:79" x14ac:dyDescent="0.4">
      <c r="A147" s="312"/>
      <c r="B147" s="448"/>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449"/>
      <c r="AF147" s="449"/>
      <c r="AG147" s="449"/>
      <c r="AH147" s="449"/>
      <c r="AI147" s="449"/>
      <c r="AJ147" s="449"/>
      <c r="AK147" s="449"/>
      <c r="AL147" s="449"/>
      <c r="AM147" s="449"/>
      <c r="AN147" s="449"/>
      <c r="AO147" s="449"/>
      <c r="AP147" s="449"/>
      <c r="AQ147" s="449"/>
      <c r="AR147" s="449"/>
      <c r="AS147" s="449"/>
      <c r="AT147" s="449"/>
      <c r="AU147" s="449"/>
      <c r="AV147" s="449"/>
      <c r="AW147" s="449"/>
      <c r="AX147" s="449"/>
      <c r="AY147" s="449"/>
      <c r="AZ147" s="449"/>
      <c r="BA147" s="449"/>
      <c r="BB147" s="449"/>
      <c r="BC147" s="449"/>
      <c r="BD147" s="449"/>
      <c r="BE147" s="449"/>
      <c r="BF147" s="449"/>
      <c r="BG147" s="449"/>
      <c r="BH147" s="449"/>
      <c r="BI147" s="449"/>
      <c r="BJ147" s="449"/>
      <c r="BK147" s="449"/>
      <c r="BL147" s="449"/>
      <c r="BM147" s="449"/>
      <c r="BN147" s="449"/>
      <c r="BO147" s="449"/>
      <c r="BP147" s="449"/>
      <c r="BQ147" s="449"/>
      <c r="BR147" s="449"/>
      <c r="BS147" s="449"/>
      <c r="BT147" s="449"/>
      <c r="BU147" s="449"/>
      <c r="BV147" s="449"/>
      <c r="BW147" s="449"/>
      <c r="BX147" s="449"/>
      <c r="BY147" s="449"/>
      <c r="BZ147" s="449"/>
      <c r="CA147" s="450"/>
    </row>
    <row r="148" spans="1:79" x14ac:dyDescent="0.4">
      <c r="A148" s="312"/>
      <c r="B148" s="409" t="s">
        <v>499</v>
      </c>
      <c r="D148" s="407">
        <f>D149</f>
        <v>0</v>
      </c>
      <c r="E148" s="407">
        <f t="shared" ref="E148:BB148" si="45">E149</f>
        <v>0</v>
      </c>
      <c r="F148" s="407">
        <f t="shared" si="45"/>
        <v>0</v>
      </c>
      <c r="G148" s="407">
        <f t="shared" si="45"/>
        <v>0</v>
      </c>
      <c r="H148" s="407">
        <f t="shared" si="45"/>
        <v>0</v>
      </c>
      <c r="I148" s="407">
        <f t="shared" si="45"/>
        <v>0</v>
      </c>
      <c r="J148" s="407">
        <f t="shared" si="45"/>
        <v>0</v>
      </c>
      <c r="K148" s="407">
        <f t="shared" si="45"/>
        <v>0</v>
      </c>
      <c r="L148" s="407">
        <f t="shared" si="45"/>
        <v>0</v>
      </c>
      <c r="M148" s="407">
        <f t="shared" si="45"/>
        <v>0</v>
      </c>
      <c r="N148" s="407">
        <f t="shared" si="45"/>
        <v>0</v>
      </c>
      <c r="O148" s="407">
        <f t="shared" si="45"/>
        <v>0</v>
      </c>
      <c r="P148" s="407">
        <f t="shared" si="45"/>
        <v>0</v>
      </c>
      <c r="Q148" s="407">
        <f t="shared" si="45"/>
        <v>0</v>
      </c>
      <c r="R148" s="407">
        <f t="shared" si="45"/>
        <v>0</v>
      </c>
      <c r="S148" s="407">
        <f t="shared" si="45"/>
        <v>0</v>
      </c>
      <c r="T148" s="407">
        <f t="shared" si="45"/>
        <v>0</v>
      </c>
      <c r="U148" s="407">
        <f t="shared" si="45"/>
        <v>0</v>
      </c>
      <c r="V148" s="407">
        <f t="shared" si="45"/>
        <v>0</v>
      </c>
      <c r="W148" s="407">
        <f t="shared" si="45"/>
        <v>0</v>
      </c>
      <c r="X148" s="407">
        <f t="shared" si="45"/>
        <v>0</v>
      </c>
      <c r="Y148" s="407">
        <f t="shared" si="45"/>
        <v>0</v>
      </c>
      <c r="Z148" s="407">
        <f t="shared" si="45"/>
        <v>0</v>
      </c>
      <c r="AA148" s="407">
        <f t="shared" si="45"/>
        <v>0</v>
      </c>
      <c r="AB148" s="407">
        <f t="shared" si="45"/>
        <v>0</v>
      </c>
      <c r="AC148" s="407">
        <f t="shared" si="45"/>
        <v>0</v>
      </c>
      <c r="AD148" s="407">
        <f t="shared" si="45"/>
        <v>0</v>
      </c>
      <c r="AE148" s="407">
        <f t="shared" si="45"/>
        <v>0</v>
      </c>
      <c r="AF148" s="407">
        <f t="shared" si="45"/>
        <v>0</v>
      </c>
      <c r="AG148" s="407">
        <f t="shared" si="45"/>
        <v>0</v>
      </c>
      <c r="AH148" s="407">
        <f t="shared" si="45"/>
        <v>0</v>
      </c>
      <c r="AI148" s="407">
        <f t="shared" si="45"/>
        <v>207</v>
      </c>
      <c r="AJ148" s="407">
        <f t="shared" si="45"/>
        <v>205</v>
      </c>
      <c r="AK148" s="407">
        <f t="shared" si="45"/>
        <v>221</v>
      </c>
      <c r="AL148" s="407">
        <f t="shared" si="45"/>
        <v>240</v>
      </c>
      <c r="AM148" s="407">
        <f t="shared" si="45"/>
        <v>241</v>
      </c>
      <c r="AN148" s="407">
        <f t="shared" si="45"/>
        <v>273</v>
      </c>
      <c r="AO148" s="407">
        <f t="shared" si="45"/>
        <v>301</v>
      </c>
      <c r="AP148" s="407">
        <f t="shared" si="45"/>
        <v>327</v>
      </c>
      <c r="AQ148" s="407">
        <f t="shared" si="45"/>
        <v>352</v>
      </c>
      <c r="AR148" s="407">
        <f t="shared" si="45"/>
        <v>247</v>
      </c>
      <c r="AS148" s="407">
        <f t="shared" si="45"/>
        <v>290</v>
      </c>
      <c r="AT148" s="407">
        <f t="shared" si="45"/>
        <v>330</v>
      </c>
      <c r="AU148" s="407">
        <f t="shared" si="45"/>
        <v>375</v>
      </c>
      <c r="AV148" s="407">
        <f t="shared" si="45"/>
        <v>425</v>
      </c>
      <c r="AW148" s="407">
        <f t="shared" si="45"/>
        <v>527</v>
      </c>
      <c r="AX148" s="407">
        <f t="shared" si="45"/>
        <v>618</v>
      </c>
      <c r="AY148" s="407">
        <f t="shared" si="45"/>
        <v>739</v>
      </c>
      <c r="AZ148" s="407">
        <f t="shared" si="45"/>
        <v>786</v>
      </c>
      <c r="BA148" s="407">
        <f t="shared" si="45"/>
        <v>849</v>
      </c>
      <c r="BB148" s="407">
        <f t="shared" si="45"/>
        <v>898</v>
      </c>
      <c r="BC148" s="451">
        <f>BC149</f>
        <v>932</v>
      </c>
      <c r="BD148" s="407">
        <f>BD150</f>
        <v>1268</v>
      </c>
      <c r="BE148" s="407">
        <f>BE150</f>
        <v>1322</v>
      </c>
      <c r="BF148" s="407">
        <f t="shared" ref="BF148:BW148" si="46">BF150</f>
        <v>1345</v>
      </c>
      <c r="BG148" s="407">
        <f t="shared" si="46"/>
        <v>1297</v>
      </c>
      <c r="BH148" s="407">
        <f t="shared" si="46"/>
        <v>1213</v>
      </c>
      <c r="BI148" s="407">
        <f t="shared" si="46"/>
        <v>1198</v>
      </c>
      <c r="BJ148" s="407">
        <f t="shared" si="46"/>
        <v>1196</v>
      </c>
      <c r="BK148" s="407">
        <f t="shared" si="46"/>
        <v>1196</v>
      </c>
      <c r="BL148" s="407">
        <f t="shared" si="46"/>
        <v>1176</v>
      </c>
      <c r="BM148" s="407">
        <f t="shared" si="46"/>
        <v>1055</v>
      </c>
      <c r="BN148" s="407">
        <f t="shared" si="46"/>
        <v>969</v>
      </c>
      <c r="BO148" s="407">
        <f t="shared" si="46"/>
        <v>847</v>
      </c>
      <c r="BP148" s="407">
        <f t="shared" si="46"/>
        <v>530</v>
      </c>
      <c r="BQ148" s="407">
        <f t="shared" si="46"/>
        <v>252</v>
      </c>
      <c r="BR148" s="407">
        <f t="shared" si="46"/>
        <v>138</v>
      </c>
      <c r="BS148" s="407">
        <f t="shared" si="46"/>
        <v>73</v>
      </c>
      <c r="BT148" s="407">
        <f t="shared" si="46"/>
        <v>28</v>
      </c>
      <c r="BU148" s="407">
        <f t="shared" si="46"/>
        <v>6</v>
      </c>
      <c r="BV148" s="407">
        <f t="shared" si="46"/>
        <v>1</v>
      </c>
      <c r="BW148" s="407">
        <f t="shared" si="46"/>
        <v>0</v>
      </c>
      <c r="BX148" s="407">
        <f>BX150</f>
        <v>0</v>
      </c>
      <c r="BY148" s="407">
        <f>BY150</f>
        <v>0</v>
      </c>
      <c r="BZ148" s="407">
        <f>BZ150</f>
        <v>0</v>
      </c>
      <c r="CA148" s="408">
        <f>CA150</f>
        <v>0</v>
      </c>
    </row>
    <row r="149" spans="1:79" x14ac:dyDescent="0.4">
      <c r="A149" s="312"/>
      <c r="B149" s="413" t="s">
        <v>500</v>
      </c>
      <c r="D149" s="411">
        <v>0</v>
      </c>
      <c r="E149" s="411">
        <v>0</v>
      </c>
      <c r="F149" s="411">
        <v>0</v>
      </c>
      <c r="G149" s="411">
        <v>0</v>
      </c>
      <c r="H149" s="411">
        <v>0</v>
      </c>
      <c r="I149" s="411">
        <v>0</v>
      </c>
      <c r="J149" s="411">
        <v>0</v>
      </c>
      <c r="K149" s="411">
        <v>0</v>
      </c>
      <c r="L149" s="411">
        <v>0</v>
      </c>
      <c r="M149" s="411">
        <v>0</v>
      </c>
      <c r="N149" s="411">
        <v>0</v>
      </c>
      <c r="O149" s="411">
        <v>0</v>
      </c>
      <c r="P149" s="411">
        <v>0</v>
      </c>
      <c r="Q149" s="411">
        <v>0</v>
      </c>
      <c r="R149" s="411">
        <v>0</v>
      </c>
      <c r="S149" s="411">
        <v>0</v>
      </c>
      <c r="T149" s="411">
        <v>0</v>
      </c>
      <c r="U149" s="411">
        <v>0</v>
      </c>
      <c r="V149" s="411">
        <v>0</v>
      </c>
      <c r="W149" s="411">
        <v>0</v>
      </c>
      <c r="X149" s="411">
        <v>0</v>
      </c>
      <c r="Y149" s="411">
        <v>0</v>
      </c>
      <c r="Z149" s="411">
        <v>0</v>
      </c>
      <c r="AA149" s="411">
        <v>0</v>
      </c>
      <c r="AB149" s="411">
        <v>0</v>
      </c>
      <c r="AC149" s="411">
        <v>0</v>
      </c>
      <c r="AD149" s="411">
        <v>0</v>
      </c>
      <c r="AE149" s="411">
        <v>0</v>
      </c>
      <c r="AF149" s="411">
        <v>0</v>
      </c>
      <c r="AG149" s="411">
        <v>0</v>
      </c>
      <c r="AH149" s="411">
        <v>0</v>
      </c>
      <c r="AI149" s="411">
        <v>207</v>
      </c>
      <c r="AJ149" s="411">
        <v>205</v>
      </c>
      <c r="AK149" s="411">
        <v>221</v>
      </c>
      <c r="AL149" s="411">
        <v>240</v>
      </c>
      <c r="AM149" s="411">
        <v>241</v>
      </c>
      <c r="AN149" s="411">
        <v>273</v>
      </c>
      <c r="AO149" s="411">
        <v>301</v>
      </c>
      <c r="AP149" s="411">
        <v>327</v>
      </c>
      <c r="AQ149" s="411">
        <v>352</v>
      </c>
      <c r="AR149" s="411">
        <v>247</v>
      </c>
      <c r="AS149" s="411">
        <v>290</v>
      </c>
      <c r="AT149" s="411">
        <v>330</v>
      </c>
      <c r="AU149" s="411">
        <v>375</v>
      </c>
      <c r="AV149" s="411">
        <v>425</v>
      </c>
      <c r="AW149" s="411">
        <v>527</v>
      </c>
      <c r="AX149" s="411">
        <v>618</v>
      </c>
      <c r="AY149" s="411">
        <v>739</v>
      </c>
      <c r="AZ149" s="411">
        <v>786</v>
      </c>
      <c r="BA149" s="411">
        <v>849</v>
      </c>
      <c r="BB149" s="411">
        <v>898</v>
      </c>
      <c r="BC149" s="411">
        <v>932</v>
      </c>
      <c r="BD149" s="411">
        <v>994</v>
      </c>
      <c r="BE149" s="411">
        <v>1048</v>
      </c>
      <c r="BF149" s="411">
        <v>1091</v>
      </c>
      <c r="BG149" s="411">
        <v>1121</v>
      </c>
      <c r="BH149" s="411">
        <v>1137</v>
      </c>
      <c r="BI149" s="411">
        <v>1139</v>
      </c>
      <c r="BJ149" s="411">
        <v>1142</v>
      </c>
      <c r="BK149" s="411">
        <v>1133</v>
      </c>
      <c r="BL149" s="411">
        <v>1128</v>
      </c>
      <c r="BM149" s="411">
        <v>1099</v>
      </c>
      <c r="BN149" s="411">
        <v>0</v>
      </c>
      <c r="BO149" s="411">
        <v>0</v>
      </c>
      <c r="BP149" s="411">
        <v>0</v>
      </c>
      <c r="BQ149" s="411">
        <v>0</v>
      </c>
      <c r="BR149" s="411">
        <v>0</v>
      </c>
      <c r="BS149" s="411">
        <v>0</v>
      </c>
      <c r="BT149" s="411">
        <v>0</v>
      </c>
      <c r="BU149" s="411">
        <v>0</v>
      </c>
      <c r="BV149" s="411">
        <v>0</v>
      </c>
      <c r="BW149" s="411">
        <v>0</v>
      </c>
      <c r="BX149" s="411">
        <v>0</v>
      </c>
      <c r="BY149" s="411">
        <v>0</v>
      </c>
      <c r="BZ149" s="411">
        <v>0</v>
      </c>
      <c r="CA149" s="412">
        <v>0</v>
      </c>
    </row>
    <row r="150" spans="1:79" ht="32.25" customHeight="1" x14ac:dyDescent="0.4">
      <c r="A150" s="312"/>
      <c r="B150" s="452" t="s">
        <v>501</v>
      </c>
      <c r="D150" s="411">
        <v>0</v>
      </c>
      <c r="E150" s="411">
        <v>0</v>
      </c>
      <c r="F150" s="411">
        <v>0</v>
      </c>
      <c r="G150" s="411">
        <v>0</v>
      </c>
      <c r="H150" s="411">
        <v>0</v>
      </c>
      <c r="I150" s="411">
        <v>0</v>
      </c>
      <c r="J150" s="411">
        <v>0</v>
      </c>
      <c r="K150" s="411">
        <v>0</v>
      </c>
      <c r="L150" s="411">
        <v>0</v>
      </c>
      <c r="M150" s="411">
        <v>0</v>
      </c>
      <c r="N150" s="411">
        <v>0</v>
      </c>
      <c r="O150" s="411">
        <v>0</v>
      </c>
      <c r="P150" s="411">
        <v>0</v>
      </c>
      <c r="Q150" s="411">
        <v>0</v>
      </c>
      <c r="R150" s="411">
        <v>0</v>
      </c>
      <c r="S150" s="411">
        <v>0</v>
      </c>
      <c r="T150" s="411">
        <v>0</v>
      </c>
      <c r="U150" s="411">
        <v>0</v>
      </c>
      <c r="V150" s="411">
        <v>0</v>
      </c>
      <c r="W150" s="411">
        <v>0</v>
      </c>
      <c r="X150" s="411">
        <v>0</v>
      </c>
      <c r="Y150" s="411">
        <v>0</v>
      </c>
      <c r="Z150" s="411">
        <v>0</v>
      </c>
      <c r="AA150" s="411">
        <v>0</v>
      </c>
      <c r="AB150" s="411">
        <v>0</v>
      </c>
      <c r="AC150" s="411">
        <v>0</v>
      </c>
      <c r="AD150" s="411">
        <v>0</v>
      </c>
      <c r="AE150" s="411">
        <v>0</v>
      </c>
      <c r="AF150" s="411">
        <v>0</v>
      </c>
      <c r="AG150" s="411">
        <v>0</v>
      </c>
      <c r="AH150" s="411">
        <v>0</v>
      </c>
      <c r="AI150" s="411">
        <v>0</v>
      </c>
      <c r="AJ150" s="411">
        <v>0</v>
      </c>
      <c r="AK150" s="411">
        <v>0</v>
      </c>
      <c r="AL150" s="411">
        <v>0</v>
      </c>
      <c r="AM150" s="411">
        <v>0</v>
      </c>
      <c r="AN150" s="411">
        <v>0</v>
      </c>
      <c r="AO150" s="411">
        <v>0</v>
      </c>
      <c r="AP150" s="411">
        <v>0</v>
      </c>
      <c r="AQ150" s="411">
        <v>0</v>
      </c>
      <c r="AR150" s="411">
        <v>0</v>
      </c>
      <c r="AS150" s="411">
        <v>0</v>
      </c>
      <c r="AT150" s="411">
        <v>0</v>
      </c>
      <c r="AU150" s="411">
        <v>0</v>
      </c>
      <c r="AV150" s="411">
        <v>0</v>
      </c>
      <c r="AW150" s="411">
        <v>0</v>
      </c>
      <c r="AX150" s="411">
        <v>0</v>
      </c>
      <c r="AY150" s="411">
        <v>0</v>
      </c>
      <c r="AZ150" s="411">
        <v>0</v>
      </c>
      <c r="BA150" s="411">
        <v>0</v>
      </c>
      <c r="BB150" s="411">
        <v>0</v>
      </c>
      <c r="BC150" s="411">
        <v>0</v>
      </c>
      <c r="BD150" s="411">
        <v>1268</v>
      </c>
      <c r="BE150" s="411">
        <v>1322</v>
      </c>
      <c r="BF150" s="411">
        <v>1345</v>
      </c>
      <c r="BG150" s="411">
        <v>1297</v>
      </c>
      <c r="BH150" s="411">
        <v>1213</v>
      </c>
      <c r="BI150" s="411">
        <v>1198</v>
      </c>
      <c r="BJ150" s="411">
        <v>1196</v>
      </c>
      <c r="BK150" s="411">
        <v>1196</v>
      </c>
      <c r="BL150" s="411">
        <v>1176</v>
      </c>
      <c r="BM150" s="411">
        <v>1055</v>
      </c>
      <c r="BN150" s="411">
        <v>969</v>
      </c>
      <c r="BO150" s="411">
        <v>847</v>
      </c>
      <c r="BP150" s="411">
        <v>530</v>
      </c>
      <c r="BQ150" s="411">
        <v>252</v>
      </c>
      <c r="BR150" s="411">
        <v>138</v>
      </c>
      <c r="BS150" s="411">
        <v>73</v>
      </c>
      <c r="BT150" s="411">
        <v>28</v>
      </c>
      <c r="BU150" s="411">
        <v>6</v>
      </c>
      <c r="BV150" s="411">
        <v>1</v>
      </c>
      <c r="BW150" s="411">
        <v>0</v>
      </c>
      <c r="BX150" s="411">
        <v>0</v>
      </c>
      <c r="BY150" s="411">
        <v>0</v>
      </c>
      <c r="BZ150" s="411">
        <v>0</v>
      </c>
      <c r="CA150" s="412">
        <v>0</v>
      </c>
    </row>
    <row r="151" spans="1:79" s="230" customFormat="1" ht="27.75" customHeight="1" x14ac:dyDescent="0.4">
      <c r="A151" s="354"/>
      <c r="B151" s="260" t="s">
        <v>403</v>
      </c>
      <c r="C151" s="354"/>
      <c r="D151" s="407">
        <v>0</v>
      </c>
      <c r="E151" s="407">
        <v>0</v>
      </c>
      <c r="F151" s="407">
        <v>0</v>
      </c>
      <c r="G151" s="407">
        <v>0</v>
      </c>
      <c r="H151" s="407">
        <v>0</v>
      </c>
      <c r="I151" s="407">
        <v>0</v>
      </c>
      <c r="J151" s="407">
        <v>0</v>
      </c>
      <c r="K151" s="407">
        <v>0</v>
      </c>
      <c r="L151" s="407">
        <v>0</v>
      </c>
      <c r="M151" s="407">
        <v>0</v>
      </c>
      <c r="N151" s="407">
        <v>0</v>
      </c>
      <c r="O151" s="407">
        <v>0</v>
      </c>
      <c r="P151" s="407">
        <v>0</v>
      </c>
      <c r="Q151" s="407">
        <v>0</v>
      </c>
      <c r="R151" s="407">
        <v>0</v>
      </c>
      <c r="S151" s="407">
        <v>0</v>
      </c>
      <c r="T151" s="407">
        <v>0</v>
      </c>
      <c r="U151" s="407">
        <v>0</v>
      </c>
      <c r="V151" s="407">
        <v>0</v>
      </c>
      <c r="W151" s="407">
        <v>0</v>
      </c>
      <c r="X151" s="407">
        <v>0</v>
      </c>
      <c r="Y151" s="407">
        <v>0</v>
      </c>
      <c r="Z151" s="407">
        <v>0</v>
      </c>
      <c r="AA151" s="407">
        <v>0</v>
      </c>
      <c r="AB151" s="407">
        <v>0</v>
      </c>
      <c r="AC151" s="407">
        <v>0</v>
      </c>
      <c r="AD151" s="407">
        <v>0</v>
      </c>
      <c r="AE151" s="407">
        <v>0</v>
      </c>
      <c r="AF151" s="407">
        <v>0</v>
      </c>
      <c r="AG151" s="407">
        <v>0</v>
      </c>
      <c r="AH151" s="407">
        <v>0</v>
      </c>
      <c r="AI151" s="407">
        <v>0</v>
      </c>
      <c r="AJ151" s="407">
        <v>0</v>
      </c>
      <c r="AK151" s="407">
        <v>0</v>
      </c>
      <c r="AL151" s="407">
        <v>0</v>
      </c>
      <c r="AM151" s="407">
        <v>0</v>
      </c>
      <c r="AN151" s="407">
        <v>0</v>
      </c>
      <c r="AO151" s="407">
        <v>0</v>
      </c>
      <c r="AP151" s="407">
        <v>0</v>
      </c>
      <c r="AQ151" s="407">
        <v>0</v>
      </c>
      <c r="AR151" s="407">
        <v>0</v>
      </c>
      <c r="AS151" s="407">
        <v>0</v>
      </c>
      <c r="AT151" s="407">
        <v>0</v>
      </c>
      <c r="AU151" s="407">
        <v>0</v>
      </c>
      <c r="AV151" s="407">
        <v>0</v>
      </c>
      <c r="AW151" s="407">
        <v>0</v>
      </c>
      <c r="AX151" s="407">
        <v>0</v>
      </c>
      <c r="AY151" s="407">
        <v>0</v>
      </c>
      <c r="AZ151" s="407">
        <v>0</v>
      </c>
      <c r="BA151" s="407">
        <v>0</v>
      </c>
      <c r="BB151" s="407">
        <v>0</v>
      </c>
      <c r="BC151" s="407">
        <v>0</v>
      </c>
      <c r="BD151" s="407">
        <v>10</v>
      </c>
      <c r="BE151" s="407">
        <v>10</v>
      </c>
      <c r="BF151" s="407">
        <v>11</v>
      </c>
      <c r="BG151" s="407">
        <v>11</v>
      </c>
      <c r="BH151" s="407">
        <v>11</v>
      </c>
      <c r="BI151" s="407">
        <v>11</v>
      </c>
      <c r="BJ151" s="407">
        <v>11</v>
      </c>
      <c r="BK151" s="407">
        <v>11</v>
      </c>
      <c r="BL151" s="407">
        <v>11</v>
      </c>
      <c r="BM151" s="407">
        <v>10</v>
      </c>
      <c r="BN151" s="407">
        <v>9</v>
      </c>
      <c r="BO151" s="407">
        <v>9</v>
      </c>
      <c r="BP151" s="407">
        <v>8</v>
      </c>
      <c r="BQ151" s="407">
        <v>7</v>
      </c>
      <c r="BR151" s="407">
        <v>6</v>
      </c>
      <c r="BS151" s="407">
        <v>9</v>
      </c>
      <c r="BT151" s="407">
        <v>9</v>
      </c>
      <c r="BU151" s="407">
        <v>9</v>
      </c>
      <c r="BV151" s="407">
        <v>9</v>
      </c>
      <c r="BW151" s="407">
        <v>8</v>
      </c>
      <c r="BX151" s="407">
        <v>8</v>
      </c>
      <c r="BY151" s="407">
        <v>8</v>
      </c>
      <c r="BZ151" s="407">
        <v>8</v>
      </c>
      <c r="CA151" s="408">
        <v>7</v>
      </c>
    </row>
    <row r="152" spans="1:79" x14ac:dyDescent="0.4">
      <c r="B152" s="123" t="s">
        <v>475</v>
      </c>
      <c r="D152" s="411">
        <v>0</v>
      </c>
      <c r="E152" s="411">
        <v>0</v>
      </c>
      <c r="F152" s="411">
        <v>0</v>
      </c>
      <c r="G152" s="411">
        <v>0</v>
      </c>
      <c r="H152" s="411">
        <v>0</v>
      </c>
      <c r="I152" s="411">
        <v>0</v>
      </c>
      <c r="J152" s="411">
        <v>0</v>
      </c>
      <c r="K152" s="411">
        <v>0</v>
      </c>
      <c r="L152" s="411">
        <v>0</v>
      </c>
      <c r="M152" s="411">
        <v>0</v>
      </c>
      <c r="N152" s="411">
        <v>0</v>
      </c>
      <c r="O152" s="411">
        <v>0</v>
      </c>
      <c r="P152" s="411">
        <v>0</v>
      </c>
      <c r="Q152" s="411">
        <v>0</v>
      </c>
      <c r="R152" s="411">
        <v>0</v>
      </c>
      <c r="S152" s="411">
        <v>0</v>
      </c>
      <c r="T152" s="411">
        <v>0</v>
      </c>
      <c r="U152" s="411">
        <v>0</v>
      </c>
      <c r="V152" s="411">
        <v>0</v>
      </c>
      <c r="W152" s="411">
        <v>0</v>
      </c>
      <c r="X152" s="411">
        <v>0</v>
      </c>
      <c r="Y152" s="411">
        <v>0</v>
      </c>
      <c r="Z152" s="411">
        <v>0</v>
      </c>
      <c r="AA152" s="411">
        <v>0</v>
      </c>
      <c r="AB152" s="411">
        <v>0</v>
      </c>
      <c r="AC152" s="411">
        <v>0</v>
      </c>
      <c r="AD152" s="411">
        <v>0</v>
      </c>
      <c r="AE152" s="411">
        <v>0</v>
      </c>
      <c r="AF152" s="411">
        <v>0</v>
      </c>
      <c r="AG152" s="411">
        <v>0</v>
      </c>
      <c r="AH152" s="411">
        <v>0</v>
      </c>
      <c r="AI152" s="411">
        <v>0</v>
      </c>
      <c r="AJ152" s="411">
        <v>0</v>
      </c>
      <c r="AK152" s="411">
        <v>0</v>
      </c>
      <c r="AL152" s="411">
        <v>0</v>
      </c>
      <c r="AM152" s="411">
        <v>0</v>
      </c>
      <c r="AN152" s="411">
        <v>0</v>
      </c>
      <c r="AO152" s="411">
        <v>0</v>
      </c>
      <c r="AP152" s="411">
        <v>0</v>
      </c>
      <c r="AQ152" s="411">
        <v>0</v>
      </c>
      <c r="AR152" s="411">
        <v>0</v>
      </c>
      <c r="AS152" s="411">
        <v>0</v>
      </c>
      <c r="AT152" s="411">
        <v>0</v>
      </c>
      <c r="AU152" s="411">
        <v>0</v>
      </c>
      <c r="AV152" s="411">
        <v>0</v>
      </c>
      <c r="AW152" s="411">
        <v>0</v>
      </c>
      <c r="AX152" s="411">
        <v>0</v>
      </c>
      <c r="AY152" s="411">
        <v>0</v>
      </c>
      <c r="AZ152" s="411">
        <v>0</v>
      </c>
      <c r="BA152" s="411">
        <v>0</v>
      </c>
      <c r="BB152" s="411">
        <v>0</v>
      </c>
      <c r="BC152" s="411">
        <v>0</v>
      </c>
      <c r="BD152" s="411">
        <v>0</v>
      </c>
      <c r="BE152" s="411">
        <v>0</v>
      </c>
      <c r="BF152" s="411">
        <v>0</v>
      </c>
      <c r="BG152" s="411">
        <v>0</v>
      </c>
      <c r="BH152" s="411">
        <v>0</v>
      </c>
      <c r="BI152" s="411">
        <v>0</v>
      </c>
      <c r="BJ152" s="411">
        <v>0</v>
      </c>
      <c r="BK152" s="411">
        <v>0</v>
      </c>
      <c r="BL152" s="411">
        <v>0</v>
      </c>
      <c r="BM152" s="411">
        <v>0</v>
      </c>
      <c r="BN152" s="411">
        <v>0</v>
      </c>
      <c r="BO152" s="411">
        <v>0</v>
      </c>
      <c r="BP152" s="411">
        <v>0</v>
      </c>
      <c r="BQ152" s="411">
        <v>0</v>
      </c>
      <c r="BR152" s="411">
        <v>0</v>
      </c>
      <c r="BS152" s="411">
        <v>0</v>
      </c>
      <c r="BT152" s="411">
        <v>0</v>
      </c>
      <c r="BU152" s="411">
        <v>0</v>
      </c>
      <c r="BV152" s="411">
        <v>0</v>
      </c>
      <c r="BW152" s="411">
        <v>0</v>
      </c>
      <c r="BX152" s="411">
        <v>0</v>
      </c>
      <c r="BY152" s="411">
        <v>0</v>
      </c>
      <c r="BZ152" s="411">
        <v>0</v>
      </c>
      <c r="CA152" s="412">
        <v>0</v>
      </c>
    </row>
    <row r="153" spans="1:79" x14ac:dyDescent="0.4">
      <c r="B153" s="123" t="s">
        <v>476</v>
      </c>
      <c r="D153" s="411">
        <v>0</v>
      </c>
      <c r="E153" s="411">
        <v>0</v>
      </c>
      <c r="F153" s="411">
        <v>0</v>
      </c>
      <c r="G153" s="411">
        <v>0</v>
      </c>
      <c r="H153" s="411">
        <v>0</v>
      </c>
      <c r="I153" s="411">
        <v>0</v>
      </c>
      <c r="J153" s="411">
        <v>0</v>
      </c>
      <c r="K153" s="411">
        <v>0</v>
      </c>
      <c r="L153" s="411">
        <v>0</v>
      </c>
      <c r="M153" s="411">
        <v>0</v>
      </c>
      <c r="N153" s="411">
        <v>0</v>
      </c>
      <c r="O153" s="411">
        <v>0</v>
      </c>
      <c r="P153" s="411">
        <v>0</v>
      </c>
      <c r="Q153" s="411">
        <v>0</v>
      </c>
      <c r="R153" s="411">
        <v>0</v>
      </c>
      <c r="S153" s="411">
        <v>0</v>
      </c>
      <c r="T153" s="411">
        <v>0</v>
      </c>
      <c r="U153" s="411">
        <v>0</v>
      </c>
      <c r="V153" s="411">
        <v>0</v>
      </c>
      <c r="W153" s="411">
        <v>0</v>
      </c>
      <c r="X153" s="411">
        <v>0</v>
      </c>
      <c r="Y153" s="411">
        <v>0</v>
      </c>
      <c r="Z153" s="411">
        <v>0</v>
      </c>
      <c r="AA153" s="411">
        <v>0</v>
      </c>
      <c r="AB153" s="411">
        <v>0</v>
      </c>
      <c r="AC153" s="411">
        <v>0</v>
      </c>
      <c r="AD153" s="411">
        <v>0</v>
      </c>
      <c r="AE153" s="411">
        <v>0</v>
      </c>
      <c r="AF153" s="411">
        <v>0</v>
      </c>
      <c r="AG153" s="411">
        <v>0</v>
      </c>
      <c r="AH153" s="411">
        <v>0</v>
      </c>
      <c r="AI153" s="411">
        <v>0</v>
      </c>
      <c r="AJ153" s="411">
        <v>0</v>
      </c>
      <c r="AK153" s="411">
        <v>0</v>
      </c>
      <c r="AL153" s="411">
        <v>0</v>
      </c>
      <c r="AM153" s="411">
        <v>0</v>
      </c>
      <c r="AN153" s="411">
        <v>0</v>
      </c>
      <c r="AO153" s="411">
        <v>0</v>
      </c>
      <c r="AP153" s="411">
        <v>0</v>
      </c>
      <c r="AQ153" s="411">
        <v>0</v>
      </c>
      <c r="AR153" s="411">
        <v>0</v>
      </c>
      <c r="AS153" s="411">
        <v>0</v>
      </c>
      <c r="AT153" s="411">
        <v>0</v>
      </c>
      <c r="AU153" s="411">
        <v>0</v>
      </c>
      <c r="AV153" s="411">
        <v>0</v>
      </c>
      <c r="AW153" s="411">
        <v>0</v>
      </c>
      <c r="AX153" s="411">
        <v>0</v>
      </c>
      <c r="AY153" s="411">
        <v>0</v>
      </c>
      <c r="AZ153" s="411">
        <v>0</v>
      </c>
      <c r="BA153" s="411">
        <v>0</v>
      </c>
      <c r="BB153" s="411">
        <v>0</v>
      </c>
      <c r="BC153" s="411">
        <v>0</v>
      </c>
      <c r="BD153" s="411">
        <v>0</v>
      </c>
      <c r="BE153" s="411">
        <v>0</v>
      </c>
      <c r="BF153" s="411">
        <v>0</v>
      </c>
      <c r="BG153" s="411">
        <v>0</v>
      </c>
      <c r="BH153" s="411">
        <v>0</v>
      </c>
      <c r="BI153" s="411">
        <v>0</v>
      </c>
      <c r="BJ153" s="411">
        <v>0</v>
      </c>
      <c r="BK153" s="411">
        <v>0</v>
      </c>
      <c r="BL153" s="411">
        <v>0</v>
      </c>
      <c r="BM153" s="411">
        <v>0</v>
      </c>
      <c r="BN153" s="411">
        <v>0</v>
      </c>
      <c r="BO153" s="411">
        <v>0</v>
      </c>
      <c r="BP153" s="411">
        <v>0</v>
      </c>
      <c r="BQ153" s="411">
        <v>0</v>
      </c>
      <c r="BR153" s="411">
        <v>0</v>
      </c>
      <c r="BS153" s="411">
        <v>0</v>
      </c>
      <c r="BT153" s="411">
        <v>0</v>
      </c>
      <c r="BU153" s="411">
        <v>0</v>
      </c>
      <c r="BV153" s="411">
        <v>0</v>
      </c>
      <c r="BW153" s="411">
        <v>0</v>
      </c>
      <c r="BX153" s="411">
        <v>0</v>
      </c>
      <c r="BY153" s="411">
        <v>0</v>
      </c>
      <c r="BZ153" s="411">
        <v>0</v>
      </c>
      <c r="CA153" s="412">
        <v>0</v>
      </c>
    </row>
    <row r="154" spans="1:79" x14ac:dyDescent="0.4">
      <c r="B154" s="123" t="s">
        <v>477</v>
      </c>
      <c r="D154" s="411">
        <v>0</v>
      </c>
      <c r="E154" s="411">
        <v>0</v>
      </c>
      <c r="F154" s="411">
        <v>0</v>
      </c>
      <c r="G154" s="411">
        <v>0</v>
      </c>
      <c r="H154" s="411">
        <v>0</v>
      </c>
      <c r="I154" s="411">
        <v>0</v>
      </c>
      <c r="J154" s="411">
        <v>0</v>
      </c>
      <c r="K154" s="411">
        <v>0</v>
      </c>
      <c r="L154" s="411">
        <v>0</v>
      </c>
      <c r="M154" s="411">
        <v>0</v>
      </c>
      <c r="N154" s="411">
        <v>0</v>
      </c>
      <c r="O154" s="411">
        <v>0</v>
      </c>
      <c r="P154" s="411">
        <v>0</v>
      </c>
      <c r="Q154" s="411">
        <v>0</v>
      </c>
      <c r="R154" s="411">
        <v>0</v>
      </c>
      <c r="S154" s="411">
        <v>0</v>
      </c>
      <c r="T154" s="411">
        <v>0</v>
      </c>
      <c r="U154" s="411">
        <v>0</v>
      </c>
      <c r="V154" s="411">
        <v>0</v>
      </c>
      <c r="W154" s="411">
        <v>0</v>
      </c>
      <c r="X154" s="411">
        <v>0</v>
      </c>
      <c r="Y154" s="411">
        <v>0</v>
      </c>
      <c r="Z154" s="411">
        <v>0</v>
      </c>
      <c r="AA154" s="411">
        <v>0</v>
      </c>
      <c r="AB154" s="411">
        <v>0</v>
      </c>
      <c r="AC154" s="411">
        <v>0</v>
      </c>
      <c r="AD154" s="411">
        <v>0</v>
      </c>
      <c r="AE154" s="411">
        <v>0</v>
      </c>
      <c r="AF154" s="411">
        <v>0</v>
      </c>
      <c r="AG154" s="411">
        <v>0</v>
      </c>
      <c r="AH154" s="411">
        <v>0</v>
      </c>
      <c r="AI154" s="411">
        <v>0</v>
      </c>
      <c r="AJ154" s="411">
        <v>0</v>
      </c>
      <c r="AK154" s="411">
        <v>0</v>
      </c>
      <c r="AL154" s="411">
        <v>0</v>
      </c>
      <c r="AM154" s="411">
        <v>0</v>
      </c>
      <c r="AN154" s="411">
        <v>0</v>
      </c>
      <c r="AO154" s="411">
        <v>0</v>
      </c>
      <c r="AP154" s="411">
        <v>0</v>
      </c>
      <c r="AQ154" s="411">
        <v>0</v>
      </c>
      <c r="AR154" s="411">
        <v>0</v>
      </c>
      <c r="AS154" s="411">
        <v>0</v>
      </c>
      <c r="AT154" s="411">
        <v>0</v>
      </c>
      <c r="AU154" s="411">
        <v>0</v>
      </c>
      <c r="AV154" s="411">
        <v>0</v>
      </c>
      <c r="AW154" s="411">
        <v>0</v>
      </c>
      <c r="AX154" s="411">
        <v>0</v>
      </c>
      <c r="AY154" s="411">
        <v>0</v>
      </c>
      <c r="AZ154" s="411">
        <v>0</v>
      </c>
      <c r="BA154" s="411">
        <v>0</v>
      </c>
      <c r="BB154" s="411">
        <v>0</v>
      </c>
      <c r="BC154" s="411">
        <v>0</v>
      </c>
      <c r="BD154" s="411">
        <v>9</v>
      </c>
      <c r="BE154" s="411">
        <v>9</v>
      </c>
      <c r="BF154" s="411">
        <v>9</v>
      </c>
      <c r="BG154" s="411">
        <v>10</v>
      </c>
      <c r="BH154" s="411">
        <v>10</v>
      </c>
      <c r="BI154" s="411">
        <v>10</v>
      </c>
      <c r="BJ154" s="411">
        <v>10</v>
      </c>
      <c r="BK154" s="411">
        <v>10</v>
      </c>
      <c r="BL154" s="411">
        <v>10</v>
      </c>
      <c r="BM154" s="411">
        <v>9</v>
      </c>
      <c r="BN154" s="411">
        <v>9</v>
      </c>
      <c r="BO154" s="411">
        <v>8</v>
      </c>
      <c r="BP154" s="411">
        <v>5</v>
      </c>
      <c r="BQ154" s="411">
        <v>2</v>
      </c>
      <c r="BR154" s="411">
        <v>1</v>
      </c>
      <c r="BS154" s="411">
        <v>0</v>
      </c>
      <c r="BT154" s="411">
        <v>0</v>
      </c>
      <c r="BU154" s="411">
        <v>0</v>
      </c>
      <c r="BV154" s="411">
        <v>0</v>
      </c>
      <c r="BW154" s="411">
        <v>0</v>
      </c>
      <c r="BX154" s="411">
        <v>0</v>
      </c>
      <c r="BY154" s="411">
        <v>0</v>
      </c>
      <c r="BZ154" s="411">
        <v>0</v>
      </c>
      <c r="CA154" s="412">
        <v>0</v>
      </c>
    </row>
    <row r="155" spans="1:79" x14ac:dyDescent="0.4">
      <c r="A155" s="312"/>
      <c r="B155" s="64" t="s">
        <v>150</v>
      </c>
      <c r="D155" s="411">
        <v>0</v>
      </c>
      <c r="E155" s="411">
        <v>0</v>
      </c>
      <c r="F155" s="411">
        <v>0</v>
      </c>
      <c r="G155" s="411">
        <v>0</v>
      </c>
      <c r="H155" s="411">
        <v>0</v>
      </c>
      <c r="I155" s="411">
        <v>0</v>
      </c>
      <c r="J155" s="411">
        <v>0</v>
      </c>
      <c r="K155" s="411">
        <v>0</v>
      </c>
      <c r="L155" s="411">
        <v>0</v>
      </c>
      <c r="M155" s="411">
        <v>0</v>
      </c>
      <c r="N155" s="411">
        <v>0</v>
      </c>
      <c r="O155" s="411">
        <v>0</v>
      </c>
      <c r="P155" s="411">
        <v>0</v>
      </c>
      <c r="Q155" s="411">
        <v>0</v>
      </c>
      <c r="R155" s="411">
        <v>0</v>
      </c>
      <c r="S155" s="411">
        <v>0</v>
      </c>
      <c r="T155" s="411">
        <v>0</v>
      </c>
      <c r="U155" s="411">
        <v>0</v>
      </c>
      <c r="V155" s="411">
        <v>0</v>
      </c>
      <c r="W155" s="411">
        <v>0</v>
      </c>
      <c r="X155" s="411">
        <v>0</v>
      </c>
      <c r="Y155" s="411">
        <v>0</v>
      </c>
      <c r="Z155" s="411">
        <v>0</v>
      </c>
      <c r="AA155" s="411">
        <v>0</v>
      </c>
      <c r="AB155" s="411">
        <v>0</v>
      </c>
      <c r="AC155" s="411">
        <v>0</v>
      </c>
      <c r="AD155" s="411">
        <v>0</v>
      </c>
      <c r="AE155" s="411">
        <v>0</v>
      </c>
      <c r="AF155" s="411">
        <v>0</v>
      </c>
      <c r="AG155" s="411">
        <v>0</v>
      </c>
      <c r="AH155" s="411">
        <v>0</v>
      </c>
      <c r="AI155" s="411">
        <v>0</v>
      </c>
      <c r="AJ155" s="411">
        <v>0</v>
      </c>
      <c r="AK155" s="411">
        <v>0</v>
      </c>
      <c r="AL155" s="411">
        <v>0</v>
      </c>
      <c r="AM155" s="411">
        <v>0</v>
      </c>
      <c r="AN155" s="411">
        <v>0</v>
      </c>
      <c r="AO155" s="411">
        <v>0</v>
      </c>
      <c r="AP155" s="411">
        <v>0</v>
      </c>
      <c r="AQ155" s="411">
        <v>0</v>
      </c>
      <c r="AR155" s="411">
        <v>0</v>
      </c>
      <c r="AS155" s="411">
        <v>0</v>
      </c>
      <c r="AT155" s="411">
        <v>0</v>
      </c>
      <c r="AU155" s="411">
        <v>0</v>
      </c>
      <c r="AV155" s="411">
        <v>0</v>
      </c>
      <c r="AW155" s="411">
        <v>0</v>
      </c>
      <c r="AX155" s="411">
        <v>0</v>
      </c>
      <c r="AY155" s="411">
        <v>0</v>
      </c>
      <c r="AZ155" s="411">
        <v>0</v>
      </c>
      <c r="BA155" s="411">
        <v>0</v>
      </c>
      <c r="BB155" s="411">
        <v>0</v>
      </c>
      <c r="BC155" s="411">
        <v>0</v>
      </c>
      <c r="BD155" s="411">
        <v>0</v>
      </c>
      <c r="BE155" s="411">
        <v>0</v>
      </c>
      <c r="BF155" s="411">
        <v>0</v>
      </c>
      <c r="BG155" s="411">
        <v>0</v>
      </c>
      <c r="BH155" s="411">
        <v>0</v>
      </c>
      <c r="BI155" s="411">
        <v>0</v>
      </c>
      <c r="BJ155" s="411">
        <v>0</v>
      </c>
      <c r="BK155" s="411">
        <v>0</v>
      </c>
      <c r="BL155" s="411">
        <v>0</v>
      </c>
      <c r="BM155" s="411">
        <v>0</v>
      </c>
      <c r="BN155" s="411">
        <v>0</v>
      </c>
      <c r="BO155" s="411">
        <v>1</v>
      </c>
      <c r="BP155" s="411">
        <v>2</v>
      </c>
      <c r="BQ155" s="411">
        <v>5</v>
      </c>
      <c r="BR155" s="411">
        <v>5</v>
      </c>
      <c r="BS155" s="411">
        <v>8</v>
      </c>
      <c r="BT155" s="411">
        <v>9</v>
      </c>
      <c r="BU155" s="411">
        <v>9</v>
      </c>
      <c r="BV155" s="411">
        <v>9</v>
      </c>
      <c r="BW155" s="411">
        <v>8</v>
      </c>
      <c r="BX155" s="411">
        <v>8</v>
      </c>
      <c r="BY155" s="411">
        <v>8</v>
      </c>
      <c r="BZ155" s="411">
        <v>8</v>
      </c>
      <c r="CA155" s="412">
        <v>7</v>
      </c>
    </row>
    <row r="156" spans="1:79" x14ac:dyDescent="0.4">
      <c r="A156" s="312"/>
      <c r="B156" s="64" t="s">
        <v>488</v>
      </c>
      <c r="C156" s="312"/>
      <c r="D156" s="411">
        <v>0</v>
      </c>
      <c r="E156" s="411">
        <v>0</v>
      </c>
      <c r="F156" s="411">
        <v>0</v>
      </c>
      <c r="G156" s="411">
        <v>0</v>
      </c>
      <c r="H156" s="411">
        <v>0</v>
      </c>
      <c r="I156" s="411">
        <v>0</v>
      </c>
      <c r="J156" s="411">
        <v>0</v>
      </c>
      <c r="K156" s="411">
        <v>0</v>
      </c>
      <c r="L156" s="411">
        <v>0</v>
      </c>
      <c r="M156" s="411">
        <v>0</v>
      </c>
      <c r="N156" s="411">
        <v>0</v>
      </c>
      <c r="O156" s="411">
        <v>0</v>
      </c>
      <c r="P156" s="411">
        <v>0</v>
      </c>
      <c r="Q156" s="411">
        <v>0</v>
      </c>
      <c r="R156" s="411">
        <v>0</v>
      </c>
      <c r="S156" s="411">
        <v>0</v>
      </c>
      <c r="T156" s="411">
        <v>0</v>
      </c>
      <c r="U156" s="411">
        <v>0</v>
      </c>
      <c r="V156" s="411">
        <v>0</v>
      </c>
      <c r="W156" s="411">
        <v>0</v>
      </c>
      <c r="X156" s="411">
        <v>0</v>
      </c>
      <c r="Y156" s="411">
        <v>0</v>
      </c>
      <c r="Z156" s="411">
        <v>0</v>
      </c>
      <c r="AA156" s="411">
        <v>0</v>
      </c>
      <c r="AB156" s="411">
        <v>0</v>
      </c>
      <c r="AC156" s="411">
        <v>0</v>
      </c>
      <c r="AD156" s="411">
        <v>0</v>
      </c>
      <c r="AE156" s="411">
        <v>0</v>
      </c>
      <c r="AF156" s="411">
        <v>0</v>
      </c>
      <c r="AG156" s="411">
        <v>0</v>
      </c>
      <c r="AH156" s="411">
        <v>0</v>
      </c>
      <c r="AI156" s="411">
        <v>0</v>
      </c>
      <c r="AJ156" s="411">
        <v>0</v>
      </c>
      <c r="AK156" s="411">
        <v>0</v>
      </c>
      <c r="AL156" s="411">
        <v>0</v>
      </c>
      <c r="AM156" s="411">
        <v>0</v>
      </c>
      <c r="AN156" s="411">
        <v>0</v>
      </c>
      <c r="AO156" s="411">
        <v>0</v>
      </c>
      <c r="AP156" s="411">
        <v>0</v>
      </c>
      <c r="AQ156" s="411">
        <v>0</v>
      </c>
      <c r="AR156" s="411">
        <v>0</v>
      </c>
      <c r="AS156" s="411">
        <v>0</v>
      </c>
      <c r="AT156" s="411">
        <v>0</v>
      </c>
      <c r="AU156" s="411">
        <v>0</v>
      </c>
      <c r="AV156" s="411">
        <v>0</v>
      </c>
      <c r="AW156" s="411">
        <v>0</v>
      </c>
      <c r="AX156" s="411">
        <v>0</v>
      </c>
      <c r="AY156" s="411">
        <v>0</v>
      </c>
      <c r="AZ156" s="411">
        <v>0</v>
      </c>
      <c r="BA156" s="411">
        <v>0</v>
      </c>
      <c r="BB156" s="411">
        <v>0</v>
      </c>
      <c r="BC156" s="411">
        <v>0</v>
      </c>
      <c r="BD156" s="411">
        <v>1</v>
      </c>
      <c r="BE156" s="411">
        <v>1</v>
      </c>
      <c r="BF156" s="411">
        <v>1</v>
      </c>
      <c r="BG156" s="411">
        <v>1</v>
      </c>
      <c r="BH156" s="411">
        <v>1</v>
      </c>
      <c r="BI156" s="411">
        <v>1</v>
      </c>
      <c r="BJ156" s="411">
        <v>1</v>
      </c>
      <c r="BK156" s="411">
        <v>1</v>
      </c>
      <c r="BL156" s="411">
        <v>1</v>
      </c>
      <c r="BM156" s="411">
        <v>1</v>
      </c>
      <c r="BN156" s="411">
        <v>0</v>
      </c>
      <c r="BO156" s="411">
        <v>0</v>
      </c>
      <c r="BP156" s="411">
        <v>0</v>
      </c>
      <c r="BQ156" s="411">
        <v>0</v>
      </c>
      <c r="BR156" s="411">
        <v>0</v>
      </c>
      <c r="BS156" s="411">
        <v>0</v>
      </c>
      <c r="BT156" s="411">
        <v>0</v>
      </c>
      <c r="BU156" s="411">
        <v>0</v>
      </c>
      <c r="BV156" s="411">
        <v>0</v>
      </c>
      <c r="BW156" s="411">
        <v>0</v>
      </c>
      <c r="BX156" s="411">
        <v>0</v>
      </c>
      <c r="BY156" s="411">
        <v>0</v>
      </c>
      <c r="BZ156" s="411">
        <v>0</v>
      </c>
      <c r="CA156" s="412">
        <v>0</v>
      </c>
    </row>
    <row r="157" spans="1:79" ht="48" customHeight="1" x14ac:dyDescent="0.4">
      <c r="A157" s="453"/>
      <c r="B157" s="454"/>
      <c r="C157" s="454"/>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449"/>
      <c r="AE157" s="449"/>
      <c r="AF157" s="449"/>
      <c r="AG157" s="449"/>
      <c r="AH157" s="449"/>
      <c r="AI157" s="449"/>
      <c r="AJ157" s="449"/>
      <c r="AK157" s="449"/>
      <c r="AL157" s="449"/>
      <c r="AM157" s="449"/>
      <c r="AN157" s="449"/>
      <c r="AO157" s="449"/>
      <c r="AP157" s="449"/>
      <c r="AQ157" s="449"/>
      <c r="AR157" s="449"/>
      <c r="AS157" s="449"/>
      <c r="AT157" s="449"/>
      <c r="AU157" s="449"/>
      <c r="AV157" s="449"/>
      <c r="AW157" s="449"/>
      <c r="AX157" s="449"/>
      <c r="AY157" s="449"/>
      <c r="AZ157" s="449"/>
      <c r="BA157" s="449"/>
      <c r="BB157" s="449"/>
      <c r="BC157" s="449"/>
      <c r="BD157" s="449"/>
      <c r="BE157" s="449"/>
      <c r="BF157" s="449"/>
      <c r="BG157" s="449"/>
      <c r="BH157" s="449"/>
      <c r="BI157" s="449"/>
      <c r="BJ157" s="449"/>
      <c r="BK157" s="449"/>
      <c r="BL157" s="449"/>
      <c r="BM157" s="449"/>
      <c r="BN157" s="449"/>
      <c r="BO157" s="449"/>
      <c r="BP157" s="449"/>
      <c r="BQ157" s="449"/>
      <c r="BR157" s="449"/>
      <c r="BS157" s="449"/>
      <c r="BT157" s="449"/>
      <c r="BU157" s="449"/>
      <c r="BV157" s="449"/>
      <c r="BW157" s="449"/>
      <c r="BX157" s="449"/>
      <c r="BY157" s="449"/>
      <c r="BZ157" s="449"/>
      <c r="CA157" s="450"/>
    </row>
    <row r="158" spans="1:79" ht="98.25" customHeight="1" thickBot="1" x14ac:dyDescent="0.45">
      <c r="A158" s="455"/>
      <c r="B158" s="455" t="s">
        <v>502</v>
      </c>
      <c r="C158" s="455"/>
      <c r="D158" s="456"/>
      <c r="E158" s="456"/>
      <c r="F158" s="456"/>
      <c r="G158" s="456"/>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6"/>
      <c r="AF158" s="456"/>
      <c r="AG158" s="456"/>
      <c r="AH158" s="456"/>
      <c r="AI158" s="456"/>
      <c r="AJ158" s="456"/>
      <c r="AK158" s="456"/>
      <c r="AL158" s="456"/>
      <c r="AM158" s="456"/>
      <c r="AN158" s="456"/>
      <c r="AO158" s="456"/>
      <c r="AP158" s="456"/>
      <c r="AQ158" s="456"/>
      <c r="AR158" s="456"/>
      <c r="AS158" s="456"/>
      <c r="AT158" s="456"/>
      <c r="AU158" s="456"/>
      <c r="AV158" s="456"/>
      <c r="AW158" s="456"/>
      <c r="AX158" s="456"/>
      <c r="AY158" s="456"/>
      <c r="AZ158" s="456"/>
      <c r="BA158" s="456"/>
      <c r="BB158" s="456"/>
      <c r="BC158" s="456"/>
      <c r="BD158" s="456"/>
      <c r="BE158" s="456"/>
      <c r="BF158" s="456"/>
      <c r="BG158" s="456"/>
      <c r="BH158" s="456"/>
      <c r="BI158" s="456"/>
      <c r="BJ158" s="456"/>
      <c r="BK158" s="456"/>
      <c r="BL158" s="456"/>
      <c r="BM158" s="456"/>
      <c r="BN158" s="456"/>
      <c r="BO158" s="456"/>
      <c r="BP158" s="456"/>
      <c r="BQ158" s="456"/>
      <c r="BR158" s="456"/>
      <c r="BS158" s="456"/>
      <c r="BT158" s="456"/>
      <c r="BU158" s="456"/>
      <c r="BV158" s="456"/>
      <c r="BW158" s="456"/>
      <c r="BX158" s="349"/>
      <c r="BY158" s="349"/>
      <c r="BZ158" s="349"/>
      <c r="CA158" s="45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39997558519241921"/>
  </sheetPr>
  <dimension ref="A1:CA105"/>
  <sheetViews>
    <sheetView zoomScale="70" zoomScaleNormal="70" workbookViewId="0">
      <pane xSplit="3" topLeftCell="BS1" activePane="topRight" state="frozen"/>
      <selection activeCell="A4" sqref="A4"/>
      <selection pane="top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206" customWidth="1"/>
    <col min="76" max="79" width="12.73046875" style="312" customWidth="1"/>
    <col min="80" max="16384" width="9.1328125" style="312"/>
  </cols>
  <sheetData>
    <row r="1" spans="1:79" s="310" customFormat="1" ht="25.5" customHeight="1" thickBot="1" x14ac:dyDescent="0.4">
      <c r="A1" s="40" t="s">
        <v>42</v>
      </c>
      <c r="B1" s="41" t="s">
        <v>82</v>
      </c>
      <c r="C1" s="92"/>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9"/>
      <c r="BW1" s="309"/>
    </row>
    <row r="2" spans="1:79" ht="36" customHeight="1" x14ac:dyDescent="0.4">
      <c r="A2" s="44" t="s">
        <v>592</v>
      </c>
      <c r="B2" s="17" t="s">
        <v>503</v>
      </c>
      <c r="C2" s="404"/>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69"/>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30" customFormat="1" ht="24" customHeight="1" x14ac:dyDescent="0.4">
      <c r="A4" s="356"/>
      <c r="B4" s="323" t="s">
        <v>100</v>
      </c>
      <c r="C4" s="91"/>
      <c r="D4" s="357">
        <v>62.5</v>
      </c>
      <c r="E4" s="357">
        <v>75.2</v>
      </c>
      <c r="F4" s="357">
        <v>84.5</v>
      </c>
      <c r="G4" s="357">
        <v>94.6</v>
      </c>
      <c r="H4" s="357">
        <v>118.6</v>
      </c>
      <c r="I4" s="357">
        <v>120.3</v>
      </c>
      <c r="J4" s="357">
        <v>125.4</v>
      </c>
      <c r="K4" s="357">
        <v>114.1</v>
      </c>
      <c r="L4" s="357">
        <v>121.3</v>
      </c>
      <c r="M4" s="357">
        <v>119.6</v>
      </c>
      <c r="N4" s="357">
        <v>131.80000000000001</v>
      </c>
      <c r="O4" s="357">
        <v>158.5</v>
      </c>
      <c r="P4" s="357">
        <v>179.5</v>
      </c>
      <c r="Q4" s="357">
        <v>171.1</v>
      </c>
      <c r="R4" s="357">
        <v>199.8</v>
      </c>
      <c r="S4" s="357">
        <v>217.4</v>
      </c>
      <c r="T4" s="357">
        <v>223.3</v>
      </c>
      <c r="U4" s="357">
        <v>245.9</v>
      </c>
      <c r="V4" s="357">
        <v>297.5</v>
      </c>
      <c r="W4" s="357">
        <v>385.7</v>
      </c>
      <c r="X4" s="357">
        <v>428.9</v>
      </c>
      <c r="Y4" s="357">
        <v>470.7</v>
      </c>
      <c r="Z4" s="357">
        <v>523.79999999999995</v>
      </c>
      <c r="AA4" s="357">
        <v>641.4</v>
      </c>
      <c r="AB4" s="357">
        <v>703.5</v>
      </c>
      <c r="AC4" s="357">
        <v>703.7</v>
      </c>
      <c r="AD4" s="357">
        <v>959.4</v>
      </c>
      <c r="AE4" s="357">
        <v>1308.2</v>
      </c>
      <c r="AF4" s="357">
        <v>1715.3</v>
      </c>
      <c r="AG4" s="357">
        <v>1431</v>
      </c>
      <c r="AH4" s="357">
        <f t="shared" ref="AH4:AQ4" si="0">SUM(AH23:AH28)</f>
        <v>1561</v>
      </c>
      <c r="AI4" s="357">
        <f t="shared" si="0"/>
        <v>1675</v>
      </c>
      <c r="AJ4" s="357">
        <f t="shared" si="0"/>
        <v>2165</v>
      </c>
      <c r="AK4" s="357">
        <f t="shared" si="0"/>
        <v>3245.05</v>
      </c>
      <c r="AL4" s="357">
        <f t="shared" si="0"/>
        <v>4612</v>
      </c>
      <c r="AM4" s="357">
        <f t="shared" si="0"/>
        <v>5592</v>
      </c>
      <c r="AN4" s="357">
        <f t="shared" si="0"/>
        <v>6470</v>
      </c>
      <c r="AO4" s="357">
        <f t="shared" si="0"/>
        <v>7446</v>
      </c>
      <c r="AP4" s="357">
        <f t="shared" si="0"/>
        <v>7965</v>
      </c>
      <c r="AQ4" s="357">
        <f t="shared" si="0"/>
        <v>7956</v>
      </c>
      <c r="AR4" s="357">
        <f t="shared" ref="AR4:BA4" si="1">SUM(AR23:AR28)</f>
        <v>7581.9769999999999</v>
      </c>
      <c r="AS4" s="357">
        <f t="shared" si="1"/>
        <v>7675.058</v>
      </c>
      <c r="AT4" s="357">
        <f t="shared" si="1"/>
        <v>8895.1850000000013</v>
      </c>
      <c r="AU4" s="357">
        <f t="shared" si="1"/>
        <v>11646.02289951173</v>
      </c>
      <c r="AV4" s="357">
        <f t="shared" si="1"/>
        <v>14789.988000000001</v>
      </c>
      <c r="AW4" s="357">
        <f t="shared" si="1"/>
        <v>16109.623</v>
      </c>
      <c r="AX4" s="357">
        <f t="shared" si="1"/>
        <v>16387.047999999999</v>
      </c>
      <c r="AY4" s="357">
        <f t="shared" si="1"/>
        <v>16692.532999999999</v>
      </c>
      <c r="AZ4" s="357">
        <f t="shared" si="1"/>
        <v>14444.695</v>
      </c>
      <c r="BA4" s="357">
        <f t="shared" si="1"/>
        <v>11965.317000000001</v>
      </c>
      <c r="BB4" s="357">
        <f>SUM(BB23:BB28)</f>
        <v>11790.689999999999</v>
      </c>
      <c r="BC4" s="358">
        <f>SUM(BC24:BC28)</f>
        <v>12082.322</v>
      </c>
      <c r="BD4" s="357">
        <f t="shared" ref="BD4:BW4" si="2">SUM(BD6:BD9)</f>
        <v>13121.226999999999</v>
      </c>
      <c r="BE4" s="357">
        <f t="shared" si="2"/>
        <v>14100.907119412172</v>
      </c>
      <c r="BF4" s="357">
        <f t="shared" si="2"/>
        <v>14237.3147109526</v>
      </c>
      <c r="BG4" s="357">
        <f t="shared" si="2"/>
        <v>12859.01825241993</v>
      </c>
      <c r="BH4" s="357">
        <f t="shared" si="2"/>
        <v>10028.913</v>
      </c>
      <c r="BI4" s="357">
        <f t="shared" si="2"/>
        <v>9149.9960046050001</v>
      </c>
      <c r="BJ4" s="357">
        <f t="shared" si="2"/>
        <v>8838.7708489100005</v>
      </c>
      <c r="BK4" s="357">
        <f t="shared" si="2"/>
        <v>9027.9858692587677</v>
      </c>
      <c r="BL4" s="357">
        <f t="shared" si="2"/>
        <v>8684.733409389999</v>
      </c>
      <c r="BM4" s="357">
        <f t="shared" si="2"/>
        <v>8373.7599778200001</v>
      </c>
      <c r="BN4" s="357">
        <f t="shared" si="2"/>
        <v>7856.3960060182071</v>
      </c>
      <c r="BO4" s="357">
        <f t="shared" si="2"/>
        <v>6997.2154425199997</v>
      </c>
      <c r="BP4" s="357">
        <f t="shared" si="2"/>
        <v>5308.9188794399988</v>
      </c>
      <c r="BQ4" s="357">
        <f t="shared" si="2"/>
        <v>3582.8260193800015</v>
      </c>
      <c r="BR4" s="357">
        <f t="shared" si="2"/>
        <v>2893.4764718200004</v>
      </c>
      <c r="BS4" s="357">
        <f t="shared" si="2"/>
        <v>2539.1118484000003</v>
      </c>
      <c r="BT4" s="357">
        <f t="shared" si="2"/>
        <v>2231.876678590002</v>
      </c>
      <c r="BU4" s="357">
        <f t="shared" si="2"/>
        <v>2138.7000447000005</v>
      </c>
      <c r="BV4" s="357">
        <f t="shared" si="2"/>
        <v>1849.4532988450287</v>
      </c>
      <c r="BW4" s="357">
        <f t="shared" si="2"/>
        <v>2186.7022663347934</v>
      </c>
      <c r="BX4" s="358">
        <f>SUM(BX6:BX9)</f>
        <v>2184.9667471175726</v>
      </c>
      <c r="BY4" s="358">
        <f>SUM(BY6:BY9)</f>
        <v>2205.1974416092867</v>
      </c>
      <c r="BZ4" s="358">
        <f>SUM(BZ6:BZ9)</f>
        <v>2284.0975855479855</v>
      </c>
      <c r="CA4" s="359">
        <f>SUM(CA6:CA9)</f>
        <v>2310.3387663948392</v>
      </c>
    </row>
    <row r="5" spans="1:79" s="54" customFormat="1" ht="24.75" customHeight="1" x14ac:dyDescent="0.4">
      <c r="A5" s="48"/>
      <c r="B5" s="123" t="s">
        <v>504</v>
      </c>
      <c r="C5" s="48"/>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2"/>
      <c r="BD5" s="361"/>
      <c r="BE5" s="361"/>
      <c r="BF5" s="361"/>
      <c r="BG5" s="361"/>
      <c r="BH5" s="361"/>
      <c r="BI5" s="361"/>
      <c r="BJ5" s="361"/>
      <c r="BK5" s="361"/>
      <c r="BL5" s="361"/>
      <c r="BM5" s="361"/>
      <c r="BN5" s="361"/>
      <c r="BO5" s="361"/>
      <c r="BP5" s="361"/>
      <c r="BQ5" s="361"/>
      <c r="BR5" s="361"/>
      <c r="BS5" s="361"/>
      <c r="BT5" s="361"/>
      <c r="BU5" s="361"/>
      <c r="BV5" s="361"/>
      <c r="BW5" s="361"/>
      <c r="BX5" s="362"/>
      <c r="BY5" s="362"/>
      <c r="BZ5" s="362"/>
      <c r="CA5" s="363"/>
    </row>
    <row r="6" spans="1:79" s="54" customFormat="1" x14ac:dyDescent="0.4">
      <c r="A6" s="375"/>
      <c r="B6" s="415" t="s">
        <v>505</v>
      </c>
      <c r="C6" s="327"/>
      <c r="D6" s="361">
        <v>0</v>
      </c>
      <c r="E6" s="361">
        <v>0</v>
      </c>
      <c r="F6" s="361">
        <v>0</v>
      </c>
      <c r="G6" s="361">
        <v>0</v>
      </c>
      <c r="H6" s="361">
        <v>0</v>
      </c>
      <c r="I6" s="361">
        <v>0</v>
      </c>
      <c r="J6" s="361">
        <v>0</v>
      </c>
      <c r="K6" s="361">
        <v>0</v>
      </c>
      <c r="L6" s="361">
        <v>0</v>
      </c>
      <c r="M6" s="361">
        <v>0</v>
      </c>
      <c r="N6" s="361">
        <v>0</v>
      </c>
      <c r="O6" s="361">
        <v>0</v>
      </c>
      <c r="P6" s="361">
        <v>0</v>
      </c>
      <c r="Q6" s="361">
        <v>0</v>
      </c>
      <c r="R6" s="361">
        <v>0</v>
      </c>
      <c r="S6" s="361">
        <v>0</v>
      </c>
      <c r="T6" s="361">
        <v>0</v>
      </c>
      <c r="U6" s="361">
        <v>0</v>
      </c>
      <c r="V6" s="361">
        <v>0</v>
      </c>
      <c r="W6" s="361">
        <v>0</v>
      </c>
      <c r="X6" s="361">
        <v>0</v>
      </c>
      <c r="Y6" s="361">
        <v>0</v>
      </c>
      <c r="Z6" s="361">
        <v>0</v>
      </c>
      <c r="AA6" s="361">
        <v>0</v>
      </c>
      <c r="AB6" s="361">
        <v>0</v>
      </c>
      <c r="AC6" s="361">
        <v>0</v>
      </c>
      <c r="AD6" s="361">
        <v>0</v>
      </c>
      <c r="AE6" s="361">
        <v>0</v>
      </c>
      <c r="AF6" s="361">
        <v>0</v>
      </c>
      <c r="AG6" s="361">
        <v>0</v>
      </c>
      <c r="AH6" s="361">
        <v>0</v>
      </c>
      <c r="AI6" s="361">
        <v>0</v>
      </c>
      <c r="AJ6" s="361">
        <v>0</v>
      </c>
      <c r="AK6" s="361">
        <v>0</v>
      </c>
      <c r="AL6" s="361">
        <v>0</v>
      </c>
      <c r="AM6" s="361">
        <v>0</v>
      </c>
      <c r="AN6" s="361">
        <v>0</v>
      </c>
      <c r="AO6" s="361">
        <v>0</v>
      </c>
      <c r="AP6" s="361">
        <v>0</v>
      </c>
      <c r="AQ6" s="361">
        <v>0</v>
      </c>
      <c r="AR6" s="361">
        <v>0</v>
      </c>
      <c r="AS6" s="361">
        <v>0</v>
      </c>
      <c r="AT6" s="361">
        <v>0</v>
      </c>
      <c r="AU6" s="361">
        <v>0</v>
      </c>
      <c r="AV6" s="361">
        <v>0</v>
      </c>
      <c r="AW6" s="361">
        <v>0</v>
      </c>
      <c r="AX6" s="361">
        <v>0</v>
      </c>
      <c r="AY6" s="361">
        <v>0</v>
      </c>
      <c r="AZ6" s="361">
        <v>0</v>
      </c>
      <c r="BA6" s="361">
        <v>0</v>
      </c>
      <c r="BB6" s="361">
        <v>0</v>
      </c>
      <c r="BC6" s="362">
        <v>0</v>
      </c>
      <c r="BD6" s="361">
        <v>4621.4050478363251</v>
      </c>
      <c r="BE6" s="361">
        <v>5052.9140045040276</v>
      </c>
      <c r="BF6" s="361">
        <v>5038.3999390028666</v>
      </c>
      <c r="BG6" s="361">
        <v>5050.6973474168963</v>
      </c>
      <c r="BH6" s="361">
        <v>4716.6390675993789</v>
      </c>
      <c r="BI6" s="361">
        <v>4532.1900443650775</v>
      </c>
      <c r="BJ6" s="361">
        <v>4574.2510630700235</v>
      </c>
      <c r="BK6" s="361">
        <v>5056.8584049752199</v>
      </c>
      <c r="BL6" s="361">
        <v>5098.7516794821649</v>
      </c>
      <c r="BM6" s="361">
        <v>4984.9200626353177</v>
      </c>
      <c r="BN6" s="361">
        <v>4635.0118573493246</v>
      </c>
      <c r="BO6" s="361">
        <v>4042.2862376047092</v>
      </c>
      <c r="BP6" s="361">
        <v>2489.4119175746559</v>
      </c>
      <c r="BQ6" s="361">
        <v>991.64976374931302</v>
      </c>
      <c r="BR6" s="361">
        <v>459.84335153560301</v>
      </c>
      <c r="BS6" s="361">
        <v>232.57641342525937</v>
      </c>
      <c r="BT6" s="361">
        <v>91.009089681354709</v>
      </c>
      <c r="BU6" s="361">
        <v>19.737945281754381</v>
      </c>
      <c r="BV6" s="361">
        <v>3.9810208790707491</v>
      </c>
      <c r="BW6" s="361">
        <v>0</v>
      </c>
      <c r="BX6" s="362">
        <v>-8.8493727655853505E-2</v>
      </c>
      <c r="BY6" s="362">
        <v>-9.9529440726669804E-2</v>
      </c>
      <c r="BZ6" s="362">
        <v>-6.6458093934835816E-2</v>
      </c>
      <c r="CA6" s="363">
        <v>-3.3288940250662424E-2</v>
      </c>
    </row>
    <row r="7" spans="1:79" s="54" customFormat="1" x14ac:dyDescent="0.4">
      <c r="A7" s="48"/>
      <c r="B7" s="261" t="s">
        <v>506</v>
      </c>
      <c r="C7" s="123"/>
      <c r="D7" s="361">
        <v>0</v>
      </c>
      <c r="E7" s="361">
        <v>0</v>
      </c>
      <c r="F7" s="361">
        <v>0</v>
      </c>
      <c r="G7" s="361">
        <v>0</v>
      </c>
      <c r="H7" s="361">
        <v>0</v>
      </c>
      <c r="I7" s="361">
        <v>0</v>
      </c>
      <c r="J7" s="361">
        <v>0</v>
      </c>
      <c r="K7" s="361">
        <v>0</v>
      </c>
      <c r="L7" s="361">
        <v>0</v>
      </c>
      <c r="M7" s="361">
        <v>0</v>
      </c>
      <c r="N7" s="361">
        <v>0</v>
      </c>
      <c r="O7" s="361">
        <v>0</v>
      </c>
      <c r="P7" s="361">
        <v>0</v>
      </c>
      <c r="Q7" s="361">
        <v>0</v>
      </c>
      <c r="R7" s="361">
        <v>0</v>
      </c>
      <c r="S7" s="361">
        <v>0</v>
      </c>
      <c r="T7" s="361">
        <v>0</v>
      </c>
      <c r="U7" s="361">
        <v>0</v>
      </c>
      <c r="V7" s="361">
        <v>0</v>
      </c>
      <c r="W7" s="361">
        <v>0</v>
      </c>
      <c r="X7" s="361">
        <v>0</v>
      </c>
      <c r="Y7" s="361">
        <v>0</v>
      </c>
      <c r="Z7" s="361">
        <v>0</v>
      </c>
      <c r="AA7" s="361">
        <v>0</v>
      </c>
      <c r="AB7" s="361">
        <v>0</v>
      </c>
      <c r="AC7" s="361">
        <v>0</v>
      </c>
      <c r="AD7" s="361">
        <v>0</v>
      </c>
      <c r="AE7" s="361">
        <v>0</v>
      </c>
      <c r="AF7" s="361">
        <v>0</v>
      </c>
      <c r="AG7" s="361">
        <v>0</v>
      </c>
      <c r="AH7" s="361">
        <v>0</v>
      </c>
      <c r="AI7" s="361">
        <v>0</v>
      </c>
      <c r="AJ7" s="361">
        <v>0</v>
      </c>
      <c r="AK7" s="361">
        <v>0</v>
      </c>
      <c r="AL7" s="361">
        <v>0</v>
      </c>
      <c r="AM7" s="361">
        <v>0</v>
      </c>
      <c r="AN7" s="361">
        <v>0</v>
      </c>
      <c r="AO7" s="361">
        <v>0</v>
      </c>
      <c r="AP7" s="361">
        <v>0</v>
      </c>
      <c r="AQ7" s="361">
        <v>0</v>
      </c>
      <c r="AR7" s="361">
        <v>0</v>
      </c>
      <c r="AS7" s="361">
        <v>0</v>
      </c>
      <c r="AT7" s="361">
        <v>0</v>
      </c>
      <c r="AU7" s="361">
        <v>0</v>
      </c>
      <c r="AV7" s="361">
        <v>0</v>
      </c>
      <c r="AW7" s="361">
        <v>0</v>
      </c>
      <c r="AX7" s="361">
        <v>0</v>
      </c>
      <c r="AY7" s="361">
        <v>0</v>
      </c>
      <c r="AZ7" s="361">
        <v>0</v>
      </c>
      <c r="BA7" s="361">
        <v>0</v>
      </c>
      <c r="BB7" s="361">
        <v>0</v>
      </c>
      <c r="BC7" s="362">
        <v>0</v>
      </c>
      <c r="BD7" s="361">
        <v>4443.8717844644088</v>
      </c>
      <c r="BE7" s="361">
        <v>4623.1189933269143</v>
      </c>
      <c r="BF7" s="361">
        <v>4787.3978654276079</v>
      </c>
      <c r="BG7" s="361">
        <v>4887.6085699017249</v>
      </c>
      <c r="BH7" s="361">
        <v>4596.7527005283919</v>
      </c>
      <c r="BI7" s="361">
        <v>3943.0085425279776</v>
      </c>
      <c r="BJ7" s="361">
        <v>3604.4662883198689</v>
      </c>
      <c r="BK7" s="361">
        <v>3385.7518830201843</v>
      </c>
      <c r="BL7" s="361">
        <v>3061.3235328641586</v>
      </c>
      <c r="BM7" s="361">
        <v>2842.3252079987501</v>
      </c>
      <c r="BN7" s="361">
        <v>2586.2728269605445</v>
      </c>
      <c r="BO7" s="361">
        <v>2304.3874099657314</v>
      </c>
      <c r="BP7" s="361">
        <v>2110.4942592273346</v>
      </c>
      <c r="BQ7" s="361">
        <v>1856.5307370233604</v>
      </c>
      <c r="BR7" s="361">
        <v>1698.8486351058339</v>
      </c>
      <c r="BS7" s="361">
        <v>1558.7238331730643</v>
      </c>
      <c r="BT7" s="361">
        <v>1403.0915060471687</v>
      </c>
      <c r="BU7" s="361">
        <v>1350.2161462646213</v>
      </c>
      <c r="BV7" s="361">
        <v>1124.0385954651622</v>
      </c>
      <c r="BW7" s="361">
        <v>1278.5661100264479</v>
      </c>
      <c r="BX7" s="362">
        <v>1218.6455068957839</v>
      </c>
      <c r="BY7" s="362">
        <v>1178.576665657944</v>
      </c>
      <c r="BZ7" s="362">
        <v>1185.3548265327145</v>
      </c>
      <c r="CA7" s="363">
        <v>1193.6156974942166</v>
      </c>
    </row>
    <row r="8" spans="1:79" s="54" customFormat="1" x14ac:dyDescent="0.4">
      <c r="A8" s="48"/>
      <c r="B8" s="415" t="s">
        <v>363</v>
      </c>
      <c r="C8" s="327"/>
      <c r="D8" s="361">
        <v>0</v>
      </c>
      <c r="E8" s="361">
        <v>0</v>
      </c>
      <c r="F8" s="361">
        <v>0</v>
      </c>
      <c r="G8" s="361">
        <v>0</v>
      </c>
      <c r="H8" s="361">
        <v>0</v>
      </c>
      <c r="I8" s="361">
        <v>0</v>
      </c>
      <c r="J8" s="361">
        <v>0</v>
      </c>
      <c r="K8" s="361">
        <v>0</v>
      </c>
      <c r="L8" s="361">
        <v>0</v>
      </c>
      <c r="M8" s="361">
        <v>0</v>
      </c>
      <c r="N8" s="361">
        <v>0</v>
      </c>
      <c r="O8" s="361">
        <v>0</v>
      </c>
      <c r="P8" s="361">
        <v>0</v>
      </c>
      <c r="Q8" s="361">
        <v>0</v>
      </c>
      <c r="R8" s="361">
        <v>0</v>
      </c>
      <c r="S8" s="361">
        <v>0</v>
      </c>
      <c r="T8" s="361">
        <v>0</v>
      </c>
      <c r="U8" s="361">
        <v>0</v>
      </c>
      <c r="V8" s="361">
        <v>0</v>
      </c>
      <c r="W8" s="361">
        <v>0</v>
      </c>
      <c r="X8" s="361">
        <v>0</v>
      </c>
      <c r="Y8" s="361">
        <v>0</v>
      </c>
      <c r="Z8" s="361">
        <v>0</v>
      </c>
      <c r="AA8" s="361">
        <v>0</v>
      </c>
      <c r="AB8" s="361">
        <v>0</v>
      </c>
      <c r="AC8" s="361">
        <v>0</v>
      </c>
      <c r="AD8" s="361">
        <v>0</v>
      </c>
      <c r="AE8" s="361">
        <v>0</v>
      </c>
      <c r="AF8" s="361">
        <v>0</v>
      </c>
      <c r="AG8" s="361">
        <v>0</v>
      </c>
      <c r="AH8" s="361">
        <v>0</v>
      </c>
      <c r="AI8" s="361">
        <v>0</v>
      </c>
      <c r="AJ8" s="361">
        <v>0</v>
      </c>
      <c r="AK8" s="361">
        <v>0</v>
      </c>
      <c r="AL8" s="361">
        <v>0</v>
      </c>
      <c r="AM8" s="361">
        <v>0</v>
      </c>
      <c r="AN8" s="361">
        <v>0</v>
      </c>
      <c r="AO8" s="361">
        <v>0</v>
      </c>
      <c r="AP8" s="361">
        <v>0</v>
      </c>
      <c r="AQ8" s="361">
        <v>0</v>
      </c>
      <c r="AR8" s="361">
        <v>0</v>
      </c>
      <c r="AS8" s="361">
        <v>0</v>
      </c>
      <c r="AT8" s="361">
        <v>0</v>
      </c>
      <c r="AU8" s="361">
        <v>0</v>
      </c>
      <c r="AV8" s="361">
        <v>0</v>
      </c>
      <c r="AW8" s="361">
        <v>0</v>
      </c>
      <c r="AX8" s="361">
        <v>0</v>
      </c>
      <c r="AY8" s="361">
        <v>0</v>
      </c>
      <c r="AZ8" s="361">
        <v>0</v>
      </c>
      <c r="BA8" s="361">
        <v>0</v>
      </c>
      <c r="BB8" s="361">
        <v>0</v>
      </c>
      <c r="BC8" s="362">
        <v>0</v>
      </c>
      <c r="BD8" s="361">
        <v>252.8506024179687</v>
      </c>
      <c r="BE8" s="361">
        <v>334.41491264418875</v>
      </c>
      <c r="BF8" s="361">
        <v>376.31615316717199</v>
      </c>
      <c r="BG8" s="361">
        <v>377.57849637345873</v>
      </c>
      <c r="BH8" s="361">
        <v>328.26976673374355</v>
      </c>
      <c r="BI8" s="361">
        <v>296.30574154435226</v>
      </c>
      <c r="BJ8" s="361">
        <v>290.48548701729464</v>
      </c>
      <c r="BK8" s="361">
        <v>283.72187865289749</v>
      </c>
      <c r="BL8" s="361">
        <v>276.94990169243857</v>
      </c>
      <c r="BM8" s="361">
        <v>304.28514955817326</v>
      </c>
      <c r="BN8" s="361">
        <v>388.24454173128282</v>
      </c>
      <c r="BO8" s="361">
        <v>430.68552026831782</v>
      </c>
      <c r="BP8" s="361">
        <v>508.21788711256067</v>
      </c>
      <c r="BQ8" s="361">
        <v>557.83154347728623</v>
      </c>
      <c r="BR8" s="361">
        <v>585.49981248498932</v>
      </c>
      <c r="BS8" s="361">
        <v>622.29518182127993</v>
      </c>
      <c r="BT8" s="361">
        <v>628.88356754816061</v>
      </c>
      <c r="BU8" s="361">
        <v>677.44579633632532</v>
      </c>
      <c r="BV8" s="361">
        <v>653.6929800550073</v>
      </c>
      <c r="BW8" s="361">
        <v>815.81454106330921</v>
      </c>
      <c r="BX8" s="362">
        <v>872.06469926666978</v>
      </c>
      <c r="BY8" s="362">
        <v>930.71459140241632</v>
      </c>
      <c r="BZ8" s="362">
        <v>999.97075297459889</v>
      </c>
      <c r="CA8" s="363">
        <v>1012.6568279682206</v>
      </c>
    </row>
    <row r="9" spans="1:79" s="54" customFormat="1" x14ac:dyDescent="0.4">
      <c r="A9" s="48"/>
      <c r="B9" s="415" t="s">
        <v>507</v>
      </c>
      <c r="C9" s="327"/>
      <c r="D9" s="361">
        <v>0</v>
      </c>
      <c r="E9" s="361">
        <v>0</v>
      </c>
      <c r="F9" s="361">
        <v>0</v>
      </c>
      <c r="G9" s="361">
        <v>0</v>
      </c>
      <c r="H9" s="361">
        <v>0</v>
      </c>
      <c r="I9" s="361">
        <v>0</v>
      </c>
      <c r="J9" s="361">
        <v>0</v>
      </c>
      <c r="K9" s="361">
        <v>0</v>
      </c>
      <c r="L9" s="361">
        <v>0</v>
      </c>
      <c r="M9" s="361">
        <v>0</v>
      </c>
      <c r="N9" s="361">
        <v>0</v>
      </c>
      <c r="O9" s="361">
        <v>0</v>
      </c>
      <c r="P9" s="361">
        <v>0</v>
      </c>
      <c r="Q9" s="361">
        <v>0</v>
      </c>
      <c r="R9" s="361">
        <v>0</v>
      </c>
      <c r="S9" s="361">
        <v>0</v>
      </c>
      <c r="T9" s="361">
        <v>0</v>
      </c>
      <c r="U9" s="361">
        <v>0</v>
      </c>
      <c r="V9" s="361">
        <v>0</v>
      </c>
      <c r="W9" s="361">
        <v>0</v>
      </c>
      <c r="X9" s="361">
        <v>0</v>
      </c>
      <c r="Y9" s="361">
        <v>0</v>
      </c>
      <c r="Z9" s="361">
        <v>0</v>
      </c>
      <c r="AA9" s="361">
        <v>0</v>
      </c>
      <c r="AB9" s="361">
        <v>0</v>
      </c>
      <c r="AC9" s="361">
        <v>0</v>
      </c>
      <c r="AD9" s="361">
        <v>0</v>
      </c>
      <c r="AE9" s="361">
        <v>0</v>
      </c>
      <c r="AF9" s="361">
        <v>0</v>
      </c>
      <c r="AG9" s="361">
        <v>0</v>
      </c>
      <c r="AH9" s="361">
        <v>0</v>
      </c>
      <c r="AI9" s="361">
        <v>0</v>
      </c>
      <c r="AJ9" s="361">
        <v>0</v>
      </c>
      <c r="AK9" s="361">
        <v>0</v>
      </c>
      <c r="AL9" s="361">
        <v>0</v>
      </c>
      <c r="AM9" s="361">
        <v>0</v>
      </c>
      <c r="AN9" s="361">
        <v>0</v>
      </c>
      <c r="AO9" s="361">
        <v>0</v>
      </c>
      <c r="AP9" s="361">
        <v>0</v>
      </c>
      <c r="AQ9" s="361">
        <v>0</v>
      </c>
      <c r="AR9" s="361">
        <v>0</v>
      </c>
      <c r="AS9" s="361">
        <v>0</v>
      </c>
      <c r="AT9" s="361">
        <v>0</v>
      </c>
      <c r="AU9" s="361">
        <v>0</v>
      </c>
      <c r="AV9" s="361">
        <v>0</v>
      </c>
      <c r="AW9" s="361">
        <v>0</v>
      </c>
      <c r="AX9" s="361">
        <v>0</v>
      </c>
      <c r="AY9" s="361">
        <v>0</v>
      </c>
      <c r="AZ9" s="361">
        <v>0</v>
      </c>
      <c r="BA9" s="361">
        <v>0</v>
      </c>
      <c r="BB9" s="361">
        <v>0</v>
      </c>
      <c r="BC9" s="362">
        <v>0</v>
      </c>
      <c r="BD9" s="361">
        <v>3803.0995652812981</v>
      </c>
      <c r="BE9" s="361">
        <v>4090.4592089370417</v>
      </c>
      <c r="BF9" s="361">
        <v>4035.2007533549531</v>
      </c>
      <c r="BG9" s="361">
        <v>2543.1338387278502</v>
      </c>
      <c r="BH9" s="361">
        <v>387.25146513848631</v>
      </c>
      <c r="BI9" s="361">
        <v>378.49167616759223</v>
      </c>
      <c r="BJ9" s="361">
        <v>369.56801050281319</v>
      </c>
      <c r="BK9" s="361">
        <v>301.65370261046604</v>
      </c>
      <c r="BL9" s="361">
        <v>247.70829535123684</v>
      </c>
      <c r="BM9" s="361">
        <v>242.22955762775757</v>
      </c>
      <c r="BN9" s="361">
        <v>246.86677997705561</v>
      </c>
      <c r="BO9" s="361">
        <v>219.85627468124156</v>
      </c>
      <c r="BP9" s="361">
        <v>200.79481552544743</v>
      </c>
      <c r="BQ9" s="361">
        <v>176.81397513004168</v>
      </c>
      <c r="BR9" s="361">
        <v>149.28467269357429</v>
      </c>
      <c r="BS9" s="361">
        <v>125.51641998039663</v>
      </c>
      <c r="BT9" s="361">
        <v>108.89251531331824</v>
      </c>
      <c r="BU9" s="361">
        <v>91.300156817299339</v>
      </c>
      <c r="BV9" s="361">
        <v>67.740702445788372</v>
      </c>
      <c r="BW9" s="361">
        <v>92.321615245036554</v>
      </c>
      <c r="BX9" s="362">
        <v>94.345034682774752</v>
      </c>
      <c r="BY9" s="362">
        <v>96.005713989652889</v>
      </c>
      <c r="BZ9" s="362">
        <v>98.838464134606923</v>
      </c>
      <c r="CA9" s="363">
        <v>104.09952987265257</v>
      </c>
    </row>
    <row r="10" spans="1:79" s="54" customFormat="1" ht="24.75" customHeight="1" x14ac:dyDescent="0.4">
      <c r="A10" s="48"/>
      <c r="B10" s="261" t="s">
        <v>508</v>
      </c>
      <c r="C10" s="123"/>
      <c r="D10" s="361">
        <f>SUM(D11:D14)</f>
        <v>0</v>
      </c>
      <c r="E10" s="361">
        <f t="shared" ref="E10:BP10" si="3">SUM(E11:E14)</f>
        <v>0</v>
      </c>
      <c r="F10" s="361">
        <f t="shared" si="3"/>
        <v>0</v>
      </c>
      <c r="G10" s="361">
        <f t="shared" si="3"/>
        <v>0</v>
      </c>
      <c r="H10" s="361">
        <f t="shared" si="3"/>
        <v>0</v>
      </c>
      <c r="I10" s="361">
        <f t="shared" si="3"/>
        <v>0</v>
      </c>
      <c r="J10" s="361">
        <f t="shared" si="3"/>
        <v>0</v>
      </c>
      <c r="K10" s="361">
        <f t="shared" si="3"/>
        <v>0</v>
      </c>
      <c r="L10" s="361">
        <f t="shared" si="3"/>
        <v>0</v>
      </c>
      <c r="M10" s="361">
        <f t="shared" si="3"/>
        <v>0</v>
      </c>
      <c r="N10" s="361">
        <f t="shared" si="3"/>
        <v>0</v>
      </c>
      <c r="O10" s="361">
        <f t="shared" si="3"/>
        <v>0</v>
      </c>
      <c r="P10" s="361">
        <f t="shared" si="3"/>
        <v>0</v>
      </c>
      <c r="Q10" s="361">
        <f t="shared" si="3"/>
        <v>0</v>
      </c>
      <c r="R10" s="361">
        <f t="shared" si="3"/>
        <v>0</v>
      </c>
      <c r="S10" s="361">
        <f t="shared" si="3"/>
        <v>0</v>
      </c>
      <c r="T10" s="361">
        <f t="shared" si="3"/>
        <v>0</v>
      </c>
      <c r="U10" s="361">
        <f t="shared" si="3"/>
        <v>0</v>
      </c>
      <c r="V10" s="361">
        <f t="shared" si="3"/>
        <v>0</v>
      </c>
      <c r="W10" s="361">
        <f t="shared" si="3"/>
        <v>0</v>
      </c>
      <c r="X10" s="361">
        <f t="shared" si="3"/>
        <v>0</v>
      </c>
      <c r="Y10" s="361">
        <f t="shared" si="3"/>
        <v>0</v>
      </c>
      <c r="Z10" s="361">
        <f t="shared" si="3"/>
        <v>0</v>
      </c>
      <c r="AA10" s="361">
        <f t="shared" si="3"/>
        <v>0</v>
      </c>
      <c r="AB10" s="361">
        <f t="shared" si="3"/>
        <v>0</v>
      </c>
      <c r="AC10" s="361">
        <f t="shared" si="3"/>
        <v>0</v>
      </c>
      <c r="AD10" s="361">
        <f t="shared" si="3"/>
        <v>0</v>
      </c>
      <c r="AE10" s="361">
        <f t="shared" si="3"/>
        <v>0</v>
      </c>
      <c r="AF10" s="361">
        <f t="shared" si="3"/>
        <v>0</v>
      </c>
      <c r="AG10" s="361">
        <f t="shared" si="3"/>
        <v>0</v>
      </c>
      <c r="AH10" s="361">
        <f t="shared" si="3"/>
        <v>0</v>
      </c>
      <c r="AI10" s="361">
        <f t="shared" si="3"/>
        <v>0</v>
      </c>
      <c r="AJ10" s="361">
        <f t="shared" si="3"/>
        <v>0</v>
      </c>
      <c r="AK10" s="361">
        <f t="shared" si="3"/>
        <v>0</v>
      </c>
      <c r="AL10" s="361">
        <f t="shared" si="3"/>
        <v>0</v>
      </c>
      <c r="AM10" s="361">
        <f t="shared" si="3"/>
        <v>0</v>
      </c>
      <c r="AN10" s="361">
        <f t="shared" si="3"/>
        <v>0</v>
      </c>
      <c r="AO10" s="361">
        <f t="shared" si="3"/>
        <v>0</v>
      </c>
      <c r="AP10" s="361">
        <f t="shared" si="3"/>
        <v>0</v>
      </c>
      <c r="AQ10" s="361">
        <f t="shared" si="3"/>
        <v>0</v>
      </c>
      <c r="AR10" s="361">
        <f t="shared" si="3"/>
        <v>0</v>
      </c>
      <c r="AS10" s="361">
        <f t="shared" si="3"/>
        <v>0</v>
      </c>
      <c r="AT10" s="361">
        <f t="shared" si="3"/>
        <v>0</v>
      </c>
      <c r="AU10" s="361">
        <f t="shared" si="3"/>
        <v>0</v>
      </c>
      <c r="AV10" s="361">
        <f t="shared" si="3"/>
        <v>0</v>
      </c>
      <c r="AW10" s="361">
        <f t="shared" si="3"/>
        <v>0</v>
      </c>
      <c r="AX10" s="361">
        <f t="shared" si="3"/>
        <v>0</v>
      </c>
      <c r="AY10" s="361">
        <f t="shared" si="3"/>
        <v>0</v>
      </c>
      <c r="AZ10" s="361">
        <f t="shared" si="3"/>
        <v>0</v>
      </c>
      <c r="BA10" s="361">
        <f t="shared" si="3"/>
        <v>0</v>
      </c>
      <c r="BB10" s="361">
        <f t="shared" si="3"/>
        <v>0</v>
      </c>
      <c r="BC10" s="362">
        <f t="shared" si="3"/>
        <v>0</v>
      </c>
      <c r="BD10" s="361">
        <f t="shared" si="3"/>
        <v>0</v>
      </c>
      <c r="BE10" s="361">
        <f t="shared" si="3"/>
        <v>0</v>
      </c>
      <c r="BF10" s="361">
        <f t="shared" si="3"/>
        <v>0</v>
      </c>
      <c r="BG10" s="361">
        <f t="shared" si="3"/>
        <v>0</v>
      </c>
      <c r="BH10" s="361">
        <f t="shared" si="3"/>
        <v>3278</v>
      </c>
      <c r="BI10" s="361">
        <f t="shared" si="3"/>
        <v>2526</v>
      </c>
      <c r="BJ10" s="361">
        <f t="shared" si="3"/>
        <v>2050</v>
      </c>
      <c r="BK10" s="361">
        <f t="shared" si="3"/>
        <v>1737.5119804834528</v>
      </c>
      <c r="BL10" s="361">
        <f t="shared" si="3"/>
        <v>1455.6900798477316</v>
      </c>
      <c r="BM10" s="361">
        <f t="shared" si="3"/>
        <v>876.97242974579706</v>
      </c>
      <c r="BN10" s="361">
        <f t="shared" si="3"/>
        <v>633.219714059539</v>
      </c>
      <c r="BO10" s="361">
        <f t="shared" si="3"/>
        <v>451.05771460709826</v>
      </c>
      <c r="BP10" s="361">
        <f t="shared" si="3"/>
        <v>292.27523465753882</v>
      </c>
      <c r="BQ10" s="361">
        <f t="shared" ref="BQ10:CA10" si="4">SUM(BQ11:BQ14)</f>
        <v>172.17469324246855</v>
      </c>
      <c r="BR10" s="361">
        <f t="shared" si="4"/>
        <v>119.49141678258313</v>
      </c>
      <c r="BS10" s="361">
        <f t="shared" si="4"/>
        <v>80.22480311229458</v>
      </c>
      <c r="BT10" s="361">
        <f t="shared" si="4"/>
        <v>59.174369123155138</v>
      </c>
      <c r="BU10" s="361">
        <f t="shared" si="4"/>
        <v>42.607802019297843</v>
      </c>
      <c r="BV10" s="361">
        <f t="shared" si="4"/>
        <v>32.681386523429381</v>
      </c>
      <c r="BW10" s="361">
        <f t="shared" si="4"/>
        <v>25.502906301287176</v>
      </c>
      <c r="BX10" s="362">
        <f t="shared" si="4"/>
        <v>19.906815776762873</v>
      </c>
      <c r="BY10" s="362">
        <f t="shared" si="4"/>
        <v>16.077206537917384</v>
      </c>
      <c r="BZ10" s="362">
        <f t="shared" si="4"/>
        <v>12.808500506505021</v>
      </c>
      <c r="CA10" s="363">
        <f t="shared" si="4"/>
        <v>0</v>
      </c>
    </row>
    <row r="11" spans="1:79" s="54" customFormat="1" x14ac:dyDescent="0.4">
      <c r="A11" s="48"/>
      <c r="B11" s="417" t="s">
        <v>505</v>
      </c>
      <c r="C11" s="415"/>
      <c r="D11" s="361">
        <v>0</v>
      </c>
      <c r="E11" s="361">
        <v>0</v>
      </c>
      <c r="F11" s="361">
        <v>0</v>
      </c>
      <c r="G11" s="361">
        <v>0</v>
      </c>
      <c r="H11" s="361">
        <v>0</v>
      </c>
      <c r="I11" s="361">
        <v>0</v>
      </c>
      <c r="J11" s="361">
        <v>0</v>
      </c>
      <c r="K11" s="361">
        <v>0</v>
      </c>
      <c r="L11" s="361">
        <v>0</v>
      </c>
      <c r="M11" s="361">
        <v>0</v>
      </c>
      <c r="N11" s="361">
        <v>0</v>
      </c>
      <c r="O11" s="361">
        <v>0</v>
      </c>
      <c r="P11" s="361">
        <v>0</v>
      </c>
      <c r="Q11" s="361">
        <v>0</v>
      </c>
      <c r="R11" s="361">
        <v>0</v>
      </c>
      <c r="S11" s="361">
        <v>0</v>
      </c>
      <c r="T11" s="361">
        <v>0</v>
      </c>
      <c r="U11" s="361">
        <v>0</v>
      </c>
      <c r="V11" s="361">
        <v>0</v>
      </c>
      <c r="W11" s="361">
        <v>0</v>
      </c>
      <c r="X11" s="361">
        <v>0</v>
      </c>
      <c r="Y11" s="361">
        <v>0</v>
      </c>
      <c r="Z11" s="361">
        <v>0</v>
      </c>
      <c r="AA11" s="361">
        <v>0</v>
      </c>
      <c r="AB11" s="361">
        <v>0</v>
      </c>
      <c r="AC11" s="361">
        <v>0</v>
      </c>
      <c r="AD11" s="361">
        <v>0</v>
      </c>
      <c r="AE11" s="361">
        <v>0</v>
      </c>
      <c r="AF11" s="361">
        <v>0</v>
      </c>
      <c r="AG11" s="361">
        <v>0</v>
      </c>
      <c r="AH11" s="361">
        <v>0</v>
      </c>
      <c r="AI11" s="361">
        <v>0</v>
      </c>
      <c r="AJ11" s="361">
        <v>0</v>
      </c>
      <c r="AK11" s="361">
        <v>0</v>
      </c>
      <c r="AL11" s="361">
        <v>0</v>
      </c>
      <c r="AM11" s="361">
        <v>0</v>
      </c>
      <c r="AN11" s="361">
        <v>0</v>
      </c>
      <c r="AO11" s="361">
        <v>0</v>
      </c>
      <c r="AP11" s="361">
        <v>0</v>
      </c>
      <c r="AQ11" s="361">
        <v>0</v>
      </c>
      <c r="AR11" s="361">
        <v>0</v>
      </c>
      <c r="AS11" s="361">
        <v>0</v>
      </c>
      <c r="AT11" s="361">
        <v>0</v>
      </c>
      <c r="AU11" s="361">
        <v>0</v>
      </c>
      <c r="AV11" s="361">
        <v>0</v>
      </c>
      <c r="AW11" s="361">
        <v>0</v>
      </c>
      <c r="AX11" s="361">
        <v>0</v>
      </c>
      <c r="AY11" s="361">
        <v>0</v>
      </c>
      <c r="AZ11" s="361">
        <v>0</v>
      </c>
      <c r="BA11" s="361">
        <v>0</v>
      </c>
      <c r="BB11" s="361">
        <v>0</v>
      </c>
      <c r="BC11" s="362">
        <v>0</v>
      </c>
      <c r="BD11" s="361" t="s">
        <v>409</v>
      </c>
      <c r="BE11" s="361" t="s">
        <v>409</v>
      </c>
      <c r="BF11" s="361" t="s">
        <v>409</v>
      </c>
      <c r="BG11" s="361" t="s">
        <v>409</v>
      </c>
      <c r="BH11" s="361">
        <v>762.85481436764269</v>
      </c>
      <c r="BI11" s="361">
        <v>581.84828131173447</v>
      </c>
      <c r="BJ11" s="361">
        <v>473.61722956436608</v>
      </c>
      <c r="BK11" s="361">
        <v>413.95084160102698</v>
      </c>
      <c r="BL11" s="361">
        <v>361.9907599972754</v>
      </c>
      <c r="BM11" s="361">
        <v>257.46548854574922</v>
      </c>
      <c r="BN11" s="361">
        <v>205.60454345030763</v>
      </c>
      <c r="BO11" s="361">
        <v>154.90300893745626</v>
      </c>
      <c r="BP11" s="361">
        <v>76.267852899601877</v>
      </c>
      <c r="BQ11" s="361">
        <v>20.56193343208226</v>
      </c>
      <c r="BR11" s="361">
        <v>6.1435737027836854</v>
      </c>
      <c r="BS11" s="361">
        <v>2.054652867902226</v>
      </c>
      <c r="BT11" s="361">
        <v>0.52378414252916405</v>
      </c>
      <c r="BU11" s="361">
        <v>0</v>
      </c>
      <c r="BV11" s="361">
        <v>0</v>
      </c>
      <c r="BW11" s="361">
        <v>0</v>
      </c>
      <c r="BX11" s="362">
        <v>0</v>
      </c>
      <c r="BY11" s="362">
        <v>0</v>
      </c>
      <c r="BZ11" s="362">
        <v>0</v>
      </c>
      <c r="CA11" s="363">
        <v>0</v>
      </c>
    </row>
    <row r="12" spans="1:79" s="54" customFormat="1" x14ac:dyDescent="0.4">
      <c r="A12" s="48"/>
      <c r="B12" s="459" t="s">
        <v>506</v>
      </c>
      <c r="C12" s="261"/>
      <c r="D12" s="361">
        <v>0</v>
      </c>
      <c r="E12" s="361">
        <v>0</v>
      </c>
      <c r="F12" s="361">
        <v>0</v>
      </c>
      <c r="G12" s="361">
        <v>0</v>
      </c>
      <c r="H12" s="361">
        <v>0</v>
      </c>
      <c r="I12" s="361">
        <v>0</v>
      </c>
      <c r="J12" s="361">
        <v>0</v>
      </c>
      <c r="K12" s="361">
        <v>0</v>
      </c>
      <c r="L12" s="361">
        <v>0</v>
      </c>
      <c r="M12" s="361">
        <v>0</v>
      </c>
      <c r="N12" s="361">
        <v>0</v>
      </c>
      <c r="O12" s="361">
        <v>0</v>
      </c>
      <c r="P12" s="361">
        <v>0</v>
      </c>
      <c r="Q12" s="361">
        <v>0</v>
      </c>
      <c r="R12" s="361">
        <v>0</v>
      </c>
      <c r="S12" s="361">
        <v>0</v>
      </c>
      <c r="T12" s="361">
        <v>0</v>
      </c>
      <c r="U12" s="361">
        <v>0</v>
      </c>
      <c r="V12" s="361">
        <v>0</v>
      </c>
      <c r="W12" s="361">
        <v>0</v>
      </c>
      <c r="X12" s="361">
        <v>0</v>
      </c>
      <c r="Y12" s="361">
        <v>0</v>
      </c>
      <c r="Z12" s="361">
        <v>0</v>
      </c>
      <c r="AA12" s="361">
        <v>0</v>
      </c>
      <c r="AB12" s="361">
        <v>0</v>
      </c>
      <c r="AC12" s="361">
        <v>0</v>
      </c>
      <c r="AD12" s="361">
        <v>0</v>
      </c>
      <c r="AE12" s="361">
        <v>0</v>
      </c>
      <c r="AF12" s="361">
        <v>0</v>
      </c>
      <c r="AG12" s="361">
        <v>0</v>
      </c>
      <c r="AH12" s="361">
        <v>0</v>
      </c>
      <c r="AI12" s="361">
        <v>0</v>
      </c>
      <c r="AJ12" s="361">
        <v>0</v>
      </c>
      <c r="AK12" s="361">
        <v>0</v>
      </c>
      <c r="AL12" s="361">
        <v>0</v>
      </c>
      <c r="AM12" s="361">
        <v>0</v>
      </c>
      <c r="AN12" s="361">
        <v>0</v>
      </c>
      <c r="AO12" s="361">
        <v>0</v>
      </c>
      <c r="AP12" s="361">
        <v>0</v>
      </c>
      <c r="AQ12" s="361">
        <v>0</v>
      </c>
      <c r="AR12" s="361">
        <v>0</v>
      </c>
      <c r="AS12" s="361">
        <v>0</v>
      </c>
      <c r="AT12" s="361">
        <v>0</v>
      </c>
      <c r="AU12" s="361">
        <v>0</v>
      </c>
      <c r="AV12" s="361">
        <v>0</v>
      </c>
      <c r="AW12" s="361">
        <v>0</v>
      </c>
      <c r="AX12" s="361">
        <v>0</v>
      </c>
      <c r="AY12" s="361">
        <v>0</v>
      </c>
      <c r="AZ12" s="361">
        <v>0</v>
      </c>
      <c r="BA12" s="361">
        <v>0</v>
      </c>
      <c r="BB12" s="361">
        <v>0</v>
      </c>
      <c r="BC12" s="362">
        <v>0</v>
      </c>
      <c r="BD12" s="361" t="s">
        <v>409</v>
      </c>
      <c r="BE12" s="361" t="s">
        <v>409</v>
      </c>
      <c r="BF12" s="361" t="s">
        <v>409</v>
      </c>
      <c r="BG12" s="361" t="s">
        <v>409</v>
      </c>
      <c r="BH12" s="361">
        <v>2379.5925143374584</v>
      </c>
      <c r="BI12" s="361">
        <v>1837.3630975898855</v>
      </c>
      <c r="BJ12" s="361">
        <v>1488.0812530592266</v>
      </c>
      <c r="BK12" s="361">
        <v>1240.0749327219526</v>
      </c>
      <c r="BL12" s="361">
        <v>1019.2297363963041</v>
      </c>
      <c r="BM12" s="361">
        <v>573.42465157263109</v>
      </c>
      <c r="BN12" s="361">
        <v>385.58487222799226</v>
      </c>
      <c r="BO12" s="361">
        <v>257.83000969421636</v>
      </c>
      <c r="BP12" s="361">
        <v>181.74617268748545</v>
      </c>
      <c r="BQ12" s="361">
        <v>126.36562807856818</v>
      </c>
      <c r="BR12" s="361">
        <v>93.6580137692699</v>
      </c>
      <c r="BS12" s="361">
        <v>62.837986355834744</v>
      </c>
      <c r="BT12" s="361">
        <v>46.313899815803317</v>
      </c>
      <c r="BU12" s="361">
        <v>33.227331836346522</v>
      </c>
      <c r="BV12" s="361">
        <v>25.244402074089098</v>
      </c>
      <c r="BW12" s="361">
        <v>19.998065569425961</v>
      </c>
      <c r="BX12" s="362">
        <v>15.65768498370797</v>
      </c>
      <c r="BY12" s="362">
        <v>12.7639705537732</v>
      </c>
      <c r="BZ12" s="362">
        <v>10.152108112219853</v>
      </c>
      <c r="CA12" s="363">
        <v>0</v>
      </c>
    </row>
    <row r="13" spans="1:79" s="54" customFormat="1" x14ac:dyDescent="0.4">
      <c r="A13" s="48"/>
      <c r="B13" s="417" t="s">
        <v>363</v>
      </c>
      <c r="C13" s="415"/>
      <c r="D13" s="361">
        <v>0</v>
      </c>
      <c r="E13" s="361">
        <v>0</v>
      </c>
      <c r="F13" s="361">
        <v>0</v>
      </c>
      <c r="G13" s="361">
        <v>0</v>
      </c>
      <c r="H13" s="361">
        <v>0</v>
      </c>
      <c r="I13" s="361">
        <v>0</v>
      </c>
      <c r="J13" s="361">
        <v>0</v>
      </c>
      <c r="K13" s="361">
        <v>0</v>
      </c>
      <c r="L13" s="361">
        <v>0</v>
      </c>
      <c r="M13" s="361">
        <v>0</v>
      </c>
      <c r="N13" s="361">
        <v>0</v>
      </c>
      <c r="O13" s="361">
        <v>0</v>
      </c>
      <c r="P13" s="361">
        <v>0</v>
      </c>
      <c r="Q13" s="361">
        <v>0</v>
      </c>
      <c r="R13" s="361">
        <v>0</v>
      </c>
      <c r="S13" s="361">
        <v>0</v>
      </c>
      <c r="T13" s="361">
        <v>0</v>
      </c>
      <c r="U13" s="361">
        <v>0</v>
      </c>
      <c r="V13" s="361">
        <v>0</v>
      </c>
      <c r="W13" s="361">
        <v>0</v>
      </c>
      <c r="X13" s="361">
        <v>0</v>
      </c>
      <c r="Y13" s="361">
        <v>0</v>
      </c>
      <c r="Z13" s="361">
        <v>0</v>
      </c>
      <c r="AA13" s="361">
        <v>0</v>
      </c>
      <c r="AB13" s="361">
        <v>0</v>
      </c>
      <c r="AC13" s="361">
        <v>0</v>
      </c>
      <c r="AD13" s="361">
        <v>0</v>
      </c>
      <c r="AE13" s="361">
        <v>0</v>
      </c>
      <c r="AF13" s="361">
        <v>0</v>
      </c>
      <c r="AG13" s="361">
        <v>0</v>
      </c>
      <c r="AH13" s="361">
        <v>0</v>
      </c>
      <c r="AI13" s="361">
        <v>0</v>
      </c>
      <c r="AJ13" s="361">
        <v>0</v>
      </c>
      <c r="AK13" s="361">
        <v>0</v>
      </c>
      <c r="AL13" s="361">
        <v>0</v>
      </c>
      <c r="AM13" s="361">
        <v>0</v>
      </c>
      <c r="AN13" s="361">
        <v>0</v>
      </c>
      <c r="AO13" s="361">
        <v>0</v>
      </c>
      <c r="AP13" s="361">
        <v>0</v>
      </c>
      <c r="AQ13" s="361">
        <v>0</v>
      </c>
      <c r="AR13" s="361">
        <v>0</v>
      </c>
      <c r="AS13" s="361">
        <v>0</v>
      </c>
      <c r="AT13" s="361">
        <v>0</v>
      </c>
      <c r="AU13" s="361">
        <v>0</v>
      </c>
      <c r="AV13" s="361">
        <v>0</v>
      </c>
      <c r="AW13" s="361">
        <v>0</v>
      </c>
      <c r="AX13" s="361">
        <v>0</v>
      </c>
      <c r="AY13" s="361">
        <v>0</v>
      </c>
      <c r="AZ13" s="361">
        <v>0</v>
      </c>
      <c r="BA13" s="361">
        <v>0</v>
      </c>
      <c r="BB13" s="361">
        <v>0</v>
      </c>
      <c r="BC13" s="362">
        <v>0</v>
      </c>
      <c r="BD13" s="361" t="s">
        <v>409</v>
      </c>
      <c r="BE13" s="361" t="s">
        <v>409</v>
      </c>
      <c r="BF13" s="361" t="s">
        <v>409</v>
      </c>
      <c r="BG13" s="361" t="s">
        <v>409</v>
      </c>
      <c r="BH13" s="361">
        <v>108.83791125867793</v>
      </c>
      <c r="BI13" s="361">
        <v>84.832082180956149</v>
      </c>
      <c r="BJ13" s="361">
        <v>70.239843367596663</v>
      </c>
      <c r="BK13" s="361">
        <v>68.477590995732768</v>
      </c>
      <c r="BL13" s="361">
        <v>59.825526478595897</v>
      </c>
      <c r="BM13" s="361">
        <v>37.890873225309555</v>
      </c>
      <c r="BN13" s="361">
        <v>34.892677098735192</v>
      </c>
      <c r="BO13" s="361">
        <v>32.84295600845541</v>
      </c>
      <c r="BP13" s="361">
        <v>29.407138962203199</v>
      </c>
      <c r="BQ13" s="361">
        <v>23.850722843434482</v>
      </c>
      <c r="BR13" s="361">
        <v>17.51898625593866</v>
      </c>
      <c r="BS13" s="361">
        <v>13.546523277091316</v>
      </c>
      <c r="BT13" s="361">
        <v>11.222394523379242</v>
      </c>
      <c r="BU13" s="361">
        <v>8.5032304573662838</v>
      </c>
      <c r="BV13" s="361">
        <v>6.7475058860228581</v>
      </c>
      <c r="BW13" s="361">
        <v>4.8103828181042658</v>
      </c>
      <c r="BX13" s="362">
        <v>3.6070412262085414</v>
      </c>
      <c r="BY13" s="362">
        <v>2.6977206486697081</v>
      </c>
      <c r="BZ13" s="362">
        <v>2.0334980990379221</v>
      </c>
      <c r="CA13" s="363">
        <v>0</v>
      </c>
    </row>
    <row r="14" spans="1:79" s="54" customFormat="1" x14ac:dyDescent="0.4">
      <c r="A14" s="48"/>
      <c r="B14" s="417" t="s">
        <v>507</v>
      </c>
      <c r="C14" s="415"/>
      <c r="D14" s="361">
        <v>0</v>
      </c>
      <c r="E14" s="361">
        <v>0</v>
      </c>
      <c r="F14" s="361">
        <v>0</v>
      </c>
      <c r="G14" s="361">
        <v>0</v>
      </c>
      <c r="H14" s="361">
        <v>0</v>
      </c>
      <c r="I14" s="361">
        <v>0</v>
      </c>
      <c r="J14" s="361">
        <v>0</v>
      </c>
      <c r="K14" s="361">
        <v>0</v>
      </c>
      <c r="L14" s="361">
        <v>0</v>
      </c>
      <c r="M14" s="361">
        <v>0</v>
      </c>
      <c r="N14" s="361">
        <v>0</v>
      </c>
      <c r="O14" s="361">
        <v>0</v>
      </c>
      <c r="P14" s="361">
        <v>0</v>
      </c>
      <c r="Q14" s="361">
        <v>0</v>
      </c>
      <c r="R14" s="361">
        <v>0</v>
      </c>
      <c r="S14" s="361">
        <v>0</v>
      </c>
      <c r="T14" s="361">
        <v>0</v>
      </c>
      <c r="U14" s="361">
        <v>0</v>
      </c>
      <c r="V14" s="361">
        <v>0</v>
      </c>
      <c r="W14" s="361">
        <v>0</v>
      </c>
      <c r="X14" s="361">
        <v>0</v>
      </c>
      <c r="Y14" s="361">
        <v>0</v>
      </c>
      <c r="Z14" s="361">
        <v>0</v>
      </c>
      <c r="AA14" s="361">
        <v>0</v>
      </c>
      <c r="AB14" s="361">
        <v>0</v>
      </c>
      <c r="AC14" s="361">
        <v>0</v>
      </c>
      <c r="AD14" s="361">
        <v>0</v>
      </c>
      <c r="AE14" s="361">
        <v>0</v>
      </c>
      <c r="AF14" s="361">
        <v>0</v>
      </c>
      <c r="AG14" s="361">
        <v>0</v>
      </c>
      <c r="AH14" s="361">
        <v>0</v>
      </c>
      <c r="AI14" s="361">
        <v>0</v>
      </c>
      <c r="AJ14" s="361">
        <v>0</v>
      </c>
      <c r="AK14" s="361">
        <v>0</v>
      </c>
      <c r="AL14" s="361">
        <v>0</v>
      </c>
      <c r="AM14" s="361">
        <v>0</v>
      </c>
      <c r="AN14" s="361">
        <v>0</v>
      </c>
      <c r="AO14" s="361">
        <v>0</v>
      </c>
      <c r="AP14" s="361">
        <v>0</v>
      </c>
      <c r="AQ14" s="361">
        <v>0</v>
      </c>
      <c r="AR14" s="361">
        <v>0</v>
      </c>
      <c r="AS14" s="361">
        <v>0</v>
      </c>
      <c r="AT14" s="361">
        <v>0</v>
      </c>
      <c r="AU14" s="361">
        <v>0</v>
      </c>
      <c r="AV14" s="361">
        <v>0</v>
      </c>
      <c r="AW14" s="361">
        <v>0</v>
      </c>
      <c r="AX14" s="361">
        <v>0</v>
      </c>
      <c r="AY14" s="361">
        <v>0</v>
      </c>
      <c r="AZ14" s="361">
        <v>0</v>
      </c>
      <c r="BA14" s="361">
        <v>0</v>
      </c>
      <c r="BB14" s="361">
        <v>0</v>
      </c>
      <c r="BC14" s="362">
        <v>0</v>
      </c>
      <c r="BD14" s="361" t="s">
        <v>409</v>
      </c>
      <c r="BE14" s="361" t="s">
        <v>409</v>
      </c>
      <c r="BF14" s="361" t="s">
        <v>409</v>
      </c>
      <c r="BG14" s="361" t="s">
        <v>409</v>
      </c>
      <c r="BH14" s="361">
        <v>26.714760036220948</v>
      </c>
      <c r="BI14" s="361">
        <v>21.956538917423945</v>
      </c>
      <c r="BJ14" s="361">
        <v>18.06167400881057</v>
      </c>
      <c r="BK14" s="361">
        <v>15.008615164740581</v>
      </c>
      <c r="BL14" s="361">
        <v>14.644056975556003</v>
      </c>
      <c r="BM14" s="361">
        <v>8.1914164021072455</v>
      </c>
      <c r="BN14" s="361">
        <v>7.1376212825039191</v>
      </c>
      <c r="BO14" s="361">
        <v>5.4817399669702063</v>
      </c>
      <c r="BP14" s="361">
        <v>4.8540701082483499</v>
      </c>
      <c r="BQ14" s="361">
        <v>1.3964088883836361</v>
      </c>
      <c r="BR14" s="361">
        <v>2.170843054590887</v>
      </c>
      <c r="BS14" s="361">
        <v>1.7856406114663026</v>
      </c>
      <c r="BT14" s="361">
        <v>1.1142906414434108</v>
      </c>
      <c r="BU14" s="361">
        <v>0.87723972558503593</v>
      </c>
      <c r="BV14" s="361">
        <v>0.68947856331742785</v>
      </c>
      <c r="BW14" s="361">
        <v>0.69445791375695065</v>
      </c>
      <c r="BX14" s="362">
        <v>0.64208956684636109</v>
      </c>
      <c r="BY14" s="362">
        <v>0.61551533547447512</v>
      </c>
      <c r="BZ14" s="362">
        <v>0.62289429524724604</v>
      </c>
      <c r="CA14" s="363">
        <v>0</v>
      </c>
    </row>
    <row r="15" spans="1:79" s="54" customFormat="1" ht="24.75" customHeight="1" x14ac:dyDescent="0.4">
      <c r="A15" s="48"/>
      <c r="B15" s="261" t="s">
        <v>509</v>
      </c>
      <c r="C15" s="123"/>
      <c r="D15" s="361">
        <f>SUM(D16:D19)</f>
        <v>0</v>
      </c>
      <c r="E15" s="361">
        <f t="shared" ref="E15:BP15" si="5">SUM(E16:E19)</f>
        <v>0</v>
      </c>
      <c r="F15" s="361">
        <f t="shared" si="5"/>
        <v>0</v>
      </c>
      <c r="G15" s="361">
        <f t="shared" si="5"/>
        <v>0</v>
      </c>
      <c r="H15" s="361">
        <f t="shared" si="5"/>
        <v>0</v>
      </c>
      <c r="I15" s="361">
        <f t="shared" si="5"/>
        <v>0</v>
      </c>
      <c r="J15" s="361">
        <f t="shared" si="5"/>
        <v>0</v>
      </c>
      <c r="K15" s="361">
        <f t="shared" si="5"/>
        <v>0</v>
      </c>
      <c r="L15" s="361">
        <f t="shared" si="5"/>
        <v>0</v>
      </c>
      <c r="M15" s="361">
        <f t="shared" si="5"/>
        <v>0</v>
      </c>
      <c r="N15" s="361">
        <f t="shared" si="5"/>
        <v>0</v>
      </c>
      <c r="O15" s="361">
        <f t="shared" si="5"/>
        <v>0</v>
      </c>
      <c r="P15" s="361">
        <f t="shared" si="5"/>
        <v>0</v>
      </c>
      <c r="Q15" s="361">
        <f t="shared" si="5"/>
        <v>0</v>
      </c>
      <c r="R15" s="361">
        <f t="shared" si="5"/>
        <v>0</v>
      </c>
      <c r="S15" s="361">
        <f t="shared" si="5"/>
        <v>0</v>
      </c>
      <c r="T15" s="361">
        <f t="shared" si="5"/>
        <v>0</v>
      </c>
      <c r="U15" s="361">
        <f t="shared" si="5"/>
        <v>0</v>
      </c>
      <c r="V15" s="361">
        <f t="shared" si="5"/>
        <v>0</v>
      </c>
      <c r="W15" s="361">
        <f t="shared" si="5"/>
        <v>0</v>
      </c>
      <c r="X15" s="361">
        <f t="shared" si="5"/>
        <v>0</v>
      </c>
      <c r="Y15" s="361">
        <f t="shared" si="5"/>
        <v>0</v>
      </c>
      <c r="Z15" s="361">
        <f t="shared" si="5"/>
        <v>0</v>
      </c>
      <c r="AA15" s="361">
        <f t="shared" si="5"/>
        <v>0</v>
      </c>
      <c r="AB15" s="361">
        <f t="shared" si="5"/>
        <v>0</v>
      </c>
      <c r="AC15" s="361">
        <f t="shared" si="5"/>
        <v>0</v>
      </c>
      <c r="AD15" s="361">
        <f t="shared" si="5"/>
        <v>0</v>
      </c>
      <c r="AE15" s="361">
        <f t="shared" si="5"/>
        <v>0</v>
      </c>
      <c r="AF15" s="361">
        <f t="shared" si="5"/>
        <v>0</v>
      </c>
      <c r="AG15" s="361">
        <f t="shared" si="5"/>
        <v>0</v>
      </c>
      <c r="AH15" s="361">
        <f t="shared" si="5"/>
        <v>0</v>
      </c>
      <c r="AI15" s="361">
        <f t="shared" si="5"/>
        <v>0</v>
      </c>
      <c r="AJ15" s="361">
        <f t="shared" si="5"/>
        <v>0</v>
      </c>
      <c r="AK15" s="361">
        <f t="shared" si="5"/>
        <v>0</v>
      </c>
      <c r="AL15" s="361">
        <f t="shared" si="5"/>
        <v>0</v>
      </c>
      <c r="AM15" s="361">
        <f t="shared" si="5"/>
        <v>0</v>
      </c>
      <c r="AN15" s="361">
        <f t="shared" si="5"/>
        <v>0</v>
      </c>
      <c r="AO15" s="361">
        <f t="shared" si="5"/>
        <v>0</v>
      </c>
      <c r="AP15" s="361">
        <f t="shared" si="5"/>
        <v>0</v>
      </c>
      <c r="AQ15" s="361">
        <f t="shared" si="5"/>
        <v>0</v>
      </c>
      <c r="AR15" s="361">
        <f t="shared" si="5"/>
        <v>0</v>
      </c>
      <c r="AS15" s="361">
        <f t="shared" si="5"/>
        <v>0</v>
      </c>
      <c r="AT15" s="361">
        <f t="shared" si="5"/>
        <v>0</v>
      </c>
      <c r="AU15" s="361">
        <f t="shared" si="5"/>
        <v>0</v>
      </c>
      <c r="AV15" s="361">
        <f t="shared" si="5"/>
        <v>0</v>
      </c>
      <c r="AW15" s="361">
        <f t="shared" si="5"/>
        <v>0</v>
      </c>
      <c r="AX15" s="361">
        <f t="shared" si="5"/>
        <v>0</v>
      </c>
      <c r="AY15" s="361">
        <f t="shared" si="5"/>
        <v>0</v>
      </c>
      <c r="AZ15" s="361">
        <f t="shared" si="5"/>
        <v>0</v>
      </c>
      <c r="BA15" s="361">
        <f t="shared" si="5"/>
        <v>0</v>
      </c>
      <c r="BB15" s="361">
        <f t="shared" si="5"/>
        <v>0</v>
      </c>
      <c r="BC15" s="362">
        <f t="shared" si="5"/>
        <v>0</v>
      </c>
      <c r="BD15" s="361">
        <f t="shared" si="5"/>
        <v>0</v>
      </c>
      <c r="BE15" s="361">
        <f t="shared" si="5"/>
        <v>0</v>
      </c>
      <c r="BF15" s="361">
        <f t="shared" si="5"/>
        <v>0</v>
      </c>
      <c r="BG15" s="361">
        <f t="shared" si="5"/>
        <v>0</v>
      </c>
      <c r="BH15" s="361">
        <f t="shared" si="5"/>
        <v>6750.9130000000005</v>
      </c>
      <c r="BI15" s="361">
        <f t="shared" si="5"/>
        <v>6623.9960046049991</v>
      </c>
      <c r="BJ15" s="361">
        <f t="shared" si="5"/>
        <v>6788.7708489099996</v>
      </c>
      <c r="BK15" s="361">
        <f t="shared" si="5"/>
        <v>7290.4738887753147</v>
      </c>
      <c r="BL15" s="361">
        <f t="shared" si="5"/>
        <v>7229.0433295422672</v>
      </c>
      <c r="BM15" s="361">
        <f t="shared" si="5"/>
        <v>7496.7875480742005</v>
      </c>
      <c r="BN15" s="361">
        <f t="shared" si="5"/>
        <v>7223.176291958669</v>
      </c>
      <c r="BO15" s="361">
        <f t="shared" si="5"/>
        <v>6546.1577279129015</v>
      </c>
      <c r="BP15" s="361">
        <f t="shared" si="5"/>
        <v>5016.643644782459</v>
      </c>
      <c r="BQ15" s="361">
        <f t="shared" ref="BQ15:CA15" si="6">SUM(BQ16:BQ19)</f>
        <v>3410.651326137533</v>
      </c>
      <c r="BR15" s="361">
        <f t="shared" si="6"/>
        <v>2773.9850550374176</v>
      </c>
      <c r="BS15" s="361">
        <f t="shared" si="6"/>
        <v>2458.8870452877054</v>
      </c>
      <c r="BT15" s="361">
        <f t="shared" si="6"/>
        <v>2172.7023094668471</v>
      </c>
      <c r="BU15" s="361">
        <f t="shared" si="6"/>
        <v>2096.0922426807024</v>
      </c>
      <c r="BV15" s="361">
        <f t="shared" si="6"/>
        <v>1816.7719123215993</v>
      </c>
      <c r="BW15" s="361">
        <f t="shared" si="6"/>
        <v>2161.1993600335063</v>
      </c>
      <c r="BX15" s="362">
        <f t="shared" si="6"/>
        <v>2165.0599313408097</v>
      </c>
      <c r="BY15" s="362">
        <f t="shared" si="6"/>
        <v>2189.1202350713688</v>
      </c>
      <c r="BZ15" s="362">
        <f t="shared" si="6"/>
        <v>2271.2890850414806</v>
      </c>
      <c r="CA15" s="363">
        <f t="shared" si="6"/>
        <v>2310.3387663948392</v>
      </c>
    </row>
    <row r="16" spans="1:79" s="54" customFormat="1" x14ac:dyDescent="0.4">
      <c r="A16" s="48"/>
      <c r="B16" s="417" t="s">
        <v>505</v>
      </c>
      <c r="C16" s="415"/>
      <c r="D16" s="361" t="s">
        <v>409</v>
      </c>
      <c r="E16" s="361" t="s">
        <v>409</v>
      </c>
      <c r="F16" s="361" t="s">
        <v>409</v>
      </c>
      <c r="G16" s="361" t="s">
        <v>409</v>
      </c>
      <c r="H16" s="361" t="s">
        <v>409</v>
      </c>
      <c r="I16" s="361" t="s">
        <v>409</v>
      </c>
      <c r="J16" s="361" t="s">
        <v>409</v>
      </c>
      <c r="K16" s="361" t="s">
        <v>409</v>
      </c>
      <c r="L16" s="361" t="s">
        <v>409</v>
      </c>
      <c r="M16" s="361" t="s">
        <v>409</v>
      </c>
      <c r="N16" s="361" t="s">
        <v>409</v>
      </c>
      <c r="O16" s="361" t="s">
        <v>409</v>
      </c>
      <c r="P16" s="361" t="s">
        <v>409</v>
      </c>
      <c r="Q16" s="361" t="s">
        <v>409</v>
      </c>
      <c r="R16" s="361" t="s">
        <v>409</v>
      </c>
      <c r="S16" s="361" t="s">
        <v>409</v>
      </c>
      <c r="T16" s="361" t="s">
        <v>409</v>
      </c>
      <c r="U16" s="361" t="s">
        <v>409</v>
      </c>
      <c r="V16" s="361" t="s">
        <v>409</v>
      </c>
      <c r="W16" s="361" t="s">
        <v>409</v>
      </c>
      <c r="X16" s="361" t="s">
        <v>409</v>
      </c>
      <c r="Y16" s="361" t="s">
        <v>409</v>
      </c>
      <c r="Z16" s="361" t="s">
        <v>409</v>
      </c>
      <c r="AA16" s="361" t="s">
        <v>409</v>
      </c>
      <c r="AB16" s="361" t="s">
        <v>409</v>
      </c>
      <c r="AC16" s="361" t="s">
        <v>409</v>
      </c>
      <c r="AD16" s="361" t="s">
        <v>409</v>
      </c>
      <c r="AE16" s="361" t="s">
        <v>409</v>
      </c>
      <c r="AF16" s="361" t="s">
        <v>409</v>
      </c>
      <c r="AG16" s="361" t="s">
        <v>409</v>
      </c>
      <c r="AH16" s="361" t="s">
        <v>409</v>
      </c>
      <c r="AI16" s="361" t="s">
        <v>409</v>
      </c>
      <c r="AJ16" s="361" t="s">
        <v>409</v>
      </c>
      <c r="AK16" s="361" t="s">
        <v>409</v>
      </c>
      <c r="AL16" s="361" t="s">
        <v>409</v>
      </c>
      <c r="AM16" s="361" t="s">
        <v>409</v>
      </c>
      <c r="AN16" s="361" t="s">
        <v>409</v>
      </c>
      <c r="AO16" s="361" t="s">
        <v>409</v>
      </c>
      <c r="AP16" s="361" t="s">
        <v>409</v>
      </c>
      <c r="AQ16" s="361" t="s">
        <v>409</v>
      </c>
      <c r="AR16" s="361" t="s">
        <v>409</v>
      </c>
      <c r="AS16" s="361" t="s">
        <v>409</v>
      </c>
      <c r="AT16" s="361" t="s">
        <v>409</v>
      </c>
      <c r="AU16" s="361" t="s">
        <v>409</v>
      </c>
      <c r="AV16" s="361" t="s">
        <v>409</v>
      </c>
      <c r="AW16" s="361" t="s">
        <v>409</v>
      </c>
      <c r="AX16" s="361" t="s">
        <v>409</v>
      </c>
      <c r="AY16" s="361" t="s">
        <v>409</v>
      </c>
      <c r="AZ16" s="361" t="s">
        <v>409</v>
      </c>
      <c r="BA16" s="361" t="s">
        <v>409</v>
      </c>
      <c r="BB16" s="361" t="s">
        <v>409</v>
      </c>
      <c r="BC16" s="362" t="s">
        <v>409</v>
      </c>
      <c r="BD16" s="361" t="s">
        <v>409</v>
      </c>
      <c r="BE16" s="361" t="s">
        <v>409</v>
      </c>
      <c r="BF16" s="361" t="s">
        <v>409</v>
      </c>
      <c r="BG16" s="361" t="s">
        <v>409</v>
      </c>
      <c r="BH16" s="361">
        <f t="shared" ref="BH16:CA19" si="7">BH6-BH11</f>
        <v>3953.7842532317363</v>
      </c>
      <c r="BI16" s="361">
        <f t="shared" si="7"/>
        <v>3950.3417630533431</v>
      </c>
      <c r="BJ16" s="361">
        <f t="shared" si="7"/>
        <v>4100.6338335056571</v>
      </c>
      <c r="BK16" s="361">
        <f t="shared" si="7"/>
        <v>4642.9075633741932</v>
      </c>
      <c r="BL16" s="361">
        <f t="shared" si="7"/>
        <v>4736.7609194848892</v>
      </c>
      <c r="BM16" s="361">
        <f t="shared" si="7"/>
        <v>4727.4545740895683</v>
      </c>
      <c r="BN16" s="361">
        <f t="shared" si="7"/>
        <v>4429.407313899017</v>
      </c>
      <c r="BO16" s="361">
        <f t="shared" si="7"/>
        <v>3887.3832286672528</v>
      </c>
      <c r="BP16" s="361">
        <f t="shared" si="7"/>
        <v>2413.1440646750539</v>
      </c>
      <c r="BQ16" s="361">
        <f t="shared" si="7"/>
        <v>971.08783031723078</v>
      </c>
      <c r="BR16" s="361">
        <f t="shared" si="7"/>
        <v>453.69977783281934</v>
      </c>
      <c r="BS16" s="361">
        <f t="shared" si="7"/>
        <v>230.52176055735714</v>
      </c>
      <c r="BT16" s="361">
        <f t="shared" si="7"/>
        <v>90.485305538825543</v>
      </c>
      <c r="BU16" s="361">
        <f t="shared" si="7"/>
        <v>19.737945281754381</v>
      </c>
      <c r="BV16" s="361">
        <f t="shared" si="7"/>
        <v>3.9810208790707491</v>
      </c>
      <c r="BW16" s="361">
        <f t="shared" si="7"/>
        <v>0</v>
      </c>
      <c r="BX16" s="362">
        <f t="shared" si="7"/>
        <v>-8.8493727655853505E-2</v>
      </c>
      <c r="BY16" s="362">
        <f t="shared" si="7"/>
        <v>-9.9529440726669804E-2</v>
      </c>
      <c r="BZ16" s="362">
        <f t="shared" si="7"/>
        <v>-6.6458093934835816E-2</v>
      </c>
      <c r="CA16" s="363">
        <f t="shared" si="7"/>
        <v>-3.3288940250662424E-2</v>
      </c>
    </row>
    <row r="17" spans="1:79" s="54" customFormat="1" x14ac:dyDescent="0.4">
      <c r="A17" s="48"/>
      <c r="B17" s="123" t="s">
        <v>510</v>
      </c>
      <c r="C17" s="261"/>
      <c r="D17" s="361" t="s">
        <v>409</v>
      </c>
      <c r="E17" s="361" t="s">
        <v>409</v>
      </c>
      <c r="F17" s="361" t="s">
        <v>409</v>
      </c>
      <c r="G17" s="361" t="s">
        <v>409</v>
      </c>
      <c r="H17" s="361" t="s">
        <v>409</v>
      </c>
      <c r="I17" s="361" t="s">
        <v>409</v>
      </c>
      <c r="J17" s="361" t="s">
        <v>409</v>
      </c>
      <c r="K17" s="361" t="s">
        <v>409</v>
      </c>
      <c r="L17" s="361" t="s">
        <v>409</v>
      </c>
      <c r="M17" s="361" t="s">
        <v>409</v>
      </c>
      <c r="N17" s="361" t="s">
        <v>409</v>
      </c>
      <c r="O17" s="361" t="s">
        <v>409</v>
      </c>
      <c r="P17" s="361" t="s">
        <v>409</v>
      </c>
      <c r="Q17" s="361" t="s">
        <v>409</v>
      </c>
      <c r="R17" s="361" t="s">
        <v>409</v>
      </c>
      <c r="S17" s="361" t="s">
        <v>409</v>
      </c>
      <c r="T17" s="361" t="s">
        <v>409</v>
      </c>
      <c r="U17" s="361" t="s">
        <v>409</v>
      </c>
      <c r="V17" s="361" t="s">
        <v>409</v>
      </c>
      <c r="W17" s="361" t="s">
        <v>409</v>
      </c>
      <c r="X17" s="361" t="s">
        <v>409</v>
      </c>
      <c r="Y17" s="361" t="s">
        <v>409</v>
      </c>
      <c r="Z17" s="361" t="s">
        <v>409</v>
      </c>
      <c r="AA17" s="361" t="s">
        <v>409</v>
      </c>
      <c r="AB17" s="361" t="s">
        <v>409</v>
      </c>
      <c r="AC17" s="361" t="s">
        <v>409</v>
      </c>
      <c r="AD17" s="361" t="s">
        <v>409</v>
      </c>
      <c r="AE17" s="361" t="s">
        <v>409</v>
      </c>
      <c r="AF17" s="361" t="s">
        <v>409</v>
      </c>
      <c r="AG17" s="361" t="s">
        <v>409</v>
      </c>
      <c r="AH17" s="361" t="s">
        <v>409</v>
      </c>
      <c r="AI17" s="361" t="s">
        <v>409</v>
      </c>
      <c r="AJ17" s="361" t="s">
        <v>409</v>
      </c>
      <c r="AK17" s="361" t="s">
        <v>409</v>
      </c>
      <c r="AL17" s="361" t="s">
        <v>409</v>
      </c>
      <c r="AM17" s="361" t="s">
        <v>409</v>
      </c>
      <c r="AN17" s="361" t="s">
        <v>409</v>
      </c>
      <c r="AO17" s="361" t="s">
        <v>409</v>
      </c>
      <c r="AP17" s="361" t="s">
        <v>409</v>
      </c>
      <c r="AQ17" s="361" t="s">
        <v>409</v>
      </c>
      <c r="AR17" s="361" t="s">
        <v>409</v>
      </c>
      <c r="AS17" s="361" t="s">
        <v>409</v>
      </c>
      <c r="AT17" s="361" t="s">
        <v>409</v>
      </c>
      <c r="AU17" s="361" t="s">
        <v>409</v>
      </c>
      <c r="AV17" s="361" t="s">
        <v>409</v>
      </c>
      <c r="AW17" s="361" t="s">
        <v>409</v>
      </c>
      <c r="AX17" s="361" t="s">
        <v>409</v>
      </c>
      <c r="AY17" s="361" t="s">
        <v>409</v>
      </c>
      <c r="AZ17" s="361" t="s">
        <v>409</v>
      </c>
      <c r="BA17" s="361" t="s">
        <v>409</v>
      </c>
      <c r="BB17" s="361" t="s">
        <v>409</v>
      </c>
      <c r="BC17" s="362" t="s">
        <v>409</v>
      </c>
      <c r="BD17" s="361" t="s">
        <v>409</v>
      </c>
      <c r="BE17" s="361" t="s">
        <v>409</v>
      </c>
      <c r="BF17" s="361" t="s">
        <v>409</v>
      </c>
      <c r="BG17" s="361" t="s">
        <v>409</v>
      </c>
      <c r="BH17" s="361">
        <f t="shared" si="7"/>
        <v>2217.1601861909335</v>
      </c>
      <c r="BI17" s="361">
        <f t="shared" si="7"/>
        <v>2105.6454449380922</v>
      </c>
      <c r="BJ17" s="361">
        <f t="shared" si="7"/>
        <v>2116.3850352606423</v>
      </c>
      <c r="BK17" s="361">
        <f t="shared" si="7"/>
        <v>2145.6769502982315</v>
      </c>
      <c r="BL17" s="361">
        <f t="shared" si="7"/>
        <v>2042.0937964678544</v>
      </c>
      <c r="BM17" s="361">
        <f t="shared" si="7"/>
        <v>2268.9005564261188</v>
      </c>
      <c r="BN17" s="361">
        <f t="shared" si="7"/>
        <v>2200.6879547325525</v>
      </c>
      <c r="BO17" s="361">
        <f t="shared" si="7"/>
        <v>2046.557400271515</v>
      </c>
      <c r="BP17" s="361">
        <f t="shared" si="7"/>
        <v>1928.7480865398493</v>
      </c>
      <c r="BQ17" s="361">
        <f t="shared" si="7"/>
        <v>1730.1651089447923</v>
      </c>
      <c r="BR17" s="361">
        <f t="shared" si="7"/>
        <v>1605.1906213365639</v>
      </c>
      <c r="BS17" s="361">
        <f t="shared" si="7"/>
        <v>1495.8858468172295</v>
      </c>
      <c r="BT17" s="361">
        <f t="shared" si="7"/>
        <v>1356.7776062313653</v>
      </c>
      <c r="BU17" s="361">
        <f t="shared" si="7"/>
        <v>1316.9888144282747</v>
      </c>
      <c r="BV17" s="361">
        <f t="shared" si="7"/>
        <v>1098.7941933910731</v>
      </c>
      <c r="BW17" s="361">
        <f t="shared" si="7"/>
        <v>1258.5680444570219</v>
      </c>
      <c r="BX17" s="362">
        <f t="shared" si="7"/>
        <v>1202.987821912076</v>
      </c>
      <c r="BY17" s="362">
        <f t="shared" si="7"/>
        <v>1165.8126951041709</v>
      </c>
      <c r="BZ17" s="362">
        <f t="shared" si="7"/>
        <v>1175.2027184204946</v>
      </c>
      <c r="CA17" s="363">
        <f t="shared" si="7"/>
        <v>1193.6156974942166</v>
      </c>
    </row>
    <row r="18" spans="1:79" s="54" customFormat="1" x14ac:dyDescent="0.4">
      <c r="A18" s="48"/>
      <c r="B18" s="417" t="s">
        <v>363</v>
      </c>
      <c r="C18" s="415"/>
      <c r="D18" s="361" t="s">
        <v>409</v>
      </c>
      <c r="E18" s="361" t="s">
        <v>409</v>
      </c>
      <c r="F18" s="361" t="s">
        <v>409</v>
      </c>
      <c r="G18" s="361" t="s">
        <v>409</v>
      </c>
      <c r="H18" s="361" t="s">
        <v>409</v>
      </c>
      <c r="I18" s="361" t="s">
        <v>409</v>
      </c>
      <c r="J18" s="361" t="s">
        <v>409</v>
      </c>
      <c r="K18" s="361" t="s">
        <v>409</v>
      </c>
      <c r="L18" s="361" t="s">
        <v>409</v>
      </c>
      <c r="M18" s="361" t="s">
        <v>409</v>
      </c>
      <c r="N18" s="361" t="s">
        <v>409</v>
      </c>
      <c r="O18" s="361" t="s">
        <v>409</v>
      </c>
      <c r="P18" s="361" t="s">
        <v>409</v>
      </c>
      <c r="Q18" s="361" t="s">
        <v>409</v>
      </c>
      <c r="R18" s="361" t="s">
        <v>409</v>
      </c>
      <c r="S18" s="361" t="s">
        <v>409</v>
      </c>
      <c r="T18" s="361" t="s">
        <v>409</v>
      </c>
      <c r="U18" s="361" t="s">
        <v>409</v>
      </c>
      <c r="V18" s="361" t="s">
        <v>409</v>
      </c>
      <c r="W18" s="361" t="s">
        <v>409</v>
      </c>
      <c r="X18" s="361" t="s">
        <v>409</v>
      </c>
      <c r="Y18" s="361" t="s">
        <v>409</v>
      </c>
      <c r="Z18" s="361" t="s">
        <v>409</v>
      </c>
      <c r="AA18" s="361" t="s">
        <v>409</v>
      </c>
      <c r="AB18" s="361" t="s">
        <v>409</v>
      </c>
      <c r="AC18" s="361" t="s">
        <v>409</v>
      </c>
      <c r="AD18" s="361" t="s">
        <v>409</v>
      </c>
      <c r="AE18" s="361" t="s">
        <v>409</v>
      </c>
      <c r="AF18" s="361" t="s">
        <v>409</v>
      </c>
      <c r="AG18" s="361" t="s">
        <v>409</v>
      </c>
      <c r="AH18" s="361" t="s">
        <v>409</v>
      </c>
      <c r="AI18" s="361" t="s">
        <v>409</v>
      </c>
      <c r="AJ18" s="361" t="s">
        <v>409</v>
      </c>
      <c r="AK18" s="361" t="s">
        <v>409</v>
      </c>
      <c r="AL18" s="361" t="s">
        <v>409</v>
      </c>
      <c r="AM18" s="361" t="s">
        <v>409</v>
      </c>
      <c r="AN18" s="361" t="s">
        <v>409</v>
      </c>
      <c r="AO18" s="361" t="s">
        <v>409</v>
      </c>
      <c r="AP18" s="361" t="s">
        <v>409</v>
      </c>
      <c r="AQ18" s="361" t="s">
        <v>409</v>
      </c>
      <c r="AR18" s="361" t="s">
        <v>409</v>
      </c>
      <c r="AS18" s="361" t="s">
        <v>409</v>
      </c>
      <c r="AT18" s="361" t="s">
        <v>409</v>
      </c>
      <c r="AU18" s="361" t="s">
        <v>409</v>
      </c>
      <c r="AV18" s="361" t="s">
        <v>409</v>
      </c>
      <c r="AW18" s="361" t="s">
        <v>409</v>
      </c>
      <c r="AX18" s="361" t="s">
        <v>409</v>
      </c>
      <c r="AY18" s="361" t="s">
        <v>409</v>
      </c>
      <c r="AZ18" s="361" t="s">
        <v>409</v>
      </c>
      <c r="BA18" s="361" t="s">
        <v>409</v>
      </c>
      <c r="BB18" s="361" t="s">
        <v>409</v>
      </c>
      <c r="BC18" s="362" t="s">
        <v>409</v>
      </c>
      <c r="BD18" s="361" t="s">
        <v>409</v>
      </c>
      <c r="BE18" s="361" t="s">
        <v>409</v>
      </c>
      <c r="BF18" s="361" t="s">
        <v>409</v>
      </c>
      <c r="BG18" s="361" t="s">
        <v>409</v>
      </c>
      <c r="BH18" s="361">
        <f t="shared" si="7"/>
        <v>219.43185547506562</v>
      </c>
      <c r="BI18" s="361">
        <f t="shared" si="7"/>
        <v>211.47365936339611</v>
      </c>
      <c r="BJ18" s="361">
        <f t="shared" si="7"/>
        <v>220.24564364969797</v>
      </c>
      <c r="BK18" s="361">
        <f t="shared" si="7"/>
        <v>215.2442876571647</v>
      </c>
      <c r="BL18" s="361">
        <f t="shared" si="7"/>
        <v>217.12437521384268</v>
      </c>
      <c r="BM18" s="361">
        <f t="shared" si="7"/>
        <v>266.39427633286368</v>
      </c>
      <c r="BN18" s="361">
        <f t="shared" si="7"/>
        <v>353.35186463254763</v>
      </c>
      <c r="BO18" s="361">
        <f t="shared" si="7"/>
        <v>397.8425642598624</v>
      </c>
      <c r="BP18" s="361">
        <f t="shared" si="7"/>
        <v>478.81074815035748</v>
      </c>
      <c r="BQ18" s="361">
        <f t="shared" si="7"/>
        <v>533.98082063385175</v>
      </c>
      <c r="BR18" s="361">
        <f t="shared" si="7"/>
        <v>567.98082622905065</v>
      </c>
      <c r="BS18" s="361">
        <f t="shared" si="7"/>
        <v>608.74865854418863</v>
      </c>
      <c r="BT18" s="361">
        <f t="shared" si="7"/>
        <v>617.66117302478142</v>
      </c>
      <c r="BU18" s="361">
        <f t="shared" si="7"/>
        <v>668.94256587895904</v>
      </c>
      <c r="BV18" s="361">
        <f t="shared" si="7"/>
        <v>646.94547416898445</v>
      </c>
      <c r="BW18" s="361">
        <f t="shared" si="7"/>
        <v>811.00415824520496</v>
      </c>
      <c r="BX18" s="362">
        <f t="shared" si="7"/>
        <v>868.45765804046118</v>
      </c>
      <c r="BY18" s="362">
        <f t="shared" si="7"/>
        <v>928.01687075374662</v>
      </c>
      <c r="BZ18" s="362">
        <f t="shared" si="7"/>
        <v>997.93725487556094</v>
      </c>
      <c r="CA18" s="363">
        <f t="shared" si="7"/>
        <v>1012.6568279682206</v>
      </c>
    </row>
    <row r="19" spans="1:79" s="54" customFormat="1" x14ac:dyDescent="0.4">
      <c r="A19" s="48"/>
      <c r="B19" s="417" t="s">
        <v>507</v>
      </c>
      <c r="C19" s="415"/>
      <c r="D19" s="361" t="s">
        <v>409</v>
      </c>
      <c r="E19" s="361" t="s">
        <v>409</v>
      </c>
      <c r="F19" s="361" t="s">
        <v>409</v>
      </c>
      <c r="G19" s="361" t="s">
        <v>409</v>
      </c>
      <c r="H19" s="361" t="s">
        <v>409</v>
      </c>
      <c r="I19" s="361" t="s">
        <v>409</v>
      </c>
      <c r="J19" s="361" t="s">
        <v>409</v>
      </c>
      <c r="K19" s="361" t="s">
        <v>409</v>
      </c>
      <c r="L19" s="361" t="s">
        <v>409</v>
      </c>
      <c r="M19" s="361" t="s">
        <v>409</v>
      </c>
      <c r="N19" s="361" t="s">
        <v>409</v>
      </c>
      <c r="O19" s="361" t="s">
        <v>409</v>
      </c>
      <c r="P19" s="361" t="s">
        <v>409</v>
      </c>
      <c r="Q19" s="361" t="s">
        <v>409</v>
      </c>
      <c r="R19" s="361" t="s">
        <v>409</v>
      </c>
      <c r="S19" s="361" t="s">
        <v>409</v>
      </c>
      <c r="T19" s="361" t="s">
        <v>409</v>
      </c>
      <c r="U19" s="361" t="s">
        <v>409</v>
      </c>
      <c r="V19" s="361" t="s">
        <v>409</v>
      </c>
      <c r="W19" s="361" t="s">
        <v>409</v>
      </c>
      <c r="X19" s="361" t="s">
        <v>409</v>
      </c>
      <c r="Y19" s="361" t="s">
        <v>409</v>
      </c>
      <c r="Z19" s="361" t="s">
        <v>409</v>
      </c>
      <c r="AA19" s="361" t="s">
        <v>409</v>
      </c>
      <c r="AB19" s="361" t="s">
        <v>409</v>
      </c>
      <c r="AC19" s="361" t="s">
        <v>409</v>
      </c>
      <c r="AD19" s="361" t="s">
        <v>409</v>
      </c>
      <c r="AE19" s="361" t="s">
        <v>409</v>
      </c>
      <c r="AF19" s="361" t="s">
        <v>409</v>
      </c>
      <c r="AG19" s="361" t="s">
        <v>409</v>
      </c>
      <c r="AH19" s="361" t="s">
        <v>409</v>
      </c>
      <c r="AI19" s="361" t="s">
        <v>409</v>
      </c>
      <c r="AJ19" s="361" t="s">
        <v>409</v>
      </c>
      <c r="AK19" s="361" t="s">
        <v>409</v>
      </c>
      <c r="AL19" s="361" t="s">
        <v>409</v>
      </c>
      <c r="AM19" s="361" t="s">
        <v>409</v>
      </c>
      <c r="AN19" s="361" t="s">
        <v>409</v>
      </c>
      <c r="AO19" s="361" t="s">
        <v>409</v>
      </c>
      <c r="AP19" s="361" t="s">
        <v>409</v>
      </c>
      <c r="AQ19" s="361" t="s">
        <v>409</v>
      </c>
      <c r="AR19" s="361" t="s">
        <v>409</v>
      </c>
      <c r="AS19" s="361" t="s">
        <v>409</v>
      </c>
      <c r="AT19" s="361" t="s">
        <v>409</v>
      </c>
      <c r="AU19" s="361" t="s">
        <v>409</v>
      </c>
      <c r="AV19" s="361" t="s">
        <v>409</v>
      </c>
      <c r="AW19" s="361" t="s">
        <v>409</v>
      </c>
      <c r="AX19" s="361" t="s">
        <v>409</v>
      </c>
      <c r="AY19" s="361" t="s">
        <v>409</v>
      </c>
      <c r="AZ19" s="361" t="s">
        <v>409</v>
      </c>
      <c r="BA19" s="361" t="s">
        <v>409</v>
      </c>
      <c r="BB19" s="361" t="s">
        <v>409</v>
      </c>
      <c r="BC19" s="362" t="s">
        <v>409</v>
      </c>
      <c r="BD19" s="361" t="s">
        <v>409</v>
      </c>
      <c r="BE19" s="361" t="s">
        <v>409</v>
      </c>
      <c r="BF19" s="361" t="s">
        <v>409</v>
      </c>
      <c r="BG19" s="361" t="s">
        <v>409</v>
      </c>
      <c r="BH19" s="361">
        <f t="shared" si="7"/>
        <v>360.53670510226539</v>
      </c>
      <c r="BI19" s="361">
        <f t="shared" si="7"/>
        <v>356.5351372501683</v>
      </c>
      <c r="BJ19" s="361">
        <f t="shared" si="7"/>
        <v>351.50633649400265</v>
      </c>
      <c r="BK19" s="361">
        <f t="shared" si="7"/>
        <v>286.64508744572544</v>
      </c>
      <c r="BL19" s="361">
        <f t="shared" si="7"/>
        <v>233.06423837568084</v>
      </c>
      <c r="BM19" s="361">
        <f t="shared" si="7"/>
        <v>234.03814122565032</v>
      </c>
      <c r="BN19" s="361">
        <f t="shared" si="7"/>
        <v>239.7291586945517</v>
      </c>
      <c r="BO19" s="361">
        <f t="shared" si="7"/>
        <v>214.37453471427136</v>
      </c>
      <c r="BP19" s="361">
        <f t="shared" si="7"/>
        <v>195.94074541719908</v>
      </c>
      <c r="BQ19" s="361">
        <f t="shared" si="7"/>
        <v>175.41756624165805</v>
      </c>
      <c r="BR19" s="361">
        <f t="shared" si="7"/>
        <v>147.11382963898342</v>
      </c>
      <c r="BS19" s="361">
        <f t="shared" si="7"/>
        <v>123.73077936893033</v>
      </c>
      <c r="BT19" s="361">
        <f t="shared" si="7"/>
        <v>107.77822467187482</v>
      </c>
      <c r="BU19" s="361">
        <f t="shared" si="7"/>
        <v>90.422917091714297</v>
      </c>
      <c r="BV19" s="361">
        <f t="shared" si="7"/>
        <v>67.05122388247095</v>
      </c>
      <c r="BW19" s="361">
        <f t="shared" si="7"/>
        <v>91.627157331279605</v>
      </c>
      <c r="BX19" s="362">
        <f t="shared" si="7"/>
        <v>93.702945115928387</v>
      </c>
      <c r="BY19" s="362">
        <f t="shared" si="7"/>
        <v>95.39019865417842</v>
      </c>
      <c r="BZ19" s="362">
        <f t="shared" si="7"/>
        <v>98.215569839359674</v>
      </c>
      <c r="CA19" s="363">
        <f t="shared" si="7"/>
        <v>104.09952987265257</v>
      </c>
    </row>
    <row r="20" spans="1:79" ht="24.75" customHeight="1" x14ac:dyDescent="0.4">
      <c r="A20" s="375"/>
      <c r="B20" s="261" t="s">
        <v>511</v>
      </c>
      <c r="C20" s="48"/>
      <c r="D20" s="361">
        <f>SUM(D25,D26,D27,D28,D23)</f>
        <v>0</v>
      </c>
      <c r="E20" s="361">
        <f t="shared" ref="E20:AG20" si="8">SUM(E25,E26,E27,E28,E23)</f>
        <v>0</v>
      </c>
      <c r="F20" s="361">
        <f t="shared" si="8"/>
        <v>0</v>
      </c>
      <c r="G20" s="361">
        <f t="shared" si="8"/>
        <v>0</v>
      </c>
      <c r="H20" s="361">
        <f t="shared" si="8"/>
        <v>0</v>
      </c>
      <c r="I20" s="361">
        <f t="shared" si="8"/>
        <v>0</v>
      </c>
      <c r="J20" s="361">
        <f t="shared" si="8"/>
        <v>0</v>
      </c>
      <c r="K20" s="361">
        <f t="shared" si="8"/>
        <v>0</v>
      </c>
      <c r="L20" s="361">
        <f t="shared" si="8"/>
        <v>0</v>
      </c>
      <c r="M20" s="361">
        <f t="shared" si="8"/>
        <v>0</v>
      </c>
      <c r="N20" s="361">
        <f t="shared" si="8"/>
        <v>0</v>
      </c>
      <c r="O20" s="361">
        <f t="shared" si="8"/>
        <v>0</v>
      </c>
      <c r="P20" s="361">
        <f t="shared" si="8"/>
        <v>0</v>
      </c>
      <c r="Q20" s="361">
        <f t="shared" si="8"/>
        <v>0</v>
      </c>
      <c r="R20" s="361">
        <f t="shared" si="8"/>
        <v>0</v>
      </c>
      <c r="S20" s="361">
        <f t="shared" si="8"/>
        <v>0</v>
      </c>
      <c r="T20" s="361">
        <f t="shared" si="8"/>
        <v>0</v>
      </c>
      <c r="U20" s="361">
        <f t="shared" si="8"/>
        <v>0</v>
      </c>
      <c r="V20" s="361">
        <f t="shared" si="8"/>
        <v>0</v>
      </c>
      <c r="W20" s="361">
        <f t="shared" si="8"/>
        <v>0</v>
      </c>
      <c r="X20" s="361">
        <f t="shared" si="8"/>
        <v>0</v>
      </c>
      <c r="Y20" s="361">
        <f t="shared" si="8"/>
        <v>0</v>
      </c>
      <c r="Z20" s="361">
        <f t="shared" si="8"/>
        <v>0</v>
      </c>
      <c r="AA20" s="361">
        <f t="shared" si="8"/>
        <v>0</v>
      </c>
      <c r="AB20" s="361">
        <f t="shared" si="8"/>
        <v>0</v>
      </c>
      <c r="AC20" s="361">
        <f t="shared" si="8"/>
        <v>0</v>
      </c>
      <c r="AD20" s="361">
        <f t="shared" si="8"/>
        <v>0</v>
      </c>
      <c r="AE20" s="361">
        <f t="shared" si="8"/>
        <v>0</v>
      </c>
      <c r="AF20" s="361">
        <f t="shared" si="8"/>
        <v>0</v>
      </c>
      <c r="AG20" s="361">
        <f t="shared" si="8"/>
        <v>0</v>
      </c>
      <c r="AH20" s="361">
        <f>SUM(AH25,AH26,AH27,AH28,AH23)</f>
        <v>1000</v>
      </c>
      <c r="AI20" s="361">
        <f t="shared" ref="AI20:CA20" si="9">SUM(AI25,AI26,AI27,AI28,AI23)</f>
        <v>1051</v>
      </c>
      <c r="AJ20" s="361">
        <f t="shared" si="9"/>
        <v>1436</v>
      </c>
      <c r="AK20" s="361">
        <f t="shared" si="9"/>
        <v>2320.92</v>
      </c>
      <c r="AL20" s="361">
        <f t="shared" si="9"/>
        <v>3671</v>
      </c>
      <c r="AM20" s="361">
        <f t="shared" si="9"/>
        <v>4607</v>
      </c>
      <c r="AN20" s="361">
        <f t="shared" si="9"/>
        <v>5281</v>
      </c>
      <c r="AO20" s="361">
        <f t="shared" si="9"/>
        <v>6075</v>
      </c>
      <c r="AP20" s="361">
        <f t="shared" si="9"/>
        <v>6507</v>
      </c>
      <c r="AQ20" s="361">
        <f t="shared" si="9"/>
        <v>6382</v>
      </c>
      <c r="AR20" s="361">
        <f t="shared" si="9"/>
        <v>5728</v>
      </c>
      <c r="AS20" s="361">
        <f t="shared" si="9"/>
        <v>5625</v>
      </c>
      <c r="AT20" s="361">
        <f t="shared" si="9"/>
        <v>6590</v>
      </c>
      <c r="AU20" s="361">
        <f t="shared" si="9"/>
        <v>8888.0228995117304</v>
      </c>
      <c r="AV20" s="361">
        <f t="shared" si="9"/>
        <v>11061.988000000001</v>
      </c>
      <c r="AW20" s="361">
        <f t="shared" si="9"/>
        <v>12170.623</v>
      </c>
      <c r="AX20" s="361">
        <f t="shared" si="9"/>
        <v>12418.047999999999</v>
      </c>
      <c r="AY20" s="361">
        <f t="shared" si="9"/>
        <v>12804.532999999999</v>
      </c>
      <c r="AZ20" s="361">
        <f t="shared" si="9"/>
        <v>10629.695</v>
      </c>
      <c r="BA20" s="361">
        <f t="shared" si="9"/>
        <v>8192.3170000000009</v>
      </c>
      <c r="BB20" s="361">
        <f t="shared" si="9"/>
        <v>8171.6899999999987</v>
      </c>
      <c r="BC20" s="362">
        <f t="shared" si="9"/>
        <v>8301.3220000000001</v>
      </c>
      <c r="BD20" s="361">
        <f t="shared" si="9"/>
        <v>9026.226999999999</v>
      </c>
      <c r="BE20" s="361">
        <f t="shared" si="9"/>
        <v>9614.9071194121716</v>
      </c>
      <c r="BF20" s="361">
        <f t="shared" si="9"/>
        <v>9753.3147109525999</v>
      </c>
      <c r="BG20" s="361">
        <f t="shared" si="9"/>
        <v>10343.93625241993</v>
      </c>
      <c r="BH20" s="361">
        <f t="shared" si="9"/>
        <v>9900.2150000000001</v>
      </c>
      <c r="BI20" s="361">
        <f t="shared" si="9"/>
        <v>9067.7110046050002</v>
      </c>
      <c r="BJ20" s="361">
        <f t="shared" si="9"/>
        <v>8752.58984891</v>
      </c>
      <c r="BK20" s="361">
        <f t="shared" si="9"/>
        <v>8939.9078692587664</v>
      </c>
      <c r="BL20" s="361">
        <f t="shared" si="9"/>
        <v>8594.5344093899985</v>
      </c>
      <c r="BM20" s="361">
        <f t="shared" si="9"/>
        <v>8277.5189778200001</v>
      </c>
      <c r="BN20" s="361">
        <f t="shared" si="9"/>
        <v>0</v>
      </c>
      <c r="BO20" s="361">
        <f t="shared" si="9"/>
        <v>0</v>
      </c>
      <c r="BP20" s="361">
        <f t="shared" si="9"/>
        <v>0</v>
      </c>
      <c r="BQ20" s="361">
        <f t="shared" si="9"/>
        <v>0</v>
      </c>
      <c r="BR20" s="361">
        <f t="shared" si="9"/>
        <v>0</v>
      </c>
      <c r="BS20" s="361">
        <f t="shared" si="9"/>
        <v>0</v>
      </c>
      <c r="BT20" s="361">
        <f t="shared" si="9"/>
        <v>0</v>
      </c>
      <c r="BU20" s="361">
        <f t="shared" si="9"/>
        <v>0</v>
      </c>
      <c r="BV20" s="361">
        <f t="shared" si="9"/>
        <v>0</v>
      </c>
      <c r="BW20" s="361">
        <f t="shared" si="9"/>
        <v>0</v>
      </c>
      <c r="BX20" s="362">
        <f t="shared" si="9"/>
        <v>0</v>
      </c>
      <c r="BY20" s="362">
        <f t="shared" si="9"/>
        <v>0</v>
      </c>
      <c r="BZ20" s="362">
        <f t="shared" si="9"/>
        <v>0</v>
      </c>
      <c r="CA20" s="363">
        <f t="shared" si="9"/>
        <v>0</v>
      </c>
    </row>
    <row r="21" spans="1:79" x14ac:dyDescent="0.4">
      <c r="A21" s="375"/>
      <c r="B21" s="261" t="s">
        <v>512</v>
      </c>
      <c r="C21" s="48"/>
      <c r="D21" s="361">
        <f>SUM(D7:D9)</f>
        <v>0</v>
      </c>
      <c r="E21" s="361">
        <f t="shared" ref="E21:BP21" si="10">SUM(E7:E9)</f>
        <v>0</v>
      </c>
      <c r="F21" s="361">
        <f t="shared" si="10"/>
        <v>0</v>
      </c>
      <c r="G21" s="361">
        <f t="shared" si="10"/>
        <v>0</v>
      </c>
      <c r="H21" s="361">
        <f t="shared" si="10"/>
        <v>0</v>
      </c>
      <c r="I21" s="361">
        <f t="shared" si="10"/>
        <v>0</v>
      </c>
      <c r="J21" s="361">
        <f t="shared" si="10"/>
        <v>0</v>
      </c>
      <c r="K21" s="361">
        <f t="shared" si="10"/>
        <v>0</v>
      </c>
      <c r="L21" s="361">
        <f t="shared" si="10"/>
        <v>0</v>
      </c>
      <c r="M21" s="361">
        <f t="shared" si="10"/>
        <v>0</v>
      </c>
      <c r="N21" s="361">
        <f t="shared" si="10"/>
        <v>0</v>
      </c>
      <c r="O21" s="361">
        <f t="shared" si="10"/>
        <v>0</v>
      </c>
      <c r="P21" s="361">
        <f t="shared" si="10"/>
        <v>0</v>
      </c>
      <c r="Q21" s="361">
        <f t="shared" si="10"/>
        <v>0</v>
      </c>
      <c r="R21" s="361">
        <f t="shared" si="10"/>
        <v>0</v>
      </c>
      <c r="S21" s="361">
        <f t="shared" si="10"/>
        <v>0</v>
      </c>
      <c r="T21" s="361">
        <f t="shared" si="10"/>
        <v>0</v>
      </c>
      <c r="U21" s="361">
        <f t="shared" si="10"/>
        <v>0</v>
      </c>
      <c r="V21" s="361">
        <f t="shared" si="10"/>
        <v>0</v>
      </c>
      <c r="W21" s="361">
        <f t="shared" si="10"/>
        <v>0</v>
      </c>
      <c r="X21" s="361">
        <f t="shared" si="10"/>
        <v>0</v>
      </c>
      <c r="Y21" s="361">
        <f t="shared" si="10"/>
        <v>0</v>
      </c>
      <c r="Z21" s="361">
        <f t="shared" si="10"/>
        <v>0</v>
      </c>
      <c r="AA21" s="361">
        <f t="shared" si="10"/>
        <v>0</v>
      </c>
      <c r="AB21" s="361">
        <f t="shared" si="10"/>
        <v>0</v>
      </c>
      <c r="AC21" s="361">
        <f t="shared" si="10"/>
        <v>0</v>
      </c>
      <c r="AD21" s="361">
        <f t="shared" si="10"/>
        <v>0</v>
      </c>
      <c r="AE21" s="361">
        <f t="shared" si="10"/>
        <v>0</v>
      </c>
      <c r="AF21" s="361">
        <f t="shared" si="10"/>
        <v>0</v>
      </c>
      <c r="AG21" s="361">
        <f t="shared" si="10"/>
        <v>0</v>
      </c>
      <c r="AH21" s="361">
        <f t="shared" si="10"/>
        <v>0</v>
      </c>
      <c r="AI21" s="361">
        <f t="shared" si="10"/>
        <v>0</v>
      </c>
      <c r="AJ21" s="361">
        <f t="shared" si="10"/>
        <v>0</v>
      </c>
      <c r="AK21" s="361">
        <f t="shared" si="10"/>
        <v>0</v>
      </c>
      <c r="AL21" s="361">
        <f t="shared" si="10"/>
        <v>0</v>
      </c>
      <c r="AM21" s="361">
        <f t="shared" si="10"/>
        <v>0</v>
      </c>
      <c r="AN21" s="361">
        <f t="shared" si="10"/>
        <v>0</v>
      </c>
      <c r="AO21" s="361">
        <f t="shared" si="10"/>
        <v>0</v>
      </c>
      <c r="AP21" s="361">
        <f t="shared" si="10"/>
        <v>0</v>
      </c>
      <c r="AQ21" s="361">
        <f t="shared" si="10"/>
        <v>0</v>
      </c>
      <c r="AR21" s="361">
        <f t="shared" si="10"/>
        <v>0</v>
      </c>
      <c r="AS21" s="361">
        <f t="shared" si="10"/>
        <v>0</v>
      </c>
      <c r="AT21" s="361">
        <f t="shared" si="10"/>
        <v>0</v>
      </c>
      <c r="AU21" s="361">
        <f t="shared" si="10"/>
        <v>0</v>
      </c>
      <c r="AV21" s="361">
        <f t="shared" si="10"/>
        <v>0</v>
      </c>
      <c r="AW21" s="361">
        <f t="shared" si="10"/>
        <v>0</v>
      </c>
      <c r="AX21" s="361">
        <f t="shared" si="10"/>
        <v>0</v>
      </c>
      <c r="AY21" s="361">
        <f t="shared" si="10"/>
        <v>0</v>
      </c>
      <c r="AZ21" s="361">
        <f t="shared" si="10"/>
        <v>0</v>
      </c>
      <c r="BA21" s="361">
        <f t="shared" si="10"/>
        <v>0</v>
      </c>
      <c r="BB21" s="361">
        <f t="shared" si="10"/>
        <v>0</v>
      </c>
      <c r="BC21" s="362">
        <f t="shared" si="10"/>
        <v>0</v>
      </c>
      <c r="BD21" s="361">
        <f t="shared" si="10"/>
        <v>8499.8219521636747</v>
      </c>
      <c r="BE21" s="361">
        <f t="shared" si="10"/>
        <v>9047.9931149081458</v>
      </c>
      <c r="BF21" s="361">
        <f t="shared" si="10"/>
        <v>9198.9147719497341</v>
      </c>
      <c r="BG21" s="361">
        <f t="shared" si="10"/>
        <v>7808.3209050030337</v>
      </c>
      <c r="BH21" s="361">
        <f t="shared" si="10"/>
        <v>5312.2739324006216</v>
      </c>
      <c r="BI21" s="361">
        <f t="shared" si="10"/>
        <v>4617.8059602399226</v>
      </c>
      <c r="BJ21" s="361">
        <f t="shared" si="10"/>
        <v>4264.519785839977</v>
      </c>
      <c r="BK21" s="361">
        <f t="shared" si="10"/>
        <v>3971.1274642835479</v>
      </c>
      <c r="BL21" s="361">
        <f t="shared" si="10"/>
        <v>3585.9817299078341</v>
      </c>
      <c r="BM21" s="361">
        <f t="shared" si="10"/>
        <v>3388.8399151846806</v>
      </c>
      <c r="BN21" s="361">
        <f t="shared" si="10"/>
        <v>3221.384148668883</v>
      </c>
      <c r="BO21" s="361">
        <f t="shared" si="10"/>
        <v>2954.9292049152909</v>
      </c>
      <c r="BP21" s="361">
        <f t="shared" si="10"/>
        <v>2819.5069618653429</v>
      </c>
      <c r="BQ21" s="361">
        <f t="shared" ref="BQ21:CA21" si="11">SUM(BQ7:BQ9)</f>
        <v>2591.1762556306885</v>
      </c>
      <c r="BR21" s="361">
        <f t="shared" si="11"/>
        <v>2433.6331202843976</v>
      </c>
      <c r="BS21" s="361">
        <f t="shared" si="11"/>
        <v>2306.5354349747408</v>
      </c>
      <c r="BT21" s="361">
        <f t="shared" si="11"/>
        <v>2140.8675889086476</v>
      </c>
      <c r="BU21" s="361">
        <f t="shared" si="11"/>
        <v>2118.962099418246</v>
      </c>
      <c r="BV21" s="361">
        <f t="shared" si="11"/>
        <v>1845.4722779659578</v>
      </c>
      <c r="BW21" s="361">
        <f t="shared" si="11"/>
        <v>2186.7022663347934</v>
      </c>
      <c r="BX21" s="362">
        <f t="shared" si="11"/>
        <v>2185.0552408452286</v>
      </c>
      <c r="BY21" s="362">
        <f t="shared" si="11"/>
        <v>2205.2969710500133</v>
      </c>
      <c r="BZ21" s="362">
        <f t="shared" si="11"/>
        <v>2284.1640436419202</v>
      </c>
      <c r="CA21" s="363">
        <f t="shared" si="11"/>
        <v>2310.37205533509</v>
      </c>
    </row>
    <row r="22" spans="1:79" ht="24.75" customHeight="1" x14ac:dyDescent="0.4">
      <c r="A22" s="48"/>
      <c r="B22" s="123" t="s">
        <v>513</v>
      </c>
      <c r="C22" s="48"/>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1"/>
      <c r="AI22" s="361"/>
      <c r="AJ22" s="361"/>
      <c r="AK22" s="361"/>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1"/>
      <c r="BI22" s="361"/>
      <c r="BJ22" s="361"/>
      <c r="BK22" s="361"/>
      <c r="BL22" s="361"/>
      <c r="BM22" s="361"/>
      <c r="BN22" s="361"/>
      <c r="BO22" s="361"/>
      <c r="BP22" s="361"/>
      <c r="BQ22" s="361"/>
      <c r="BR22" s="361"/>
      <c r="BS22" s="361"/>
      <c r="BT22" s="361"/>
      <c r="BU22" s="361"/>
      <c r="BV22" s="361"/>
      <c r="BW22" s="361"/>
      <c r="BX22" s="362"/>
      <c r="BY22" s="362"/>
      <c r="BZ22" s="362"/>
      <c r="CA22" s="363"/>
    </row>
    <row r="23" spans="1:79" x14ac:dyDescent="0.4">
      <c r="A23" s="375"/>
      <c r="B23" s="261" t="s">
        <v>514</v>
      </c>
      <c r="C23" s="123"/>
      <c r="D23" s="361">
        <v>0</v>
      </c>
      <c r="E23" s="361">
        <v>0</v>
      </c>
      <c r="F23" s="361">
        <v>0</v>
      </c>
      <c r="G23" s="361">
        <v>0</v>
      </c>
      <c r="H23" s="361">
        <v>0</v>
      </c>
      <c r="I23" s="361">
        <v>0</v>
      </c>
      <c r="J23" s="361">
        <v>0</v>
      </c>
      <c r="K23" s="361">
        <v>0</v>
      </c>
      <c r="L23" s="361">
        <v>0</v>
      </c>
      <c r="M23" s="361">
        <v>0</v>
      </c>
      <c r="N23" s="361">
        <v>0</v>
      </c>
      <c r="O23" s="361">
        <v>0</v>
      </c>
      <c r="P23" s="361">
        <v>0</v>
      </c>
      <c r="Q23" s="361">
        <v>0</v>
      </c>
      <c r="R23" s="361">
        <v>0</v>
      </c>
      <c r="S23" s="361">
        <v>0</v>
      </c>
      <c r="T23" s="361">
        <v>0</v>
      </c>
      <c r="U23" s="361">
        <v>0</v>
      </c>
      <c r="V23" s="361">
        <v>0</v>
      </c>
      <c r="W23" s="361">
        <v>0</v>
      </c>
      <c r="X23" s="361">
        <v>0</v>
      </c>
      <c r="Y23" s="361">
        <v>0</v>
      </c>
      <c r="Z23" s="361">
        <v>0</v>
      </c>
      <c r="AA23" s="361">
        <v>0</v>
      </c>
      <c r="AB23" s="361">
        <v>0</v>
      </c>
      <c r="AC23" s="361">
        <v>0</v>
      </c>
      <c r="AD23" s="361">
        <v>0</v>
      </c>
      <c r="AE23" s="361">
        <v>0</v>
      </c>
      <c r="AF23" s="361">
        <v>0</v>
      </c>
      <c r="AG23" s="361">
        <v>0</v>
      </c>
      <c r="AH23" s="361">
        <v>515</v>
      </c>
      <c r="AI23" s="361">
        <v>523</v>
      </c>
      <c r="AJ23" s="361">
        <v>794</v>
      </c>
      <c r="AK23" s="361">
        <v>1512.04</v>
      </c>
      <c r="AL23" s="361">
        <v>2567</v>
      </c>
      <c r="AM23" s="361">
        <v>3257</v>
      </c>
      <c r="AN23" s="361">
        <v>3730</v>
      </c>
      <c r="AO23" s="361">
        <v>4214</v>
      </c>
      <c r="AP23" s="361">
        <v>4336</v>
      </c>
      <c r="AQ23" s="361">
        <v>3985</v>
      </c>
      <c r="AR23" s="361">
        <v>3045</v>
      </c>
      <c r="AS23" s="361">
        <v>2631</v>
      </c>
      <c r="AT23" s="361">
        <v>2940.4780000000001</v>
      </c>
      <c r="AU23" s="361">
        <v>4200</v>
      </c>
      <c r="AV23" s="361">
        <v>5379</v>
      </c>
      <c r="AW23" s="361">
        <v>5737</v>
      </c>
      <c r="AX23" s="361">
        <v>5183</v>
      </c>
      <c r="AY23" s="361">
        <v>4823</v>
      </c>
      <c r="AZ23" s="361">
        <v>2359</v>
      </c>
      <c r="BA23" s="361">
        <v>0</v>
      </c>
      <c r="BB23" s="361">
        <v>0</v>
      </c>
      <c r="BC23" s="361">
        <v>0</v>
      </c>
      <c r="BD23" s="361">
        <v>0</v>
      </c>
      <c r="BE23" s="361">
        <v>0</v>
      </c>
      <c r="BF23" s="361">
        <v>0</v>
      </c>
      <c r="BG23" s="361">
        <v>0</v>
      </c>
      <c r="BH23" s="361">
        <v>0</v>
      </c>
      <c r="BI23" s="361">
        <v>0</v>
      </c>
      <c r="BJ23" s="361">
        <v>0</v>
      </c>
      <c r="BK23" s="361">
        <v>0</v>
      </c>
      <c r="BL23" s="361">
        <v>0</v>
      </c>
      <c r="BM23" s="361">
        <v>0</v>
      </c>
      <c r="BN23" s="361">
        <v>0</v>
      </c>
      <c r="BO23" s="361">
        <v>0</v>
      </c>
      <c r="BP23" s="361">
        <v>0</v>
      </c>
      <c r="BQ23" s="361">
        <v>0</v>
      </c>
      <c r="BR23" s="361">
        <v>0</v>
      </c>
      <c r="BS23" s="361">
        <v>0</v>
      </c>
      <c r="BT23" s="361">
        <v>0</v>
      </c>
      <c r="BU23" s="361">
        <v>0</v>
      </c>
      <c r="BV23" s="361">
        <v>0</v>
      </c>
      <c r="BW23" s="361">
        <v>0</v>
      </c>
      <c r="BX23" s="362">
        <v>0</v>
      </c>
      <c r="BY23" s="362">
        <v>0</v>
      </c>
      <c r="BZ23" s="362">
        <v>0</v>
      </c>
      <c r="CA23" s="363">
        <v>0</v>
      </c>
    </row>
    <row r="24" spans="1:79" x14ac:dyDescent="0.4">
      <c r="A24" s="375"/>
      <c r="B24" s="261" t="s">
        <v>515</v>
      </c>
      <c r="C24" s="123"/>
      <c r="D24" s="361">
        <v>0</v>
      </c>
      <c r="E24" s="361">
        <v>0</v>
      </c>
      <c r="F24" s="361">
        <v>0</v>
      </c>
      <c r="G24" s="361">
        <v>0</v>
      </c>
      <c r="H24" s="361">
        <v>0</v>
      </c>
      <c r="I24" s="361">
        <v>0</v>
      </c>
      <c r="J24" s="361">
        <v>0</v>
      </c>
      <c r="K24" s="361">
        <v>0</v>
      </c>
      <c r="L24" s="361">
        <v>0</v>
      </c>
      <c r="M24" s="361">
        <v>0</v>
      </c>
      <c r="N24" s="361">
        <v>0</v>
      </c>
      <c r="O24" s="361">
        <v>0</v>
      </c>
      <c r="P24" s="361">
        <v>0</v>
      </c>
      <c r="Q24" s="361">
        <v>0</v>
      </c>
      <c r="R24" s="361">
        <v>0</v>
      </c>
      <c r="S24" s="361">
        <v>0</v>
      </c>
      <c r="T24" s="361">
        <v>0</v>
      </c>
      <c r="U24" s="361">
        <v>0</v>
      </c>
      <c r="V24" s="361">
        <v>0</v>
      </c>
      <c r="W24" s="361">
        <v>0</v>
      </c>
      <c r="X24" s="361">
        <v>0</v>
      </c>
      <c r="Y24" s="361">
        <v>0</v>
      </c>
      <c r="Z24" s="361">
        <v>0</v>
      </c>
      <c r="AA24" s="361">
        <v>0</v>
      </c>
      <c r="AB24" s="361">
        <v>0</v>
      </c>
      <c r="AC24" s="361">
        <v>0</v>
      </c>
      <c r="AD24" s="361">
        <v>0</v>
      </c>
      <c r="AE24" s="361">
        <v>0</v>
      </c>
      <c r="AF24" s="361">
        <v>0</v>
      </c>
      <c r="AG24" s="361">
        <v>0</v>
      </c>
      <c r="AH24" s="361">
        <v>561</v>
      </c>
      <c r="AI24" s="361">
        <v>624</v>
      </c>
      <c r="AJ24" s="361">
        <v>729</v>
      </c>
      <c r="AK24" s="361">
        <v>924.13</v>
      </c>
      <c r="AL24" s="361">
        <v>941</v>
      </c>
      <c r="AM24" s="361">
        <v>985</v>
      </c>
      <c r="AN24" s="361">
        <v>1189</v>
      </c>
      <c r="AO24" s="361">
        <v>1371</v>
      </c>
      <c r="AP24" s="361">
        <v>1458</v>
      </c>
      <c r="AQ24" s="361">
        <v>1574</v>
      </c>
      <c r="AR24" s="361">
        <v>1853.9770000000001</v>
      </c>
      <c r="AS24" s="361">
        <v>2050.058</v>
      </c>
      <c r="AT24" s="361">
        <v>2305.1849999999999</v>
      </c>
      <c r="AU24" s="361">
        <v>2758</v>
      </c>
      <c r="AV24" s="361">
        <v>3728</v>
      </c>
      <c r="AW24" s="361">
        <v>3939</v>
      </c>
      <c r="AX24" s="361">
        <v>3969</v>
      </c>
      <c r="AY24" s="361">
        <v>3888</v>
      </c>
      <c r="AZ24" s="361">
        <v>3815</v>
      </c>
      <c r="BA24" s="361">
        <v>3773</v>
      </c>
      <c r="BB24" s="361">
        <v>3619</v>
      </c>
      <c r="BC24" s="361">
        <v>3781</v>
      </c>
      <c r="BD24" s="361">
        <v>4095</v>
      </c>
      <c r="BE24" s="361">
        <v>4486</v>
      </c>
      <c r="BF24" s="361">
        <v>4484</v>
      </c>
      <c r="BG24" s="361">
        <v>2515.0819999999999</v>
      </c>
      <c r="BH24" s="361">
        <v>128.69800000000001</v>
      </c>
      <c r="BI24" s="361">
        <v>82.284999999999997</v>
      </c>
      <c r="BJ24" s="361">
        <v>86.180999999999997</v>
      </c>
      <c r="BK24" s="361">
        <v>88.078000000000003</v>
      </c>
      <c r="BL24" s="361">
        <v>90.198999999999998</v>
      </c>
      <c r="BM24" s="361">
        <v>96.241</v>
      </c>
      <c r="BN24" s="361">
        <v>0</v>
      </c>
      <c r="BO24" s="361">
        <v>0</v>
      </c>
      <c r="BP24" s="361">
        <v>0</v>
      </c>
      <c r="BQ24" s="361">
        <v>0</v>
      </c>
      <c r="BR24" s="361">
        <v>0</v>
      </c>
      <c r="BS24" s="361">
        <v>0</v>
      </c>
      <c r="BT24" s="361">
        <v>0</v>
      </c>
      <c r="BU24" s="361">
        <v>0</v>
      </c>
      <c r="BV24" s="361">
        <v>0</v>
      </c>
      <c r="BW24" s="361">
        <v>0</v>
      </c>
      <c r="BX24" s="362">
        <v>0</v>
      </c>
      <c r="BY24" s="362">
        <v>0</v>
      </c>
      <c r="BZ24" s="362">
        <v>0</v>
      </c>
      <c r="CA24" s="363">
        <v>0</v>
      </c>
    </row>
    <row r="25" spans="1:79" s="54" customFormat="1" x14ac:dyDescent="0.4">
      <c r="A25" s="48"/>
      <c r="B25" s="261" t="s">
        <v>500</v>
      </c>
      <c r="C25" s="123"/>
      <c r="D25" s="361">
        <v>0</v>
      </c>
      <c r="E25" s="361">
        <v>0</v>
      </c>
      <c r="F25" s="361">
        <v>0</v>
      </c>
      <c r="G25" s="361">
        <v>0</v>
      </c>
      <c r="H25" s="361">
        <v>0</v>
      </c>
      <c r="I25" s="361">
        <v>0</v>
      </c>
      <c r="J25" s="361">
        <v>0</v>
      </c>
      <c r="K25" s="361">
        <v>0</v>
      </c>
      <c r="L25" s="361">
        <v>0</v>
      </c>
      <c r="M25" s="361">
        <v>0</v>
      </c>
      <c r="N25" s="361">
        <v>0</v>
      </c>
      <c r="O25" s="361">
        <v>0</v>
      </c>
      <c r="P25" s="361">
        <v>0</v>
      </c>
      <c r="Q25" s="361">
        <v>0</v>
      </c>
      <c r="R25" s="361">
        <v>0</v>
      </c>
      <c r="S25" s="361">
        <v>0</v>
      </c>
      <c r="T25" s="361">
        <v>0</v>
      </c>
      <c r="U25" s="361">
        <v>0</v>
      </c>
      <c r="V25" s="361">
        <v>0</v>
      </c>
      <c r="W25" s="361">
        <v>0</v>
      </c>
      <c r="X25" s="361">
        <v>0</v>
      </c>
      <c r="Y25" s="361">
        <v>0</v>
      </c>
      <c r="Z25" s="361">
        <v>0</v>
      </c>
      <c r="AA25" s="361">
        <v>0</v>
      </c>
      <c r="AB25" s="361">
        <v>0</v>
      </c>
      <c r="AC25" s="361">
        <v>0</v>
      </c>
      <c r="AD25" s="361">
        <v>0</v>
      </c>
      <c r="AE25" s="361">
        <v>0</v>
      </c>
      <c r="AF25" s="361">
        <v>0</v>
      </c>
      <c r="AG25" s="361">
        <v>0</v>
      </c>
      <c r="AH25" s="361">
        <v>99</v>
      </c>
      <c r="AI25" s="361">
        <v>112</v>
      </c>
      <c r="AJ25" s="361">
        <v>131</v>
      </c>
      <c r="AK25" s="361">
        <v>151</v>
      </c>
      <c r="AL25" s="361">
        <v>198</v>
      </c>
      <c r="AM25" s="361">
        <v>233</v>
      </c>
      <c r="AN25" s="361">
        <v>270</v>
      </c>
      <c r="AO25" s="361">
        <v>331</v>
      </c>
      <c r="AP25" s="361">
        <v>412</v>
      </c>
      <c r="AQ25" s="361">
        <v>449</v>
      </c>
      <c r="AR25" s="361">
        <v>590</v>
      </c>
      <c r="AS25" s="361">
        <v>704</v>
      </c>
      <c r="AT25" s="361">
        <v>918.399</v>
      </c>
      <c r="AU25" s="361">
        <v>1130</v>
      </c>
      <c r="AV25" s="361">
        <v>1632</v>
      </c>
      <c r="AW25" s="361">
        <v>2094</v>
      </c>
      <c r="AX25" s="361">
        <v>2473</v>
      </c>
      <c r="AY25" s="361">
        <v>2858</v>
      </c>
      <c r="AZ25" s="361">
        <v>3010</v>
      </c>
      <c r="BA25" s="361">
        <v>3163</v>
      </c>
      <c r="BB25" s="361">
        <v>3396</v>
      </c>
      <c r="BC25" s="361">
        <v>3604</v>
      </c>
      <c r="BD25" s="361">
        <v>3952</v>
      </c>
      <c r="BE25" s="361">
        <v>4332</v>
      </c>
      <c r="BF25" s="361">
        <v>4346</v>
      </c>
      <c r="BG25" s="361">
        <v>4567</v>
      </c>
      <c r="BH25" s="361">
        <v>4659</v>
      </c>
      <c r="BI25" s="361">
        <v>4720</v>
      </c>
      <c r="BJ25" s="361">
        <v>4790</v>
      </c>
      <c r="BK25" s="361">
        <v>5049</v>
      </c>
      <c r="BL25" s="361">
        <v>5055</v>
      </c>
      <c r="BM25" s="361">
        <v>5136</v>
      </c>
      <c r="BN25" s="361">
        <v>0</v>
      </c>
      <c r="BO25" s="361">
        <v>0</v>
      </c>
      <c r="BP25" s="361">
        <v>0</v>
      </c>
      <c r="BQ25" s="361">
        <v>0</v>
      </c>
      <c r="BR25" s="361">
        <v>0</v>
      </c>
      <c r="BS25" s="361">
        <v>0</v>
      </c>
      <c r="BT25" s="361">
        <v>0</v>
      </c>
      <c r="BU25" s="361">
        <v>0</v>
      </c>
      <c r="BV25" s="361">
        <v>0</v>
      </c>
      <c r="BW25" s="361">
        <v>0</v>
      </c>
      <c r="BX25" s="362">
        <v>0</v>
      </c>
      <c r="BY25" s="362">
        <v>0</v>
      </c>
      <c r="BZ25" s="362">
        <v>0</v>
      </c>
      <c r="CA25" s="363">
        <v>0</v>
      </c>
    </row>
    <row r="26" spans="1:79" s="54" customFormat="1" x14ac:dyDescent="0.4">
      <c r="A26" s="48"/>
      <c r="B26" s="261" t="s">
        <v>516</v>
      </c>
      <c r="C26" s="123"/>
      <c r="D26" s="361">
        <v>0</v>
      </c>
      <c r="E26" s="361">
        <v>0</v>
      </c>
      <c r="F26" s="361">
        <v>0</v>
      </c>
      <c r="G26" s="361">
        <v>0</v>
      </c>
      <c r="H26" s="361">
        <v>0</v>
      </c>
      <c r="I26" s="361">
        <v>0</v>
      </c>
      <c r="J26" s="361">
        <v>0</v>
      </c>
      <c r="K26" s="361">
        <v>0</v>
      </c>
      <c r="L26" s="361">
        <v>0</v>
      </c>
      <c r="M26" s="361">
        <v>0</v>
      </c>
      <c r="N26" s="361">
        <v>0</v>
      </c>
      <c r="O26" s="361">
        <v>0</v>
      </c>
      <c r="P26" s="361">
        <v>0</v>
      </c>
      <c r="Q26" s="361">
        <v>0</v>
      </c>
      <c r="R26" s="361">
        <v>0</v>
      </c>
      <c r="S26" s="361">
        <v>0</v>
      </c>
      <c r="T26" s="361">
        <v>0</v>
      </c>
      <c r="U26" s="361">
        <v>0</v>
      </c>
      <c r="V26" s="361">
        <v>0</v>
      </c>
      <c r="W26" s="361">
        <v>0</v>
      </c>
      <c r="X26" s="361">
        <v>0</v>
      </c>
      <c r="Y26" s="361">
        <v>0</v>
      </c>
      <c r="Z26" s="361">
        <v>0</v>
      </c>
      <c r="AA26" s="361">
        <v>0</v>
      </c>
      <c r="AB26" s="361">
        <v>0</v>
      </c>
      <c r="AC26" s="361">
        <v>0</v>
      </c>
      <c r="AD26" s="361">
        <v>0</v>
      </c>
      <c r="AE26" s="361">
        <v>0</v>
      </c>
      <c r="AF26" s="361">
        <v>0</v>
      </c>
      <c r="AG26" s="361">
        <v>0</v>
      </c>
      <c r="AH26" s="361">
        <v>334</v>
      </c>
      <c r="AI26" s="361">
        <v>355</v>
      </c>
      <c r="AJ26" s="361">
        <v>436</v>
      </c>
      <c r="AK26" s="361">
        <v>564.62</v>
      </c>
      <c r="AL26" s="361">
        <v>780</v>
      </c>
      <c r="AM26" s="361">
        <v>956</v>
      </c>
      <c r="AN26" s="361">
        <v>1086</v>
      </c>
      <c r="AO26" s="361">
        <v>1313</v>
      </c>
      <c r="AP26" s="361">
        <v>1483</v>
      </c>
      <c r="AQ26" s="361">
        <v>1596</v>
      </c>
      <c r="AR26" s="361">
        <v>1762</v>
      </c>
      <c r="AS26" s="361">
        <v>1930</v>
      </c>
      <c r="AT26" s="361">
        <v>2286.4560000000001</v>
      </c>
      <c r="AU26" s="361">
        <v>2860</v>
      </c>
      <c r="AV26" s="361">
        <v>3448</v>
      </c>
      <c r="AW26" s="361">
        <v>3735</v>
      </c>
      <c r="AX26" s="361">
        <v>4051</v>
      </c>
      <c r="AY26" s="361">
        <v>4265</v>
      </c>
      <c r="AZ26" s="361">
        <v>4313</v>
      </c>
      <c r="BA26" s="361">
        <v>4106</v>
      </c>
      <c r="BB26" s="361">
        <v>3941</v>
      </c>
      <c r="BC26" s="361">
        <v>3963</v>
      </c>
      <c r="BD26" s="361">
        <v>4334</v>
      </c>
      <c r="BE26" s="361">
        <v>4520</v>
      </c>
      <c r="BF26" s="361">
        <v>4626</v>
      </c>
      <c r="BG26" s="361">
        <v>4854</v>
      </c>
      <c r="BH26" s="361">
        <v>4452</v>
      </c>
      <c r="BI26" s="361">
        <v>3786</v>
      </c>
      <c r="BJ26" s="361">
        <v>3415</v>
      </c>
      <c r="BK26" s="361">
        <v>3313</v>
      </c>
      <c r="BL26" s="361">
        <v>3060</v>
      </c>
      <c r="BM26" s="361">
        <v>2782</v>
      </c>
      <c r="BN26" s="361">
        <v>0</v>
      </c>
      <c r="BO26" s="361">
        <v>0</v>
      </c>
      <c r="BP26" s="361">
        <v>0</v>
      </c>
      <c r="BQ26" s="361">
        <v>0</v>
      </c>
      <c r="BR26" s="361">
        <v>0</v>
      </c>
      <c r="BS26" s="361">
        <v>0</v>
      </c>
      <c r="BT26" s="361">
        <v>0</v>
      </c>
      <c r="BU26" s="361">
        <v>0</v>
      </c>
      <c r="BV26" s="361">
        <v>0</v>
      </c>
      <c r="BW26" s="361">
        <v>0</v>
      </c>
      <c r="BX26" s="362">
        <v>0</v>
      </c>
      <c r="BY26" s="362">
        <v>0</v>
      </c>
      <c r="BZ26" s="362">
        <v>0</v>
      </c>
      <c r="CA26" s="363">
        <v>0</v>
      </c>
    </row>
    <row r="27" spans="1:79" s="54" customFormat="1" x14ac:dyDescent="0.4">
      <c r="A27" s="48"/>
      <c r="B27" s="261" t="s">
        <v>517</v>
      </c>
      <c r="C27" s="123"/>
      <c r="D27" s="361">
        <v>0</v>
      </c>
      <c r="E27" s="361">
        <v>0</v>
      </c>
      <c r="F27" s="361">
        <v>0</v>
      </c>
      <c r="G27" s="361">
        <v>0</v>
      </c>
      <c r="H27" s="361">
        <v>0</v>
      </c>
      <c r="I27" s="361">
        <v>0</v>
      </c>
      <c r="J27" s="361">
        <v>0</v>
      </c>
      <c r="K27" s="361">
        <v>0</v>
      </c>
      <c r="L27" s="361">
        <v>0</v>
      </c>
      <c r="M27" s="361">
        <v>0</v>
      </c>
      <c r="N27" s="361">
        <v>0</v>
      </c>
      <c r="O27" s="361">
        <v>0</v>
      </c>
      <c r="P27" s="361">
        <v>0</v>
      </c>
      <c r="Q27" s="361">
        <v>0</v>
      </c>
      <c r="R27" s="361">
        <v>0</v>
      </c>
      <c r="S27" s="361">
        <v>0</v>
      </c>
      <c r="T27" s="361">
        <v>0</v>
      </c>
      <c r="U27" s="361">
        <v>0</v>
      </c>
      <c r="V27" s="361">
        <v>0</v>
      </c>
      <c r="W27" s="361">
        <v>0</v>
      </c>
      <c r="X27" s="361">
        <v>0</v>
      </c>
      <c r="Y27" s="361">
        <v>0</v>
      </c>
      <c r="Z27" s="361">
        <v>0</v>
      </c>
      <c r="AA27" s="361">
        <v>0</v>
      </c>
      <c r="AB27" s="361">
        <v>0</v>
      </c>
      <c r="AC27" s="361">
        <v>0</v>
      </c>
      <c r="AD27" s="361">
        <v>0</v>
      </c>
      <c r="AE27" s="361">
        <v>0</v>
      </c>
      <c r="AF27" s="361">
        <v>0</v>
      </c>
      <c r="AG27" s="361">
        <v>0</v>
      </c>
      <c r="AH27" s="361">
        <v>31</v>
      </c>
      <c r="AI27" s="361">
        <v>34</v>
      </c>
      <c r="AJ27" s="361">
        <v>41</v>
      </c>
      <c r="AK27" s="361">
        <v>47</v>
      </c>
      <c r="AL27" s="361">
        <v>61</v>
      </c>
      <c r="AM27" s="361">
        <v>72</v>
      </c>
      <c r="AN27" s="361">
        <v>83</v>
      </c>
      <c r="AO27" s="361">
        <v>101</v>
      </c>
      <c r="AP27" s="361">
        <v>127</v>
      </c>
      <c r="AQ27" s="361">
        <v>138</v>
      </c>
      <c r="AR27" s="361">
        <v>182</v>
      </c>
      <c r="AS27" s="361">
        <v>198</v>
      </c>
      <c r="AT27" s="361">
        <v>163.59299999999999</v>
      </c>
      <c r="AU27" s="361">
        <v>269</v>
      </c>
      <c r="AV27" s="361">
        <v>267</v>
      </c>
      <c r="AW27" s="361">
        <v>264</v>
      </c>
      <c r="AX27" s="361">
        <v>285</v>
      </c>
      <c r="AY27" s="361">
        <v>364</v>
      </c>
      <c r="AZ27" s="361">
        <v>497</v>
      </c>
      <c r="BA27" s="361">
        <v>516</v>
      </c>
      <c r="BB27" s="361">
        <v>452</v>
      </c>
      <c r="BC27" s="361">
        <v>447</v>
      </c>
      <c r="BD27" s="361">
        <v>448</v>
      </c>
      <c r="BE27" s="361">
        <v>437</v>
      </c>
      <c r="BF27" s="361">
        <v>427</v>
      </c>
      <c r="BG27" s="361">
        <v>438</v>
      </c>
      <c r="BH27" s="361">
        <v>407</v>
      </c>
      <c r="BI27" s="361">
        <v>308</v>
      </c>
      <c r="BJ27" s="361">
        <v>304</v>
      </c>
      <c r="BK27" s="361">
        <v>348</v>
      </c>
      <c r="BL27" s="361">
        <v>267</v>
      </c>
      <c r="BM27" s="361">
        <v>75</v>
      </c>
      <c r="BN27" s="361">
        <v>0</v>
      </c>
      <c r="BO27" s="361">
        <v>0</v>
      </c>
      <c r="BP27" s="361">
        <v>0</v>
      </c>
      <c r="BQ27" s="361">
        <v>0</v>
      </c>
      <c r="BR27" s="361">
        <v>0</v>
      </c>
      <c r="BS27" s="361">
        <v>0</v>
      </c>
      <c r="BT27" s="361">
        <v>0</v>
      </c>
      <c r="BU27" s="361">
        <v>0</v>
      </c>
      <c r="BV27" s="361">
        <v>0</v>
      </c>
      <c r="BW27" s="361">
        <v>0</v>
      </c>
      <c r="BX27" s="362">
        <v>0</v>
      </c>
      <c r="BY27" s="362">
        <v>0</v>
      </c>
      <c r="BZ27" s="362">
        <v>0</v>
      </c>
      <c r="CA27" s="363">
        <v>0</v>
      </c>
    </row>
    <row r="28" spans="1:79" s="54" customFormat="1" x14ac:dyDescent="0.4">
      <c r="A28" s="48"/>
      <c r="B28" s="415" t="s">
        <v>518</v>
      </c>
      <c r="C28" s="327"/>
      <c r="D28" s="361">
        <v>0</v>
      </c>
      <c r="E28" s="361">
        <v>0</v>
      </c>
      <c r="F28" s="361">
        <v>0</v>
      </c>
      <c r="G28" s="361">
        <v>0</v>
      </c>
      <c r="H28" s="361">
        <v>0</v>
      </c>
      <c r="I28" s="361">
        <v>0</v>
      </c>
      <c r="J28" s="361">
        <v>0</v>
      </c>
      <c r="K28" s="361">
        <v>0</v>
      </c>
      <c r="L28" s="361">
        <v>0</v>
      </c>
      <c r="M28" s="361">
        <v>0</v>
      </c>
      <c r="N28" s="361">
        <v>0</v>
      </c>
      <c r="O28" s="361">
        <v>0</v>
      </c>
      <c r="P28" s="361">
        <v>0</v>
      </c>
      <c r="Q28" s="361">
        <v>0</v>
      </c>
      <c r="R28" s="361">
        <v>0</v>
      </c>
      <c r="S28" s="361">
        <v>0</v>
      </c>
      <c r="T28" s="361">
        <v>0</v>
      </c>
      <c r="U28" s="361">
        <v>0</v>
      </c>
      <c r="V28" s="361">
        <v>0</v>
      </c>
      <c r="W28" s="361">
        <v>0</v>
      </c>
      <c r="X28" s="361">
        <v>0</v>
      </c>
      <c r="Y28" s="361">
        <v>0</v>
      </c>
      <c r="Z28" s="361">
        <v>0</v>
      </c>
      <c r="AA28" s="361">
        <v>0</v>
      </c>
      <c r="AB28" s="361">
        <v>0</v>
      </c>
      <c r="AC28" s="361">
        <v>0</v>
      </c>
      <c r="AD28" s="361">
        <v>0</v>
      </c>
      <c r="AE28" s="361">
        <v>0</v>
      </c>
      <c r="AF28" s="361">
        <v>0</v>
      </c>
      <c r="AG28" s="361">
        <v>0</v>
      </c>
      <c r="AH28" s="361">
        <v>21</v>
      </c>
      <c r="AI28" s="361">
        <v>27</v>
      </c>
      <c r="AJ28" s="361">
        <v>34</v>
      </c>
      <c r="AK28" s="361">
        <v>46.26</v>
      </c>
      <c r="AL28" s="361">
        <v>65</v>
      </c>
      <c r="AM28" s="361">
        <v>89</v>
      </c>
      <c r="AN28" s="361">
        <v>112</v>
      </c>
      <c r="AO28" s="361">
        <v>116</v>
      </c>
      <c r="AP28" s="361">
        <v>149</v>
      </c>
      <c r="AQ28" s="361">
        <v>214</v>
      </c>
      <c r="AR28" s="361">
        <v>149</v>
      </c>
      <c r="AS28" s="361">
        <v>162</v>
      </c>
      <c r="AT28" s="361">
        <v>281.07400000000001</v>
      </c>
      <c r="AU28" s="361">
        <v>429.02289951173043</v>
      </c>
      <c r="AV28" s="361">
        <v>335.98800000000119</v>
      </c>
      <c r="AW28" s="361">
        <v>340.62299999999959</v>
      </c>
      <c r="AX28" s="361">
        <v>426.04799999999886</v>
      </c>
      <c r="AY28" s="361">
        <v>494.53299999999945</v>
      </c>
      <c r="AZ28" s="361">
        <v>450.69499999999999</v>
      </c>
      <c r="BA28" s="361">
        <v>407.31700000000092</v>
      </c>
      <c r="BB28" s="361">
        <v>382.68999999999869</v>
      </c>
      <c r="BC28" s="361">
        <v>287.32200000000012</v>
      </c>
      <c r="BD28" s="361">
        <v>292.22699999999895</v>
      </c>
      <c r="BE28" s="361">
        <v>325.9071194121716</v>
      </c>
      <c r="BF28" s="361">
        <v>354.31471095259985</v>
      </c>
      <c r="BG28" s="361">
        <v>484.93625241992959</v>
      </c>
      <c r="BH28" s="361">
        <v>382.21499999999997</v>
      </c>
      <c r="BI28" s="361">
        <v>253.7110046050002</v>
      </c>
      <c r="BJ28" s="361">
        <v>243.58984891</v>
      </c>
      <c r="BK28" s="361">
        <v>229.90786925876637</v>
      </c>
      <c r="BL28" s="361">
        <v>212.53440938999847</v>
      </c>
      <c r="BM28" s="361">
        <v>284.51897782000015</v>
      </c>
      <c r="BN28" s="361">
        <v>0</v>
      </c>
      <c r="BO28" s="361">
        <v>0</v>
      </c>
      <c r="BP28" s="361">
        <v>0</v>
      </c>
      <c r="BQ28" s="361">
        <v>0</v>
      </c>
      <c r="BR28" s="361">
        <v>0</v>
      </c>
      <c r="BS28" s="361">
        <v>0</v>
      </c>
      <c r="BT28" s="361">
        <v>0</v>
      </c>
      <c r="BU28" s="361">
        <v>0</v>
      </c>
      <c r="BV28" s="361">
        <v>0</v>
      </c>
      <c r="BW28" s="361">
        <v>0</v>
      </c>
      <c r="BX28" s="362">
        <v>0</v>
      </c>
      <c r="BY28" s="362">
        <v>0</v>
      </c>
      <c r="BZ28" s="362">
        <v>0</v>
      </c>
      <c r="CA28" s="363">
        <v>0</v>
      </c>
    </row>
    <row r="29" spans="1:79" s="54" customFormat="1" ht="25.5" customHeight="1" x14ac:dyDescent="0.4">
      <c r="A29" s="48"/>
      <c r="B29" s="261" t="s">
        <v>508</v>
      </c>
      <c r="C29" s="234"/>
      <c r="D29" s="361">
        <f>SUM(D30:D35)</f>
        <v>0</v>
      </c>
      <c r="E29" s="361">
        <f t="shared" ref="E29:BP29" si="12">SUM(E30:E35)</f>
        <v>0</v>
      </c>
      <c r="F29" s="361">
        <f t="shared" si="12"/>
        <v>0</v>
      </c>
      <c r="G29" s="361">
        <f t="shared" si="12"/>
        <v>0</v>
      </c>
      <c r="H29" s="361">
        <f t="shared" si="12"/>
        <v>0</v>
      </c>
      <c r="I29" s="361">
        <f t="shared" si="12"/>
        <v>0</v>
      </c>
      <c r="J29" s="361">
        <f t="shared" si="12"/>
        <v>0</v>
      </c>
      <c r="K29" s="361">
        <f t="shared" si="12"/>
        <v>0</v>
      </c>
      <c r="L29" s="361">
        <f t="shared" si="12"/>
        <v>0</v>
      </c>
      <c r="M29" s="361">
        <f t="shared" si="12"/>
        <v>0</v>
      </c>
      <c r="N29" s="361">
        <f t="shared" si="12"/>
        <v>0</v>
      </c>
      <c r="O29" s="361">
        <f t="shared" si="12"/>
        <v>0</v>
      </c>
      <c r="P29" s="361">
        <f t="shared" si="12"/>
        <v>0</v>
      </c>
      <c r="Q29" s="361">
        <f t="shared" si="12"/>
        <v>0</v>
      </c>
      <c r="R29" s="361">
        <f t="shared" si="12"/>
        <v>0</v>
      </c>
      <c r="S29" s="361">
        <f t="shared" si="12"/>
        <v>0</v>
      </c>
      <c r="T29" s="361">
        <f t="shared" si="12"/>
        <v>0</v>
      </c>
      <c r="U29" s="361">
        <f t="shared" si="12"/>
        <v>0</v>
      </c>
      <c r="V29" s="361">
        <f t="shared" si="12"/>
        <v>0</v>
      </c>
      <c r="W29" s="361">
        <f t="shared" si="12"/>
        <v>0</v>
      </c>
      <c r="X29" s="361">
        <f t="shared" si="12"/>
        <v>0</v>
      </c>
      <c r="Y29" s="361">
        <f t="shared" si="12"/>
        <v>0</v>
      </c>
      <c r="Z29" s="361">
        <f t="shared" si="12"/>
        <v>0</v>
      </c>
      <c r="AA29" s="361">
        <f t="shared" si="12"/>
        <v>0</v>
      </c>
      <c r="AB29" s="361">
        <f t="shared" si="12"/>
        <v>0</v>
      </c>
      <c r="AC29" s="361">
        <f t="shared" si="12"/>
        <v>0</v>
      </c>
      <c r="AD29" s="361">
        <f t="shared" si="12"/>
        <v>0</v>
      </c>
      <c r="AE29" s="361">
        <f t="shared" si="12"/>
        <v>0</v>
      </c>
      <c r="AF29" s="361">
        <f t="shared" si="12"/>
        <v>0</v>
      </c>
      <c r="AG29" s="361">
        <f t="shared" si="12"/>
        <v>0</v>
      </c>
      <c r="AH29" s="361">
        <f t="shared" si="12"/>
        <v>287.50626379634298</v>
      </c>
      <c r="AI29" s="361">
        <f t="shared" si="12"/>
        <v>302.08045600000003</v>
      </c>
      <c r="AJ29" s="361">
        <f t="shared" si="12"/>
        <v>395.88564615384615</v>
      </c>
      <c r="AK29" s="361">
        <f t="shared" si="12"/>
        <v>564.3645305</v>
      </c>
      <c r="AL29" s="361">
        <f t="shared" si="12"/>
        <v>755.4666057500001</v>
      </c>
      <c r="AM29" s="361">
        <f t="shared" si="12"/>
        <v>882.96256549999987</v>
      </c>
      <c r="AN29" s="361">
        <f t="shared" si="12"/>
        <v>1020.7705977499999</v>
      </c>
      <c r="AO29" s="361">
        <f t="shared" si="12"/>
        <v>1172.1197127142857</v>
      </c>
      <c r="AP29" s="361">
        <f t="shared" si="12"/>
        <v>1245.5755610666668</v>
      </c>
      <c r="AQ29" s="361">
        <f t="shared" si="12"/>
        <v>1291.2906329999998</v>
      </c>
      <c r="AR29" s="361">
        <f t="shared" si="12"/>
        <v>1322.3629533333335</v>
      </c>
      <c r="AS29" s="361">
        <f t="shared" si="12"/>
        <v>1417.252283333333</v>
      </c>
      <c r="AT29" s="361">
        <f t="shared" si="12"/>
        <v>1601.3146243333333</v>
      </c>
      <c r="AU29" s="361">
        <f t="shared" si="12"/>
        <v>2084.0561549999998</v>
      </c>
      <c r="AV29" s="361">
        <f t="shared" si="12"/>
        <v>2588.9620103333332</v>
      </c>
      <c r="AW29" s="361">
        <f t="shared" si="12"/>
        <v>2871.8776219999995</v>
      </c>
      <c r="AX29" s="361">
        <f t="shared" si="12"/>
        <v>2785.9169999999999</v>
      </c>
      <c r="AY29" s="361">
        <f t="shared" si="12"/>
        <v>2744.35</v>
      </c>
      <c r="AZ29" s="361">
        <f t="shared" si="12"/>
        <v>2438.2424801734269</v>
      </c>
      <c r="BA29" s="361">
        <f t="shared" si="12"/>
        <v>2154.4810000000002</v>
      </c>
      <c r="BB29" s="361">
        <f t="shared" si="12"/>
        <v>2160.527</v>
      </c>
      <c r="BC29" s="361">
        <f t="shared" si="12"/>
        <v>2384.0059999999999</v>
      </c>
      <c r="BD29" s="361">
        <f t="shared" si="12"/>
        <v>2944.4639999999999</v>
      </c>
      <c r="BE29" s="361">
        <f t="shared" si="12"/>
        <v>3325.067</v>
      </c>
      <c r="BF29" s="361">
        <f t="shared" si="12"/>
        <v>3655.0069999999996</v>
      </c>
      <c r="BG29" s="361">
        <f t="shared" si="12"/>
        <v>3752.7889999999998</v>
      </c>
      <c r="BH29" s="361">
        <f t="shared" si="12"/>
        <v>3278.0000000000005</v>
      </c>
      <c r="BI29" s="361">
        <f t="shared" si="12"/>
        <v>2525.9999999999995</v>
      </c>
      <c r="BJ29" s="361">
        <f t="shared" si="12"/>
        <v>2050</v>
      </c>
      <c r="BK29" s="361">
        <f t="shared" si="12"/>
        <v>1737.5119804834528</v>
      </c>
      <c r="BL29" s="361">
        <f t="shared" si="12"/>
        <v>1455.6900798477316</v>
      </c>
      <c r="BM29" s="361">
        <f t="shared" si="12"/>
        <v>877.14850322825873</v>
      </c>
      <c r="BN29" s="361">
        <f t="shared" si="12"/>
        <v>0</v>
      </c>
      <c r="BO29" s="361">
        <f t="shared" si="12"/>
        <v>0</v>
      </c>
      <c r="BP29" s="361">
        <f t="shared" si="12"/>
        <v>0</v>
      </c>
      <c r="BQ29" s="361">
        <f t="shared" ref="BQ29:CA29" si="13">SUM(BQ30:BQ35)</f>
        <v>0</v>
      </c>
      <c r="BR29" s="361">
        <f t="shared" si="13"/>
        <v>0</v>
      </c>
      <c r="BS29" s="361">
        <f t="shared" si="13"/>
        <v>0</v>
      </c>
      <c r="BT29" s="361">
        <f t="shared" si="13"/>
        <v>0</v>
      </c>
      <c r="BU29" s="361">
        <f t="shared" si="13"/>
        <v>0</v>
      </c>
      <c r="BV29" s="361">
        <f t="shared" si="13"/>
        <v>0</v>
      </c>
      <c r="BW29" s="361">
        <f t="shared" si="13"/>
        <v>0</v>
      </c>
      <c r="BX29" s="362">
        <f t="shared" si="13"/>
        <v>0</v>
      </c>
      <c r="BY29" s="362">
        <f t="shared" si="13"/>
        <v>0</v>
      </c>
      <c r="BZ29" s="362">
        <f t="shared" si="13"/>
        <v>0</v>
      </c>
      <c r="CA29" s="363">
        <f t="shared" si="13"/>
        <v>0</v>
      </c>
    </row>
    <row r="30" spans="1:79" s="54" customFormat="1" x14ac:dyDescent="0.4">
      <c r="A30" s="48"/>
      <c r="B30" s="459" t="s">
        <v>514</v>
      </c>
      <c r="C30" s="123"/>
      <c r="D30" s="361">
        <v>0</v>
      </c>
      <c r="E30" s="361">
        <v>0</v>
      </c>
      <c r="F30" s="361">
        <v>0</v>
      </c>
      <c r="G30" s="361">
        <v>0</v>
      </c>
      <c r="H30" s="361">
        <v>0</v>
      </c>
      <c r="I30" s="361">
        <v>0</v>
      </c>
      <c r="J30" s="361">
        <v>0</v>
      </c>
      <c r="K30" s="361">
        <v>0</v>
      </c>
      <c r="L30" s="361">
        <v>0</v>
      </c>
      <c r="M30" s="361">
        <v>0</v>
      </c>
      <c r="N30" s="361">
        <v>0</v>
      </c>
      <c r="O30" s="361">
        <v>0</v>
      </c>
      <c r="P30" s="361">
        <v>0</v>
      </c>
      <c r="Q30" s="361">
        <v>0</v>
      </c>
      <c r="R30" s="361">
        <v>0</v>
      </c>
      <c r="S30" s="361">
        <v>0</v>
      </c>
      <c r="T30" s="361">
        <v>0</v>
      </c>
      <c r="U30" s="361">
        <v>0</v>
      </c>
      <c r="V30" s="361">
        <v>0</v>
      </c>
      <c r="W30" s="361">
        <v>0</v>
      </c>
      <c r="X30" s="361">
        <v>0</v>
      </c>
      <c r="Y30" s="361">
        <v>0</v>
      </c>
      <c r="Z30" s="361">
        <v>0</v>
      </c>
      <c r="AA30" s="361">
        <v>0</v>
      </c>
      <c r="AB30" s="361">
        <v>0</v>
      </c>
      <c r="AC30" s="361">
        <v>0</v>
      </c>
      <c r="AD30" s="361">
        <v>0</v>
      </c>
      <c r="AE30" s="361">
        <v>0</v>
      </c>
      <c r="AF30" s="361">
        <v>0</v>
      </c>
      <c r="AG30" s="361">
        <v>0</v>
      </c>
      <c r="AH30" s="361">
        <v>93.471266166347988</v>
      </c>
      <c r="AI30" s="361">
        <v>94.923246999999989</v>
      </c>
      <c r="AJ30" s="361">
        <v>133.38773399999999</v>
      </c>
      <c r="AK30" s="361">
        <v>247.07490900000002</v>
      </c>
      <c r="AL30" s="361">
        <v>357.58954</v>
      </c>
      <c r="AM30" s="361">
        <v>431.42880574999998</v>
      </c>
      <c r="AN30" s="361">
        <v>509.44051474999986</v>
      </c>
      <c r="AO30" s="361">
        <v>568.12316771428561</v>
      </c>
      <c r="AP30" s="361">
        <v>574.2704686666666</v>
      </c>
      <c r="AQ30" s="361">
        <v>536.17211133333342</v>
      </c>
      <c r="AR30" s="361">
        <v>433.57405600000004</v>
      </c>
      <c r="AS30" s="361">
        <v>354.685723</v>
      </c>
      <c r="AT30" s="361">
        <v>376.53609799999998</v>
      </c>
      <c r="AU30" s="361">
        <v>563.69445233333329</v>
      </c>
      <c r="AV30" s="361">
        <v>715.69305299999996</v>
      </c>
      <c r="AW30" s="361">
        <v>769.72457333333318</v>
      </c>
      <c r="AX30" s="361">
        <v>820</v>
      </c>
      <c r="AY30" s="361">
        <v>660</v>
      </c>
      <c r="AZ30" s="361">
        <v>275.71548017342661</v>
      </c>
      <c r="BA30" s="361">
        <v>0</v>
      </c>
      <c r="BB30" s="361">
        <v>0</v>
      </c>
      <c r="BC30" s="361">
        <v>0</v>
      </c>
      <c r="BD30" s="361">
        <v>0</v>
      </c>
      <c r="BE30" s="361">
        <v>0</v>
      </c>
      <c r="BF30" s="361">
        <v>0</v>
      </c>
      <c r="BG30" s="361">
        <v>0</v>
      </c>
      <c r="BH30" s="361">
        <v>0</v>
      </c>
      <c r="BI30" s="361">
        <v>0</v>
      </c>
      <c r="BJ30" s="361">
        <v>0</v>
      </c>
      <c r="BK30" s="361">
        <v>0</v>
      </c>
      <c r="BL30" s="361">
        <v>0</v>
      </c>
      <c r="BM30" s="361">
        <v>0</v>
      </c>
      <c r="BN30" s="361">
        <v>0</v>
      </c>
      <c r="BO30" s="361">
        <v>0</v>
      </c>
      <c r="BP30" s="361">
        <v>0</v>
      </c>
      <c r="BQ30" s="361">
        <v>0</v>
      </c>
      <c r="BR30" s="361">
        <v>0</v>
      </c>
      <c r="BS30" s="361">
        <v>0</v>
      </c>
      <c r="BT30" s="361">
        <v>0</v>
      </c>
      <c r="BU30" s="361">
        <v>0</v>
      </c>
      <c r="BV30" s="361">
        <v>0</v>
      </c>
      <c r="BW30" s="361">
        <v>0</v>
      </c>
      <c r="BX30" s="362">
        <v>0</v>
      </c>
      <c r="BY30" s="362">
        <v>0</v>
      </c>
      <c r="BZ30" s="362">
        <v>0</v>
      </c>
      <c r="CA30" s="363">
        <v>0</v>
      </c>
    </row>
    <row r="31" spans="1:79" s="54" customFormat="1" x14ac:dyDescent="0.4">
      <c r="A31" s="48"/>
      <c r="B31" s="459" t="s">
        <v>515</v>
      </c>
      <c r="C31" s="123"/>
      <c r="D31" s="361">
        <v>0</v>
      </c>
      <c r="E31" s="361">
        <v>0</v>
      </c>
      <c r="F31" s="361">
        <v>0</v>
      </c>
      <c r="G31" s="361">
        <v>0</v>
      </c>
      <c r="H31" s="361">
        <v>0</v>
      </c>
      <c r="I31" s="361">
        <v>0</v>
      </c>
      <c r="J31" s="361">
        <v>0</v>
      </c>
      <c r="K31" s="361">
        <v>0</v>
      </c>
      <c r="L31" s="361">
        <v>0</v>
      </c>
      <c r="M31" s="361">
        <v>0</v>
      </c>
      <c r="N31" s="361">
        <v>0</v>
      </c>
      <c r="O31" s="361">
        <v>0</v>
      </c>
      <c r="P31" s="361">
        <v>0</v>
      </c>
      <c r="Q31" s="361">
        <v>0</v>
      </c>
      <c r="R31" s="361">
        <v>0</v>
      </c>
      <c r="S31" s="361">
        <v>0</v>
      </c>
      <c r="T31" s="361">
        <v>0</v>
      </c>
      <c r="U31" s="361">
        <v>0</v>
      </c>
      <c r="V31" s="361">
        <v>0</v>
      </c>
      <c r="W31" s="361">
        <v>0</v>
      </c>
      <c r="X31" s="361">
        <v>0</v>
      </c>
      <c r="Y31" s="361">
        <v>0</v>
      </c>
      <c r="Z31" s="361">
        <v>0</v>
      </c>
      <c r="AA31" s="361">
        <v>0</v>
      </c>
      <c r="AB31" s="361">
        <v>0</v>
      </c>
      <c r="AC31" s="361">
        <v>0</v>
      </c>
      <c r="AD31" s="361">
        <v>0</v>
      </c>
      <c r="AE31" s="361">
        <v>0</v>
      </c>
      <c r="AF31" s="361">
        <v>0</v>
      </c>
      <c r="AG31" s="361">
        <v>0</v>
      </c>
      <c r="AH31" s="361">
        <v>2.8029816586538465</v>
      </c>
      <c r="AI31" s="361">
        <v>3.1177550000000003</v>
      </c>
      <c r="AJ31" s="361">
        <v>4.417237692307693</v>
      </c>
      <c r="AK31" s="361">
        <v>3.0525300000000004</v>
      </c>
      <c r="AL31" s="361">
        <v>5.1579929999999994</v>
      </c>
      <c r="AM31" s="361">
        <v>4.8207797499999998</v>
      </c>
      <c r="AN31" s="361">
        <v>5.9772190000000007</v>
      </c>
      <c r="AO31" s="361">
        <v>6.0103905714285712</v>
      </c>
      <c r="AP31" s="361">
        <v>6.2181166666666661</v>
      </c>
      <c r="AQ31" s="361">
        <v>11.184782999999999</v>
      </c>
      <c r="AR31" s="361">
        <v>20.375420333333334</v>
      </c>
      <c r="AS31" s="361">
        <v>23.223578666666668</v>
      </c>
      <c r="AT31" s="361">
        <v>27.424068666666663</v>
      </c>
      <c r="AU31" s="361">
        <v>33.173434999999991</v>
      </c>
      <c r="AV31" s="361">
        <v>38.794090666666669</v>
      </c>
      <c r="AW31" s="361">
        <v>43.345056333333332</v>
      </c>
      <c r="AX31" s="361">
        <v>43.463999999999999</v>
      </c>
      <c r="AY31" s="361">
        <v>46.861000000000004</v>
      </c>
      <c r="AZ31" s="361">
        <v>50.704000000000001</v>
      </c>
      <c r="BA31" s="361">
        <v>51.632000000000005</v>
      </c>
      <c r="BB31" s="361">
        <v>53.134</v>
      </c>
      <c r="BC31" s="361">
        <v>55.036000000000001</v>
      </c>
      <c r="BD31" s="361">
        <v>63.141999999999996</v>
      </c>
      <c r="BE31" s="361">
        <v>69.936000000000007</v>
      </c>
      <c r="BF31" s="361">
        <v>78.903000000000006</v>
      </c>
      <c r="BG31" s="361">
        <v>44.26</v>
      </c>
      <c r="BH31" s="361">
        <v>0</v>
      </c>
      <c r="BI31" s="361">
        <v>0</v>
      </c>
      <c r="BJ31" s="361">
        <v>0</v>
      </c>
      <c r="BK31" s="361">
        <v>0</v>
      </c>
      <c r="BL31" s="361">
        <v>0</v>
      </c>
      <c r="BM31" s="361">
        <v>0</v>
      </c>
      <c r="BN31" s="361">
        <v>0</v>
      </c>
      <c r="BO31" s="361">
        <v>0</v>
      </c>
      <c r="BP31" s="361">
        <v>0</v>
      </c>
      <c r="BQ31" s="361">
        <v>0</v>
      </c>
      <c r="BR31" s="361">
        <v>0</v>
      </c>
      <c r="BS31" s="361">
        <v>0</v>
      </c>
      <c r="BT31" s="361">
        <v>0</v>
      </c>
      <c r="BU31" s="361">
        <v>0</v>
      </c>
      <c r="BV31" s="361">
        <v>0</v>
      </c>
      <c r="BW31" s="361">
        <v>0</v>
      </c>
      <c r="BX31" s="362">
        <v>0</v>
      </c>
      <c r="BY31" s="362">
        <v>0</v>
      </c>
      <c r="BZ31" s="362">
        <v>0</v>
      </c>
      <c r="CA31" s="363">
        <v>0</v>
      </c>
    </row>
    <row r="32" spans="1:79" s="54" customFormat="1" x14ac:dyDescent="0.4">
      <c r="A32" s="48"/>
      <c r="B32" s="459" t="s">
        <v>500</v>
      </c>
      <c r="C32" s="123"/>
      <c r="D32" s="361">
        <v>0</v>
      </c>
      <c r="E32" s="361">
        <v>0</v>
      </c>
      <c r="F32" s="361">
        <v>0</v>
      </c>
      <c r="G32" s="361">
        <v>0</v>
      </c>
      <c r="H32" s="361">
        <v>0</v>
      </c>
      <c r="I32" s="361">
        <v>0</v>
      </c>
      <c r="J32" s="361">
        <v>0</v>
      </c>
      <c r="K32" s="361">
        <v>0</v>
      </c>
      <c r="L32" s="361">
        <v>0</v>
      </c>
      <c r="M32" s="361">
        <v>0</v>
      </c>
      <c r="N32" s="361">
        <v>0</v>
      </c>
      <c r="O32" s="361">
        <v>0</v>
      </c>
      <c r="P32" s="361">
        <v>0</v>
      </c>
      <c r="Q32" s="361">
        <v>0</v>
      </c>
      <c r="R32" s="361">
        <v>0</v>
      </c>
      <c r="S32" s="361">
        <v>0</v>
      </c>
      <c r="T32" s="361">
        <v>0</v>
      </c>
      <c r="U32" s="361">
        <v>0</v>
      </c>
      <c r="V32" s="361">
        <v>0</v>
      </c>
      <c r="W32" s="361">
        <v>0</v>
      </c>
      <c r="X32" s="361">
        <v>0</v>
      </c>
      <c r="Y32" s="361">
        <v>0</v>
      </c>
      <c r="Z32" s="361">
        <v>0</v>
      </c>
      <c r="AA32" s="361">
        <v>0</v>
      </c>
      <c r="AB32" s="361">
        <v>0</v>
      </c>
      <c r="AC32" s="361">
        <v>0</v>
      </c>
      <c r="AD32" s="361">
        <v>0</v>
      </c>
      <c r="AE32" s="361">
        <v>0</v>
      </c>
      <c r="AF32" s="361">
        <v>0</v>
      </c>
      <c r="AG32" s="361">
        <v>0</v>
      </c>
      <c r="AH32" s="361">
        <v>5.1934940357142851</v>
      </c>
      <c r="AI32" s="361">
        <v>5.8754679999999997</v>
      </c>
      <c r="AJ32" s="361">
        <v>6.4494479999999994</v>
      </c>
      <c r="AK32" s="361">
        <v>7.7735155000000002</v>
      </c>
      <c r="AL32" s="361">
        <v>8.1048584999999989</v>
      </c>
      <c r="AM32" s="361">
        <v>11.847468999999998</v>
      </c>
      <c r="AN32" s="361">
        <v>12.584511500000001</v>
      </c>
      <c r="AO32" s="361">
        <v>15.318929857142857</v>
      </c>
      <c r="AP32" s="361">
        <v>21.204908400000001</v>
      </c>
      <c r="AQ32" s="361">
        <v>26.817910999999995</v>
      </c>
      <c r="AR32" s="361">
        <v>31.576727000000005</v>
      </c>
      <c r="AS32" s="361">
        <v>44.142540666666669</v>
      </c>
      <c r="AT32" s="361">
        <v>70.518660999999994</v>
      </c>
      <c r="AU32" s="361">
        <v>130.53000933333331</v>
      </c>
      <c r="AV32" s="361">
        <v>189.23076999999998</v>
      </c>
      <c r="AW32" s="361">
        <v>255.07671199999996</v>
      </c>
      <c r="AX32" s="361">
        <v>255.15199999999999</v>
      </c>
      <c r="AY32" s="361">
        <v>297.05799999999999</v>
      </c>
      <c r="AZ32" s="361">
        <v>327.88400000000001</v>
      </c>
      <c r="BA32" s="361">
        <v>354.95100000000002</v>
      </c>
      <c r="BB32" s="361">
        <v>382.50900000000001</v>
      </c>
      <c r="BC32" s="361">
        <v>453.77700000000004</v>
      </c>
      <c r="BD32" s="361">
        <v>582.23099999999999</v>
      </c>
      <c r="BE32" s="361">
        <v>697.84500000000003</v>
      </c>
      <c r="BF32" s="361">
        <v>800.66499999999996</v>
      </c>
      <c r="BG32" s="361">
        <v>866.86699999999996</v>
      </c>
      <c r="BH32" s="361">
        <v>824.20128892350272</v>
      </c>
      <c r="BI32" s="361">
        <v>660.22746358750726</v>
      </c>
      <c r="BJ32" s="361">
        <v>551.92517870773702</v>
      </c>
      <c r="BK32" s="361">
        <v>473.66156547405154</v>
      </c>
      <c r="BL32" s="361">
        <v>417.08510670184251</v>
      </c>
      <c r="BM32" s="361">
        <v>302.41702124496578</v>
      </c>
      <c r="BN32" s="361">
        <v>0</v>
      </c>
      <c r="BO32" s="361">
        <v>0</v>
      </c>
      <c r="BP32" s="361">
        <v>0</v>
      </c>
      <c r="BQ32" s="361">
        <v>0</v>
      </c>
      <c r="BR32" s="361">
        <v>0</v>
      </c>
      <c r="BS32" s="361">
        <v>0</v>
      </c>
      <c r="BT32" s="361">
        <v>0</v>
      </c>
      <c r="BU32" s="361">
        <v>0</v>
      </c>
      <c r="BV32" s="361">
        <v>0</v>
      </c>
      <c r="BW32" s="361">
        <v>0</v>
      </c>
      <c r="BX32" s="362">
        <v>0</v>
      </c>
      <c r="BY32" s="362">
        <v>0</v>
      </c>
      <c r="BZ32" s="362">
        <v>0</v>
      </c>
      <c r="CA32" s="363">
        <v>0</v>
      </c>
    </row>
    <row r="33" spans="1:79" s="54" customFormat="1" x14ac:dyDescent="0.4">
      <c r="A33" s="48"/>
      <c r="B33" s="459" t="s">
        <v>516</v>
      </c>
      <c r="C33" s="123"/>
      <c r="D33" s="361">
        <v>0</v>
      </c>
      <c r="E33" s="361">
        <v>0</v>
      </c>
      <c r="F33" s="361">
        <v>0</v>
      </c>
      <c r="G33" s="361">
        <v>0</v>
      </c>
      <c r="H33" s="361">
        <v>0</v>
      </c>
      <c r="I33" s="361">
        <v>0</v>
      </c>
      <c r="J33" s="361">
        <v>0</v>
      </c>
      <c r="K33" s="361">
        <v>0</v>
      </c>
      <c r="L33" s="361">
        <v>0</v>
      </c>
      <c r="M33" s="361">
        <v>0</v>
      </c>
      <c r="N33" s="361">
        <v>0</v>
      </c>
      <c r="O33" s="361">
        <v>0</v>
      </c>
      <c r="P33" s="361">
        <v>0</v>
      </c>
      <c r="Q33" s="361">
        <v>0</v>
      </c>
      <c r="R33" s="361">
        <v>0</v>
      </c>
      <c r="S33" s="361">
        <v>0</v>
      </c>
      <c r="T33" s="361">
        <v>0</v>
      </c>
      <c r="U33" s="361">
        <v>0</v>
      </c>
      <c r="V33" s="361">
        <v>0</v>
      </c>
      <c r="W33" s="361">
        <v>0</v>
      </c>
      <c r="X33" s="361">
        <v>0</v>
      </c>
      <c r="Y33" s="361">
        <v>0</v>
      </c>
      <c r="Z33" s="361">
        <v>0</v>
      </c>
      <c r="AA33" s="361">
        <v>0</v>
      </c>
      <c r="AB33" s="361">
        <v>0</v>
      </c>
      <c r="AC33" s="361">
        <v>0</v>
      </c>
      <c r="AD33" s="361">
        <v>0</v>
      </c>
      <c r="AE33" s="361">
        <v>0</v>
      </c>
      <c r="AF33" s="361">
        <v>0</v>
      </c>
      <c r="AG33" s="361">
        <v>0</v>
      </c>
      <c r="AH33" s="361">
        <v>182.15085531267607</v>
      </c>
      <c r="AI33" s="361">
        <v>193.603454</v>
      </c>
      <c r="AJ33" s="361">
        <v>246.08449246153847</v>
      </c>
      <c r="AK33" s="361">
        <v>298.00780700000001</v>
      </c>
      <c r="AL33" s="361">
        <v>372.96242025000004</v>
      </c>
      <c r="AM33" s="361">
        <v>418.66883899999999</v>
      </c>
      <c r="AN33" s="361">
        <v>472.97908750000005</v>
      </c>
      <c r="AO33" s="361">
        <v>559.46277857142854</v>
      </c>
      <c r="AP33" s="361">
        <v>619.10317680000003</v>
      </c>
      <c r="AQ33" s="361">
        <v>687.23668999999995</v>
      </c>
      <c r="AR33" s="361">
        <v>786.62654500000008</v>
      </c>
      <c r="AS33" s="361">
        <v>914.84584999999981</v>
      </c>
      <c r="AT33" s="361">
        <v>1031.7429646666667</v>
      </c>
      <c r="AU33" s="361">
        <v>1238.1339973333331</v>
      </c>
      <c r="AV33" s="361">
        <v>1496.1980143333333</v>
      </c>
      <c r="AW33" s="361">
        <v>1640.7096546666664</v>
      </c>
      <c r="AX33" s="361">
        <v>1565.194</v>
      </c>
      <c r="AY33" s="361">
        <v>1620.7080000000001</v>
      </c>
      <c r="AZ33" s="361">
        <v>1655.7110000000002</v>
      </c>
      <c r="BA33" s="361">
        <v>1620.1309999999999</v>
      </c>
      <c r="BB33" s="361">
        <v>1603.6470000000002</v>
      </c>
      <c r="BC33" s="361">
        <v>1767.1590000000001</v>
      </c>
      <c r="BD33" s="361">
        <v>2165.7539999999999</v>
      </c>
      <c r="BE33" s="361">
        <v>2410.0329999999999</v>
      </c>
      <c r="BF33" s="361">
        <v>2614.94</v>
      </c>
      <c r="BG33" s="361">
        <v>2692.2280000000001</v>
      </c>
      <c r="BH33" s="361">
        <v>2340.126238103408</v>
      </c>
      <c r="BI33" s="361">
        <v>1796.9867403600622</v>
      </c>
      <c r="BJ33" s="361">
        <v>1440.1638339966985</v>
      </c>
      <c r="BK33" s="361">
        <v>1213.3319089372128</v>
      </c>
      <c r="BL33" s="361">
        <v>1007.6875486858021</v>
      </c>
      <c r="BM33" s="361">
        <v>545.2825045729727</v>
      </c>
      <c r="BN33" s="361">
        <v>0</v>
      </c>
      <c r="BO33" s="361">
        <v>0</v>
      </c>
      <c r="BP33" s="361">
        <v>0</v>
      </c>
      <c r="BQ33" s="361">
        <v>0</v>
      </c>
      <c r="BR33" s="361">
        <v>0</v>
      </c>
      <c r="BS33" s="361">
        <v>0</v>
      </c>
      <c r="BT33" s="361">
        <v>0</v>
      </c>
      <c r="BU33" s="361">
        <v>0</v>
      </c>
      <c r="BV33" s="361">
        <v>0</v>
      </c>
      <c r="BW33" s="361">
        <v>0</v>
      </c>
      <c r="BX33" s="362">
        <v>0</v>
      </c>
      <c r="BY33" s="362">
        <v>0</v>
      </c>
      <c r="BZ33" s="362">
        <v>0</v>
      </c>
      <c r="CA33" s="363">
        <v>0</v>
      </c>
    </row>
    <row r="34" spans="1:79" s="54" customFormat="1" x14ac:dyDescent="0.4">
      <c r="A34" s="48"/>
      <c r="B34" s="459" t="s">
        <v>517</v>
      </c>
      <c r="C34" s="123"/>
      <c r="D34" s="361">
        <v>0</v>
      </c>
      <c r="E34" s="361">
        <v>0</v>
      </c>
      <c r="F34" s="361">
        <v>0</v>
      </c>
      <c r="G34" s="361">
        <v>0</v>
      </c>
      <c r="H34" s="361">
        <v>0</v>
      </c>
      <c r="I34" s="361">
        <v>0</v>
      </c>
      <c r="J34" s="361">
        <v>0</v>
      </c>
      <c r="K34" s="361">
        <v>0</v>
      </c>
      <c r="L34" s="361">
        <v>0</v>
      </c>
      <c r="M34" s="361">
        <v>0</v>
      </c>
      <c r="N34" s="361">
        <v>0</v>
      </c>
      <c r="O34" s="361">
        <v>0</v>
      </c>
      <c r="P34" s="361">
        <v>0</v>
      </c>
      <c r="Q34" s="361">
        <v>0</v>
      </c>
      <c r="R34" s="361">
        <v>0</v>
      </c>
      <c r="S34" s="361">
        <v>0</v>
      </c>
      <c r="T34" s="361">
        <v>0</v>
      </c>
      <c r="U34" s="361">
        <v>0</v>
      </c>
      <c r="V34" s="361">
        <v>0</v>
      </c>
      <c r="W34" s="361">
        <v>0</v>
      </c>
      <c r="X34" s="361">
        <v>0</v>
      </c>
      <c r="Y34" s="361">
        <v>0</v>
      </c>
      <c r="Z34" s="361">
        <v>0</v>
      </c>
      <c r="AA34" s="361">
        <v>0</v>
      </c>
      <c r="AB34" s="361">
        <v>0</v>
      </c>
      <c r="AC34" s="361">
        <v>0</v>
      </c>
      <c r="AD34" s="361">
        <v>0</v>
      </c>
      <c r="AE34" s="361">
        <v>0</v>
      </c>
      <c r="AF34" s="361">
        <v>0</v>
      </c>
      <c r="AG34" s="361">
        <v>0</v>
      </c>
      <c r="AH34" s="361">
        <v>2.3176474098360655</v>
      </c>
      <c r="AI34" s="361">
        <v>2.5419358688524589</v>
      </c>
      <c r="AJ34" s="361">
        <v>3.032214586666667</v>
      </c>
      <c r="AK34" s="361">
        <v>4.2614319429551788</v>
      </c>
      <c r="AL34" s="361">
        <v>5.6409478888888893</v>
      </c>
      <c r="AM34" s="361">
        <v>7.2432321987577657</v>
      </c>
      <c r="AN34" s="361">
        <v>8.4231230512820527</v>
      </c>
      <c r="AO34" s="361">
        <v>10.800226018433181</v>
      </c>
      <c r="AP34" s="361">
        <v>11.40188078888889</v>
      </c>
      <c r="AQ34" s="361">
        <v>11.713980107954544</v>
      </c>
      <c r="AR34" s="361">
        <v>27.608028126888218</v>
      </c>
      <c r="AS34" s="361">
        <v>44.195025049999991</v>
      </c>
      <c r="AT34" s="361">
        <v>34.984655181014098</v>
      </c>
      <c r="AU34" s="361">
        <v>45.762173703336863</v>
      </c>
      <c r="AV34" s="361">
        <v>66.131657658259329</v>
      </c>
      <c r="AW34" s="361">
        <v>71.191566821895719</v>
      </c>
      <c r="AX34" s="361">
        <v>45.959000000000003</v>
      </c>
      <c r="AY34" s="361">
        <v>52.497</v>
      </c>
      <c r="AZ34" s="361">
        <v>55.951000000000001</v>
      </c>
      <c r="BA34" s="361">
        <v>55.793000000000006</v>
      </c>
      <c r="BB34" s="361">
        <v>48.305</v>
      </c>
      <c r="BC34" s="361">
        <v>50.900999999999996</v>
      </c>
      <c r="BD34" s="361">
        <v>63.215000000000003</v>
      </c>
      <c r="BE34" s="361">
        <v>64.663000000000011</v>
      </c>
      <c r="BF34" s="361">
        <v>67.364999999999995</v>
      </c>
      <c r="BG34" s="361">
        <v>55.756</v>
      </c>
      <c r="BH34" s="361">
        <v>32.408347331744444</v>
      </c>
      <c r="BI34" s="361">
        <v>13.401102736940748</v>
      </c>
      <c r="BJ34" s="361">
        <v>12.776731585820285</v>
      </c>
      <c r="BK34" s="361">
        <v>2.5333533332640377</v>
      </c>
      <c r="BL34" s="361">
        <v>0</v>
      </c>
      <c r="BM34" s="361">
        <v>0</v>
      </c>
      <c r="BN34" s="361">
        <v>0</v>
      </c>
      <c r="BO34" s="361">
        <v>0</v>
      </c>
      <c r="BP34" s="361">
        <v>0</v>
      </c>
      <c r="BQ34" s="361">
        <v>0</v>
      </c>
      <c r="BR34" s="361">
        <v>0</v>
      </c>
      <c r="BS34" s="361">
        <v>0</v>
      </c>
      <c r="BT34" s="361">
        <v>0</v>
      </c>
      <c r="BU34" s="361">
        <v>0</v>
      </c>
      <c r="BV34" s="361">
        <v>0</v>
      </c>
      <c r="BW34" s="361">
        <v>0</v>
      </c>
      <c r="BX34" s="362">
        <v>0</v>
      </c>
      <c r="BY34" s="362">
        <v>0</v>
      </c>
      <c r="BZ34" s="362">
        <v>0</v>
      </c>
      <c r="CA34" s="363">
        <v>0</v>
      </c>
    </row>
    <row r="35" spans="1:79" s="54" customFormat="1" x14ac:dyDescent="0.4">
      <c r="A35" s="48"/>
      <c r="B35" s="417" t="s">
        <v>518</v>
      </c>
      <c r="C35" s="327"/>
      <c r="D35" s="361">
        <v>0</v>
      </c>
      <c r="E35" s="361">
        <v>0</v>
      </c>
      <c r="F35" s="361">
        <v>0</v>
      </c>
      <c r="G35" s="361">
        <v>0</v>
      </c>
      <c r="H35" s="361">
        <v>0</v>
      </c>
      <c r="I35" s="361">
        <v>0</v>
      </c>
      <c r="J35" s="361">
        <v>0</v>
      </c>
      <c r="K35" s="361">
        <v>0</v>
      </c>
      <c r="L35" s="361">
        <v>0</v>
      </c>
      <c r="M35" s="361">
        <v>0</v>
      </c>
      <c r="N35" s="361">
        <v>0</v>
      </c>
      <c r="O35" s="361">
        <v>0</v>
      </c>
      <c r="P35" s="361">
        <v>0</v>
      </c>
      <c r="Q35" s="361">
        <v>0</v>
      </c>
      <c r="R35" s="361">
        <v>0</v>
      </c>
      <c r="S35" s="361">
        <v>0</v>
      </c>
      <c r="T35" s="361">
        <v>0</v>
      </c>
      <c r="U35" s="361">
        <v>0</v>
      </c>
      <c r="V35" s="361">
        <v>0</v>
      </c>
      <c r="W35" s="361">
        <v>0</v>
      </c>
      <c r="X35" s="361">
        <v>0</v>
      </c>
      <c r="Y35" s="361">
        <v>0</v>
      </c>
      <c r="Z35" s="361">
        <v>0</v>
      </c>
      <c r="AA35" s="361">
        <v>0</v>
      </c>
      <c r="AB35" s="361">
        <v>0</v>
      </c>
      <c r="AC35" s="361">
        <v>0</v>
      </c>
      <c r="AD35" s="361">
        <v>0</v>
      </c>
      <c r="AE35" s="361">
        <v>0</v>
      </c>
      <c r="AF35" s="361">
        <v>0</v>
      </c>
      <c r="AG35" s="361">
        <v>0</v>
      </c>
      <c r="AH35" s="361">
        <v>1.5700192131147541</v>
      </c>
      <c r="AI35" s="361">
        <v>2.0185961311475409</v>
      </c>
      <c r="AJ35" s="361">
        <v>2.5145194133333337</v>
      </c>
      <c r="AK35" s="361">
        <v>4.1943370570448213</v>
      </c>
      <c r="AL35" s="361">
        <v>6.0108461111111113</v>
      </c>
      <c r="AM35" s="361">
        <v>8.9534398012422383</v>
      </c>
      <c r="AN35" s="361">
        <v>11.366141948717949</v>
      </c>
      <c r="AO35" s="361">
        <v>12.40421998156682</v>
      </c>
      <c r="AP35" s="361">
        <v>13.377009744444447</v>
      </c>
      <c r="AQ35" s="361">
        <v>18.165157558712117</v>
      </c>
      <c r="AR35" s="361">
        <v>22.602176873111784</v>
      </c>
      <c r="AS35" s="361">
        <v>36.159565949999994</v>
      </c>
      <c r="AT35" s="361">
        <v>60.108176818985882</v>
      </c>
      <c r="AU35" s="361">
        <v>72.762087296663097</v>
      </c>
      <c r="AV35" s="361">
        <v>82.914424675073988</v>
      </c>
      <c r="AW35" s="361">
        <v>91.830058844770917</v>
      </c>
      <c r="AX35" s="361">
        <v>56.148000000000003</v>
      </c>
      <c r="AY35" s="361">
        <v>67.225999999999999</v>
      </c>
      <c r="AZ35" s="361">
        <v>72.277000000000001</v>
      </c>
      <c r="BA35" s="361">
        <v>71.974000000000004</v>
      </c>
      <c r="BB35" s="361">
        <v>72.932000000000002</v>
      </c>
      <c r="BC35" s="361">
        <v>57.133000000000003</v>
      </c>
      <c r="BD35" s="361">
        <v>70.122000000000014</v>
      </c>
      <c r="BE35" s="361">
        <v>82.59</v>
      </c>
      <c r="BF35" s="361">
        <v>93.134</v>
      </c>
      <c r="BG35" s="361">
        <v>93.677999999999997</v>
      </c>
      <c r="BH35" s="361">
        <v>81.264125641345288</v>
      </c>
      <c r="BI35" s="361">
        <v>55.384693315489791</v>
      </c>
      <c r="BJ35" s="361">
        <v>45.134255709744181</v>
      </c>
      <c r="BK35" s="361">
        <v>47.98515273892432</v>
      </c>
      <c r="BL35" s="361">
        <v>30.917424460086963</v>
      </c>
      <c r="BM35" s="361">
        <v>29.448977410320264</v>
      </c>
      <c r="BN35" s="361">
        <v>0</v>
      </c>
      <c r="BO35" s="361">
        <v>0</v>
      </c>
      <c r="BP35" s="361">
        <v>0</v>
      </c>
      <c r="BQ35" s="361">
        <v>0</v>
      </c>
      <c r="BR35" s="361">
        <v>0</v>
      </c>
      <c r="BS35" s="361">
        <v>0</v>
      </c>
      <c r="BT35" s="361">
        <v>0</v>
      </c>
      <c r="BU35" s="361">
        <v>0</v>
      </c>
      <c r="BV35" s="361">
        <v>0</v>
      </c>
      <c r="BW35" s="361">
        <v>0</v>
      </c>
      <c r="BX35" s="362">
        <v>0</v>
      </c>
      <c r="BY35" s="362">
        <v>0</v>
      </c>
      <c r="BZ35" s="362">
        <v>0</v>
      </c>
      <c r="CA35" s="363">
        <v>0</v>
      </c>
    </row>
    <row r="36" spans="1:79" s="54" customFormat="1" ht="25.5" customHeight="1" x14ac:dyDescent="0.4">
      <c r="A36" s="48"/>
      <c r="B36" s="415" t="s">
        <v>519</v>
      </c>
      <c r="C36" s="327"/>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1"/>
      <c r="AD36" s="361"/>
      <c r="AE36" s="361"/>
      <c r="AF36" s="361"/>
      <c r="AG36" s="361"/>
      <c r="AH36" s="361"/>
      <c r="AI36" s="361"/>
      <c r="AJ36" s="361"/>
      <c r="AK36" s="361"/>
      <c r="AL36" s="361"/>
      <c r="AM36" s="361"/>
      <c r="AN36" s="361"/>
      <c r="AO36" s="361"/>
      <c r="AP36" s="361"/>
      <c r="AQ36" s="361"/>
      <c r="AR36" s="361"/>
      <c r="AS36" s="361"/>
      <c r="AT36" s="361"/>
      <c r="AU36" s="361"/>
      <c r="AV36" s="361"/>
      <c r="AW36" s="361"/>
      <c r="AX36" s="361"/>
      <c r="AY36" s="361"/>
      <c r="AZ36" s="361"/>
      <c r="BA36" s="361"/>
      <c r="BB36" s="361"/>
      <c r="BC36" s="361"/>
      <c r="BD36" s="361"/>
      <c r="BE36" s="361"/>
      <c r="BF36" s="361"/>
      <c r="BG36" s="361"/>
      <c r="BH36" s="361"/>
      <c r="BI36" s="361"/>
      <c r="BJ36" s="361"/>
      <c r="BK36" s="361"/>
      <c r="BL36" s="361"/>
      <c r="BM36" s="361"/>
      <c r="BN36" s="361"/>
      <c r="BO36" s="361"/>
      <c r="BP36" s="361"/>
      <c r="BQ36" s="361"/>
      <c r="BR36" s="361"/>
      <c r="BS36" s="361"/>
      <c r="BT36" s="361"/>
      <c r="BU36" s="361"/>
      <c r="BV36" s="361"/>
      <c r="BW36" s="361"/>
      <c r="BX36" s="362"/>
      <c r="BY36" s="362"/>
      <c r="BZ36" s="362"/>
      <c r="CA36" s="363"/>
    </row>
    <row r="37" spans="1:79" s="54" customFormat="1" x14ac:dyDescent="0.4">
      <c r="A37" s="48"/>
      <c r="B37" s="417" t="s">
        <v>520</v>
      </c>
      <c r="C37" s="327"/>
      <c r="D37" s="361">
        <v>0</v>
      </c>
      <c r="E37" s="361">
        <v>0</v>
      </c>
      <c r="F37" s="361">
        <v>0</v>
      </c>
      <c r="G37" s="361">
        <v>0</v>
      </c>
      <c r="H37" s="361">
        <v>0</v>
      </c>
      <c r="I37" s="361">
        <v>0</v>
      </c>
      <c r="J37" s="361">
        <v>0</v>
      </c>
      <c r="K37" s="361">
        <v>0</v>
      </c>
      <c r="L37" s="361">
        <v>0</v>
      </c>
      <c r="M37" s="361">
        <v>0</v>
      </c>
      <c r="N37" s="361">
        <v>0</v>
      </c>
      <c r="O37" s="361">
        <v>0</v>
      </c>
      <c r="P37" s="361">
        <v>0</v>
      </c>
      <c r="Q37" s="361">
        <v>0</v>
      </c>
      <c r="R37" s="361">
        <v>0</v>
      </c>
      <c r="S37" s="361">
        <v>0</v>
      </c>
      <c r="T37" s="361">
        <v>0</v>
      </c>
      <c r="U37" s="361">
        <v>0</v>
      </c>
      <c r="V37" s="361">
        <v>0</v>
      </c>
      <c r="W37" s="361">
        <v>0</v>
      </c>
      <c r="X37" s="361">
        <v>0</v>
      </c>
      <c r="Y37" s="361">
        <v>0</v>
      </c>
      <c r="Z37" s="361">
        <v>0</v>
      </c>
      <c r="AA37" s="361">
        <v>0</v>
      </c>
      <c r="AB37" s="361">
        <v>0</v>
      </c>
      <c r="AC37" s="361">
        <v>0</v>
      </c>
      <c r="AD37" s="361">
        <v>0</v>
      </c>
      <c r="AE37" s="361">
        <v>0</v>
      </c>
      <c r="AF37" s="361">
        <v>0</v>
      </c>
      <c r="AG37" s="361">
        <v>0</v>
      </c>
      <c r="AH37" s="361">
        <v>0</v>
      </c>
      <c r="AI37" s="361">
        <v>7.9208541951414011</v>
      </c>
      <c r="AJ37" s="361">
        <v>14.257537551254522</v>
      </c>
      <c r="AK37" s="361">
        <v>18.217964648825223</v>
      </c>
      <c r="AL37" s="361">
        <v>30.891331361051463</v>
      </c>
      <c r="AM37" s="361">
        <v>82.376883629470569</v>
      </c>
      <c r="AN37" s="361">
        <v>158.41708390282801</v>
      </c>
      <c r="AO37" s="361">
        <v>275.64572599092071</v>
      </c>
      <c r="AP37" s="361">
        <v>396.04270975706999</v>
      </c>
      <c r="AQ37" s="361">
        <v>531.48931649398799</v>
      </c>
      <c r="AR37" s="361">
        <v>695.45099833341499</v>
      </c>
      <c r="AS37" s="361">
        <v>875.25438856312473</v>
      </c>
      <c r="AT37" s="361">
        <v>1012.7680845889809</v>
      </c>
      <c r="AU37" s="361">
        <v>1284.9325956024427</v>
      </c>
      <c r="AV37" s="361">
        <v>1549.3917064717893</v>
      </c>
      <c r="AW37" s="361">
        <v>1694.465297394725</v>
      </c>
      <c r="AX37" s="361">
        <v>1703.4202564991706</v>
      </c>
      <c r="AY37" s="361">
        <v>1500.1314740626374</v>
      </c>
      <c r="AZ37" s="361">
        <v>1421.519831098472</v>
      </c>
      <c r="BA37" s="361">
        <v>1299.9456455967315</v>
      </c>
      <c r="BB37" s="361">
        <v>1181.8139462800841</v>
      </c>
      <c r="BC37" s="361">
        <v>1112.7124440704331</v>
      </c>
      <c r="BD37" s="361">
        <v>1077.816952234662</v>
      </c>
      <c r="BE37" s="361">
        <v>1056.9938777475572</v>
      </c>
      <c r="BF37" s="361">
        <v>607.92077511202979</v>
      </c>
      <c r="BG37" s="361">
        <v>239.26332801532695</v>
      </c>
      <c r="BH37" s="361">
        <v>0</v>
      </c>
      <c r="BI37" s="361">
        <v>0</v>
      </c>
      <c r="BJ37" s="361">
        <v>0</v>
      </c>
      <c r="BK37" s="361">
        <v>0</v>
      </c>
      <c r="BL37" s="361">
        <v>0</v>
      </c>
      <c r="BM37" s="361">
        <v>0</v>
      </c>
      <c r="BN37" s="361">
        <v>0</v>
      </c>
      <c r="BO37" s="361">
        <v>0</v>
      </c>
      <c r="BP37" s="361">
        <v>0</v>
      </c>
      <c r="BQ37" s="361">
        <v>0</v>
      </c>
      <c r="BR37" s="361">
        <v>0</v>
      </c>
      <c r="BS37" s="361">
        <v>0</v>
      </c>
      <c r="BT37" s="361">
        <v>0</v>
      </c>
      <c r="BU37" s="361">
        <v>0</v>
      </c>
      <c r="BV37" s="361">
        <v>0</v>
      </c>
      <c r="BW37" s="361">
        <v>0</v>
      </c>
      <c r="BX37" s="362">
        <v>0</v>
      </c>
      <c r="BY37" s="362">
        <v>0</v>
      </c>
      <c r="BZ37" s="362">
        <v>0</v>
      </c>
      <c r="CA37" s="363">
        <v>0</v>
      </c>
    </row>
    <row r="38" spans="1:79" s="54" customFormat="1" x14ac:dyDescent="0.4">
      <c r="A38" s="48"/>
      <c r="B38" s="417" t="s">
        <v>521</v>
      </c>
      <c r="C38" s="327"/>
      <c r="D38" s="361">
        <v>0</v>
      </c>
      <c r="E38" s="361">
        <v>0</v>
      </c>
      <c r="F38" s="361">
        <v>0</v>
      </c>
      <c r="G38" s="361">
        <v>0</v>
      </c>
      <c r="H38" s="361">
        <v>0</v>
      </c>
      <c r="I38" s="361">
        <v>0</v>
      </c>
      <c r="J38" s="361">
        <v>0</v>
      </c>
      <c r="K38" s="361">
        <v>0</v>
      </c>
      <c r="L38" s="361">
        <v>0</v>
      </c>
      <c r="M38" s="361">
        <v>0</v>
      </c>
      <c r="N38" s="361">
        <v>0</v>
      </c>
      <c r="O38" s="361">
        <v>0</v>
      </c>
      <c r="P38" s="361">
        <v>0</v>
      </c>
      <c r="Q38" s="361">
        <v>0</v>
      </c>
      <c r="R38" s="361">
        <v>0</v>
      </c>
      <c r="S38" s="361">
        <v>0</v>
      </c>
      <c r="T38" s="361">
        <v>0</v>
      </c>
      <c r="U38" s="361">
        <v>0</v>
      </c>
      <c r="V38" s="361">
        <v>0</v>
      </c>
      <c r="W38" s="361">
        <v>0</v>
      </c>
      <c r="X38" s="361">
        <v>0</v>
      </c>
      <c r="Y38" s="361">
        <v>0</v>
      </c>
      <c r="Z38" s="361">
        <v>0</v>
      </c>
      <c r="AA38" s="361">
        <v>0</v>
      </c>
      <c r="AB38" s="361">
        <v>0</v>
      </c>
      <c r="AC38" s="361">
        <v>0</v>
      </c>
      <c r="AD38" s="361">
        <v>0</v>
      </c>
      <c r="AE38" s="361">
        <v>0</v>
      </c>
      <c r="AF38" s="361">
        <v>0</v>
      </c>
      <c r="AG38" s="361">
        <v>0</v>
      </c>
      <c r="AH38" s="361">
        <v>0</v>
      </c>
      <c r="AI38" s="361">
        <v>2.0791458048585989</v>
      </c>
      <c r="AJ38" s="361">
        <v>3.7424624487454778</v>
      </c>
      <c r="AK38" s="361">
        <v>4.7820353511747768</v>
      </c>
      <c r="AL38" s="361">
        <v>8.1086686389485365</v>
      </c>
      <c r="AM38" s="361">
        <v>21.623116370529431</v>
      </c>
      <c r="AN38" s="361">
        <v>41.582916097171989</v>
      </c>
      <c r="AO38" s="361">
        <v>72.35427400907929</v>
      </c>
      <c r="AP38" s="361">
        <v>103.95729024293001</v>
      </c>
      <c r="AQ38" s="361">
        <v>139.51068350601201</v>
      </c>
      <c r="AR38" s="361">
        <v>182.54900166658501</v>
      </c>
      <c r="AS38" s="361">
        <v>229.74561143687527</v>
      </c>
      <c r="AT38" s="361">
        <v>251.9138825897187</v>
      </c>
      <c r="AU38" s="361">
        <v>322.46952062524298</v>
      </c>
      <c r="AV38" s="361">
        <v>389.73388162224228</v>
      </c>
      <c r="AW38" s="361">
        <v>462.72661970850959</v>
      </c>
      <c r="AX38" s="361">
        <v>478.80049192921024</v>
      </c>
      <c r="AY38" s="361">
        <v>480.76420050781519</v>
      </c>
      <c r="AZ38" s="361">
        <v>487.18098724935635</v>
      </c>
      <c r="BA38" s="361">
        <v>493.93324999863</v>
      </c>
      <c r="BB38" s="361">
        <v>496.25659195105163</v>
      </c>
      <c r="BC38" s="361">
        <v>496.5127764741809</v>
      </c>
      <c r="BD38" s="361">
        <v>485.25471579187501</v>
      </c>
      <c r="BE38" s="361">
        <v>489.04849039406668</v>
      </c>
      <c r="BF38" s="361">
        <v>147.12428187369665</v>
      </c>
      <c r="BG38" s="361">
        <v>64.975747559198723</v>
      </c>
      <c r="BH38" s="361">
        <v>0</v>
      </c>
      <c r="BI38" s="361">
        <v>0</v>
      </c>
      <c r="BJ38" s="361">
        <v>0</v>
      </c>
      <c r="BK38" s="361">
        <v>0</v>
      </c>
      <c r="BL38" s="361">
        <v>0</v>
      </c>
      <c r="BM38" s="361">
        <v>0</v>
      </c>
      <c r="BN38" s="361">
        <v>0</v>
      </c>
      <c r="BO38" s="361">
        <v>0</v>
      </c>
      <c r="BP38" s="361">
        <v>0</v>
      </c>
      <c r="BQ38" s="361">
        <v>0</v>
      </c>
      <c r="BR38" s="361">
        <v>0</v>
      </c>
      <c r="BS38" s="361">
        <v>0</v>
      </c>
      <c r="BT38" s="361">
        <v>0</v>
      </c>
      <c r="BU38" s="361">
        <v>0</v>
      </c>
      <c r="BV38" s="361">
        <v>0</v>
      </c>
      <c r="BW38" s="361">
        <v>0</v>
      </c>
      <c r="BX38" s="362">
        <v>0</v>
      </c>
      <c r="BY38" s="362">
        <v>0</v>
      </c>
      <c r="BZ38" s="362">
        <v>0</v>
      </c>
      <c r="CA38" s="363">
        <v>0</v>
      </c>
    </row>
    <row r="39" spans="1:79" s="54" customFormat="1" ht="40.5" customHeight="1" x14ac:dyDescent="0.4">
      <c r="A39" s="48"/>
      <c r="B39" s="460" t="s">
        <v>522</v>
      </c>
      <c r="C39" s="234"/>
      <c r="D39" s="361">
        <f t="shared" ref="D39:BO39" si="14">SUM(D40:D45)</f>
        <v>0</v>
      </c>
      <c r="E39" s="361">
        <f t="shared" si="14"/>
        <v>0</v>
      </c>
      <c r="F39" s="361">
        <f t="shared" si="14"/>
        <v>0</v>
      </c>
      <c r="G39" s="361">
        <f t="shared" si="14"/>
        <v>0</v>
      </c>
      <c r="H39" s="361">
        <f t="shared" si="14"/>
        <v>0</v>
      </c>
      <c r="I39" s="361">
        <f t="shared" si="14"/>
        <v>0</v>
      </c>
      <c r="J39" s="361">
        <f t="shared" si="14"/>
        <v>0</v>
      </c>
      <c r="K39" s="361">
        <f t="shared" si="14"/>
        <v>0</v>
      </c>
      <c r="L39" s="361">
        <f t="shared" si="14"/>
        <v>0</v>
      </c>
      <c r="M39" s="361">
        <f t="shared" si="14"/>
        <v>0</v>
      </c>
      <c r="N39" s="361">
        <f t="shared" si="14"/>
        <v>0</v>
      </c>
      <c r="O39" s="361">
        <f t="shared" si="14"/>
        <v>0</v>
      </c>
      <c r="P39" s="361">
        <f t="shared" si="14"/>
        <v>0</v>
      </c>
      <c r="Q39" s="361">
        <f t="shared" si="14"/>
        <v>0</v>
      </c>
      <c r="R39" s="361">
        <f t="shared" si="14"/>
        <v>0</v>
      </c>
      <c r="S39" s="361">
        <f t="shared" si="14"/>
        <v>0</v>
      </c>
      <c r="T39" s="361">
        <f t="shared" si="14"/>
        <v>0</v>
      </c>
      <c r="U39" s="361">
        <f t="shared" si="14"/>
        <v>0</v>
      </c>
      <c r="V39" s="361">
        <f t="shared" si="14"/>
        <v>0</v>
      </c>
      <c r="W39" s="361">
        <f t="shared" si="14"/>
        <v>0</v>
      </c>
      <c r="X39" s="361">
        <f t="shared" si="14"/>
        <v>0</v>
      </c>
      <c r="Y39" s="361">
        <f t="shared" si="14"/>
        <v>0</v>
      </c>
      <c r="Z39" s="361">
        <f t="shared" si="14"/>
        <v>0</v>
      </c>
      <c r="AA39" s="361">
        <f t="shared" si="14"/>
        <v>0</v>
      </c>
      <c r="AB39" s="361">
        <f t="shared" si="14"/>
        <v>0</v>
      </c>
      <c r="AC39" s="361">
        <f t="shared" si="14"/>
        <v>0</v>
      </c>
      <c r="AD39" s="361">
        <f t="shared" si="14"/>
        <v>0</v>
      </c>
      <c r="AE39" s="361">
        <f t="shared" si="14"/>
        <v>0</v>
      </c>
      <c r="AF39" s="361">
        <f t="shared" si="14"/>
        <v>0</v>
      </c>
      <c r="AG39" s="361">
        <f t="shared" si="14"/>
        <v>0</v>
      </c>
      <c r="AH39" s="361">
        <f t="shared" si="14"/>
        <v>1273.4937362036569</v>
      </c>
      <c r="AI39" s="361">
        <f t="shared" si="14"/>
        <v>1362.9195440000001</v>
      </c>
      <c r="AJ39" s="361">
        <f t="shared" si="14"/>
        <v>1751.1143538461538</v>
      </c>
      <c r="AK39" s="361">
        <f t="shared" si="14"/>
        <v>2657.6854694999993</v>
      </c>
      <c r="AL39" s="361">
        <f t="shared" si="14"/>
        <v>3817.5333942499997</v>
      </c>
      <c r="AM39" s="361">
        <f t="shared" si="14"/>
        <v>4605.0374345</v>
      </c>
      <c r="AN39" s="361">
        <f t="shared" si="14"/>
        <v>5249.22940225</v>
      </c>
      <c r="AO39" s="361">
        <f t="shared" si="14"/>
        <v>5925.880287285715</v>
      </c>
      <c r="AP39" s="361">
        <f t="shared" si="14"/>
        <v>6219.4244389333326</v>
      </c>
      <c r="AQ39" s="361">
        <f t="shared" si="14"/>
        <v>5993.7093669999995</v>
      </c>
      <c r="AR39" s="361">
        <f t="shared" si="14"/>
        <v>5381.6140466666675</v>
      </c>
      <c r="AS39" s="361">
        <f t="shared" si="14"/>
        <v>5152.8057166666667</v>
      </c>
      <c r="AT39" s="361">
        <f t="shared" si="14"/>
        <v>6029.1884084879675</v>
      </c>
      <c r="AU39" s="361">
        <f t="shared" si="14"/>
        <v>7954.5646282840453</v>
      </c>
      <c r="AV39" s="361">
        <f t="shared" si="14"/>
        <v>10261.900401572635</v>
      </c>
      <c r="AW39" s="361">
        <f t="shared" si="14"/>
        <v>11080.553460896766</v>
      </c>
      <c r="AX39" s="361">
        <f t="shared" si="14"/>
        <v>11418.910251571619</v>
      </c>
      <c r="AY39" s="361">
        <f t="shared" si="14"/>
        <v>11967.287325429546</v>
      </c>
      <c r="AZ39" s="361">
        <f t="shared" si="14"/>
        <v>10097.751701478743</v>
      </c>
      <c r="BA39" s="361">
        <f t="shared" si="14"/>
        <v>8016.9571044046406</v>
      </c>
      <c r="BB39" s="361">
        <f t="shared" si="14"/>
        <v>7952.0924617688634</v>
      </c>
      <c r="BC39" s="361">
        <f t="shared" si="14"/>
        <v>8089.0907794553859</v>
      </c>
      <c r="BD39" s="361">
        <f t="shared" si="14"/>
        <v>8613.6913319734631</v>
      </c>
      <c r="BE39" s="361">
        <f t="shared" si="14"/>
        <v>9229.7977512705475</v>
      </c>
      <c r="BF39" s="361">
        <f t="shared" si="14"/>
        <v>9827.2626539668727</v>
      </c>
      <c r="BG39" s="361">
        <f t="shared" si="14"/>
        <v>8801.9901768454038</v>
      </c>
      <c r="BH39" s="361">
        <f t="shared" si="14"/>
        <v>6750.9129999999996</v>
      </c>
      <c r="BI39" s="361">
        <f t="shared" si="14"/>
        <v>6623.9960046050001</v>
      </c>
      <c r="BJ39" s="361">
        <f t="shared" si="14"/>
        <v>6788.7708489099996</v>
      </c>
      <c r="BK39" s="361">
        <f t="shared" si="14"/>
        <v>7290.4738887753138</v>
      </c>
      <c r="BL39" s="361">
        <f t="shared" si="14"/>
        <v>7229.0433295422663</v>
      </c>
      <c r="BM39" s="361">
        <f t="shared" si="14"/>
        <v>7496.6114745917403</v>
      </c>
      <c r="BN39" s="361">
        <f t="shared" si="14"/>
        <v>0</v>
      </c>
      <c r="BO39" s="361">
        <f t="shared" si="14"/>
        <v>0</v>
      </c>
      <c r="BP39" s="361">
        <f t="shared" ref="BP39:CA39" si="15">SUM(BP40:BP45)</f>
        <v>0</v>
      </c>
      <c r="BQ39" s="361">
        <f t="shared" si="15"/>
        <v>0</v>
      </c>
      <c r="BR39" s="361">
        <f t="shared" si="15"/>
        <v>0</v>
      </c>
      <c r="BS39" s="361">
        <f t="shared" si="15"/>
        <v>0</v>
      </c>
      <c r="BT39" s="361">
        <f t="shared" si="15"/>
        <v>0</v>
      </c>
      <c r="BU39" s="361">
        <f t="shared" si="15"/>
        <v>0</v>
      </c>
      <c r="BV39" s="361">
        <f t="shared" si="15"/>
        <v>0</v>
      </c>
      <c r="BW39" s="361">
        <f t="shared" si="15"/>
        <v>0</v>
      </c>
      <c r="BX39" s="362">
        <f t="shared" si="15"/>
        <v>0</v>
      </c>
      <c r="BY39" s="362">
        <f t="shared" si="15"/>
        <v>0</v>
      </c>
      <c r="BZ39" s="362">
        <f t="shared" si="15"/>
        <v>0</v>
      </c>
      <c r="CA39" s="363">
        <f t="shared" si="15"/>
        <v>0</v>
      </c>
    </row>
    <row r="40" spans="1:79" s="54" customFormat="1" x14ac:dyDescent="0.4">
      <c r="A40" s="48"/>
      <c r="B40" s="261" t="s">
        <v>514</v>
      </c>
      <c r="C40" s="123"/>
      <c r="D40" s="361">
        <f t="shared" ref="D40:AG40" si="16">D23-D30</f>
        <v>0</v>
      </c>
      <c r="E40" s="361">
        <f t="shared" si="16"/>
        <v>0</v>
      </c>
      <c r="F40" s="361">
        <f t="shared" si="16"/>
        <v>0</v>
      </c>
      <c r="G40" s="361">
        <f t="shared" si="16"/>
        <v>0</v>
      </c>
      <c r="H40" s="361">
        <f t="shared" si="16"/>
        <v>0</v>
      </c>
      <c r="I40" s="361">
        <f t="shared" si="16"/>
        <v>0</v>
      </c>
      <c r="J40" s="361">
        <f t="shared" si="16"/>
        <v>0</v>
      </c>
      <c r="K40" s="361">
        <f t="shared" si="16"/>
        <v>0</v>
      </c>
      <c r="L40" s="361">
        <f t="shared" si="16"/>
        <v>0</v>
      </c>
      <c r="M40" s="361">
        <f t="shared" si="16"/>
        <v>0</v>
      </c>
      <c r="N40" s="361">
        <f t="shared" si="16"/>
        <v>0</v>
      </c>
      <c r="O40" s="361">
        <f t="shared" si="16"/>
        <v>0</v>
      </c>
      <c r="P40" s="361">
        <f t="shared" si="16"/>
        <v>0</v>
      </c>
      <c r="Q40" s="361">
        <f t="shared" si="16"/>
        <v>0</v>
      </c>
      <c r="R40" s="361">
        <f t="shared" si="16"/>
        <v>0</v>
      </c>
      <c r="S40" s="361">
        <f t="shared" si="16"/>
        <v>0</v>
      </c>
      <c r="T40" s="361">
        <f t="shared" si="16"/>
        <v>0</v>
      </c>
      <c r="U40" s="361">
        <f t="shared" si="16"/>
        <v>0</v>
      </c>
      <c r="V40" s="361">
        <f t="shared" si="16"/>
        <v>0</v>
      </c>
      <c r="W40" s="361">
        <f t="shared" si="16"/>
        <v>0</v>
      </c>
      <c r="X40" s="361">
        <f t="shared" si="16"/>
        <v>0</v>
      </c>
      <c r="Y40" s="361">
        <f t="shared" si="16"/>
        <v>0</v>
      </c>
      <c r="Z40" s="361">
        <f t="shared" si="16"/>
        <v>0</v>
      </c>
      <c r="AA40" s="361">
        <f t="shared" si="16"/>
        <v>0</v>
      </c>
      <c r="AB40" s="361">
        <f t="shared" si="16"/>
        <v>0</v>
      </c>
      <c r="AC40" s="361">
        <f t="shared" si="16"/>
        <v>0</v>
      </c>
      <c r="AD40" s="361">
        <f t="shared" si="16"/>
        <v>0</v>
      </c>
      <c r="AE40" s="361">
        <f t="shared" si="16"/>
        <v>0</v>
      </c>
      <c r="AF40" s="361">
        <f t="shared" si="16"/>
        <v>0</v>
      </c>
      <c r="AG40" s="361">
        <f t="shared" si="16"/>
        <v>0</v>
      </c>
      <c r="AH40" s="361">
        <f>AH23-AH30</f>
        <v>421.52873383365204</v>
      </c>
      <c r="AI40" s="361">
        <f t="shared" ref="AI40:BM40" si="17">AI23-AI30</f>
        <v>428.076753</v>
      </c>
      <c r="AJ40" s="361">
        <f t="shared" si="17"/>
        <v>660.61226599999998</v>
      </c>
      <c r="AK40" s="361">
        <f t="shared" si="17"/>
        <v>1264.965091</v>
      </c>
      <c r="AL40" s="361">
        <f t="shared" si="17"/>
        <v>2209.4104600000001</v>
      </c>
      <c r="AM40" s="361">
        <f t="shared" si="17"/>
        <v>2825.5711942500002</v>
      </c>
      <c r="AN40" s="361">
        <f t="shared" si="17"/>
        <v>3220.5594852500003</v>
      </c>
      <c r="AO40" s="361">
        <f t="shared" si="17"/>
        <v>3645.8768322857145</v>
      </c>
      <c r="AP40" s="361">
        <f t="shared" si="17"/>
        <v>3761.7295313333334</v>
      </c>
      <c r="AQ40" s="361">
        <f t="shared" si="17"/>
        <v>3448.8278886666667</v>
      </c>
      <c r="AR40" s="361">
        <f t="shared" si="17"/>
        <v>2611.4259440000001</v>
      </c>
      <c r="AS40" s="361">
        <f t="shared" si="17"/>
        <v>2276.3142769999999</v>
      </c>
      <c r="AT40" s="361">
        <f t="shared" si="17"/>
        <v>2563.941902</v>
      </c>
      <c r="AU40" s="361">
        <f t="shared" si="17"/>
        <v>3636.3055476666668</v>
      </c>
      <c r="AV40" s="361">
        <f t="shared" si="17"/>
        <v>4663.306947</v>
      </c>
      <c r="AW40" s="361">
        <f t="shared" si="17"/>
        <v>4967.275426666667</v>
      </c>
      <c r="AX40" s="361">
        <f t="shared" si="17"/>
        <v>4363</v>
      </c>
      <c r="AY40" s="361">
        <f t="shared" si="17"/>
        <v>4163</v>
      </c>
      <c r="AZ40" s="361">
        <f t="shared" si="17"/>
        <v>2083.2845198265732</v>
      </c>
      <c r="BA40" s="361">
        <f t="shared" si="17"/>
        <v>0</v>
      </c>
      <c r="BB40" s="361">
        <f t="shared" si="17"/>
        <v>0</v>
      </c>
      <c r="BC40" s="361">
        <f t="shared" si="17"/>
        <v>0</v>
      </c>
      <c r="BD40" s="361">
        <f t="shared" si="17"/>
        <v>0</v>
      </c>
      <c r="BE40" s="361">
        <f t="shared" si="17"/>
        <v>0</v>
      </c>
      <c r="BF40" s="361">
        <f t="shared" si="17"/>
        <v>0</v>
      </c>
      <c r="BG40" s="361">
        <f t="shared" si="17"/>
        <v>0</v>
      </c>
      <c r="BH40" s="361">
        <f t="shared" si="17"/>
        <v>0</v>
      </c>
      <c r="BI40" s="361">
        <f t="shared" si="17"/>
        <v>0</v>
      </c>
      <c r="BJ40" s="361">
        <f t="shared" si="17"/>
        <v>0</v>
      </c>
      <c r="BK40" s="361">
        <f t="shared" si="17"/>
        <v>0</v>
      </c>
      <c r="BL40" s="361">
        <f t="shared" si="17"/>
        <v>0</v>
      </c>
      <c r="BM40" s="361">
        <f t="shared" si="17"/>
        <v>0</v>
      </c>
      <c r="BN40" s="361"/>
      <c r="BO40" s="361"/>
      <c r="BP40" s="361"/>
      <c r="BQ40" s="361"/>
      <c r="BR40" s="361"/>
      <c r="BS40" s="361"/>
      <c r="BT40" s="361"/>
      <c r="BU40" s="361"/>
      <c r="BV40" s="361"/>
      <c r="BW40" s="361"/>
      <c r="BX40" s="362"/>
      <c r="BY40" s="362"/>
      <c r="BZ40" s="362"/>
      <c r="CA40" s="363"/>
    </row>
    <row r="41" spans="1:79" s="54" customFormat="1" x14ac:dyDescent="0.4">
      <c r="A41" s="48"/>
      <c r="B41" s="261" t="s">
        <v>515</v>
      </c>
      <c r="C41" s="123"/>
      <c r="D41" s="361">
        <f t="shared" ref="D41:AG42" si="18">D24-D31-D37</f>
        <v>0</v>
      </c>
      <c r="E41" s="361">
        <f t="shared" si="18"/>
        <v>0</v>
      </c>
      <c r="F41" s="361">
        <f t="shared" si="18"/>
        <v>0</v>
      </c>
      <c r="G41" s="361">
        <f t="shared" si="18"/>
        <v>0</v>
      </c>
      <c r="H41" s="361">
        <f t="shared" si="18"/>
        <v>0</v>
      </c>
      <c r="I41" s="361">
        <f t="shared" si="18"/>
        <v>0</v>
      </c>
      <c r="J41" s="361">
        <f t="shared" si="18"/>
        <v>0</v>
      </c>
      <c r="K41" s="361">
        <f t="shared" si="18"/>
        <v>0</v>
      </c>
      <c r="L41" s="361">
        <f t="shared" si="18"/>
        <v>0</v>
      </c>
      <c r="M41" s="361">
        <f t="shared" si="18"/>
        <v>0</v>
      </c>
      <c r="N41" s="361">
        <f t="shared" si="18"/>
        <v>0</v>
      </c>
      <c r="O41" s="361">
        <f t="shared" si="18"/>
        <v>0</v>
      </c>
      <c r="P41" s="361">
        <f t="shared" si="18"/>
        <v>0</v>
      </c>
      <c r="Q41" s="361">
        <f t="shared" si="18"/>
        <v>0</v>
      </c>
      <c r="R41" s="361">
        <f t="shared" si="18"/>
        <v>0</v>
      </c>
      <c r="S41" s="361">
        <f t="shared" si="18"/>
        <v>0</v>
      </c>
      <c r="T41" s="361">
        <f t="shared" si="18"/>
        <v>0</v>
      </c>
      <c r="U41" s="361">
        <f t="shared" si="18"/>
        <v>0</v>
      </c>
      <c r="V41" s="361">
        <f t="shared" si="18"/>
        <v>0</v>
      </c>
      <c r="W41" s="361">
        <f t="shared" si="18"/>
        <v>0</v>
      </c>
      <c r="X41" s="361">
        <f t="shared" si="18"/>
        <v>0</v>
      </c>
      <c r="Y41" s="361">
        <f t="shared" si="18"/>
        <v>0</v>
      </c>
      <c r="Z41" s="361">
        <f t="shared" si="18"/>
        <v>0</v>
      </c>
      <c r="AA41" s="361">
        <f t="shared" si="18"/>
        <v>0</v>
      </c>
      <c r="AB41" s="361">
        <f t="shared" si="18"/>
        <v>0</v>
      </c>
      <c r="AC41" s="361">
        <f t="shared" si="18"/>
        <v>0</v>
      </c>
      <c r="AD41" s="361">
        <f t="shared" si="18"/>
        <v>0</v>
      </c>
      <c r="AE41" s="361">
        <f t="shared" si="18"/>
        <v>0</v>
      </c>
      <c r="AF41" s="361">
        <f t="shared" si="18"/>
        <v>0</v>
      </c>
      <c r="AG41" s="361">
        <f t="shared" si="18"/>
        <v>0</v>
      </c>
      <c r="AH41" s="361">
        <f>AH24-AH31-AH37</f>
        <v>558.19701834134617</v>
      </c>
      <c r="AI41" s="361">
        <f t="shared" ref="AI41:BM42" si="19">AI24-AI31-AI37</f>
        <v>612.96139080485864</v>
      </c>
      <c r="AJ41" s="361">
        <f t="shared" si="19"/>
        <v>710.32522475643782</v>
      </c>
      <c r="AK41" s="361">
        <f t="shared" si="19"/>
        <v>902.85950535117468</v>
      </c>
      <c r="AL41" s="361">
        <f t="shared" si="19"/>
        <v>904.9506756389485</v>
      </c>
      <c r="AM41" s="361">
        <f t="shared" si="19"/>
        <v>897.80233662052933</v>
      </c>
      <c r="AN41" s="361">
        <f t="shared" si="19"/>
        <v>1024.605697097172</v>
      </c>
      <c r="AO41" s="361">
        <f t="shared" si="19"/>
        <v>1089.3438834376507</v>
      </c>
      <c r="AP41" s="361">
        <f t="shared" si="19"/>
        <v>1055.7391735762633</v>
      </c>
      <c r="AQ41" s="361">
        <f t="shared" si="19"/>
        <v>1031.3259005060122</v>
      </c>
      <c r="AR41" s="361">
        <f t="shared" si="19"/>
        <v>1138.1505813332519</v>
      </c>
      <c r="AS41" s="361">
        <f t="shared" si="19"/>
        <v>1151.5800327702086</v>
      </c>
      <c r="AT41" s="361">
        <f t="shared" si="19"/>
        <v>1264.9928467443524</v>
      </c>
      <c r="AU41" s="361">
        <f t="shared" si="19"/>
        <v>1439.8939693975572</v>
      </c>
      <c r="AV41" s="361">
        <f t="shared" si="19"/>
        <v>2139.8142028615439</v>
      </c>
      <c r="AW41" s="361">
        <f t="shared" si="19"/>
        <v>2201.1896462719415</v>
      </c>
      <c r="AX41" s="361">
        <f t="shared" si="19"/>
        <v>2222.1157435008295</v>
      </c>
      <c r="AY41" s="361">
        <f t="shared" si="19"/>
        <v>2341.0075259373625</v>
      </c>
      <c r="AZ41" s="361">
        <f t="shared" si="19"/>
        <v>2342.7761689015279</v>
      </c>
      <c r="BA41" s="361">
        <f t="shared" si="19"/>
        <v>2421.4223544032684</v>
      </c>
      <c r="BB41" s="361">
        <f t="shared" si="19"/>
        <v>2384.0520537199159</v>
      </c>
      <c r="BC41" s="361">
        <f t="shared" si="19"/>
        <v>2613.2515559295671</v>
      </c>
      <c r="BD41" s="361">
        <f t="shared" si="19"/>
        <v>2954.0410477653381</v>
      </c>
      <c r="BE41" s="361">
        <f t="shared" si="19"/>
        <v>3359.0701222524431</v>
      </c>
      <c r="BF41" s="361">
        <f t="shared" si="19"/>
        <v>3797.17622488797</v>
      </c>
      <c r="BG41" s="361">
        <f t="shared" si="19"/>
        <v>2231.5586719846729</v>
      </c>
      <c r="BH41" s="361">
        <f t="shared" si="19"/>
        <v>128.69800000000001</v>
      </c>
      <c r="BI41" s="361">
        <f t="shared" si="19"/>
        <v>82.284999999999997</v>
      </c>
      <c r="BJ41" s="361">
        <f t="shared" si="19"/>
        <v>86.180999999999997</v>
      </c>
      <c r="BK41" s="361">
        <f t="shared" si="19"/>
        <v>88.078000000000003</v>
      </c>
      <c r="BL41" s="361">
        <f t="shared" si="19"/>
        <v>90.198999999999998</v>
      </c>
      <c r="BM41" s="361">
        <f t="shared" si="19"/>
        <v>96.241</v>
      </c>
      <c r="BN41" s="361"/>
      <c r="BO41" s="361"/>
      <c r="BP41" s="361"/>
      <c r="BQ41" s="361"/>
      <c r="BR41" s="361"/>
      <c r="BS41" s="361"/>
      <c r="BT41" s="361"/>
      <c r="BU41" s="361"/>
      <c r="BV41" s="361"/>
      <c r="BW41" s="361"/>
      <c r="BX41" s="362"/>
      <c r="BY41" s="362"/>
      <c r="BZ41" s="362"/>
      <c r="CA41" s="363"/>
    </row>
    <row r="42" spans="1:79" s="54" customFormat="1" x14ac:dyDescent="0.4">
      <c r="A42" s="48"/>
      <c r="B42" s="261" t="s">
        <v>500</v>
      </c>
      <c r="C42" s="123"/>
      <c r="D42" s="361">
        <f t="shared" si="18"/>
        <v>0</v>
      </c>
      <c r="E42" s="361">
        <f t="shared" si="18"/>
        <v>0</v>
      </c>
      <c r="F42" s="361">
        <f t="shared" si="18"/>
        <v>0</v>
      </c>
      <c r="G42" s="361">
        <f t="shared" si="18"/>
        <v>0</v>
      </c>
      <c r="H42" s="361">
        <f t="shared" si="18"/>
        <v>0</v>
      </c>
      <c r="I42" s="361">
        <f t="shared" si="18"/>
        <v>0</v>
      </c>
      <c r="J42" s="361">
        <f t="shared" si="18"/>
        <v>0</v>
      </c>
      <c r="K42" s="361">
        <f t="shared" si="18"/>
        <v>0</v>
      </c>
      <c r="L42" s="361">
        <f t="shared" si="18"/>
        <v>0</v>
      </c>
      <c r="M42" s="361">
        <f t="shared" si="18"/>
        <v>0</v>
      </c>
      <c r="N42" s="361">
        <f t="shared" si="18"/>
        <v>0</v>
      </c>
      <c r="O42" s="361">
        <f t="shared" si="18"/>
        <v>0</v>
      </c>
      <c r="P42" s="361">
        <f t="shared" si="18"/>
        <v>0</v>
      </c>
      <c r="Q42" s="361">
        <f t="shared" si="18"/>
        <v>0</v>
      </c>
      <c r="R42" s="361">
        <f t="shared" si="18"/>
        <v>0</v>
      </c>
      <c r="S42" s="361">
        <f t="shared" si="18"/>
        <v>0</v>
      </c>
      <c r="T42" s="361">
        <f t="shared" si="18"/>
        <v>0</v>
      </c>
      <c r="U42" s="361">
        <f t="shared" si="18"/>
        <v>0</v>
      </c>
      <c r="V42" s="361">
        <f t="shared" si="18"/>
        <v>0</v>
      </c>
      <c r="W42" s="361">
        <f t="shared" si="18"/>
        <v>0</v>
      </c>
      <c r="X42" s="361">
        <f t="shared" si="18"/>
        <v>0</v>
      </c>
      <c r="Y42" s="361">
        <f t="shared" si="18"/>
        <v>0</v>
      </c>
      <c r="Z42" s="361">
        <f t="shared" si="18"/>
        <v>0</v>
      </c>
      <c r="AA42" s="361">
        <f t="shared" si="18"/>
        <v>0</v>
      </c>
      <c r="AB42" s="361">
        <f t="shared" si="18"/>
        <v>0</v>
      </c>
      <c r="AC42" s="361">
        <f t="shared" si="18"/>
        <v>0</v>
      </c>
      <c r="AD42" s="361">
        <f t="shared" si="18"/>
        <v>0</v>
      </c>
      <c r="AE42" s="361">
        <f t="shared" si="18"/>
        <v>0</v>
      </c>
      <c r="AF42" s="361">
        <f t="shared" si="18"/>
        <v>0</v>
      </c>
      <c r="AG42" s="361">
        <f t="shared" si="18"/>
        <v>0</v>
      </c>
      <c r="AH42" s="361">
        <f>AH25-AH32-AH38</f>
        <v>93.806505964285719</v>
      </c>
      <c r="AI42" s="361">
        <f t="shared" si="19"/>
        <v>104.0453861951414</v>
      </c>
      <c r="AJ42" s="361">
        <f t="shared" si="19"/>
        <v>120.80808955125451</v>
      </c>
      <c r="AK42" s="361">
        <f t="shared" si="19"/>
        <v>138.44444914882521</v>
      </c>
      <c r="AL42" s="361">
        <f t="shared" si="19"/>
        <v>181.78647286105146</v>
      </c>
      <c r="AM42" s="361">
        <f t="shared" si="19"/>
        <v>199.52941462947058</v>
      </c>
      <c r="AN42" s="361">
        <f t="shared" si="19"/>
        <v>215.83257240282799</v>
      </c>
      <c r="AO42" s="361">
        <f t="shared" si="19"/>
        <v>243.32679613377786</v>
      </c>
      <c r="AP42" s="361">
        <f t="shared" si="19"/>
        <v>286.83780135706996</v>
      </c>
      <c r="AQ42" s="361">
        <f t="shared" si="19"/>
        <v>282.671405493988</v>
      </c>
      <c r="AR42" s="361">
        <f t="shared" si="19"/>
        <v>375.87427133341498</v>
      </c>
      <c r="AS42" s="361">
        <f t="shared" si="19"/>
        <v>430.11184789645802</v>
      </c>
      <c r="AT42" s="361">
        <f t="shared" si="19"/>
        <v>595.96645641028135</v>
      </c>
      <c r="AU42" s="361">
        <f t="shared" si="19"/>
        <v>677.0004700414238</v>
      </c>
      <c r="AV42" s="361">
        <f t="shared" si="19"/>
        <v>1053.0353483777578</v>
      </c>
      <c r="AW42" s="361">
        <f t="shared" si="19"/>
        <v>1376.1966682914904</v>
      </c>
      <c r="AX42" s="361">
        <f t="shared" si="19"/>
        <v>1739.0475080707897</v>
      </c>
      <c r="AY42" s="361">
        <f t="shared" si="19"/>
        <v>2080.1777994921849</v>
      </c>
      <c r="AZ42" s="361">
        <f t="shared" si="19"/>
        <v>2194.9350127506436</v>
      </c>
      <c r="BA42" s="361">
        <f t="shared" si="19"/>
        <v>2314.1157500013701</v>
      </c>
      <c r="BB42" s="361">
        <f t="shared" si="19"/>
        <v>2517.2344080489484</v>
      </c>
      <c r="BC42" s="361">
        <f t="shared" si="19"/>
        <v>2653.7102235258189</v>
      </c>
      <c r="BD42" s="361">
        <f t="shared" si="19"/>
        <v>2884.514284208125</v>
      </c>
      <c r="BE42" s="361">
        <f t="shared" si="19"/>
        <v>3145.1065096059328</v>
      </c>
      <c r="BF42" s="361">
        <f t="shared" si="19"/>
        <v>3398.2107181263036</v>
      </c>
      <c r="BG42" s="361">
        <f t="shared" si="19"/>
        <v>3635.1572524408011</v>
      </c>
      <c r="BH42" s="361">
        <f t="shared" si="19"/>
        <v>3834.7987110764971</v>
      </c>
      <c r="BI42" s="361">
        <f>BI25-BI32-BI38</f>
        <v>4059.7725364124926</v>
      </c>
      <c r="BJ42" s="361">
        <f>BJ25-BJ32-BJ38</f>
        <v>4238.0748212922626</v>
      </c>
      <c r="BK42" s="361">
        <f>BK25-BK32-BK38</f>
        <v>4575.3384345259483</v>
      </c>
      <c r="BL42" s="361">
        <f>BL25-BL32-BL38</f>
        <v>4637.914893298157</v>
      </c>
      <c r="BM42" s="361">
        <f>BM25-BM32-BM38</f>
        <v>4833.5829787550338</v>
      </c>
      <c r="BN42" s="361">
        <f>BN32</f>
        <v>0</v>
      </c>
      <c r="BO42" s="361">
        <f t="shared" ref="BO42:CA45" si="20">BO32</f>
        <v>0</v>
      </c>
      <c r="BP42" s="361">
        <f t="shared" si="20"/>
        <v>0</v>
      </c>
      <c r="BQ42" s="361">
        <f t="shared" si="20"/>
        <v>0</v>
      </c>
      <c r="BR42" s="361">
        <f t="shared" si="20"/>
        <v>0</v>
      </c>
      <c r="BS42" s="361">
        <f t="shared" si="20"/>
        <v>0</v>
      </c>
      <c r="BT42" s="361">
        <f t="shared" si="20"/>
        <v>0</v>
      </c>
      <c r="BU42" s="361">
        <f t="shared" si="20"/>
        <v>0</v>
      </c>
      <c r="BV42" s="361">
        <f t="shared" si="20"/>
        <v>0</v>
      </c>
      <c r="BW42" s="361">
        <f t="shared" si="20"/>
        <v>0</v>
      </c>
      <c r="BX42" s="362">
        <f t="shared" si="20"/>
        <v>0</v>
      </c>
      <c r="BY42" s="362">
        <f t="shared" si="20"/>
        <v>0</v>
      </c>
      <c r="BZ42" s="362">
        <f t="shared" si="20"/>
        <v>0</v>
      </c>
      <c r="CA42" s="363">
        <f t="shared" si="20"/>
        <v>0</v>
      </c>
    </row>
    <row r="43" spans="1:79" s="54" customFormat="1" x14ac:dyDescent="0.4">
      <c r="A43" s="48"/>
      <c r="B43" s="261" t="s">
        <v>516</v>
      </c>
      <c r="C43" s="123"/>
      <c r="D43" s="361">
        <f t="shared" ref="D43:AG45" si="21">D26-D33</f>
        <v>0</v>
      </c>
      <c r="E43" s="361">
        <f t="shared" si="21"/>
        <v>0</v>
      </c>
      <c r="F43" s="361">
        <f t="shared" si="21"/>
        <v>0</v>
      </c>
      <c r="G43" s="361">
        <f t="shared" si="21"/>
        <v>0</v>
      </c>
      <c r="H43" s="361">
        <f t="shared" si="21"/>
        <v>0</v>
      </c>
      <c r="I43" s="361">
        <f t="shared" si="21"/>
        <v>0</v>
      </c>
      <c r="J43" s="361">
        <f t="shared" si="21"/>
        <v>0</v>
      </c>
      <c r="K43" s="361">
        <f t="shared" si="21"/>
        <v>0</v>
      </c>
      <c r="L43" s="361">
        <f t="shared" si="21"/>
        <v>0</v>
      </c>
      <c r="M43" s="361">
        <f t="shared" si="21"/>
        <v>0</v>
      </c>
      <c r="N43" s="361">
        <f t="shared" si="21"/>
        <v>0</v>
      </c>
      <c r="O43" s="361">
        <f t="shared" si="21"/>
        <v>0</v>
      </c>
      <c r="P43" s="361">
        <f t="shared" si="21"/>
        <v>0</v>
      </c>
      <c r="Q43" s="361">
        <f t="shared" si="21"/>
        <v>0</v>
      </c>
      <c r="R43" s="361">
        <f t="shared" si="21"/>
        <v>0</v>
      </c>
      <c r="S43" s="361">
        <f t="shared" si="21"/>
        <v>0</v>
      </c>
      <c r="T43" s="361">
        <f t="shared" si="21"/>
        <v>0</v>
      </c>
      <c r="U43" s="361">
        <f t="shared" si="21"/>
        <v>0</v>
      </c>
      <c r="V43" s="361">
        <f t="shared" si="21"/>
        <v>0</v>
      </c>
      <c r="W43" s="361">
        <f t="shared" si="21"/>
        <v>0</v>
      </c>
      <c r="X43" s="361">
        <f t="shared" si="21"/>
        <v>0</v>
      </c>
      <c r="Y43" s="361">
        <f t="shared" si="21"/>
        <v>0</v>
      </c>
      <c r="Z43" s="361">
        <f t="shared" si="21"/>
        <v>0</v>
      </c>
      <c r="AA43" s="361">
        <f t="shared" si="21"/>
        <v>0</v>
      </c>
      <c r="AB43" s="361">
        <f t="shared" si="21"/>
        <v>0</v>
      </c>
      <c r="AC43" s="361">
        <f t="shared" si="21"/>
        <v>0</v>
      </c>
      <c r="AD43" s="361">
        <f t="shared" si="21"/>
        <v>0</v>
      </c>
      <c r="AE43" s="361">
        <f t="shared" si="21"/>
        <v>0</v>
      </c>
      <c r="AF43" s="361">
        <f t="shared" si="21"/>
        <v>0</v>
      </c>
      <c r="AG43" s="361">
        <f t="shared" si="21"/>
        <v>0</v>
      </c>
      <c r="AH43" s="361">
        <f>AH26-AH33</f>
        <v>151.84914468732393</v>
      </c>
      <c r="AI43" s="361">
        <f t="shared" ref="AI43:BM45" si="22">AI26-AI33</f>
        <v>161.396546</v>
      </c>
      <c r="AJ43" s="361">
        <f t="shared" si="22"/>
        <v>189.91550753846153</v>
      </c>
      <c r="AK43" s="361">
        <f t="shared" si="22"/>
        <v>266.61219299999999</v>
      </c>
      <c r="AL43" s="361">
        <f t="shared" si="22"/>
        <v>407.03757974999996</v>
      </c>
      <c r="AM43" s="361">
        <f t="shared" si="22"/>
        <v>537.33116100000007</v>
      </c>
      <c r="AN43" s="361">
        <f t="shared" si="22"/>
        <v>613.02091249999989</v>
      </c>
      <c r="AO43" s="361">
        <f t="shared" si="22"/>
        <v>753.53722142857146</v>
      </c>
      <c r="AP43" s="361">
        <f t="shared" si="22"/>
        <v>863.89682319999997</v>
      </c>
      <c r="AQ43" s="361">
        <f t="shared" si="22"/>
        <v>908.76331000000005</v>
      </c>
      <c r="AR43" s="361">
        <f t="shared" si="22"/>
        <v>975.37345499999992</v>
      </c>
      <c r="AS43" s="361">
        <f t="shared" si="22"/>
        <v>1015.1541500000002</v>
      </c>
      <c r="AT43" s="361">
        <f t="shared" si="22"/>
        <v>1254.7130353333334</v>
      </c>
      <c r="AU43" s="361">
        <f t="shared" si="22"/>
        <v>1621.8660026666669</v>
      </c>
      <c r="AV43" s="361">
        <f t="shared" si="22"/>
        <v>1951.8019856666667</v>
      </c>
      <c r="AW43" s="361">
        <f t="shared" si="22"/>
        <v>2094.2903453333338</v>
      </c>
      <c r="AX43" s="361">
        <f t="shared" si="22"/>
        <v>2485.806</v>
      </c>
      <c r="AY43" s="361">
        <f t="shared" si="22"/>
        <v>2644.2919999999999</v>
      </c>
      <c r="AZ43" s="361">
        <f t="shared" si="22"/>
        <v>2657.2889999999998</v>
      </c>
      <c r="BA43" s="361">
        <f t="shared" si="22"/>
        <v>2485.8690000000001</v>
      </c>
      <c r="BB43" s="361">
        <f t="shared" si="22"/>
        <v>2337.3530000000001</v>
      </c>
      <c r="BC43" s="361">
        <f t="shared" si="22"/>
        <v>2195.8409999999999</v>
      </c>
      <c r="BD43" s="361">
        <f t="shared" si="22"/>
        <v>2168.2460000000001</v>
      </c>
      <c r="BE43" s="361">
        <f t="shared" si="22"/>
        <v>2109.9670000000001</v>
      </c>
      <c r="BF43" s="361">
        <f t="shared" si="22"/>
        <v>2011.06</v>
      </c>
      <c r="BG43" s="361">
        <f t="shared" si="22"/>
        <v>2161.7719999999999</v>
      </c>
      <c r="BH43" s="361">
        <f t="shared" si="22"/>
        <v>2111.873761896592</v>
      </c>
      <c r="BI43" s="361">
        <f t="shared" si="22"/>
        <v>1989.0132596399378</v>
      </c>
      <c r="BJ43" s="361">
        <f t="shared" si="22"/>
        <v>1974.8361660033015</v>
      </c>
      <c r="BK43" s="361">
        <f t="shared" si="22"/>
        <v>2099.6680910627874</v>
      </c>
      <c r="BL43" s="361">
        <f t="shared" si="22"/>
        <v>2052.3124513141979</v>
      </c>
      <c r="BM43" s="361">
        <f t="shared" si="22"/>
        <v>2236.7174954270272</v>
      </c>
      <c r="BN43" s="361">
        <f>BN33</f>
        <v>0</v>
      </c>
      <c r="BO43" s="361">
        <f t="shared" si="20"/>
        <v>0</v>
      </c>
      <c r="BP43" s="361">
        <f t="shared" si="20"/>
        <v>0</v>
      </c>
      <c r="BQ43" s="361">
        <f t="shared" si="20"/>
        <v>0</v>
      </c>
      <c r="BR43" s="361">
        <f t="shared" si="20"/>
        <v>0</v>
      </c>
      <c r="BS43" s="361">
        <f t="shared" si="20"/>
        <v>0</v>
      </c>
      <c r="BT43" s="361">
        <f t="shared" si="20"/>
        <v>0</v>
      </c>
      <c r="BU43" s="361">
        <f t="shared" si="20"/>
        <v>0</v>
      </c>
      <c r="BV43" s="361">
        <f t="shared" si="20"/>
        <v>0</v>
      </c>
      <c r="BW43" s="361">
        <f t="shared" si="20"/>
        <v>0</v>
      </c>
      <c r="BX43" s="362">
        <f t="shared" si="20"/>
        <v>0</v>
      </c>
      <c r="BY43" s="362">
        <f t="shared" si="20"/>
        <v>0</v>
      </c>
      <c r="BZ43" s="362">
        <f t="shared" si="20"/>
        <v>0</v>
      </c>
      <c r="CA43" s="363">
        <f t="shared" si="20"/>
        <v>0</v>
      </c>
    </row>
    <row r="44" spans="1:79" s="54" customFormat="1" x14ac:dyDescent="0.4">
      <c r="A44" s="48"/>
      <c r="B44" s="261" t="s">
        <v>517</v>
      </c>
      <c r="C44" s="123"/>
      <c r="D44" s="361">
        <f t="shared" si="21"/>
        <v>0</v>
      </c>
      <c r="E44" s="361">
        <f t="shared" si="21"/>
        <v>0</v>
      </c>
      <c r="F44" s="361">
        <f t="shared" si="21"/>
        <v>0</v>
      </c>
      <c r="G44" s="361">
        <f t="shared" si="21"/>
        <v>0</v>
      </c>
      <c r="H44" s="361">
        <f t="shared" si="21"/>
        <v>0</v>
      </c>
      <c r="I44" s="361">
        <f t="shared" si="21"/>
        <v>0</v>
      </c>
      <c r="J44" s="361">
        <f t="shared" si="21"/>
        <v>0</v>
      </c>
      <c r="K44" s="361">
        <f t="shared" si="21"/>
        <v>0</v>
      </c>
      <c r="L44" s="361">
        <f t="shared" si="21"/>
        <v>0</v>
      </c>
      <c r="M44" s="361">
        <f t="shared" si="21"/>
        <v>0</v>
      </c>
      <c r="N44" s="361">
        <f t="shared" si="21"/>
        <v>0</v>
      </c>
      <c r="O44" s="361">
        <f t="shared" si="21"/>
        <v>0</v>
      </c>
      <c r="P44" s="361">
        <f t="shared" si="21"/>
        <v>0</v>
      </c>
      <c r="Q44" s="361">
        <f t="shared" si="21"/>
        <v>0</v>
      </c>
      <c r="R44" s="361">
        <f t="shared" si="21"/>
        <v>0</v>
      </c>
      <c r="S44" s="361">
        <f t="shared" si="21"/>
        <v>0</v>
      </c>
      <c r="T44" s="361">
        <f t="shared" si="21"/>
        <v>0</v>
      </c>
      <c r="U44" s="361">
        <f t="shared" si="21"/>
        <v>0</v>
      </c>
      <c r="V44" s="361">
        <f t="shared" si="21"/>
        <v>0</v>
      </c>
      <c r="W44" s="361">
        <f t="shared" si="21"/>
        <v>0</v>
      </c>
      <c r="X44" s="361">
        <f t="shared" si="21"/>
        <v>0</v>
      </c>
      <c r="Y44" s="361">
        <f t="shared" si="21"/>
        <v>0</v>
      </c>
      <c r="Z44" s="361">
        <f t="shared" si="21"/>
        <v>0</v>
      </c>
      <c r="AA44" s="361">
        <f t="shared" si="21"/>
        <v>0</v>
      </c>
      <c r="AB44" s="361">
        <f t="shared" si="21"/>
        <v>0</v>
      </c>
      <c r="AC44" s="361">
        <f t="shared" si="21"/>
        <v>0</v>
      </c>
      <c r="AD44" s="361">
        <f t="shared" si="21"/>
        <v>0</v>
      </c>
      <c r="AE44" s="361">
        <f t="shared" si="21"/>
        <v>0</v>
      </c>
      <c r="AF44" s="361">
        <f t="shared" si="21"/>
        <v>0</v>
      </c>
      <c r="AG44" s="361">
        <f t="shared" si="21"/>
        <v>0</v>
      </c>
      <c r="AH44" s="361">
        <f>AH27-AH34</f>
        <v>28.682352590163934</v>
      </c>
      <c r="AI44" s="361">
        <f t="shared" si="22"/>
        <v>31.458064131147541</v>
      </c>
      <c r="AJ44" s="361">
        <f t="shared" si="22"/>
        <v>37.967785413333331</v>
      </c>
      <c r="AK44" s="361">
        <f t="shared" si="22"/>
        <v>42.738568057044823</v>
      </c>
      <c r="AL44" s="361">
        <f t="shared" si="22"/>
        <v>55.359052111111112</v>
      </c>
      <c r="AM44" s="361">
        <f t="shared" si="22"/>
        <v>64.756767801242233</v>
      </c>
      <c r="AN44" s="361">
        <f t="shared" si="22"/>
        <v>74.576876948717953</v>
      </c>
      <c r="AO44" s="361">
        <f t="shared" si="22"/>
        <v>90.199773981566821</v>
      </c>
      <c r="AP44" s="361">
        <f t="shared" si="22"/>
        <v>115.59811921111111</v>
      </c>
      <c r="AQ44" s="361">
        <f t="shared" si="22"/>
        <v>126.28601989204546</v>
      </c>
      <c r="AR44" s="361">
        <f t="shared" si="22"/>
        <v>154.39197187311177</v>
      </c>
      <c r="AS44" s="361">
        <f t="shared" si="22"/>
        <v>153.80497495</v>
      </c>
      <c r="AT44" s="361">
        <f t="shared" si="22"/>
        <v>128.6083448189859</v>
      </c>
      <c r="AU44" s="361">
        <f t="shared" si="22"/>
        <v>223.23782629666314</v>
      </c>
      <c r="AV44" s="361">
        <f t="shared" si="22"/>
        <v>200.86834234174069</v>
      </c>
      <c r="AW44" s="361">
        <f t="shared" si="22"/>
        <v>192.80843317810428</v>
      </c>
      <c r="AX44" s="361">
        <f t="shared" si="22"/>
        <v>239.041</v>
      </c>
      <c r="AY44" s="361">
        <f t="shared" si="22"/>
        <v>311.50299999999999</v>
      </c>
      <c r="AZ44" s="361">
        <f t="shared" si="22"/>
        <v>441.04899999999998</v>
      </c>
      <c r="BA44" s="361">
        <f t="shared" si="22"/>
        <v>460.20699999999999</v>
      </c>
      <c r="BB44" s="361">
        <f t="shared" si="22"/>
        <v>403.69499999999999</v>
      </c>
      <c r="BC44" s="361">
        <f t="shared" si="22"/>
        <v>396.09899999999999</v>
      </c>
      <c r="BD44" s="361">
        <f t="shared" si="22"/>
        <v>384.78499999999997</v>
      </c>
      <c r="BE44" s="361">
        <f t="shared" si="22"/>
        <v>372.33699999999999</v>
      </c>
      <c r="BF44" s="361">
        <f t="shared" si="22"/>
        <v>359.63499999999999</v>
      </c>
      <c r="BG44" s="361">
        <f t="shared" si="22"/>
        <v>382.24400000000003</v>
      </c>
      <c r="BH44" s="361">
        <f t="shared" si="22"/>
        <v>374.59165266825556</v>
      </c>
      <c r="BI44" s="361">
        <f t="shared" si="22"/>
        <v>294.59889726305926</v>
      </c>
      <c r="BJ44" s="361">
        <f t="shared" si="22"/>
        <v>291.2232684141797</v>
      </c>
      <c r="BK44" s="361">
        <f t="shared" si="22"/>
        <v>345.46664666673598</v>
      </c>
      <c r="BL44" s="361">
        <f t="shared" si="22"/>
        <v>267</v>
      </c>
      <c r="BM44" s="361">
        <f t="shared" si="22"/>
        <v>75</v>
      </c>
      <c r="BN44" s="361">
        <f>BN34</f>
        <v>0</v>
      </c>
      <c r="BO44" s="361">
        <f t="shared" si="20"/>
        <v>0</v>
      </c>
      <c r="BP44" s="361">
        <f t="shared" si="20"/>
        <v>0</v>
      </c>
      <c r="BQ44" s="361">
        <f t="shared" si="20"/>
        <v>0</v>
      </c>
      <c r="BR44" s="361">
        <f t="shared" si="20"/>
        <v>0</v>
      </c>
      <c r="BS44" s="361">
        <f t="shared" si="20"/>
        <v>0</v>
      </c>
      <c r="BT44" s="361">
        <f t="shared" si="20"/>
        <v>0</v>
      </c>
      <c r="BU44" s="361">
        <f t="shared" si="20"/>
        <v>0</v>
      </c>
      <c r="BV44" s="361">
        <f t="shared" si="20"/>
        <v>0</v>
      </c>
      <c r="BW44" s="361">
        <f t="shared" si="20"/>
        <v>0</v>
      </c>
      <c r="BX44" s="362">
        <f t="shared" si="20"/>
        <v>0</v>
      </c>
      <c r="BY44" s="362">
        <f t="shared" si="20"/>
        <v>0</v>
      </c>
      <c r="BZ44" s="362">
        <f t="shared" si="20"/>
        <v>0</v>
      </c>
      <c r="CA44" s="363">
        <f t="shared" si="20"/>
        <v>0</v>
      </c>
    </row>
    <row r="45" spans="1:79" s="27" customFormat="1" ht="27" customHeight="1" thickBot="1" x14ac:dyDescent="0.4">
      <c r="A45" s="170"/>
      <c r="B45" s="461" t="s">
        <v>518</v>
      </c>
      <c r="C45" s="462"/>
      <c r="D45" s="463">
        <f t="shared" si="21"/>
        <v>0</v>
      </c>
      <c r="E45" s="463">
        <f t="shared" si="21"/>
        <v>0</v>
      </c>
      <c r="F45" s="463">
        <f t="shared" si="21"/>
        <v>0</v>
      </c>
      <c r="G45" s="463">
        <f t="shared" si="21"/>
        <v>0</v>
      </c>
      <c r="H45" s="463">
        <f t="shared" si="21"/>
        <v>0</v>
      </c>
      <c r="I45" s="463">
        <f t="shared" si="21"/>
        <v>0</v>
      </c>
      <c r="J45" s="463">
        <f t="shared" si="21"/>
        <v>0</v>
      </c>
      <c r="K45" s="463">
        <f t="shared" si="21"/>
        <v>0</v>
      </c>
      <c r="L45" s="463">
        <f t="shared" si="21"/>
        <v>0</v>
      </c>
      <c r="M45" s="463">
        <f t="shared" si="21"/>
        <v>0</v>
      </c>
      <c r="N45" s="463">
        <f t="shared" si="21"/>
        <v>0</v>
      </c>
      <c r="O45" s="463">
        <f t="shared" si="21"/>
        <v>0</v>
      </c>
      <c r="P45" s="463">
        <f t="shared" si="21"/>
        <v>0</v>
      </c>
      <c r="Q45" s="463">
        <f t="shared" si="21"/>
        <v>0</v>
      </c>
      <c r="R45" s="463">
        <f t="shared" si="21"/>
        <v>0</v>
      </c>
      <c r="S45" s="463">
        <f t="shared" si="21"/>
        <v>0</v>
      </c>
      <c r="T45" s="463">
        <f t="shared" si="21"/>
        <v>0</v>
      </c>
      <c r="U45" s="463">
        <f t="shared" si="21"/>
        <v>0</v>
      </c>
      <c r="V45" s="463">
        <f t="shared" si="21"/>
        <v>0</v>
      </c>
      <c r="W45" s="463">
        <f t="shared" si="21"/>
        <v>0</v>
      </c>
      <c r="X45" s="463">
        <f t="shared" si="21"/>
        <v>0</v>
      </c>
      <c r="Y45" s="463">
        <f t="shared" si="21"/>
        <v>0</v>
      </c>
      <c r="Z45" s="463">
        <f t="shared" si="21"/>
        <v>0</v>
      </c>
      <c r="AA45" s="463">
        <f t="shared" si="21"/>
        <v>0</v>
      </c>
      <c r="AB45" s="463">
        <f t="shared" si="21"/>
        <v>0</v>
      </c>
      <c r="AC45" s="463">
        <f t="shared" si="21"/>
        <v>0</v>
      </c>
      <c r="AD45" s="463">
        <f t="shared" si="21"/>
        <v>0</v>
      </c>
      <c r="AE45" s="463">
        <f t="shared" si="21"/>
        <v>0</v>
      </c>
      <c r="AF45" s="463">
        <f t="shared" si="21"/>
        <v>0</v>
      </c>
      <c r="AG45" s="463">
        <f t="shared" si="21"/>
        <v>0</v>
      </c>
      <c r="AH45" s="463">
        <f>AH28-AH35</f>
        <v>19.429980786885245</v>
      </c>
      <c r="AI45" s="463">
        <f t="shared" si="22"/>
        <v>24.98140386885246</v>
      </c>
      <c r="AJ45" s="463">
        <f t="shared" si="22"/>
        <v>31.485480586666668</v>
      </c>
      <c r="AK45" s="463">
        <f t="shared" si="22"/>
        <v>42.065662942955178</v>
      </c>
      <c r="AL45" s="463">
        <f t="shared" si="22"/>
        <v>58.989153888888886</v>
      </c>
      <c r="AM45" s="463">
        <f t="shared" si="22"/>
        <v>80.04656019875776</v>
      </c>
      <c r="AN45" s="463">
        <f t="shared" si="22"/>
        <v>100.63385805128205</v>
      </c>
      <c r="AO45" s="463">
        <f t="shared" si="22"/>
        <v>103.59578001843317</v>
      </c>
      <c r="AP45" s="463">
        <f t="shared" si="22"/>
        <v>135.62299025555555</v>
      </c>
      <c r="AQ45" s="463">
        <f t="shared" si="22"/>
        <v>195.83484244128789</v>
      </c>
      <c r="AR45" s="463">
        <f t="shared" si="22"/>
        <v>126.39782312688821</v>
      </c>
      <c r="AS45" s="463">
        <f t="shared" si="22"/>
        <v>125.84043405</v>
      </c>
      <c r="AT45" s="463">
        <f t="shared" si="22"/>
        <v>220.96582318101412</v>
      </c>
      <c r="AU45" s="463">
        <f t="shared" si="22"/>
        <v>356.26081221506735</v>
      </c>
      <c r="AV45" s="463">
        <f t="shared" si="22"/>
        <v>253.07357532492722</v>
      </c>
      <c r="AW45" s="463">
        <f t="shared" si="22"/>
        <v>248.79294115522868</v>
      </c>
      <c r="AX45" s="463">
        <f t="shared" si="22"/>
        <v>369.89999999999884</v>
      </c>
      <c r="AY45" s="463">
        <f t="shared" si="22"/>
        <v>427.30699999999945</v>
      </c>
      <c r="AZ45" s="463">
        <f t="shared" si="22"/>
        <v>378.41800000000001</v>
      </c>
      <c r="BA45" s="463">
        <f t="shared" si="22"/>
        <v>335.34300000000093</v>
      </c>
      <c r="BB45" s="463">
        <f t="shared" si="22"/>
        <v>309.75799999999867</v>
      </c>
      <c r="BC45" s="463">
        <f t="shared" si="22"/>
        <v>230.18900000000011</v>
      </c>
      <c r="BD45" s="463">
        <f t="shared" si="22"/>
        <v>222.10499999999894</v>
      </c>
      <c r="BE45" s="463">
        <f t="shared" si="22"/>
        <v>243.31711941217159</v>
      </c>
      <c r="BF45" s="463">
        <f t="shared" si="22"/>
        <v>261.18071095259984</v>
      </c>
      <c r="BG45" s="463">
        <f t="shared" si="22"/>
        <v>391.25825241992959</v>
      </c>
      <c r="BH45" s="463">
        <f t="shared" si="22"/>
        <v>300.95087435865469</v>
      </c>
      <c r="BI45" s="463">
        <f t="shared" si="22"/>
        <v>198.32631128951041</v>
      </c>
      <c r="BJ45" s="463">
        <f t="shared" si="22"/>
        <v>198.45559320025581</v>
      </c>
      <c r="BK45" s="463">
        <f t="shared" si="22"/>
        <v>181.92271651984206</v>
      </c>
      <c r="BL45" s="463">
        <f t="shared" si="22"/>
        <v>181.6169849299115</v>
      </c>
      <c r="BM45" s="463">
        <f t="shared" si="22"/>
        <v>255.07000040967989</v>
      </c>
      <c r="BN45" s="463">
        <f>BN35</f>
        <v>0</v>
      </c>
      <c r="BO45" s="463">
        <f t="shared" si="20"/>
        <v>0</v>
      </c>
      <c r="BP45" s="463">
        <f t="shared" si="20"/>
        <v>0</v>
      </c>
      <c r="BQ45" s="463">
        <f t="shared" si="20"/>
        <v>0</v>
      </c>
      <c r="BR45" s="463">
        <f t="shared" si="20"/>
        <v>0</v>
      </c>
      <c r="BS45" s="463">
        <f t="shared" si="20"/>
        <v>0</v>
      </c>
      <c r="BT45" s="463">
        <f t="shared" si="20"/>
        <v>0</v>
      </c>
      <c r="BU45" s="463">
        <f t="shared" si="20"/>
        <v>0</v>
      </c>
      <c r="BV45" s="463">
        <f t="shared" si="20"/>
        <v>0</v>
      </c>
      <c r="BW45" s="463">
        <f t="shared" si="20"/>
        <v>0</v>
      </c>
      <c r="BX45" s="464">
        <f t="shared" si="20"/>
        <v>0</v>
      </c>
      <c r="BY45" s="464">
        <f t="shared" si="20"/>
        <v>0</v>
      </c>
      <c r="BZ45" s="464">
        <f t="shared" si="20"/>
        <v>0</v>
      </c>
      <c r="CA45" s="465">
        <f t="shared" si="20"/>
        <v>0</v>
      </c>
    </row>
    <row r="46" spans="1:79" ht="26.25" customHeight="1" x14ac:dyDescent="0.4">
      <c r="A46" s="342"/>
      <c r="B46" s="176" t="s">
        <v>523</v>
      </c>
      <c r="C46" s="404"/>
      <c r="D46" s="46" t="s">
        <v>624</v>
      </c>
      <c r="E46" s="46" t="s">
        <v>625</v>
      </c>
      <c r="F46" s="46" t="s">
        <v>626</v>
      </c>
      <c r="G46" s="46" t="s">
        <v>627</v>
      </c>
      <c r="H46" s="46" t="s">
        <v>628</v>
      </c>
      <c r="I46" s="46" t="s">
        <v>629</v>
      </c>
      <c r="J46" s="46" t="s">
        <v>630</v>
      </c>
      <c r="K46" s="46" t="s">
        <v>631</v>
      </c>
      <c r="L46" s="46" t="s">
        <v>632</v>
      </c>
      <c r="M46" s="46" t="s">
        <v>633</v>
      </c>
      <c r="N46" s="46" t="s">
        <v>634</v>
      </c>
      <c r="O46" s="46" t="s">
        <v>635</v>
      </c>
      <c r="P46" s="46" t="s">
        <v>636</v>
      </c>
      <c r="Q46" s="46" t="s">
        <v>637</v>
      </c>
      <c r="R46" s="46" t="s">
        <v>638</v>
      </c>
      <c r="S46" s="46" t="s">
        <v>639</v>
      </c>
      <c r="T46" s="46" t="s">
        <v>640</v>
      </c>
      <c r="U46" s="46" t="s">
        <v>641</v>
      </c>
      <c r="V46" s="46" t="s">
        <v>642</v>
      </c>
      <c r="W46" s="46" t="s">
        <v>643</v>
      </c>
      <c r="X46" s="46" t="s">
        <v>644</v>
      </c>
      <c r="Y46" s="46" t="s">
        <v>645</v>
      </c>
      <c r="Z46" s="46" t="s">
        <v>646</v>
      </c>
      <c r="AA46" s="46" t="s">
        <v>647</v>
      </c>
      <c r="AB46" s="46" t="s">
        <v>648</v>
      </c>
      <c r="AC46" s="46" t="s">
        <v>649</v>
      </c>
      <c r="AD46" s="46" t="s">
        <v>650</v>
      </c>
      <c r="AE46" s="46" t="s">
        <v>651</v>
      </c>
      <c r="AF46" s="46" t="s">
        <v>652</v>
      </c>
      <c r="AG46" s="46" t="s">
        <v>653</v>
      </c>
      <c r="AH46" s="46" t="s">
        <v>654</v>
      </c>
      <c r="AI46" s="46" t="s">
        <v>655</v>
      </c>
      <c r="AJ46" s="46" t="s">
        <v>656</v>
      </c>
      <c r="AK46" s="46" t="s">
        <v>657</v>
      </c>
      <c r="AL46" s="46" t="s">
        <v>658</v>
      </c>
      <c r="AM46" s="46" t="s">
        <v>659</v>
      </c>
      <c r="AN46" s="46" t="s">
        <v>660</v>
      </c>
      <c r="AO46" s="46" t="s">
        <v>661</v>
      </c>
      <c r="AP46" s="46" t="s">
        <v>662</v>
      </c>
      <c r="AQ46" s="46" t="s">
        <v>663</v>
      </c>
      <c r="AR46" s="46" t="s">
        <v>664</v>
      </c>
      <c r="AS46" s="46" t="s">
        <v>665</v>
      </c>
      <c r="AT46" s="46" t="s">
        <v>666</v>
      </c>
      <c r="AU46" s="46" t="s">
        <v>667</v>
      </c>
      <c r="AV46" s="46" t="s">
        <v>668</v>
      </c>
      <c r="AW46" s="46" t="s">
        <v>669</v>
      </c>
      <c r="AX46" s="46" t="s">
        <v>670</v>
      </c>
      <c r="AY46" s="46" t="s">
        <v>593</v>
      </c>
      <c r="AZ46" s="46" t="s">
        <v>594</v>
      </c>
      <c r="BA46" s="46" t="s">
        <v>595</v>
      </c>
      <c r="BB46" s="46" t="s">
        <v>596</v>
      </c>
      <c r="BC46" s="46" t="s">
        <v>597</v>
      </c>
      <c r="BD46" s="46" t="s">
        <v>598</v>
      </c>
      <c r="BE46" s="46" t="s">
        <v>599</v>
      </c>
      <c r="BF46" s="46" t="s">
        <v>600</v>
      </c>
      <c r="BG46" s="46" t="s">
        <v>601</v>
      </c>
      <c r="BH46" s="46" t="s">
        <v>602</v>
      </c>
      <c r="BI46" s="46" t="s">
        <v>603</v>
      </c>
      <c r="BJ46" s="46" t="s">
        <v>604</v>
      </c>
      <c r="BK46" s="46" t="s">
        <v>605</v>
      </c>
      <c r="BL46" s="46" t="s">
        <v>606</v>
      </c>
      <c r="BM46" s="46" t="s">
        <v>607</v>
      </c>
      <c r="BN46" s="46" t="s">
        <v>608</v>
      </c>
      <c r="BO46" s="46" t="s">
        <v>609</v>
      </c>
      <c r="BP46" s="46" t="s">
        <v>610</v>
      </c>
      <c r="BQ46" s="46" t="s">
        <v>611</v>
      </c>
      <c r="BR46" s="46" t="s">
        <v>612</v>
      </c>
      <c r="BS46" s="46" t="s">
        <v>613</v>
      </c>
      <c r="BT46" s="46" t="s">
        <v>614</v>
      </c>
      <c r="BU46" s="46" t="s">
        <v>615</v>
      </c>
      <c r="BV46" s="46" t="s">
        <v>616</v>
      </c>
      <c r="BW46" s="46" t="s">
        <v>617</v>
      </c>
      <c r="BX46" s="46" t="s">
        <v>618</v>
      </c>
      <c r="BY46" s="46" t="s">
        <v>619</v>
      </c>
      <c r="BZ46" s="46" t="s">
        <v>620</v>
      </c>
      <c r="CA46" s="47" t="s">
        <v>621</v>
      </c>
    </row>
    <row r="47" spans="1:79" ht="15" customHeight="1" x14ac:dyDescent="0.4">
      <c r="A47" s="342"/>
      <c r="B47" s="368" t="s">
        <v>220</v>
      </c>
      <c r="C47" s="369"/>
      <c r="D47" s="275" t="s">
        <v>622</v>
      </c>
      <c r="E47" s="275" t="s">
        <v>622</v>
      </c>
      <c r="F47" s="275" t="s">
        <v>622</v>
      </c>
      <c r="G47" s="275" t="s">
        <v>622</v>
      </c>
      <c r="H47" s="275" t="s">
        <v>622</v>
      </c>
      <c r="I47" s="275" t="s">
        <v>622</v>
      </c>
      <c r="J47" s="275" t="s">
        <v>622</v>
      </c>
      <c r="K47" s="275" t="s">
        <v>622</v>
      </c>
      <c r="L47" s="275" t="s">
        <v>622</v>
      </c>
      <c r="M47" s="275" t="s">
        <v>622</v>
      </c>
      <c r="N47" s="275" t="s">
        <v>622</v>
      </c>
      <c r="O47" s="275" t="s">
        <v>622</v>
      </c>
      <c r="P47" s="275" t="s">
        <v>622</v>
      </c>
      <c r="Q47" s="275" t="s">
        <v>622</v>
      </c>
      <c r="R47" s="275" t="s">
        <v>622</v>
      </c>
      <c r="S47" s="275" t="s">
        <v>622</v>
      </c>
      <c r="T47" s="275" t="s">
        <v>622</v>
      </c>
      <c r="U47" s="275" t="s">
        <v>622</v>
      </c>
      <c r="V47" s="275" t="s">
        <v>622</v>
      </c>
      <c r="W47" s="275" t="s">
        <v>622</v>
      </c>
      <c r="X47" s="275" t="s">
        <v>622</v>
      </c>
      <c r="Y47" s="275" t="s">
        <v>622</v>
      </c>
      <c r="Z47" s="275" t="s">
        <v>622</v>
      </c>
      <c r="AA47" s="275" t="s">
        <v>622</v>
      </c>
      <c r="AB47" s="275" t="s">
        <v>622</v>
      </c>
      <c r="AC47" s="275" t="s">
        <v>622</v>
      </c>
      <c r="AD47" s="275" t="s">
        <v>622</v>
      </c>
      <c r="AE47" s="275" t="s">
        <v>622</v>
      </c>
      <c r="AF47" s="275" t="s">
        <v>622</v>
      </c>
      <c r="AG47" s="275" t="s">
        <v>622</v>
      </c>
      <c r="AH47" s="275" t="s">
        <v>622</v>
      </c>
      <c r="AI47" s="275" t="s">
        <v>622</v>
      </c>
      <c r="AJ47" s="275" t="s">
        <v>622</v>
      </c>
      <c r="AK47" s="275" t="s">
        <v>622</v>
      </c>
      <c r="AL47" s="275" t="s">
        <v>622</v>
      </c>
      <c r="AM47" s="275" t="s">
        <v>622</v>
      </c>
      <c r="AN47" s="275" t="s">
        <v>622</v>
      </c>
      <c r="AO47" s="275" t="s">
        <v>622</v>
      </c>
      <c r="AP47" s="275" t="s">
        <v>622</v>
      </c>
      <c r="AQ47" s="275" t="s">
        <v>622</v>
      </c>
      <c r="AR47" s="275" t="s">
        <v>622</v>
      </c>
      <c r="AS47" s="275" t="s">
        <v>622</v>
      </c>
      <c r="AT47" s="275" t="s">
        <v>622</v>
      </c>
      <c r="AU47" s="275" t="s">
        <v>622</v>
      </c>
      <c r="AV47" s="275" t="s">
        <v>622</v>
      </c>
      <c r="AW47" s="275" t="s">
        <v>622</v>
      </c>
      <c r="AX47" s="275" t="s">
        <v>622</v>
      </c>
      <c r="AY47" s="275" t="s">
        <v>622</v>
      </c>
      <c r="AZ47" s="275" t="s">
        <v>622</v>
      </c>
      <c r="BA47" s="275" t="s">
        <v>622</v>
      </c>
      <c r="BB47" s="275" t="s">
        <v>622</v>
      </c>
      <c r="BC47" s="275" t="s">
        <v>622</v>
      </c>
      <c r="BD47" s="275" t="s">
        <v>622</v>
      </c>
      <c r="BE47" s="275" t="s">
        <v>622</v>
      </c>
      <c r="BF47" s="275" t="s">
        <v>622</v>
      </c>
      <c r="BG47" s="275" t="s">
        <v>622</v>
      </c>
      <c r="BH47" s="275" t="s">
        <v>622</v>
      </c>
      <c r="BI47" s="275" t="s">
        <v>622</v>
      </c>
      <c r="BJ47" s="275" t="s">
        <v>622</v>
      </c>
      <c r="BK47" s="275" t="s">
        <v>622</v>
      </c>
      <c r="BL47" s="275" t="s">
        <v>622</v>
      </c>
      <c r="BM47" s="275" t="s">
        <v>622</v>
      </c>
      <c r="BN47" s="275" t="s">
        <v>622</v>
      </c>
      <c r="BO47" s="275" t="s">
        <v>622</v>
      </c>
      <c r="BP47" s="275" t="s">
        <v>622</v>
      </c>
      <c r="BQ47" s="275" t="s">
        <v>622</v>
      </c>
      <c r="BR47" s="275" t="s">
        <v>622</v>
      </c>
      <c r="BS47" s="275" t="s">
        <v>622</v>
      </c>
      <c r="BT47" s="275" t="s">
        <v>622</v>
      </c>
      <c r="BU47" s="275" t="s">
        <v>622</v>
      </c>
      <c r="BV47" s="275" t="s">
        <v>623</v>
      </c>
      <c r="BW47" s="275" t="s">
        <v>623</v>
      </c>
      <c r="BX47" s="275" t="s">
        <v>623</v>
      </c>
      <c r="BY47" s="275" t="s">
        <v>623</v>
      </c>
      <c r="BZ47" s="275" t="s">
        <v>623</v>
      </c>
      <c r="CA47" s="276" t="s">
        <v>623</v>
      </c>
    </row>
    <row r="48" spans="1:79" s="230" customFormat="1" ht="24" customHeight="1" x14ac:dyDescent="0.4">
      <c r="A48" s="360"/>
      <c r="B48" s="91" t="s">
        <v>100</v>
      </c>
      <c r="C48" s="91"/>
      <c r="D48" s="357">
        <v>2029.6209985844446</v>
      </c>
      <c r="E48" s="357">
        <v>2380.9889858593833</v>
      </c>
      <c r="F48" s="357">
        <v>2610.1916100819658</v>
      </c>
      <c r="G48" s="357">
        <v>2722.9395317008893</v>
      </c>
      <c r="H48" s="357">
        <v>3129.2696556174956</v>
      </c>
      <c r="I48" s="357">
        <v>3109.3462331620026</v>
      </c>
      <c r="J48" s="357">
        <v>3176.340625816666</v>
      </c>
      <c r="K48" s="357">
        <v>2778.9570712618201</v>
      </c>
      <c r="L48" s="357">
        <v>2778.7833388842851</v>
      </c>
      <c r="M48" s="357">
        <v>2617.5431983035478</v>
      </c>
      <c r="N48" s="357">
        <v>2813.795178397575</v>
      </c>
      <c r="O48" s="357">
        <v>3367.8139966752706</v>
      </c>
      <c r="P48" s="357">
        <v>3736.7182364390605</v>
      </c>
      <c r="Q48" s="357">
        <v>3447.5069128619034</v>
      </c>
      <c r="R48" s="357">
        <v>3903.2455170428907</v>
      </c>
      <c r="S48" s="357">
        <v>4181.5071385210804</v>
      </c>
      <c r="T48" s="357">
        <v>4100.8230666920235</v>
      </c>
      <c r="U48" s="357">
        <v>4288.3713148613424</v>
      </c>
      <c r="V48" s="357">
        <v>4940.4861798629363</v>
      </c>
      <c r="W48" s="357">
        <v>6231.6162174044048</v>
      </c>
      <c r="X48" s="357">
        <v>6593.3898276257141</v>
      </c>
      <c r="Y48" s="357">
        <v>6780.0046734887474</v>
      </c>
      <c r="Z48" s="357">
        <v>6865.8178051718032</v>
      </c>
      <c r="AA48" s="357">
        <v>7817.9696863605404</v>
      </c>
      <c r="AB48" s="357">
        <v>7900.367909913225</v>
      </c>
      <c r="AC48" s="357">
        <v>7261.5950010519828</v>
      </c>
      <c r="AD48" s="357">
        <v>8239.0463308749186</v>
      </c>
      <c r="AE48" s="357">
        <v>9025.7566168452249</v>
      </c>
      <c r="AF48" s="357">
        <v>10388.171575646775</v>
      </c>
      <c r="AG48" s="357">
        <v>7617.7204878438051</v>
      </c>
      <c r="AH48" s="357">
        <f t="shared" ref="AH48:AO48" si="23">SUM(AH67:AH72)</f>
        <v>7472.9457016923707</v>
      </c>
      <c r="AI48" s="357">
        <f t="shared" si="23"/>
        <v>6860.710282262392</v>
      </c>
      <c r="AJ48" s="357">
        <f t="shared" si="23"/>
        <v>7441.5652658000281</v>
      </c>
      <c r="AK48" s="357">
        <f t="shared" si="23"/>
        <v>10093.499990788603</v>
      </c>
      <c r="AL48" s="357">
        <f t="shared" si="23"/>
        <v>13371.033187538224</v>
      </c>
      <c r="AM48" s="357">
        <f t="shared" si="23"/>
        <v>15476.524788329663</v>
      </c>
      <c r="AN48" s="357">
        <f t="shared" si="23"/>
        <v>16950.609577221421</v>
      </c>
      <c r="AO48" s="357">
        <f t="shared" si="23"/>
        <v>18492.024900970231</v>
      </c>
      <c r="AP48" s="357">
        <f t="shared" ref="AP48:BB48" si="24">SUM(AP67:AP72)</f>
        <v>18994.942298909922</v>
      </c>
      <c r="AQ48" s="357">
        <f t="shared" si="24"/>
        <v>17968.607184675835</v>
      </c>
      <c r="AR48" s="357">
        <f t="shared" si="24"/>
        <v>16081.650914061551</v>
      </c>
      <c r="AS48" s="357">
        <f t="shared" si="24"/>
        <v>15114.724925899367</v>
      </c>
      <c r="AT48" s="357">
        <f t="shared" si="24"/>
        <v>16190.740742586695</v>
      </c>
      <c r="AU48" s="357">
        <f t="shared" si="24"/>
        <v>20046.297920945402</v>
      </c>
      <c r="AV48" s="357">
        <f t="shared" si="24"/>
        <v>24829.750244834941</v>
      </c>
      <c r="AW48" s="357">
        <f t="shared" si="24"/>
        <v>26403.062905991377</v>
      </c>
      <c r="AX48" s="357">
        <f t="shared" si="24"/>
        <v>26536.985656823686</v>
      </c>
      <c r="AY48" s="357">
        <f t="shared" si="24"/>
        <v>26226.191109082873</v>
      </c>
      <c r="AZ48" s="357">
        <f t="shared" si="24"/>
        <v>21922.502272157057</v>
      </c>
      <c r="BA48" s="357">
        <f t="shared" si="24"/>
        <v>18040.211370426518</v>
      </c>
      <c r="BB48" s="357">
        <f t="shared" si="24"/>
        <v>17550.439743995361</v>
      </c>
      <c r="BC48" s="358">
        <f>SUM(BC68:BC72)</f>
        <v>17916.047684353063</v>
      </c>
      <c r="BD48" s="357">
        <f>SUM(BD50:BD53)</f>
        <v>19027.587916311644</v>
      </c>
      <c r="BE48" s="357">
        <f>SUM(BE50:BE53)</f>
        <v>20245.535750565534</v>
      </c>
      <c r="BF48" s="357">
        <f>SUM(BF50:BF53)</f>
        <v>19946.659824546987</v>
      </c>
      <c r="BG48" s="357">
        <f>SUM(BG50:BG53)</f>
        <v>17649.26721013277</v>
      </c>
      <c r="BH48" s="357">
        <f>SUM(BH50:BH53)</f>
        <v>13403.797552139022</v>
      </c>
      <c r="BI48" s="357">
        <f t="shared" ref="BI48:BX48" si="25">SUM(BI50:BI53)</f>
        <v>11916.71326261303</v>
      </c>
      <c r="BJ48" s="357">
        <f t="shared" si="25"/>
        <v>11179.134892803531</v>
      </c>
      <c r="BK48" s="357">
        <f t="shared" si="25"/>
        <v>11142.385469739522</v>
      </c>
      <c r="BL48" s="357">
        <f t="shared" si="25"/>
        <v>10435.441576455098</v>
      </c>
      <c r="BM48" s="357">
        <f t="shared" si="25"/>
        <v>9921.2687806023314</v>
      </c>
      <c r="BN48" s="357">
        <f t="shared" si="25"/>
        <v>9138.2490682809639</v>
      </c>
      <c r="BO48" s="357">
        <f t="shared" si="25"/>
        <v>8033.2703446163978</v>
      </c>
      <c r="BP48" s="357">
        <f t="shared" si="25"/>
        <v>5974.7089393314382</v>
      </c>
      <c r="BQ48" s="357">
        <f t="shared" si="25"/>
        <v>3959.5095093040522</v>
      </c>
      <c r="BR48" s="357">
        <f t="shared" si="25"/>
        <v>3157.1165953162567</v>
      </c>
      <c r="BS48" s="357">
        <f t="shared" si="25"/>
        <v>2748.4945795329263</v>
      </c>
      <c r="BT48" s="357">
        <f t="shared" si="25"/>
        <v>2362.1126994111301</v>
      </c>
      <c r="BU48" s="357">
        <f t="shared" si="25"/>
        <v>2220.2287799250598</v>
      </c>
      <c r="BV48" s="357">
        <f t="shared" si="25"/>
        <v>1886.4291557526321</v>
      </c>
      <c r="BW48" s="357">
        <f t="shared" si="25"/>
        <v>2186.7022663347934</v>
      </c>
      <c r="BX48" s="358">
        <f t="shared" si="25"/>
        <v>2145.4453556350131</v>
      </c>
      <c r="BY48" s="358">
        <f>SUM(BY50:BY53)</f>
        <v>2124.1316029313866</v>
      </c>
      <c r="BZ48" s="358">
        <f>SUM(BZ50:BZ53)</f>
        <v>2157.960018748372</v>
      </c>
      <c r="CA48" s="359">
        <f>SUM(CA50:CA53)</f>
        <v>2140.0240041892243</v>
      </c>
    </row>
    <row r="49" spans="1:79" s="54" customFormat="1" ht="24.75" customHeight="1" x14ac:dyDescent="0.4">
      <c r="A49" s="48"/>
      <c r="B49" s="123" t="s">
        <v>504</v>
      </c>
      <c r="C49" s="48"/>
      <c r="D49" s="361"/>
      <c r="E49" s="361"/>
      <c r="F49" s="361"/>
      <c r="G49" s="361"/>
      <c r="H49" s="361"/>
      <c r="I49" s="361"/>
      <c r="J49" s="361"/>
      <c r="K49" s="361"/>
      <c r="L49" s="361"/>
      <c r="M49" s="361"/>
      <c r="N49" s="361"/>
      <c r="O49" s="361"/>
      <c r="P49" s="361"/>
      <c r="Q49" s="361"/>
      <c r="R49" s="361"/>
      <c r="S49" s="361"/>
      <c r="T49" s="361"/>
      <c r="U49" s="361"/>
      <c r="V49" s="361"/>
      <c r="W49" s="361"/>
      <c r="X49" s="361"/>
      <c r="Y49" s="361"/>
      <c r="Z49" s="361"/>
      <c r="AA49" s="361"/>
      <c r="AB49" s="361"/>
      <c r="AC49" s="361"/>
      <c r="AD49" s="361"/>
      <c r="AE49" s="361"/>
      <c r="AF49" s="361"/>
      <c r="AG49" s="361"/>
      <c r="AH49" s="361"/>
      <c r="AI49" s="361"/>
      <c r="AJ49" s="361"/>
      <c r="AK49" s="361"/>
      <c r="AL49" s="361"/>
      <c r="AM49" s="361"/>
      <c r="AN49" s="361"/>
      <c r="AO49" s="361"/>
      <c r="AP49" s="361"/>
      <c r="AQ49" s="361"/>
      <c r="AR49" s="361"/>
      <c r="AS49" s="361"/>
      <c r="AT49" s="361"/>
      <c r="AU49" s="361"/>
      <c r="AV49" s="361"/>
      <c r="AW49" s="361"/>
      <c r="AX49" s="361"/>
      <c r="AY49" s="361"/>
      <c r="AZ49" s="361"/>
      <c r="BA49" s="361"/>
      <c r="BB49" s="361"/>
      <c r="BC49" s="362"/>
      <c r="BD49" s="361"/>
      <c r="BE49" s="361"/>
      <c r="BF49" s="361"/>
      <c r="BG49" s="361"/>
      <c r="BH49" s="361"/>
      <c r="BI49" s="361"/>
      <c r="BJ49" s="361"/>
      <c r="BK49" s="361"/>
      <c r="BL49" s="361"/>
      <c r="BM49" s="361"/>
      <c r="BN49" s="361"/>
      <c r="BO49" s="361"/>
      <c r="BP49" s="361"/>
      <c r="BQ49" s="361"/>
      <c r="BR49" s="361"/>
      <c r="BS49" s="361"/>
      <c r="BT49" s="361"/>
      <c r="BU49" s="361"/>
      <c r="BV49" s="361"/>
      <c r="BW49" s="361"/>
      <c r="BX49" s="362"/>
      <c r="BY49" s="362"/>
      <c r="BZ49" s="362"/>
      <c r="CA49" s="363"/>
    </row>
    <row r="50" spans="1:79" s="54" customFormat="1" x14ac:dyDescent="0.4">
      <c r="A50" s="375"/>
      <c r="B50" s="415" t="s">
        <v>505</v>
      </c>
      <c r="C50" s="327"/>
      <c r="D50" s="361">
        <v>0</v>
      </c>
      <c r="E50" s="361">
        <v>0</v>
      </c>
      <c r="F50" s="361">
        <v>0</v>
      </c>
      <c r="G50" s="361">
        <v>0</v>
      </c>
      <c r="H50" s="361">
        <v>0</v>
      </c>
      <c r="I50" s="361">
        <v>0</v>
      </c>
      <c r="J50" s="361">
        <v>0</v>
      </c>
      <c r="K50" s="361">
        <v>0</v>
      </c>
      <c r="L50" s="361">
        <v>0</v>
      </c>
      <c r="M50" s="361">
        <v>0</v>
      </c>
      <c r="N50" s="361">
        <v>0</v>
      </c>
      <c r="O50" s="361">
        <v>0</v>
      </c>
      <c r="P50" s="361">
        <v>0</v>
      </c>
      <c r="Q50" s="361">
        <v>0</v>
      </c>
      <c r="R50" s="361">
        <v>0</v>
      </c>
      <c r="S50" s="361">
        <v>0</v>
      </c>
      <c r="T50" s="361">
        <v>0</v>
      </c>
      <c r="U50" s="361">
        <v>0</v>
      </c>
      <c r="V50" s="361">
        <v>0</v>
      </c>
      <c r="W50" s="361">
        <v>0</v>
      </c>
      <c r="X50" s="361">
        <v>0</v>
      </c>
      <c r="Y50" s="361">
        <v>0</v>
      </c>
      <c r="Z50" s="361">
        <v>0</v>
      </c>
      <c r="AA50" s="361">
        <v>0</v>
      </c>
      <c r="AB50" s="361">
        <v>0</v>
      </c>
      <c r="AC50" s="361">
        <v>0</v>
      </c>
      <c r="AD50" s="361">
        <v>0</v>
      </c>
      <c r="AE50" s="361">
        <v>0</v>
      </c>
      <c r="AF50" s="361">
        <v>0</v>
      </c>
      <c r="AG50" s="361">
        <v>0</v>
      </c>
      <c r="AH50" s="361">
        <v>0</v>
      </c>
      <c r="AI50" s="361">
        <v>0</v>
      </c>
      <c r="AJ50" s="361">
        <v>0</v>
      </c>
      <c r="AK50" s="361">
        <v>0</v>
      </c>
      <c r="AL50" s="361">
        <v>0</v>
      </c>
      <c r="AM50" s="361">
        <v>0</v>
      </c>
      <c r="AN50" s="361">
        <v>0</v>
      </c>
      <c r="AO50" s="361">
        <v>0</v>
      </c>
      <c r="AP50" s="361">
        <v>0</v>
      </c>
      <c r="AQ50" s="361">
        <v>0</v>
      </c>
      <c r="AR50" s="361">
        <v>0</v>
      </c>
      <c r="AS50" s="361">
        <v>0</v>
      </c>
      <c r="AT50" s="361">
        <v>0</v>
      </c>
      <c r="AU50" s="361">
        <v>0</v>
      </c>
      <c r="AV50" s="361">
        <v>0</v>
      </c>
      <c r="AW50" s="361">
        <v>0</v>
      </c>
      <c r="AX50" s="361">
        <v>0</v>
      </c>
      <c r="AY50" s="361">
        <v>0</v>
      </c>
      <c r="AZ50" s="361">
        <v>0</v>
      </c>
      <c r="BA50" s="361">
        <v>0</v>
      </c>
      <c r="BB50" s="361">
        <v>0</v>
      </c>
      <c r="BC50" s="362">
        <v>0</v>
      </c>
      <c r="BD50" s="361">
        <v>6701.6743818693249</v>
      </c>
      <c r="BE50" s="361">
        <v>7254.778026435516</v>
      </c>
      <c r="BF50" s="361">
        <v>7058.8626917121928</v>
      </c>
      <c r="BG50" s="361">
        <v>6932.1860605722513</v>
      </c>
      <c r="BH50" s="361">
        <v>6303.8611650746025</v>
      </c>
      <c r="BI50" s="361">
        <v>5902.6046768967508</v>
      </c>
      <c r="BJ50" s="361">
        <v>5785.4390097595842</v>
      </c>
      <c r="BK50" s="361">
        <v>6241.2000229185387</v>
      </c>
      <c r="BL50" s="361">
        <v>6126.5812956975569</v>
      </c>
      <c r="BM50" s="361">
        <v>5906.1558872263531</v>
      </c>
      <c r="BN50" s="361">
        <v>5391.2624509314383</v>
      </c>
      <c r="BO50" s="361">
        <v>4640.8143959200506</v>
      </c>
      <c r="BP50" s="361">
        <v>2801.6083830575349</v>
      </c>
      <c r="BQ50" s="361">
        <v>1095.907713136454</v>
      </c>
      <c r="BR50" s="361">
        <v>501.74213978167535</v>
      </c>
      <c r="BS50" s="361">
        <v>251.75535769696117</v>
      </c>
      <c r="BT50" s="361">
        <v>96.31971540380313</v>
      </c>
      <c r="BU50" s="361">
        <v>20.490369502603265</v>
      </c>
      <c r="BV50" s="361">
        <v>4.0606128636116017</v>
      </c>
      <c r="BW50" s="361">
        <v>0</v>
      </c>
      <c r="BX50" s="362">
        <v>-8.6893064735444406E-2</v>
      </c>
      <c r="BY50" s="362">
        <v>-9.587061298027004E-2</v>
      </c>
      <c r="BZ50" s="362">
        <v>-6.2787995811130135E-2</v>
      </c>
      <c r="CA50" s="363">
        <v>-3.0834928732812343E-2</v>
      </c>
    </row>
    <row r="51" spans="1:79" s="54" customFormat="1" x14ac:dyDescent="0.4">
      <c r="A51" s="48"/>
      <c r="B51" s="261" t="s">
        <v>506</v>
      </c>
      <c r="C51" s="123"/>
      <c r="D51" s="361">
        <v>0</v>
      </c>
      <c r="E51" s="361">
        <v>0</v>
      </c>
      <c r="F51" s="361">
        <v>0</v>
      </c>
      <c r="G51" s="361">
        <v>0</v>
      </c>
      <c r="H51" s="361">
        <v>0</v>
      </c>
      <c r="I51" s="361">
        <v>0</v>
      </c>
      <c r="J51" s="361">
        <v>0</v>
      </c>
      <c r="K51" s="361">
        <v>0</v>
      </c>
      <c r="L51" s="361">
        <v>0</v>
      </c>
      <c r="M51" s="361">
        <v>0</v>
      </c>
      <c r="N51" s="361">
        <v>0</v>
      </c>
      <c r="O51" s="361">
        <v>0</v>
      </c>
      <c r="P51" s="361">
        <v>0</v>
      </c>
      <c r="Q51" s="361">
        <v>0</v>
      </c>
      <c r="R51" s="361">
        <v>0</v>
      </c>
      <c r="S51" s="361">
        <v>0</v>
      </c>
      <c r="T51" s="361">
        <v>0</v>
      </c>
      <c r="U51" s="361">
        <v>0</v>
      </c>
      <c r="V51" s="361">
        <v>0</v>
      </c>
      <c r="W51" s="361">
        <v>0</v>
      </c>
      <c r="X51" s="361">
        <v>0</v>
      </c>
      <c r="Y51" s="361">
        <v>0</v>
      </c>
      <c r="Z51" s="361">
        <v>0</v>
      </c>
      <c r="AA51" s="361">
        <v>0</v>
      </c>
      <c r="AB51" s="361">
        <v>0</v>
      </c>
      <c r="AC51" s="361">
        <v>0</v>
      </c>
      <c r="AD51" s="361">
        <v>0</v>
      </c>
      <c r="AE51" s="361">
        <v>0</v>
      </c>
      <c r="AF51" s="361">
        <v>0</v>
      </c>
      <c r="AG51" s="361">
        <v>0</v>
      </c>
      <c r="AH51" s="361">
        <v>0</v>
      </c>
      <c r="AI51" s="361">
        <v>0</v>
      </c>
      <c r="AJ51" s="361">
        <v>0</v>
      </c>
      <c r="AK51" s="361">
        <v>0</v>
      </c>
      <c r="AL51" s="361">
        <v>0</v>
      </c>
      <c r="AM51" s="361">
        <v>0</v>
      </c>
      <c r="AN51" s="361">
        <v>0</v>
      </c>
      <c r="AO51" s="361">
        <v>0</v>
      </c>
      <c r="AP51" s="361">
        <v>0</v>
      </c>
      <c r="AQ51" s="361">
        <v>0</v>
      </c>
      <c r="AR51" s="361">
        <v>0</v>
      </c>
      <c r="AS51" s="361">
        <v>0</v>
      </c>
      <c r="AT51" s="361">
        <v>0</v>
      </c>
      <c r="AU51" s="361">
        <v>0</v>
      </c>
      <c r="AV51" s="361">
        <v>0</v>
      </c>
      <c r="AW51" s="361">
        <v>0</v>
      </c>
      <c r="AX51" s="361">
        <v>0</v>
      </c>
      <c r="AY51" s="361">
        <v>0</v>
      </c>
      <c r="AZ51" s="361">
        <v>0</v>
      </c>
      <c r="BA51" s="361">
        <v>0</v>
      </c>
      <c r="BB51" s="361">
        <v>0</v>
      </c>
      <c r="BC51" s="362">
        <v>0</v>
      </c>
      <c r="BD51" s="361">
        <v>6444.2266769497428</v>
      </c>
      <c r="BE51" s="361">
        <v>6637.6950125191961</v>
      </c>
      <c r="BF51" s="361">
        <v>6707.205579503383</v>
      </c>
      <c r="BG51" s="361">
        <v>6708.3433568108294</v>
      </c>
      <c r="BH51" s="361">
        <v>6143.6311786861543</v>
      </c>
      <c r="BI51" s="361">
        <v>5135.2702416144994</v>
      </c>
      <c r="BJ51" s="361">
        <v>4558.8708591375971</v>
      </c>
      <c r="BK51" s="361">
        <v>4178.7119665268947</v>
      </c>
      <c r="BL51" s="361">
        <v>3678.4390916698148</v>
      </c>
      <c r="BM51" s="361">
        <v>3367.5997909099856</v>
      </c>
      <c r="BN51" s="361">
        <v>3008.2502502659354</v>
      </c>
      <c r="BO51" s="361">
        <v>2645.5905488481303</v>
      </c>
      <c r="BP51" s="361">
        <v>2375.1707651527227</v>
      </c>
      <c r="BQ51" s="361">
        <v>2051.718690161606</v>
      </c>
      <c r="BR51" s="361">
        <v>1853.639824293914</v>
      </c>
      <c r="BS51" s="361">
        <v>1687.2608464115394</v>
      </c>
      <c r="BT51" s="361">
        <v>1484.965677836512</v>
      </c>
      <c r="BU51" s="361">
        <v>1401.6873261330682</v>
      </c>
      <c r="BV51" s="361">
        <v>1146.5113393243873</v>
      </c>
      <c r="BW51" s="361">
        <v>1278.5661100264479</v>
      </c>
      <c r="BX51" s="362">
        <v>1196.6028070606369</v>
      </c>
      <c r="BY51" s="362">
        <v>1135.250701259019</v>
      </c>
      <c r="BZ51" s="362">
        <v>1119.8945000742269</v>
      </c>
      <c r="CA51" s="363">
        <v>1105.6241108747183</v>
      </c>
    </row>
    <row r="52" spans="1:79" s="54" customFormat="1" x14ac:dyDescent="0.4">
      <c r="A52" s="48"/>
      <c r="B52" s="415" t="s">
        <v>363</v>
      </c>
      <c r="C52" s="327"/>
      <c r="D52" s="361">
        <v>0</v>
      </c>
      <c r="E52" s="361">
        <v>0</v>
      </c>
      <c r="F52" s="361">
        <v>0</v>
      </c>
      <c r="G52" s="361">
        <v>0</v>
      </c>
      <c r="H52" s="361">
        <v>0</v>
      </c>
      <c r="I52" s="361">
        <v>0</v>
      </c>
      <c r="J52" s="361">
        <v>0</v>
      </c>
      <c r="K52" s="361">
        <v>0</v>
      </c>
      <c r="L52" s="361">
        <v>0</v>
      </c>
      <c r="M52" s="361">
        <v>0</v>
      </c>
      <c r="N52" s="361">
        <v>0</v>
      </c>
      <c r="O52" s="361">
        <v>0</v>
      </c>
      <c r="P52" s="361">
        <v>0</v>
      </c>
      <c r="Q52" s="361">
        <v>0</v>
      </c>
      <c r="R52" s="361">
        <v>0</v>
      </c>
      <c r="S52" s="361">
        <v>0</v>
      </c>
      <c r="T52" s="361">
        <v>0</v>
      </c>
      <c r="U52" s="361">
        <v>0</v>
      </c>
      <c r="V52" s="361">
        <v>0</v>
      </c>
      <c r="W52" s="361">
        <v>0</v>
      </c>
      <c r="X52" s="361">
        <v>0</v>
      </c>
      <c r="Y52" s="361">
        <v>0</v>
      </c>
      <c r="Z52" s="361">
        <v>0</v>
      </c>
      <c r="AA52" s="361">
        <v>0</v>
      </c>
      <c r="AB52" s="361">
        <v>0</v>
      </c>
      <c r="AC52" s="361">
        <v>0</v>
      </c>
      <c r="AD52" s="361">
        <v>0</v>
      </c>
      <c r="AE52" s="361">
        <v>0</v>
      </c>
      <c r="AF52" s="361">
        <v>0</v>
      </c>
      <c r="AG52" s="361">
        <v>0</v>
      </c>
      <c r="AH52" s="361">
        <v>0</v>
      </c>
      <c r="AI52" s="361">
        <v>0</v>
      </c>
      <c r="AJ52" s="361">
        <v>0</v>
      </c>
      <c r="AK52" s="361">
        <v>0</v>
      </c>
      <c r="AL52" s="361">
        <v>0</v>
      </c>
      <c r="AM52" s="361">
        <v>0</v>
      </c>
      <c r="AN52" s="361">
        <v>0</v>
      </c>
      <c r="AO52" s="361">
        <v>0</v>
      </c>
      <c r="AP52" s="361">
        <v>0</v>
      </c>
      <c r="AQ52" s="361">
        <v>0</v>
      </c>
      <c r="AR52" s="361">
        <v>0</v>
      </c>
      <c r="AS52" s="361">
        <v>0</v>
      </c>
      <c r="AT52" s="361">
        <v>0</v>
      </c>
      <c r="AU52" s="361">
        <v>0</v>
      </c>
      <c r="AV52" s="361">
        <v>0</v>
      </c>
      <c r="AW52" s="361">
        <v>0</v>
      </c>
      <c r="AX52" s="361">
        <v>0</v>
      </c>
      <c r="AY52" s="361">
        <v>0</v>
      </c>
      <c r="AZ52" s="361">
        <v>0</v>
      </c>
      <c r="BA52" s="361">
        <v>0</v>
      </c>
      <c r="BB52" s="361">
        <v>0</v>
      </c>
      <c r="BC52" s="362">
        <v>0</v>
      </c>
      <c r="BD52" s="361">
        <v>366.66822906121973</v>
      </c>
      <c r="BE52" s="361">
        <v>480.13996632455047</v>
      </c>
      <c r="BF52" s="361">
        <v>527.22373889320784</v>
      </c>
      <c r="BG52" s="361">
        <v>518.23425742795177</v>
      </c>
      <c r="BH52" s="361">
        <v>438.73762747637744</v>
      </c>
      <c r="BI52" s="361">
        <v>385.90077616131174</v>
      </c>
      <c r="BJ52" s="361">
        <v>367.4013614877835</v>
      </c>
      <c r="BK52" s="361">
        <v>350.17096658446616</v>
      </c>
      <c r="BL52" s="361">
        <v>332.77872589521672</v>
      </c>
      <c r="BM52" s="361">
        <v>360.5184245438985</v>
      </c>
      <c r="BN52" s="361">
        <v>451.59069362380643</v>
      </c>
      <c r="BO52" s="361">
        <v>494.45572260115136</v>
      </c>
      <c r="BP52" s="361">
        <v>571.95335287923001</v>
      </c>
      <c r="BQ52" s="361">
        <v>616.47964178017457</v>
      </c>
      <c r="BR52" s="361">
        <v>638.8478332392358</v>
      </c>
      <c r="BS52" s="361">
        <v>673.61149733637103</v>
      </c>
      <c r="BT52" s="361">
        <v>665.5806190398273</v>
      </c>
      <c r="BU52" s="361">
        <v>703.27050190721866</v>
      </c>
      <c r="BV52" s="361">
        <v>666.76217088405576</v>
      </c>
      <c r="BW52" s="361">
        <v>815.81454106330921</v>
      </c>
      <c r="BX52" s="362">
        <v>856.29090754956223</v>
      </c>
      <c r="BY52" s="362">
        <v>896.50034940386979</v>
      </c>
      <c r="BZ52" s="362">
        <v>944.74812218637362</v>
      </c>
      <c r="CA52" s="363">
        <v>938.00526199011495</v>
      </c>
    </row>
    <row r="53" spans="1:79" s="54" customFormat="1" x14ac:dyDescent="0.4">
      <c r="A53" s="48"/>
      <c r="B53" s="415" t="s">
        <v>507</v>
      </c>
      <c r="C53" s="327"/>
      <c r="D53" s="361">
        <v>0</v>
      </c>
      <c r="E53" s="361">
        <v>0</v>
      </c>
      <c r="F53" s="361">
        <v>0</v>
      </c>
      <c r="G53" s="361">
        <v>0</v>
      </c>
      <c r="H53" s="361">
        <v>0</v>
      </c>
      <c r="I53" s="361">
        <v>0</v>
      </c>
      <c r="J53" s="361">
        <v>0</v>
      </c>
      <c r="K53" s="361">
        <v>0</v>
      </c>
      <c r="L53" s="361">
        <v>0</v>
      </c>
      <c r="M53" s="361">
        <v>0</v>
      </c>
      <c r="N53" s="361">
        <v>0</v>
      </c>
      <c r="O53" s="361">
        <v>0</v>
      </c>
      <c r="P53" s="361">
        <v>0</v>
      </c>
      <c r="Q53" s="361">
        <v>0</v>
      </c>
      <c r="R53" s="361">
        <v>0</v>
      </c>
      <c r="S53" s="361">
        <v>0</v>
      </c>
      <c r="T53" s="361">
        <v>0</v>
      </c>
      <c r="U53" s="361">
        <v>0</v>
      </c>
      <c r="V53" s="361">
        <v>0</v>
      </c>
      <c r="W53" s="361">
        <v>0</v>
      </c>
      <c r="X53" s="361">
        <v>0</v>
      </c>
      <c r="Y53" s="361">
        <v>0</v>
      </c>
      <c r="Z53" s="361">
        <v>0</v>
      </c>
      <c r="AA53" s="361">
        <v>0</v>
      </c>
      <c r="AB53" s="361">
        <v>0</v>
      </c>
      <c r="AC53" s="361">
        <v>0</v>
      </c>
      <c r="AD53" s="361">
        <v>0</v>
      </c>
      <c r="AE53" s="361">
        <v>0</v>
      </c>
      <c r="AF53" s="361">
        <v>0</v>
      </c>
      <c r="AG53" s="361">
        <v>0</v>
      </c>
      <c r="AH53" s="361">
        <v>0</v>
      </c>
      <c r="AI53" s="361">
        <v>0</v>
      </c>
      <c r="AJ53" s="361">
        <v>0</v>
      </c>
      <c r="AK53" s="361">
        <v>0</v>
      </c>
      <c r="AL53" s="361">
        <v>0</v>
      </c>
      <c r="AM53" s="361">
        <v>0</v>
      </c>
      <c r="AN53" s="361">
        <v>0</v>
      </c>
      <c r="AO53" s="361">
        <v>0</v>
      </c>
      <c r="AP53" s="361">
        <v>0</v>
      </c>
      <c r="AQ53" s="361">
        <v>0</v>
      </c>
      <c r="AR53" s="361">
        <v>0</v>
      </c>
      <c r="AS53" s="361">
        <v>0</v>
      </c>
      <c r="AT53" s="361">
        <v>0</v>
      </c>
      <c r="AU53" s="361">
        <v>0</v>
      </c>
      <c r="AV53" s="361">
        <v>0</v>
      </c>
      <c r="AW53" s="361">
        <v>0</v>
      </c>
      <c r="AX53" s="361">
        <v>0</v>
      </c>
      <c r="AY53" s="361">
        <v>0</v>
      </c>
      <c r="AZ53" s="361">
        <v>0</v>
      </c>
      <c r="BA53" s="361">
        <v>0</v>
      </c>
      <c r="BB53" s="361">
        <v>0</v>
      </c>
      <c r="BC53" s="362">
        <v>0</v>
      </c>
      <c r="BD53" s="361">
        <v>5515.0186284313568</v>
      </c>
      <c r="BE53" s="361">
        <v>5872.9227452862742</v>
      </c>
      <c r="BF53" s="361">
        <v>5653.3678144382038</v>
      </c>
      <c r="BG53" s="361">
        <v>3490.5035353217381</v>
      </c>
      <c r="BH53" s="361">
        <v>517.5675809018876</v>
      </c>
      <c r="BI53" s="361">
        <v>492.93756794046737</v>
      </c>
      <c r="BJ53" s="361">
        <v>467.42366241856729</v>
      </c>
      <c r="BK53" s="361">
        <v>372.30251370962173</v>
      </c>
      <c r="BL53" s="361">
        <v>297.64246319250901</v>
      </c>
      <c r="BM53" s="361">
        <v>286.9946779220956</v>
      </c>
      <c r="BN53" s="361">
        <v>287.14567345978332</v>
      </c>
      <c r="BO53" s="361">
        <v>252.40967724706533</v>
      </c>
      <c r="BP53" s="361">
        <v>225.97643824195049</v>
      </c>
      <c r="BQ53" s="361">
        <v>195.40346422581808</v>
      </c>
      <c r="BR53" s="361">
        <v>162.88679800143146</v>
      </c>
      <c r="BS53" s="361">
        <v>135.86687808805485</v>
      </c>
      <c r="BT53" s="361">
        <v>115.2466871309877</v>
      </c>
      <c r="BU53" s="361">
        <v>94.780582382170053</v>
      </c>
      <c r="BV53" s="361">
        <v>69.095032680577347</v>
      </c>
      <c r="BW53" s="361">
        <v>92.321615245036554</v>
      </c>
      <c r="BX53" s="362">
        <v>92.638534089549495</v>
      </c>
      <c r="BY53" s="362">
        <v>92.476422881477944</v>
      </c>
      <c r="BZ53" s="362">
        <v>93.380184483582681</v>
      </c>
      <c r="CA53" s="363">
        <v>96.425466253124029</v>
      </c>
    </row>
    <row r="54" spans="1:79" s="54" customFormat="1" ht="24.75" customHeight="1" x14ac:dyDescent="0.4">
      <c r="A54" s="48"/>
      <c r="B54" s="261" t="s">
        <v>508</v>
      </c>
      <c r="C54" s="123"/>
      <c r="D54" s="361">
        <v>0</v>
      </c>
      <c r="E54" s="361">
        <v>0</v>
      </c>
      <c r="F54" s="361">
        <v>0</v>
      </c>
      <c r="G54" s="361">
        <v>0</v>
      </c>
      <c r="H54" s="361">
        <v>0</v>
      </c>
      <c r="I54" s="361">
        <v>0</v>
      </c>
      <c r="J54" s="361">
        <v>0</v>
      </c>
      <c r="K54" s="361">
        <v>0</v>
      </c>
      <c r="L54" s="361">
        <v>0</v>
      </c>
      <c r="M54" s="361">
        <v>0</v>
      </c>
      <c r="N54" s="361">
        <v>0</v>
      </c>
      <c r="O54" s="361">
        <v>0</v>
      </c>
      <c r="P54" s="361">
        <v>0</v>
      </c>
      <c r="Q54" s="361">
        <v>0</v>
      </c>
      <c r="R54" s="361">
        <v>0</v>
      </c>
      <c r="S54" s="361">
        <v>0</v>
      </c>
      <c r="T54" s="361">
        <v>0</v>
      </c>
      <c r="U54" s="361">
        <v>0</v>
      </c>
      <c r="V54" s="361">
        <v>0</v>
      </c>
      <c r="W54" s="361">
        <v>0</v>
      </c>
      <c r="X54" s="361">
        <v>0</v>
      </c>
      <c r="Y54" s="361">
        <v>0</v>
      </c>
      <c r="Z54" s="361">
        <v>0</v>
      </c>
      <c r="AA54" s="361">
        <v>0</v>
      </c>
      <c r="AB54" s="361">
        <v>0</v>
      </c>
      <c r="AC54" s="361">
        <v>0</v>
      </c>
      <c r="AD54" s="361">
        <v>0</v>
      </c>
      <c r="AE54" s="361">
        <v>0</v>
      </c>
      <c r="AF54" s="361">
        <v>0</v>
      </c>
      <c r="AG54" s="361">
        <v>0</v>
      </c>
      <c r="AH54" s="361">
        <v>0</v>
      </c>
      <c r="AI54" s="361">
        <v>0</v>
      </c>
      <c r="AJ54" s="361">
        <v>0</v>
      </c>
      <c r="AK54" s="361">
        <v>0</v>
      </c>
      <c r="AL54" s="361">
        <v>0</v>
      </c>
      <c r="AM54" s="361">
        <v>0</v>
      </c>
      <c r="AN54" s="361">
        <v>0</v>
      </c>
      <c r="AO54" s="361">
        <v>0</v>
      </c>
      <c r="AP54" s="361">
        <v>0</v>
      </c>
      <c r="AQ54" s="361">
        <v>0</v>
      </c>
      <c r="AR54" s="361">
        <v>0</v>
      </c>
      <c r="AS54" s="361">
        <v>0</v>
      </c>
      <c r="AT54" s="361">
        <v>0</v>
      </c>
      <c r="AU54" s="361">
        <v>0</v>
      </c>
      <c r="AV54" s="361">
        <v>0</v>
      </c>
      <c r="AW54" s="361">
        <v>0</v>
      </c>
      <c r="AX54" s="361">
        <v>0</v>
      </c>
      <c r="AY54" s="361">
        <v>0</v>
      </c>
      <c r="AZ54" s="361">
        <v>0</v>
      </c>
      <c r="BA54" s="361">
        <v>0</v>
      </c>
      <c r="BB54" s="361">
        <v>0</v>
      </c>
      <c r="BC54" s="362">
        <v>0</v>
      </c>
      <c r="BD54" s="361">
        <v>0</v>
      </c>
      <c r="BE54" s="361">
        <v>0</v>
      </c>
      <c r="BF54" s="361">
        <v>0</v>
      </c>
      <c r="BG54" s="361">
        <v>0</v>
      </c>
      <c r="BH54" s="361">
        <v>4381.097769609898</v>
      </c>
      <c r="BI54" s="361">
        <v>3289.7957208080747</v>
      </c>
      <c r="BJ54" s="361">
        <v>2592.8069549481984</v>
      </c>
      <c r="BK54" s="361">
        <v>2144.4460065849321</v>
      </c>
      <c r="BL54" s="361">
        <v>1749.1347247633284</v>
      </c>
      <c r="BM54" s="361">
        <v>1039.0409101445323</v>
      </c>
      <c r="BN54" s="361">
        <v>736.53612389053364</v>
      </c>
      <c r="BO54" s="361">
        <v>517.84436140766888</v>
      </c>
      <c r="BP54" s="361">
        <v>328.92939163496726</v>
      </c>
      <c r="BQ54" s="361">
        <v>190.2764274534976</v>
      </c>
      <c r="BR54" s="361">
        <v>130.37891912936655</v>
      </c>
      <c r="BS54" s="361">
        <v>86.840379496154327</v>
      </c>
      <c r="BT54" s="361">
        <v>62.627353081959278</v>
      </c>
      <c r="BU54" s="361">
        <v>44.232041106944358</v>
      </c>
      <c r="BV54" s="361">
        <v>33.334780838596494</v>
      </c>
      <c r="BW54" s="361">
        <v>25.502906301287176</v>
      </c>
      <c r="BX54" s="362">
        <v>19.546743908153193</v>
      </c>
      <c r="BY54" s="362">
        <v>15.486188152442127</v>
      </c>
      <c r="BZ54" s="362">
        <v>12.101160724498927</v>
      </c>
      <c r="CA54" s="363">
        <v>0</v>
      </c>
    </row>
    <row r="55" spans="1:79" s="54" customFormat="1" x14ac:dyDescent="0.4">
      <c r="A55" s="48"/>
      <c r="B55" s="417" t="s">
        <v>505</v>
      </c>
      <c r="C55" s="415"/>
      <c r="D55" s="361">
        <v>0</v>
      </c>
      <c r="E55" s="361">
        <v>0</v>
      </c>
      <c r="F55" s="361">
        <v>0</v>
      </c>
      <c r="G55" s="361">
        <v>0</v>
      </c>
      <c r="H55" s="361">
        <v>0</v>
      </c>
      <c r="I55" s="361">
        <v>0</v>
      </c>
      <c r="J55" s="361">
        <v>0</v>
      </c>
      <c r="K55" s="361">
        <v>0</v>
      </c>
      <c r="L55" s="361">
        <v>0</v>
      </c>
      <c r="M55" s="361">
        <v>0</v>
      </c>
      <c r="N55" s="361">
        <v>0</v>
      </c>
      <c r="O55" s="361">
        <v>0</v>
      </c>
      <c r="P55" s="361">
        <v>0</v>
      </c>
      <c r="Q55" s="361">
        <v>0</v>
      </c>
      <c r="R55" s="361">
        <v>0</v>
      </c>
      <c r="S55" s="361">
        <v>0</v>
      </c>
      <c r="T55" s="361">
        <v>0</v>
      </c>
      <c r="U55" s="361">
        <v>0</v>
      </c>
      <c r="V55" s="361">
        <v>0</v>
      </c>
      <c r="W55" s="361">
        <v>0</v>
      </c>
      <c r="X55" s="361">
        <v>0</v>
      </c>
      <c r="Y55" s="361">
        <v>0</v>
      </c>
      <c r="Z55" s="361">
        <v>0</v>
      </c>
      <c r="AA55" s="361">
        <v>0</v>
      </c>
      <c r="AB55" s="361">
        <v>0</v>
      </c>
      <c r="AC55" s="361">
        <v>0</v>
      </c>
      <c r="AD55" s="361">
        <v>0</v>
      </c>
      <c r="AE55" s="361">
        <v>0</v>
      </c>
      <c r="AF55" s="361">
        <v>0</v>
      </c>
      <c r="AG55" s="361">
        <v>0</v>
      </c>
      <c r="AH55" s="361">
        <v>0</v>
      </c>
      <c r="AI55" s="361">
        <v>0</v>
      </c>
      <c r="AJ55" s="361">
        <v>0</v>
      </c>
      <c r="AK55" s="361">
        <v>0</v>
      </c>
      <c r="AL55" s="361">
        <v>0</v>
      </c>
      <c r="AM55" s="361">
        <v>0</v>
      </c>
      <c r="AN55" s="361">
        <v>0</v>
      </c>
      <c r="AO55" s="361">
        <v>0</v>
      </c>
      <c r="AP55" s="361">
        <v>0</v>
      </c>
      <c r="AQ55" s="361">
        <v>0</v>
      </c>
      <c r="AR55" s="361">
        <v>0</v>
      </c>
      <c r="AS55" s="361">
        <v>0</v>
      </c>
      <c r="AT55" s="361">
        <v>0</v>
      </c>
      <c r="AU55" s="361">
        <v>0</v>
      </c>
      <c r="AV55" s="361">
        <v>0</v>
      </c>
      <c r="AW55" s="361">
        <v>0</v>
      </c>
      <c r="AX55" s="361">
        <v>0</v>
      </c>
      <c r="AY55" s="361">
        <v>0</v>
      </c>
      <c r="AZ55" s="361">
        <v>0</v>
      </c>
      <c r="BA55" s="361">
        <v>0</v>
      </c>
      <c r="BB55" s="361">
        <v>0</v>
      </c>
      <c r="BC55" s="362">
        <v>0</v>
      </c>
      <c r="BD55" s="361" t="s">
        <v>409</v>
      </c>
      <c r="BE55" s="361" t="s">
        <v>409</v>
      </c>
      <c r="BF55" s="361" t="s">
        <v>409</v>
      </c>
      <c r="BG55" s="361" t="s">
        <v>409</v>
      </c>
      <c r="BH55" s="361">
        <v>1019.5672744851288</v>
      </c>
      <c r="BI55" s="361">
        <v>757.78384244611129</v>
      </c>
      <c r="BJ55" s="361">
        <v>599.02343746233453</v>
      </c>
      <c r="BK55" s="361">
        <v>510.90020625169905</v>
      </c>
      <c r="BL55" s="361">
        <v>434.96250824278025</v>
      </c>
      <c r="BM55" s="361">
        <v>305.04627793934816</v>
      </c>
      <c r="BN55" s="361">
        <v>239.15107209206943</v>
      </c>
      <c r="BO55" s="361">
        <v>177.83899298389503</v>
      </c>
      <c r="BP55" s="361">
        <v>85.832583403672729</v>
      </c>
      <c r="BQ55" s="361">
        <v>22.723729958870653</v>
      </c>
      <c r="BR55" s="361">
        <v>6.7033475753154548</v>
      </c>
      <c r="BS55" s="361">
        <v>2.2240856675177922</v>
      </c>
      <c r="BT55" s="361">
        <v>0.55434835924713266</v>
      </c>
      <c r="BU55" s="361">
        <v>0</v>
      </c>
      <c r="BV55" s="361">
        <v>0</v>
      </c>
      <c r="BW55" s="361">
        <v>0</v>
      </c>
      <c r="BX55" s="362">
        <v>0</v>
      </c>
      <c r="BY55" s="362">
        <v>0</v>
      </c>
      <c r="BZ55" s="362">
        <v>0</v>
      </c>
      <c r="CA55" s="363">
        <v>0</v>
      </c>
    </row>
    <row r="56" spans="1:79" s="54" customFormat="1" x14ac:dyDescent="0.4">
      <c r="A56" s="48"/>
      <c r="B56" s="459" t="s">
        <v>506</v>
      </c>
      <c r="C56" s="261"/>
      <c r="D56" s="361">
        <v>0</v>
      </c>
      <c r="E56" s="361">
        <v>0</v>
      </c>
      <c r="F56" s="361">
        <v>0</v>
      </c>
      <c r="G56" s="361">
        <v>0</v>
      </c>
      <c r="H56" s="361">
        <v>0</v>
      </c>
      <c r="I56" s="361">
        <v>0</v>
      </c>
      <c r="J56" s="361">
        <v>0</v>
      </c>
      <c r="K56" s="361">
        <v>0</v>
      </c>
      <c r="L56" s="361">
        <v>0</v>
      </c>
      <c r="M56" s="361">
        <v>0</v>
      </c>
      <c r="N56" s="361">
        <v>0</v>
      </c>
      <c r="O56" s="361">
        <v>0</v>
      </c>
      <c r="P56" s="361">
        <v>0</v>
      </c>
      <c r="Q56" s="361">
        <v>0</v>
      </c>
      <c r="R56" s="361">
        <v>0</v>
      </c>
      <c r="S56" s="361">
        <v>0</v>
      </c>
      <c r="T56" s="361">
        <v>0</v>
      </c>
      <c r="U56" s="361">
        <v>0</v>
      </c>
      <c r="V56" s="361">
        <v>0</v>
      </c>
      <c r="W56" s="361">
        <v>0</v>
      </c>
      <c r="X56" s="361">
        <v>0</v>
      </c>
      <c r="Y56" s="361">
        <v>0</v>
      </c>
      <c r="Z56" s="361">
        <v>0</v>
      </c>
      <c r="AA56" s="361">
        <v>0</v>
      </c>
      <c r="AB56" s="361">
        <v>0</v>
      </c>
      <c r="AC56" s="361">
        <v>0</v>
      </c>
      <c r="AD56" s="361">
        <v>0</v>
      </c>
      <c r="AE56" s="361">
        <v>0</v>
      </c>
      <c r="AF56" s="361">
        <v>0</v>
      </c>
      <c r="AG56" s="361">
        <v>0</v>
      </c>
      <c r="AH56" s="361">
        <v>0</v>
      </c>
      <c r="AI56" s="361">
        <v>0</v>
      </c>
      <c r="AJ56" s="361">
        <v>0</v>
      </c>
      <c r="AK56" s="361">
        <v>0</v>
      </c>
      <c r="AL56" s="361">
        <v>0</v>
      </c>
      <c r="AM56" s="361">
        <v>0</v>
      </c>
      <c r="AN56" s="361">
        <v>0</v>
      </c>
      <c r="AO56" s="361">
        <v>0</v>
      </c>
      <c r="AP56" s="361">
        <v>0</v>
      </c>
      <c r="AQ56" s="361">
        <v>0</v>
      </c>
      <c r="AR56" s="361">
        <v>0</v>
      </c>
      <c r="AS56" s="361">
        <v>0</v>
      </c>
      <c r="AT56" s="361">
        <v>0</v>
      </c>
      <c r="AU56" s="361">
        <v>0</v>
      </c>
      <c r="AV56" s="361">
        <v>0</v>
      </c>
      <c r="AW56" s="361">
        <v>0</v>
      </c>
      <c r="AX56" s="361">
        <v>0</v>
      </c>
      <c r="AY56" s="361">
        <v>0</v>
      </c>
      <c r="AZ56" s="361">
        <v>0</v>
      </c>
      <c r="BA56" s="361">
        <v>0</v>
      </c>
      <c r="BB56" s="361">
        <v>0</v>
      </c>
      <c r="BC56" s="362">
        <v>0</v>
      </c>
      <c r="BD56" s="361" t="s">
        <v>409</v>
      </c>
      <c r="BE56" s="361" t="s">
        <v>409</v>
      </c>
      <c r="BF56" s="361" t="s">
        <v>409</v>
      </c>
      <c r="BG56" s="361" t="s">
        <v>409</v>
      </c>
      <c r="BH56" s="361">
        <v>3180.362250501601</v>
      </c>
      <c r="BI56" s="361">
        <v>2392.9331971583033</v>
      </c>
      <c r="BJ56" s="361">
        <v>1882.1011816878013</v>
      </c>
      <c r="BK56" s="361">
        <v>1530.5067056871412</v>
      </c>
      <c r="BL56" s="361">
        <v>1224.6907148179721</v>
      </c>
      <c r="BM56" s="361">
        <v>679.39612656015015</v>
      </c>
      <c r="BN56" s="361">
        <v>448.49707126289667</v>
      </c>
      <c r="BO56" s="361">
        <v>296.00605953084266</v>
      </c>
      <c r="BP56" s="361">
        <v>204.53891033266959</v>
      </c>
      <c r="BQ56" s="361">
        <v>139.65118688985447</v>
      </c>
      <c r="BR56" s="361">
        <v>102.19169654050496</v>
      </c>
      <c r="BS56" s="361">
        <v>68.019794006556836</v>
      </c>
      <c r="BT56" s="361">
        <v>49.0164407216607</v>
      </c>
      <c r="BU56" s="361">
        <v>34.493980867487629</v>
      </c>
      <c r="BV56" s="361">
        <v>25.749109816313492</v>
      </c>
      <c r="BW56" s="361">
        <v>19.998065569425961</v>
      </c>
      <c r="BX56" s="362">
        <v>15.374470834674325</v>
      </c>
      <c r="BY56" s="362">
        <v>12.294750901021139</v>
      </c>
      <c r="BZ56" s="362">
        <v>9.5914655970907088</v>
      </c>
      <c r="CA56" s="363">
        <v>0</v>
      </c>
    </row>
    <row r="57" spans="1:79" s="54" customFormat="1" x14ac:dyDescent="0.4">
      <c r="A57" s="48"/>
      <c r="B57" s="417" t="s">
        <v>363</v>
      </c>
      <c r="C57" s="415"/>
      <c r="D57" s="361">
        <v>0</v>
      </c>
      <c r="E57" s="361">
        <v>0</v>
      </c>
      <c r="F57" s="361">
        <v>0</v>
      </c>
      <c r="G57" s="361">
        <v>0</v>
      </c>
      <c r="H57" s="361">
        <v>0</v>
      </c>
      <c r="I57" s="361">
        <v>0</v>
      </c>
      <c r="J57" s="361">
        <v>0</v>
      </c>
      <c r="K57" s="361">
        <v>0</v>
      </c>
      <c r="L57" s="361">
        <v>0</v>
      </c>
      <c r="M57" s="361">
        <v>0</v>
      </c>
      <c r="N57" s="361">
        <v>0</v>
      </c>
      <c r="O57" s="361">
        <v>0</v>
      </c>
      <c r="P57" s="361">
        <v>0</v>
      </c>
      <c r="Q57" s="361">
        <v>0</v>
      </c>
      <c r="R57" s="361">
        <v>0</v>
      </c>
      <c r="S57" s="361">
        <v>0</v>
      </c>
      <c r="T57" s="361">
        <v>0</v>
      </c>
      <c r="U57" s="361">
        <v>0</v>
      </c>
      <c r="V57" s="361">
        <v>0</v>
      </c>
      <c r="W57" s="361">
        <v>0</v>
      </c>
      <c r="X57" s="361">
        <v>0</v>
      </c>
      <c r="Y57" s="361">
        <v>0</v>
      </c>
      <c r="Z57" s="361">
        <v>0</v>
      </c>
      <c r="AA57" s="361">
        <v>0</v>
      </c>
      <c r="AB57" s="361">
        <v>0</v>
      </c>
      <c r="AC57" s="361">
        <v>0</v>
      </c>
      <c r="AD57" s="361">
        <v>0</v>
      </c>
      <c r="AE57" s="361">
        <v>0</v>
      </c>
      <c r="AF57" s="361">
        <v>0</v>
      </c>
      <c r="AG57" s="361">
        <v>0</v>
      </c>
      <c r="AH57" s="361">
        <v>0</v>
      </c>
      <c r="AI57" s="361">
        <v>0</v>
      </c>
      <c r="AJ57" s="361">
        <v>0</v>
      </c>
      <c r="AK57" s="361">
        <v>0</v>
      </c>
      <c r="AL57" s="361">
        <v>0</v>
      </c>
      <c r="AM57" s="361">
        <v>0</v>
      </c>
      <c r="AN57" s="361">
        <v>0</v>
      </c>
      <c r="AO57" s="361">
        <v>0</v>
      </c>
      <c r="AP57" s="361">
        <v>0</v>
      </c>
      <c r="AQ57" s="361">
        <v>0</v>
      </c>
      <c r="AR57" s="361">
        <v>0</v>
      </c>
      <c r="AS57" s="361">
        <v>0</v>
      </c>
      <c r="AT57" s="361">
        <v>0</v>
      </c>
      <c r="AU57" s="361">
        <v>0</v>
      </c>
      <c r="AV57" s="361">
        <v>0</v>
      </c>
      <c r="AW57" s="361">
        <v>0</v>
      </c>
      <c r="AX57" s="361">
        <v>0</v>
      </c>
      <c r="AY57" s="361">
        <v>0</v>
      </c>
      <c r="AZ57" s="361">
        <v>0</v>
      </c>
      <c r="BA57" s="361">
        <v>0</v>
      </c>
      <c r="BB57" s="361">
        <v>0</v>
      </c>
      <c r="BC57" s="362">
        <v>0</v>
      </c>
      <c r="BD57" s="361" t="s">
        <v>409</v>
      </c>
      <c r="BE57" s="361" t="s">
        <v>409</v>
      </c>
      <c r="BF57" s="361" t="s">
        <v>409</v>
      </c>
      <c r="BG57" s="361" t="s">
        <v>409</v>
      </c>
      <c r="BH57" s="361">
        <v>145.4635540769963</v>
      </c>
      <c r="BI57" s="361">
        <v>110.48306450758055</v>
      </c>
      <c r="BJ57" s="361">
        <v>88.838221657549624</v>
      </c>
      <c r="BK57" s="361">
        <v>84.51538648412442</v>
      </c>
      <c r="BL57" s="361">
        <v>71.885428938215981</v>
      </c>
      <c r="BM57" s="361">
        <v>44.893278359513232</v>
      </c>
      <c r="BN57" s="361">
        <v>40.585781793979287</v>
      </c>
      <c r="BO57" s="361">
        <v>37.705905541940396</v>
      </c>
      <c r="BP57" s="361">
        <v>33.095080190068863</v>
      </c>
      <c r="BQ57" s="361">
        <v>26.358289068888791</v>
      </c>
      <c r="BR57" s="361">
        <v>19.115234832703383</v>
      </c>
      <c r="BS57" s="361">
        <v>14.66360996348541</v>
      </c>
      <c r="BT57" s="361">
        <v>11.877251496808919</v>
      </c>
      <c r="BU57" s="361">
        <v>8.8273795245691709</v>
      </c>
      <c r="BV57" s="361">
        <v>6.8824078120572176</v>
      </c>
      <c r="BW57" s="361">
        <v>4.8103828181042658</v>
      </c>
      <c r="BX57" s="362">
        <v>3.5417975383662532</v>
      </c>
      <c r="BY57" s="362">
        <v>2.5985490358351209</v>
      </c>
      <c r="BZ57" s="362">
        <v>1.9211996999120613</v>
      </c>
      <c r="CA57" s="363">
        <v>0</v>
      </c>
    </row>
    <row r="58" spans="1:79" s="54" customFormat="1" x14ac:dyDescent="0.4">
      <c r="A58" s="48"/>
      <c r="B58" s="417" t="s">
        <v>507</v>
      </c>
      <c r="C58" s="415"/>
      <c r="D58" s="361">
        <v>0</v>
      </c>
      <c r="E58" s="361">
        <v>0</v>
      </c>
      <c r="F58" s="361">
        <v>0</v>
      </c>
      <c r="G58" s="361">
        <v>0</v>
      </c>
      <c r="H58" s="361">
        <v>0</v>
      </c>
      <c r="I58" s="361">
        <v>0</v>
      </c>
      <c r="J58" s="361">
        <v>0</v>
      </c>
      <c r="K58" s="361">
        <v>0</v>
      </c>
      <c r="L58" s="361">
        <v>0</v>
      </c>
      <c r="M58" s="361">
        <v>0</v>
      </c>
      <c r="N58" s="361">
        <v>0</v>
      </c>
      <c r="O58" s="361">
        <v>0</v>
      </c>
      <c r="P58" s="361">
        <v>0</v>
      </c>
      <c r="Q58" s="361">
        <v>0</v>
      </c>
      <c r="R58" s="361">
        <v>0</v>
      </c>
      <c r="S58" s="361">
        <v>0</v>
      </c>
      <c r="T58" s="361">
        <v>0</v>
      </c>
      <c r="U58" s="361">
        <v>0</v>
      </c>
      <c r="V58" s="361">
        <v>0</v>
      </c>
      <c r="W58" s="361">
        <v>0</v>
      </c>
      <c r="X58" s="361">
        <v>0</v>
      </c>
      <c r="Y58" s="361">
        <v>0</v>
      </c>
      <c r="Z58" s="361">
        <v>0</v>
      </c>
      <c r="AA58" s="361">
        <v>0</v>
      </c>
      <c r="AB58" s="361">
        <v>0</v>
      </c>
      <c r="AC58" s="361">
        <v>0</v>
      </c>
      <c r="AD58" s="361">
        <v>0</v>
      </c>
      <c r="AE58" s="361">
        <v>0</v>
      </c>
      <c r="AF58" s="361">
        <v>0</v>
      </c>
      <c r="AG58" s="361">
        <v>0</v>
      </c>
      <c r="AH58" s="361">
        <v>0</v>
      </c>
      <c r="AI58" s="361">
        <v>0</v>
      </c>
      <c r="AJ58" s="361">
        <v>0</v>
      </c>
      <c r="AK58" s="361">
        <v>0</v>
      </c>
      <c r="AL58" s="361">
        <v>0</v>
      </c>
      <c r="AM58" s="361">
        <v>0</v>
      </c>
      <c r="AN58" s="361">
        <v>0</v>
      </c>
      <c r="AO58" s="361">
        <v>0</v>
      </c>
      <c r="AP58" s="361">
        <v>0</v>
      </c>
      <c r="AQ58" s="361">
        <v>0</v>
      </c>
      <c r="AR58" s="361">
        <v>0</v>
      </c>
      <c r="AS58" s="361">
        <v>0</v>
      </c>
      <c r="AT58" s="361">
        <v>0</v>
      </c>
      <c r="AU58" s="361">
        <v>0</v>
      </c>
      <c r="AV58" s="361">
        <v>0</v>
      </c>
      <c r="AW58" s="361">
        <v>0</v>
      </c>
      <c r="AX58" s="361">
        <v>0</v>
      </c>
      <c r="AY58" s="361">
        <v>0</v>
      </c>
      <c r="AZ58" s="361">
        <v>0</v>
      </c>
      <c r="BA58" s="361">
        <v>0</v>
      </c>
      <c r="BB58" s="361">
        <v>0</v>
      </c>
      <c r="BC58" s="362">
        <v>0</v>
      </c>
      <c r="BD58" s="361" t="s">
        <v>409</v>
      </c>
      <c r="BE58" s="361" t="s">
        <v>409</v>
      </c>
      <c r="BF58" s="361" t="s">
        <v>409</v>
      </c>
      <c r="BG58" s="361" t="s">
        <v>409</v>
      </c>
      <c r="BH58" s="361">
        <v>35.704690546171818</v>
      </c>
      <c r="BI58" s="361">
        <v>28.595616696079674</v>
      </c>
      <c r="BJ58" s="361">
        <v>22.844114140512758</v>
      </c>
      <c r="BK58" s="361">
        <v>18.523708161967697</v>
      </c>
      <c r="BL58" s="361">
        <v>17.596072764359963</v>
      </c>
      <c r="BM58" s="361">
        <v>9.7052272855207757</v>
      </c>
      <c r="BN58" s="361">
        <v>8.3021987415883132</v>
      </c>
      <c r="BO58" s="361">
        <v>6.2934033509908414</v>
      </c>
      <c r="BP58" s="361">
        <v>5.462817708556158</v>
      </c>
      <c r="BQ58" s="361">
        <v>1.5432215358837054</v>
      </c>
      <c r="BR58" s="361">
        <v>2.3686401808427346</v>
      </c>
      <c r="BS58" s="361">
        <v>1.932889858594302</v>
      </c>
      <c r="BT58" s="361">
        <v>1.1793125042425205</v>
      </c>
      <c r="BU58" s="361">
        <v>0.91068071488756275</v>
      </c>
      <c r="BV58" s="361">
        <v>0.70326321022579052</v>
      </c>
      <c r="BW58" s="361">
        <v>0.69445791375695065</v>
      </c>
      <c r="BX58" s="362">
        <v>0.63047553511261567</v>
      </c>
      <c r="BY58" s="362">
        <v>0.59288821558586602</v>
      </c>
      <c r="BZ58" s="362">
        <v>0.58849542749615669</v>
      </c>
      <c r="CA58" s="363">
        <v>0</v>
      </c>
    </row>
    <row r="59" spans="1:79" s="54" customFormat="1" ht="24.75" customHeight="1" x14ac:dyDescent="0.4">
      <c r="A59" s="48"/>
      <c r="B59" s="123" t="s">
        <v>509</v>
      </c>
      <c r="C59" s="123"/>
      <c r="D59" s="361">
        <v>0</v>
      </c>
      <c r="E59" s="361">
        <v>0</v>
      </c>
      <c r="F59" s="361">
        <v>0</v>
      </c>
      <c r="G59" s="361">
        <v>0</v>
      </c>
      <c r="H59" s="361">
        <v>0</v>
      </c>
      <c r="I59" s="361">
        <v>0</v>
      </c>
      <c r="J59" s="361">
        <v>0</v>
      </c>
      <c r="K59" s="361">
        <v>0</v>
      </c>
      <c r="L59" s="361">
        <v>0</v>
      </c>
      <c r="M59" s="361">
        <v>0</v>
      </c>
      <c r="N59" s="361">
        <v>0</v>
      </c>
      <c r="O59" s="361">
        <v>0</v>
      </c>
      <c r="P59" s="361">
        <v>0</v>
      </c>
      <c r="Q59" s="361">
        <v>0</v>
      </c>
      <c r="R59" s="361">
        <v>0</v>
      </c>
      <c r="S59" s="361">
        <v>0</v>
      </c>
      <c r="T59" s="361">
        <v>0</v>
      </c>
      <c r="U59" s="361">
        <v>0</v>
      </c>
      <c r="V59" s="361">
        <v>0</v>
      </c>
      <c r="W59" s="361">
        <v>0</v>
      </c>
      <c r="X59" s="361">
        <v>0</v>
      </c>
      <c r="Y59" s="361">
        <v>0</v>
      </c>
      <c r="Z59" s="361">
        <v>0</v>
      </c>
      <c r="AA59" s="361">
        <v>0</v>
      </c>
      <c r="AB59" s="361">
        <v>0</v>
      </c>
      <c r="AC59" s="361">
        <v>0</v>
      </c>
      <c r="AD59" s="361">
        <v>0</v>
      </c>
      <c r="AE59" s="361">
        <v>0</v>
      </c>
      <c r="AF59" s="361">
        <v>0</v>
      </c>
      <c r="AG59" s="361">
        <v>0</v>
      </c>
      <c r="AH59" s="361">
        <v>0</v>
      </c>
      <c r="AI59" s="361">
        <v>0</v>
      </c>
      <c r="AJ59" s="361">
        <v>0</v>
      </c>
      <c r="AK59" s="361">
        <v>0</v>
      </c>
      <c r="AL59" s="361">
        <v>0</v>
      </c>
      <c r="AM59" s="361">
        <v>0</v>
      </c>
      <c r="AN59" s="361">
        <v>0</v>
      </c>
      <c r="AO59" s="361">
        <v>0</v>
      </c>
      <c r="AP59" s="361">
        <v>0</v>
      </c>
      <c r="AQ59" s="361">
        <v>0</v>
      </c>
      <c r="AR59" s="361">
        <v>0</v>
      </c>
      <c r="AS59" s="361">
        <v>0</v>
      </c>
      <c r="AT59" s="361">
        <v>0</v>
      </c>
      <c r="AU59" s="361">
        <v>0</v>
      </c>
      <c r="AV59" s="361">
        <v>0</v>
      </c>
      <c r="AW59" s="361">
        <v>0</v>
      </c>
      <c r="AX59" s="361">
        <v>0</v>
      </c>
      <c r="AY59" s="361">
        <v>0</v>
      </c>
      <c r="AZ59" s="361">
        <v>0</v>
      </c>
      <c r="BA59" s="361">
        <v>0</v>
      </c>
      <c r="BB59" s="361">
        <v>0</v>
      </c>
      <c r="BC59" s="362">
        <v>0</v>
      </c>
      <c r="BD59" s="361">
        <v>0</v>
      </c>
      <c r="BE59" s="361">
        <v>0</v>
      </c>
      <c r="BF59" s="361">
        <v>0</v>
      </c>
      <c r="BG59" s="361">
        <v>0</v>
      </c>
      <c r="BH59" s="361">
        <v>9022.6997825291237</v>
      </c>
      <c r="BI59" s="361">
        <v>8626.9175418049526</v>
      </c>
      <c r="BJ59" s="361">
        <v>8586.3279378553325</v>
      </c>
      <c r="BK59" s="361">
        <v>8997.9394631545892</v>
      </c>
      <c r="BL59" s="361">
        <v>8686.3068516917683</v>
      </c>
      <c r="BM59" s="361">
        <v>8882.2278704578002</v>
      </c>
      <c r="BN59" s="361">
        <v>8401.7129443904305</v>
      </c>
      <c r="BO59" s="361">
        <v>7515.4259832087282</v>
      </c>
      <c r="BP59" s="361">
        <v>5645.7795476964702</v>
      </c>
      <c r="BQ59" s="361">
        <v>3769.2330818505552</v>
      </c>
      <c r="BR59" s="361">
        <v>3026.7376761868904</v>
      </c>
      <c r="BS59" s="361">
        <v>2661.6542000367717</v>
      </c>
      <c r="BT59" s="361">
        <v>2299.4853463291706</v>
      </c>
      <c r="BU59" s="361">
        <v>2175.9967388181153</v>
      </c>
      <c r="BV59" s="361">
        <v>1853.0943749140358</v>
      </c>
      <c r="BW59" s="361">
        <v>2161.1993600335063</v>
      </c>
      <c r="BX59" s="362">
        <v>2125.8986117268601</v>
      </c>
      <c r="BY59" s="362">
        <v>2108.6454147789441</v>
      </c>
      <c r="BZ59" s="362">
        <v>2145.8588580238734</v>
      </c>
      <c r="CA59" s="363">
        <v>2140.0240041892248</v>
      </c>
    </row>
    <row r="60" spans="1:79" s="54" customFormat="1" x14ac:dyDescent="0.4">
      <c r="A60" s="48"/>
      <c r="B60" s="415" t="s">
        <v>505</v>
      </c>
      <c r="C60" s="415"/>
      <c r="D60" s="361" t="s">
        <v>409</v>
      </c>
      <c r="E60" s="361" t="s">
        <v>409</v>
      </c>
      <c r="F60" s="361" t="s">
        <v>409</v>
      </c>
      <c r="G60" s="361" t="s">
        <v>409</v>
      </c>
      <c r="H60" s="361" t="s">
        <v>409</v>
      </c>
      <c r="I60" s="361" t="s">
        <v>409</v>
      </c>
      <c r="J60" s="361" t="s">
        <v>409</v>
      </c>
      <c r="K60" s="361" t="s">
        <v>409</v>
      </c>
      <c r="L60" s="361" t="s">
        <v>409</v>
      </c>
      <c r="M60" s="361" t="s">
        <v>409</v>
      </c>
      <c r="N60" s="361" t="s">
        <v>409</v>
      </c>
      <c r="O60" s="361" t="s">
        <v>409</v>
      </c>
      <c r="P60" s="361" t="s">
        <v>409</v>
      </c>
      <c r="Q60" s="361" t="s">
        <v>409</v>
      </c>
      <c r="R60" s="361" t="s">
        <v>409</v>
      </c>
      <c r="S60" s="361" t="s">
        <v>409</v>
      </c>
      <c r="T60" s="361" t="s">
        <v>409</v>
      </c>
      <c r="U60" s="361" t="s">
        <v>409</v>
      </c>
      <c r="V60" s="361" t="s">
        <v>409</v>
      </c>
      <c r="W60" s="361" t="s">
        <v>409</v>
      </c>
      <c r="X60" s="361" t="s">
        <v>409</v>
      </c>
      <c r="Y60" s="361" t="s">
        <v>409</v>
      </c>
      <c r="Z60" s="361" t="s">
        <v>409</v>
      </c>
      <c r="AA60" s="361" t="s">
        <v>409</v>
      </c>
      <c r="AB60" s="361" t="s">
        <v>409</v>
      </c>
      <c r="AC60" s="361" t="s">
        <v>409</v>
      </c>
      <c r="AD60" s="361" t="s">
        <v>409</v>
      </c>
      <c r="AE60" s="361" t="s">
        <v>409</v>
      </c>
      <c r="AF60" s="361" t="s">
        <v>409</v>
      </c>
      <c r="AG60" s="361" t="s">
        <v>409</v>
      </c>
      <c r="AH60" s="361" t="s">
        <v>409</v>
      </c>
      <c r="AI60" s="361" t="s">
        <v>409</v>
      </c>
      <c r="AJ60" s="361" t="s">
        <v>409</v>
      </c>
      <c r="AK60" s="361" t="s">
        <v>409</v>
      </c>
      <c r="AL60" s="361" t="s">
        <v>409</v>
      </c>
      <c r="AM60" s="361" t="s">
        <v>409</v>
      </c>
      <c r="AN60" s="361" t="s">
        <v>409</v>
      </c>
      <c r="AO60" s="361" t="s">
        <v>409</v>
      </c>
      <c r="AP60" s="361" t="s">
        <v>409</v>
      </c>
      <c r="AQ60" s="361" t="s">
        <v>409</v>
      </c>
      <c r="AR60" s="361" t="s">
        <v>409</v>
      </c>
      <c r="AS60" s="361" t="s">
        <v>409</v>
      </c>
      <c r="AT60" s="361" t="s">
        <v>409</v>
      </c>
      <c r="AU60" s="361" t="s">
        <v>409</v>
      </c>
      <c r="AV60" s="361" t="s">
        <v>409</v>
      </c>
      <c r="AW60" s="361" t="s">
        <v>409</v>
      </c>
      <c r="AX60" s="361" t="s">
        <v>409</v>
      </c>
      <c r="AY60" s="361" t="s">
        <v>409</v>
      </c>
      <c r="AZ60" s="361" t="s">
        <v>409</v>
      </c>
      <c r="BA60" s="361" t="s">
        <v>409</v>
      </c>
      <c r="BB60" s="361" t="s">
        <v>409</v>
      </c>
      <c r="BC60" s="362" t="s">
        <v>409</v>
      </c>
      <c r="BD60" s="361" t="s">
        <v>409</v>
      </c>
      <c r="BE60" s="361" t="s">
        <v>409</v>
      </c>
      <c r="BF60" s="361" t="s">
        <v>409</v>
      </c>
      <c r="BG60" s="361" t="s">
        <v>409</v>
      </c>
      <c r="BH60" s="361">
        <v>5284.2938905894744</v>
      </c>
      <c r="BI60" s="361">
        <v>5144.8208344506393</v>
      </c>
      <c r="BJ60" s="361">
        <v>5186.4155722972491</v>
      </c>
      <c r="BK60" s="361">
        <v>5730.2998166668394</v>
      </c>
      <c r="BL60" s="361">
        <v>5691.6187874547759</v>
      </c>
      <c r="BM60" s="361">
        <v>5601.1096092870048</v>
      </c>
      <c r="BN60" s="361">
        <v>5152.1113788393686</v>
      </c>
      <c r="BO60" s="361">
        <v>4462.9754029361557</v>
      </c>
      <c r="BP60" s="361">
        <v>2715.7757996538617</v>
      </c>
      <c r="BQ60" s="361">
        <v>1073.1839831775835</v>
      </c>
      <c r="BR60" s="361">
        <v>495.03879220635991</v>
      </c>
      <c r="BS60" s="361">
        <v>249.53127202944339</v>
      </c>
      <c r="BT60" s="361">
        <v>95.765367044555987</v>
      </c>
      <c r="BU60" s="361">
        <v>20.490369502603265</v>
      </c>
      <c r="BV60" s="361">
        <v>4.0606128636116017</v>
      </c>
      <c r="BW60" s="361">
        <v>0</v>
      </c>
      <c r="BX60" s="362">
        <v>-8.6893064735444406E-2</v>
      </c>
      <c r="BY60" s="362">
        <v>-9.587061298027004E-2</v>
      </c>
      <c r="BZ60" s="362">
        <v>-6.2787995811130135E-2</v>
      </c>
      <c r="CA60" s="363">
        <v>-3.0834928732812343E-2</v>
      </c>
    </row>
    <row r="61" spans="1:79" s="54" customFormat="1" x14ac:dyDescent="0.4">
      <c r="A61" s="48"/>
      <c r="B61" s="261" t="s">
        <v>506</v>
      </c>
      <c r="C61" s="261"/>
      <c r="D61" s="361" t="s">
        <v>409</v>
      </c>
      <c r="E61" s="361" t="s">
        <v>409</v>
      </c>
      <c r="F61" s="361" t="s">
        <v>409</v>
      </c>
      <c r="G61" s="361" t="s">
        <v>409</v>
      </c>
      <c r="H61" s="361" t="s">
        <v>409</v>
      </c>
      <c r="I61" s="361" t="s">
        <v>409</v>
      </c>
      <c r="J61" s="361" t="s">
        <v>409</v>
      </c>
      <c r="K61" s="361" t="s">
        <v>409</v>
      </c>
      <c r="L61" s="361" t="s">
        <v>409</v>
      </c>
      <c r="M61" s="361" t="s">
        <v>409</v>
      </c>
      <c r="N61" s="361" t="s">
        <v>409</v>
      </c>
      <c r="O61" s="361" t="s">
        <v>409</v>
      </c>
      <c r="P61" s="361" t="s">
        <v>409</v>
      </c>
      <c r="Q61" s="361" t="s">
        <v>409</v>
      </c>
      <c r="R61" s="361" t="s">
        <v>409</v>
      </c>
      <c r="S61" s="361" t="s">
        <v>409</v>
      </c>
      <c r="T61" s="361" t="s">
        <v>409</v>
      </c>
      <c r="U61" s="361" t="s">
        <v>409</v>
      </c>
      <c r="V61" s="361" t="s">
        <v>409</v>
      </c>
      <c r="W61" s="361" t="s">
        <v>409</v>
      </c>
      <c r="X61" s="361" t="s">
        <v>409</v>
      </c>
      <c r="Y61" s="361" t="s">
        <v>409</v>
      </c>
      <c r="Z61" s="361" t="s">
        <v>409</v>
      </c>
      <c r="AA61" s="361" t="s">
        <v>409</v>
      </c>
      <c r="AB61" s="361" t="s">
        <v>409</v>
      </c>
      <c r="AC61" s="361" t="s">
        <v>409</v>
      </c>
      <c r="AD61" s="361" t="s">
        <v>409</v>
      </c>
      <c r="AE61" s="361" t="s">
        <v>409</v>
      </c>
      <c r="AF61" s="361" t="s">
        <v>409</v>
      </c>
      <c r="AG61" s="361" t="s">
        <v>409</v>
      </c>
      <c r="AH61" s="361" t="s">
        <v>409</v>
      </c>
      <c r="AI61" s="361" t="s">
        <v>409</v>
      </c>
      <c r="AJ61" s="361" t="s">
        <v>409</v>
      </c>
      <c r="AK61" s="361" t="s">
        <v>409</v>
      </c>
      <c r="AL61" s="361" t="s">
        <v>409</v>
      </c>
      <c r="AM61" s="361" t="s">
        <v>409</v>
      </c>
      <c r="AN61" s="361" t="s">
        <v>409</v>
      </c>
      <c r="AO61" s="361" t="s">
        <v>409</v>
      </c>
      <c r="AP61" s="361" t="s">
        <v>409</v>
      </c>
      <c r="AQ61" s="361" t="s">
        <v>409</v>
      </c>
      <c r="AR61" s="361" t="s">
        <v>409</v>
      </c>
      <c r="AS61" s="361" t="s">
        <v>409</v>
      </c>
      <c r="AT61" s="361" t="s">
        <v>409</v>
      </c>
      <c r="AU61" s="361" t="s">
        <v>409</v>
      </c>
      <c r="AV61" s="361" t="s">
        <v>409</v>
      </c>
      <c r="AW61" s="361" t="s">
        <v>409</v>
      </c>
      <c r="AX61" s="361" t="s">
        <v>409</v>
      </c>
      <c r="AY61" s="361" t="s">
        <v>409</v>
      </c>
      <c r="AZ61" s="361" t="s">
        <v>409</v>
      </c>
      <c r="BA61" s="361" t="s">
        <v>409</v>
      </c>
      <c r="BB61" s="361" t="s">
        <v>409</v>
      </c>
      <c r="BC61" s="362" t="s">
        <v>409</v>
      </c>
      <c r="BD61" s="361" t="s">
        <v>409</v>
      </c>
      <c r="BE61" s="361" t="s">
        <v>409</v>
      </c>
      <c r="BF61" s="361" t="s">
        <v>409</v>
      </c>
      <c r="BG61" s="361" t="s">
        <v>409</v>
      </c>
      <c r="BH61" s="361">
        <v>2963.2689281845528</v>
      </c>
      <c r="BI61" s="361">
        <v>2742.3370444561961</v>
      </c>
      <c r="BJ61" s="361">
        <v>2676.7696774497958</v>
      </c>
      <c r="BK61" s="361">
        <v>2648.2052608397535</v>
      </c>
      <c r="BL61" s="361">
        <v>2453.7483768518427</v>
      </c>
      <c r="BM61" s="361">
        <v>2688.203664349835</v>
      </c>
      <c r="BN61" s="361">
        <v>2559.7531790030393</v>
      </c>
      <c r="BO61" s="361">
        <v>2349.5844893172875</v>
      </c>
      <c r="BP61" s="361">
        <v>2170.6318548200534</v>
      </c>
      <c r="BQ61" s="361">
        <v>1912.0675032717515</v>
      </c>
      <c r="BR61" s="361">
        <v>1751.4481277534089</v>
      </c>
      <c r="BS61" s="361">
        <v>1619.2410524049826</v>
      </c>
      <c r="BT61" s="361">
        <v>1435.9492371148513</v>
      </c>
      <c r="BU61" s="361">
        <v>1367.1933452655803</v>
      </c>
      <c r="BV61" s="361">
        <v>1120.7622295080739</v>
      </c>
      <c r="BW61" s="361">
        <v>1258.5680444570219</v>
      </c>
      <c r="BX61" s="362">
        <v>1181.2283362259625</v>
      </c>
      <c r="BY61" s="362">
        <v>1122.9559503579981</v>
      </c>
      <c r="BZ61" s="362">
        <v>1110.3030344771362</v>
      </c>
      <c r="CA61" s="363">
        <v>1105.6241108747183</v>
      </c>
    </row>
    <row r="62" spans="1:79" s="54" customFormat="1" x14ac:dyDescent="0.4">
      <c r="A62" s="48"/>
      <c r="B62" s="415" t="s">
        <v>363</v>
      </c>
      <c r="C62" s="415"/>
      <c r="D62" s="361" t="s">
        <v>409</v>
      </c>
      <c r="E62" s="361" t="s">
        <v>409</v>
      </c>
      <c r="F62" s="361" t="s">
        <v>409</v>
      </c>
      <c r="G62" s="361" t="s">
        <v>409</v>
      </c>
      <c r="H62" s="361" t="s">
        <v>409</v>
      </c>
      <c r="I62" s="361" t="s">
        <v>409</v>
      </c>
      <c r="J62" s="361" t="s">
        <v>409</v>
      </c>
      <c r="K62" s="361" t="s">
        <v>409</v>
      </c>
      <c r="L62" s="361" t="s">
        <v>409</v>
      </c>
      <c r="M62" s="361" t="s">
        <v>409</v>
      </c>
      <c r="N62" s="361" t="s">
        <v>409</v>
      </c>
      <c r="O62" s="361" t="s">
        <v>409</v>
      </c>
      <c r="P62" s="361" t="s">
        <v>409</v>
      </c>
      <c r="Q62" s="361" t="s">
        <v>409</v>
      </c>
      <c r="R62" s="361" t="s">
        <v>409</v>
      </c>
      <c r="S62" s="361" t="s">
        <v>409</v>
      </c>
      <c r="T62" s="361" t="s">
        <v>409</v>
      </c>
      <c r="U62" s="361" t="s">
        <v>409</v>
      </c>
      <c r="V62" s="361" t="s">
        <v>409</v>
      </c>
      <c r="W62" s="361" t="s">
        <v>409</v>
      </c>
      <c r="X62" s="361" t="s">
        <v>409</v>
      </c>
      <c r="Y62" s="361" t="s">
        <v>409</v>
      </c>
      <c r="Z62" s="361" t="s">
        <v>409</v>
      </c>
      <c r="AA62" s="361" t="s">
        <v>409</v>
      </c>
      <c r="AB62" s="361" t="s">
        <v>409</v>
      </c>
      <c r="AC62" s="361" t="s">
        <v>409</v>
      </c>
      <c r="AD62" s="361" t="s">
        <v>409</v>
      </c>
      <c r="AE62" s="361" t="s">
        <v>409</v>
      </c>
      <c r="AF62" s="361" t="s">
        <v>409</v>
      </c>
      <c r="AG62" s="361" t="s">
        <v>409</v>
      </c>
      <c r="AH62" s="361" t="s">
        <v>409</v>
      </c>
      <c r="AI62" s="361" t="s">
        <v>409</v>
      </c>
      <c r="AJ62" s="361" t="s">
        <v>409</v>
      </c>
      <c r="AK62" s="361" t="s">
        <v>409</v>
      </c>
      <c r="AL62" s="361" t="s">
        <v>409</v>
      </c>
      <c r="AM62" s="361" t="s">
        <v>409</v>
      </c>
      <c r="AN62" s="361" t="s">
        <v>409</v>
      </c>
      <c r="AO62" s="361" t="s">
        <v>409</v>
      </c>
      <c r="AP62" s="361" t="s">
        <v>409</v>
      </c>
      <c r="AQ62" s="361" t="s">
        <v>409</v>
      </c>
      <c r="AR62" s="361" t="s">
        <v>409</v>
      </c>
      <c r="AS62" s="361" t="s">
        <v>409</v>
      </c>
      <c r="AT62" s="361" t="s">
        <v>409</v>
      </c>
      <c r="AU62" s="361" t="s">
        <v>409</v>
      </c>
      <c r="AV62" s="361" t="s">
        <v>409</v>
      </c>
      <c r="AW62" s="361" t="s">
        <v>409</v>
      </c>
      <c r="AX62" s="361" t="s">
        <v>409</v>
      </c>
      <c r="AY62" s="361" t="s">
        <v>409</v>
      </c>
      <c r="AZ62" s="361" t="s">
        <v>409</v>
      </c>
      <c r="BA62" s="361" t="s">
        <v>409</v>
      </c>
      <c r="BB62" s="361" t="s">
        <v>409</v>
      </c>
      <c r="BC62" s="362" t="s">
        <v>409</v>
      </c>
      <c r="BD62" s="361" t="s">
        <v>409</v>
      </c>
      <c r="BE62" s="361" t="s">
        <v>409</v>
      </c>
      <c r="BF62" s="361" t="s">
        <v>409</v>
      </c>
      <c r="BG62" s="361" t="s">
        <v>409</v>
      </c>
      <c r="BH62" s="361">
        <v>293.27407339938117</v>
      </c>
      <c r="BI62" s="361">
        <v>275.4177116537312</v>
      </c>
      <c r="BJ62" s="361">
        <v>278.56313983023387</v>
      </c>
      <c r="BK62" s="361">
        <v>265.65558010034169</v>
      </c>
      <c r="BL62" s="361">
        <v>260.89329695700076</v>
      </c>
      <c r="BM62" s="361">
        <v>315.62514618438524</v>
      </c>
      <c r="BN62" s="361">
        <v>411.00491182982717</v>
      </c>
      <c r="BO62" s="361">
        <v>456.74981705921101</v>
      </c>
      <c r="BP62" s="361">
        <v>538.85827268916114</v>
      </c>
      <c r="BQ62" s="361">
        <v>590.12135271128568</v>
      </c>
      <c r="BR62" s="361">
        <v>619.73259840653247</v>
      </c>
      <c r="BS62" s="361">
        <v>658.94788737288559</v>
      </c>
      <c r="BT62" s="361">
        <v>653.70336754301843</v>
      </c>
      <c r="BU62" s="361">
        <v>694.44312238264956</v>
      </c>
      <c r="BV62" s="361">
        <v>659.87976307199858</v>
      </c>
      <c r="BW62" s="361">
        <v>811.00415824520496</v>
      </c>
      <c r="BX62" s="362">
        <v>852.74911001119597</v>
      </c>
      <c r="BY62" s="362">
        <v>893.90180036803463</v>
      </c>
      <c r="BZ62" s="362">
        <v>942.82692248646151</v>
      </c>
      <c r="CA62" s="363">
        <v>938.00526199011495</v>
      </c>
    </row>
    <row r="63" spans="1:79" s="54" customFormat="1" x14ac:dyDescent="0.4">
      <c r="A63" s="48"/>
      <c r="B63" s="415" t="s">
        <v>507</v>
      </c>
      <c r="C63" s="415"/>
      <c r="D63" s="361" t="s">
        <v>409</v>
      </c>
      <c r="E63" s="361" t="s">
        <v>409</v>
      </c>
      <c r="F63" s="361" t="s">
        <v>409</v>
      </c>
      <c r="G63" s="361" t="s">
        <v>409</v>
      </c>
      <c r="H63" s="361" t="s">
        <v>409</v>
      </c>
      <c r="I63" s="361" t="s">
        <v>409</v>
      </c>
      <c r="J63" s="361" t="s">
        <v>409</v>
      </c>
      <c r="K63" s="361" t="s">
        <v>409</v>
      </c>
      <c r="L63" s="361" t="s">
        <v>409</v>
      </c>
      <c r="M63" s="361" t="s">
        <v>409</v>
      </c>
      <c r="N63" s="361" t="s">
        <v>409</v>
      </c>
      <c r="O63" s="361" t="s">
        <v>409</v>
      </c>
      <c r="P63" s="361" t="s">
        <v>409</v>
      </c>
      <c r="Q63" s="361" t="s">
        <v>409</v>
      </c>
      <c r="R63" s="361" t="s">
        <v>409</v>
      </c>
      <c r="S63" s="361" t="s">
        <v>409</v>
      </c>
      <c r="T63" s="361" t="s">
        <v>409</v>
      </c>
      <c r="U63" s="361" t="s">
        <v>409</v>
      </c>
      <c r="V63" s="361" t="s">
        <v>409</v>
      </c>
      <c r="W63" s="361" t="s">
        <v>409</v>
      </c>
      <c r="X63" s="361" t="s">
        <v>409</v>
      </c>
      <c r="Y63" s="361" t="s">
        <v>409</v>
      </c>
      <c r="Z63" s="361" t="s">
        <v>409</v>
      </c>
      <c r="AA63" s="361" t="s">
        <v>409</v>
      </c>
      <c r="AB63" s="361" t="s">
        <v>409</v>
      </c>
      <c r="AC63" s="361" t="s">
        <v>409</v>
      </c>
      <c r="AD63" s="361" t="s">
        <v>409</v>
      </c>
      <c r="AE63" s="361" t="s">
        <v>409</v>
      </c>
      <c r="AF63" s="361" t="s">
        <v>409</v>
      </c>
      <c r="AG63" s="361" t="s">
        <v>409</v>
      </c>
      <c r="AH63" s="361" t="s">
        <v>409</v>
      </c>
      <c r="AI63" s="361" t="s">
        <v>409</v>
      </c>
      <c r="AJ63" s="361" t="s">
        <v>409</v>
      </c>
      <c r="AK63" s="361" t="s">
        <v>409</v>
      </c>
      <c r="AL63" s="361" t="s">
        <v>409</v>
      </c>
      <c r="AM63" s="361" t="s">
        <v>409</v>
      </c>
      <c r="AN63" s="361" t="s">
        <v>409</v>
      </c>
      <c r="AO63" s="361" t="s">
        <v>409</v>
      </c>
      <c r="AP63" s="361" t="s">
        <v>409</v>
      </c>
      <c r="AQ63" s="361" t="s">
        <v>409</v>
      </c>
      <c r="AR63" s="361" t="s">
        <v>409</v>
      </c>
      <c r="AS63" s="361" t="s">
        <v>409</v>
      </c>
      <c r="AT63" s="361" t="s">
        <v>409</v>
      </c>
      <c r="AU63" s="361" t="s">
        <v>409</v>
      </c>
      <c r="AV63" s="361" t="s">
        <v>409</v>
      </c>
      <c r="AW63" s="361" t="s">
        <v>409</v>
      </c>
      <c r="AX63" s="361" t="s">
        <v>409</v>
      </c>
      <c r="AY63" s="361" t="s">
        <v>409</v>
      </c>
      <c r="AZ63" s="361" t="s">
        <v>409</v>
      </c>
      <c r="BA63" s="361" t="s">
        <v>409</v>
      </c>
      <c r="BB63" s="361" t="s">
        <v>409</v>
      </c>
      <c r="BC63" s="362" t="s">
        <v>409</v>
      </c>
      <c r="BD63" s="361" t="s">
        <v>409</v>
      </c>
      <c r="BE63" s="361" t="s">
        <v>409</v>
      </c>
      <c r="BF63" s="361" t="s">
        <v>409</v>
      </c>
      <c r="BG63" s="361" t="s">
        <v>409</v>
      </c>
      <c r="BH63" s="361">
        <v>481.86289035571582</v>
      </c>
      <c r="BI63" s="361">
        <v>464.3419512443877</v>
      </c>
      <c r="BJ63" s="361">
        <v>444.57954827805457</v>
      </c>
      <c r="BK63" s="361">
        <v>353.77880554765397</v>
      </c>
      <c r="BL63" s="361">
        <v>280.04639042814904</v>
      </c>
      <c r="BM63" s="361">
        <v>277.28945063657483</v>
      </c>
      <c r="BN63" s="361">
        <v>278.84347471819501</v>
      </c>
      <c r="BO63" s="361">
        <v>246.11627389607452</v>
      </c>
      <c r="BP63" s="361">
        <v>220.51362053339432</v>
      </c>
      <c r="BQ63" s="361">
        <v>193.86024268993438</v>
      </c>
      <c r="BR63" s="361">
        <v>160.51815782058875</v>
      </c>
      <c r="BS63" s="361">
        <v>133.93398822946054</v>
      </c>
      <c r="BT63" s="361">
        <v>114.06737462674516</v>
      </c>
      <c r="BU63" s="361">
        <v>93.869901667282491</v>
      </c>
      <c r="BV63" s="361">
        <v>68.391769470351562</v>
      </c>
      <c r="BW63" s="361">
        <v>91.627157331279605</v>
      </c>
      <c r="BX63" s="362">
        <v>92.008058554436872</v>
      </c>
      <c r="BY63" s="362">
        <v>91.883534665892071</v>
      </c>
      <c r="BZ63" s="362">
        <v>92.791689056086526</v>
      </c>
      <c r="CA63" s="363">
        <v>96.425466253124029</v>
      </c>
    </row>
    <row r="64" spans="1:79" ht="24.75" customHeight="1" x14ac:dyDescent="0.4">
      <c r="A64" s="375"/>
      <c r="B64" s="123" t="s">
        <v>511</v>
      </c>
      <c r="C64" s="48"/>
      <c r="D64" s="361">
        <v>0</v>
      </c>
      <c r="E64" s="361">
        <v>0</v>
      </c>
      <c r="F64" s="361">
        <v>0</v>
      </c>
      <c r="G64" s="361">
        <v>0</v>
      </c>
      <c r="H64" s="361">
        <v>0</v>
      </c>
      <c r="I64" s="361">
        <v>0</v>
      </c>
      <c r="J64" s="361">
        <v>0</v>
      </c>
      <c r="K64" s="361">
        <v>0</v>
      </c>
      <c r="L64" s="361">
        <v>0</v>
      </c>
      <c r="M64" s="361">
        <v>0</v>
      </c>
      <c r="N64" s="361">
        <v>0</v>
      </c>
      <c r="O64" s="361">
        <v>0</v>
      </c>
      <c r="P64" s="361">
        <v>0</v>
      </c>
      <c r="Q64" s="361">
        <v>0</v>
      </c>
      <c r="R64" s="361">
        <v>0</v>
      </c>
      <c r="S64" s="361">
        <v>0</v>
      </c>
      <c r="T64" s="361">
        <v>0</v>
      </c>
      <c r="U64" s="361">
        <v>0</v>
      </c>
      <c r="V64" s="361">
        <v>0</v>
      </c>
      <c r="W64" s="361">
        <v>0</v>
      </c>
      <c r="X64" s="361">
        <v>0</v>
      </c>
      <c r="Y64" s="361">
        <v>0</v>
      </c>
      <c r="Z64" s="361">
        <v>0</v>
      </c>
      <c r="AA64" s="361">
        <v>0</v>
      </c>
      <c r="AB64" s="361">
        <v>0</v>
      </c>
      <c r="AC64" s="361">
        <v>0</v>
      </c>
      <c r="AD64" s="361">
        <v>0</v>
      </c>
      <c r="AE64" s="361">
        <v>0</v>
      </c>
      <c r="AF64" s="361">
        <v>0</v>
      </c>
      <c r="AG64" s="361">
        <v>0</v>
      </c>
      <c r="AH64" s="361">
        <v>4787.2810388804428</v>
      </c>
      <c r="AI64" s="361">
        <v>4304.8397054673278</v>
      </c>
      <c r="AJ64" s="361">
        <v>4935.8372848447307</v>
      </c>
      <c r="AK64" s="361">
        <v>7219.0585656988587</v>
      </c>
      <c r="AL64" s="361">
        <v>10642.901741425156</v>
      </c>
      <c r="AM64" s="361">
        <v>12750.420189526962</v>
      </c>
      <c r="AN64" s="361">
        <v>13835.574834204996</v>
      </c>
      <c r="AO64" s="361">
        <v>15087.167777785944</v>
      </c>
      <c r="AP64" s="361">
        <v>15517.902013685731</v>
      </c>
      <c r="AQ64" s="361">
        <v>14413.731907063999</v>
      </c>
      <c r="AR64" s="361">
        <v>12149.297793404618</v>
      </c>
      <c r="AS64" s="361">
        <v>11077.483415523888</v>
      </c>
      <c r="AT64" s="361">
        <v>11994.914270321113</v>
      </c>
      <c r="AU64" s="361">
        <v>15298.952827859126</v>
      </c>
      <c r="AV64" s="361">
        <v>18571.103590575</v>
      </c>
      <c r="AW64" s="361">
        <v>19947.190860649283</v>
      </c>
      <c r="AX64" s="361">
        <v>20109.63546709255</v>
      </c>
      <c r="AY64" s="361">
        <v>20117.625618625902</v>
      </c>
      <c r="AZ64" s="361">
        <v>16132.532586519581</v>
      </c>
      <c r="BA64" s="361">
        <v>12351.626813860299</v>
      </c>
      <c r="BB64" s="361">
        <v>12163.558956397757</v>
      </c>
      <c r="BC64" s="362">
        <v>12309.461773586994</v>
      </c>
      <c r="BD64" s="361">
        <v>13089.273418948234</v>
      </c>
      <c r="BE64" s="361">
        <v>13804.71087256839</v>
      </c>
      <c r="BF64" s="361">
        <v>13664.518531114532</v>
      </c>
      <c r="BG64" s="361">
        <v>14197.265400815675</v>
      </c>
      <c r="BH64" s="361">
        <v>13231.790681866521</v>
      </c>
      <c r="BI64" s="361">
        <v>11809.547450702225</v>
      </c>
      <c r="BJ64" s="361">
        <v>11070.134553201389</v>
      </c>
      <c r="BK64" s="361">
        <v>11033.679160091264</v>
      </c>
      <c r="BL64" s="361">
        <v>10327.059850685948</v>
      </c>
      <c r="BM64" s="361">
        <v>9807.2420075346727</v>
      </c>
      <c r="BN64" s="361">
        <v>0</v>
      </c>
      <c r="BO64" s="361">
        <v>0</v>
      </c>
      <c r="BP64" s="361">
        <v>0</v>
      </c>
      <c r="BQ64" s="361">
        <v>0</v>
      </c>
      <c r="BR64" s="361">
        <v>0</v>
      </c>
      <c r="BS64" s="361">
        <v>0</v>
      </c>
      <c r="BT64" s="361">
        <v>0</v>
      </c>
      <c r="BU64" s="361">
        <v>0</v>
      </c>
      <c r="BV64" s="361">
        <v>0</v>
      </c>
      <c r="BW64" s="361">
        <v>0</v>
      </c>
      <c r="BX64" s="362">
        <v>0</v>
      </c>
      <c r="BY64" s="362">
        <v>0</v>
      </c>
      <c r="BZ64" s="362">
        <v>0</v>
      </c>
      <c r="CA64" s="363">
        <v>0</v>
      </c>
    </row>
    <row r="65" spans="1:79" x14ac:dyDescent="0.4">
      <c r="A65" s="375"/>
      <c r="B65" s="123" t="s">
        <v>512</v>
      </c>
      <c r="C65" s="48"/>
      <c r="D65" s="361">
        <v>0</v>
      </c>
      <c r="E65" s="361">
        <v>0</v>
      </c>
      <c r="F65" s="361">
        <v>0</v>
      </c>
      <c r="G65" s="361">
        <v>0</v>
      </c>
      <c r="H65" s="361">
        <v>0</v>
      </c>
      <c r="I65" s="361">
        <v>0</v>
      </c>
      <c r="J65" s="361">
        <v>0</v>
      </c>
      <c r="K65" s="361">
        <v>0</v>
      </c>
      <c r="L65" s="361">
        <v>0</v>
      </c>
      <c r="M65" s="361">
        <v>0</v>
      </c>
      <c r="N65" s="361">
        <v>0</v>
      </c>
      <c r="O65" s="361">
        <v>0</v>
      </c>
      <c r="P65" s="361">
        <v>0</v>
      </c>
      <c r="Q65" s="361">
        <v>0</v>
      </c>
      <c r="R65" s="361">
        <v>0</v>
      </c>
      <c r="S65" s="361">
        <v>0</v>
      </c>
      <c r="T65" s="361">
        <v>0</v>
      </c>
      <c r="U65" s="361">
        <v>0</v>
      </c>
      <c r="V65" s="361">
        <v>0</v>
      </c>
      <c r="W65" s="361">
        <v>0</v>
      </c>
      <c r="X65" s="361">
        <v>0</v>
      </c>
      <c r="Y65" s="361">
        <v>0</v>
      </c>
      <c r="Z65" s="361">
        <v>0</v>
      </c>
      <c r="AA65" s="361">
        <v>0</v>
      </c>
      <c r="AB65" s="361">
        <v>0</v>
      </c>
      <c r="AC65" s="361">
        <v>0</v>
      </c>
      <c r="AD65" s="361">
        <v>0</v>
      </c>
      <c r="AE65" s="361">
        <v>0</v>
      </c>
      <c r="AF65" s="361">
        <v>0</v>
      </c>
      <c r="AG65" s="361">
        <v>0</v>
      </c>
      <c r="AH65" s="361">
        <v>0</v>
      </c>
      <c r="AI65" s="361">
        <v>0</v>
      </c>
      <c r="AJ65" s="361">
        <v>0</v>
      </c>
      <c r="AK65" s="361">
        <v>0</v>
      </c>
      <c r="AL65" s="361">
        <v>0</v>
      </c>
      <c r="AM65" s="361">
        <v>0</v>
      </c>
      <c r="AN65" s="361">
        <v>0</v>
      </c>
      <c r="AO65" s="361">
        <v>0</v>
      </c>
      <c r="AP65" s="361">
        <v>0</v>
      </c>
      <c r="AQ65" s="361">
        <v>0</v>
      </c>
      <c r="AR65" s="361">
        <v>0</v>
      </c>
      <c r="AS65" s="361">
        <v>0</v>
      </c>
      <c r="AT65" s="361">
        <v>0</v>
      </c>
      <c r="AU65" s="361">
        <v>0</v>
      </c>
      <c r="AV65" s="361">
        <v>0</v>
      </c>
      <c r="AW65" s="361">
        <v>0</v>
      </c>
      <c r="AX65" s="361">
        <v>0</v>
      </c>
      <c r="AY65" s="361">
        <v>0</v>
      </c>
      <c r="AZ65" s="361">
        <v>0</v>
      </c>
      <c r="BA65" s="361">
        <v>0</v>
      </c>
      <c r="BB65" s="361">
        <v>0</v>
      </c>
      <c r="BC65" s="362">
        <v>0</v>
      </c>
      <c r="BD65" s="361">
        <v>12325.913534442318</v>
      </c>
      <c r="BE65" s="361">
        <v>12990.757724130022</v>
      </c>
      <c r="BF65" s="361">
        <v>12887.797132834796</v>
      </c>
      <c r="BG65" s="361">
        <v>10717.081149560519</v>
      </c>
      <c r="BH65" s="361">
        <v>7099.9363870644183</v>
      </c>
      <c r="BI65" s="361">
        <v>6014.1085857162789</v>
      </c>
      <c r="BJ65" s="361">
        <v>5393.695883043948</v>
      </c>
      <c r="BK65" s="361">
        <v>4901.1854468209831</v>
      </c>
      <c r="BL65" s="361">
        <v>4308.8602807575407</v>
      </c>
      <c r="BM65" s="361">
        <v>4015.1128933759792</v>
      </c>
      <c r="BN65" s="361">
        <v>3746.9866173495252</v>
      </c>
      <c r="BO65" s="361">
        <v>3392.4559486963471</v>
      </c>
      <c r="BP65" s="361">
        <v>3173.1005562739033</v>
      </c>
      <c r="BQ65" s="361">
        <v>2863.6017961675989</v>
      </c>
      <c r="BR65" s="361">
        <v>2655.3744555345816</v>
      </c>
      <c r="BS65" s="361">
        <v>2496.7392218359651</v>
      </c>
      <c r="BT65" s="361">
        <v>2265.792984007327</v>
      </c>
      <c r="BU65" s="361">
        <v>2199.7384104224566</v>
      </c>
      <c r="BV65" s="361">
        <v>1882.3685428890205</v>
      </c>
      <c r="BW65" s="361">
        <v>2186.7022663347934</v>
      </c>
      <c r="BX65" s="362">
        <v>2145.5322486997488</v>
      </c>
      <c r="BY65" s="362">
        <v>2124.2274735443671</v>
      </c>
      <c r="BZ65" s="362">
        <v>2158.0228067441831</v>
      </c>
      <c r="CA65" s="363">
        <v>2140.0548391179577</v>
      </c>
    </row>
    <row r="66" spans="1:79" ht="24.75" customHeight="1" x14ac:dyDescent="0.4">
      <c r="A66" s="48"/>
      <c r="B66" s="123" t="s">
        <v>513</v>
      </c>
      <c r="C66" s="48"/>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61"/>
      <c r="BV66" s="361"/>
      <c r="BW66" s="361"/>
      <c r="BX66" s="362"/>
      <c r="BY66" s="362"/>
      <c r="BZ66" s="362"/>
      <c r="CA66" s="363"/>
    </row>
    <row r="67" spans="1:79" x14ac:dyDescent="0.4">
      <c r="A67" s="375"/>
      <c r="B67" s="261" t="s">
        <v>514</v>
      </c>
      <c r="C67" s="123"/>
      <c r="D67" s="361">
        <v>0</v>
      </c>
      <c r="E67" s="361">
        <v>0</v>
      </c>
      <c r="F67" s="361">
        <v>0</v>
      </c>
      <c r="G67" s="361">
        <v>0</v>
      </c>
      <c r="H67" s="361">
        <v>0</v>
      </c>
      <c r="I67" s="361">
        <v>0</v>
      </c>
      <c r="J67" s="361">
        <v>0</v>
      </c>
      <c r="K67" s="361">
        <v>0</v>
      </c>
      <c r="L67" s="361">
        <v>0</v>
      </c>
      <c r="M67" s="361">
        <v>0</v>
      </c>
      <c r="N67" s="361">
        <v>0</v>
      </c>
      <c r="O67" s="361">
        <v>0</v>
      </c>
      <c r="P67" s="361">
        <v>0</v>
      </c>
      <c r="Q67" s="361">
        <v>0</v>
      </c>
      <c r="R67" s="361">
        <v>0</v>
      </c>
      <c r="S67" s="361">
        <v>0</v>
      </c>
      <c r="T67" s="361">
        <v>0</v>
      </c>
      <c r="U67" s="361">
        <v>0</v>
      </c>
      <c r="V67" s="361">
        <v>0</v>
      </c>
      <c r="W67" s="361">
        <v>0</v>
      </c>
      <c r="X67" s="361">
        <v>0</v>
      </c>
      <c r="Y67" s="361">
        <v>0</v>
      </c>
      <c r="Z67" s="361">
        <v>0</v>
      </c>
      <c r="AA67" s="361">
        <v>0</v>
      </c>
      <c r="AB67" s="361">
        <v>0</v>
      </c>
      <c r="AC67" s="361">
        <v>0</v>
      </c>
      <c r="AD67" s="361">
        <v>0</v>
      </c>
      <c r="AE67" s="361">
        <v>0</v>
      </c>
      <c r="AF67" s="361">
        <v>0</v>
      </c>
      <c r="AG67" s="361">
        <v>0</v>
      </c>
      <c r="AH67" s="361">
        <v>2465.4497350234278</v>
      </c>
      <c r="AI67" s="361">
        <v>2142.179986640735</v>
      </c>
      <c r="AJ67" s="361">
        <v>2729.1467995589942</v>
      </c>
      <c r="AK67" s="361">
        <v>4703.0941668300939</v>
      </c>
      <c r="AL67" s="361">
        <v>7442.2034242000473</v>
      </c>
      <c r="AM67" s="361">
        <v>9014.134698782138</v>
      </c>
      <c r="AN67" s="361">
        <v>9772.1443157706181</v>
      </c>
      <c r="AO67" s="361">
        <v>10465.403294747321</v>
      </c>
      <c r="AP67" s="361">
        <v>10340.498406537779</v>
      </c>
      <c r="AQ67" s="361">
        <v>9000.1130757834599</v>
      </c>
      <c r="AR67" s="361">
        <v>6458.5565259980895</v>
      </c>
      <c r="AS67" s="361">
        <v>5181.3082428877069</v>
      </c>
      <c r="AT67" s="361">
        <v>5352.1671507989813</v>
      </c>
      <c r="AU67" s="361">
        <v>7229.4595326186945</v>
      </c>
      <c r="AV67" s="361">
        <v>9030.3809960472681</v>
      </c>
      <c r="AW67" s="361">
        <v>9402.7260533454155</v>
      </c>
      <c r="AX67" s="361">
        <v>8393.2869824581685</v>
      </c>
      <c r="AY67" s="361">
        <v>7577.5749383935145</v>
      </c>
      <c r="AZ67" s="361">
        <v>3580.2197872657393</v>
      </c>
      <c r="BA67" s="361">
        <v>0</v>
      </c>
      <c r="BB67" s="361">
        <v>0</v>
      </c>
      <c r="BC67" s="361">
        <v>0</v>
      </c>
      <c r="BD67" s="361">
        <v>0</v>
      </c>
      <c r="BE67" s="361">
        <v>0</v>
      </c>
      <c r="BF67" s="361">
        <v>0</v>
      </c>
      <c r="BG67" s="361">
        <v>0</v>
      </c>
      <c r="BH67" s="361">
        <v>0</v>
      </c>
      <c r="BI67" s="361">
        <v>0</v>
      </c>
      <c r="BJ67" s="361">
        <v>0</v>
      </c>
      <c r="BK67" s="361">
        <v>0</v>
      </c>
      <c r="BL67" s="361">
        <v>0</v>
      </c>
      <c r="BM67" s="361">
        <v>0</v>
      </c>
      <c r="BN67" s="361">
        <v>0</v>
      </c>
      <c r="BO67" s="361">
        <v>0</v>
      </c>
      <c r="BP67" s="361">
        <v>0</v>
      </c>
      <c r="BQ67" s="361">
        <v>0</v>
      </c>
      <c r="BR67" s="361">
        <v>0</v>
      </c>
      <c r="BS67" s="361">
        <v>0</v>
      </c>
      <c r="BT67" s="361">
        <v>0</v>
      </c>
      <c r="BU67" s="361">
        <v>0</v>
      </c>
      <c r="BV67" s="361">
        <v>0</v>
      </c>
      <c r="BW67" s="361">
        <v>0</v>
      </c>
      <c r="BX67" s="362">
        <v>0</v>
      </c>
      <c r="BY67" s="362">
        <v>0</v>
      </c>
      <c r="BZ67" s="362">
        <v>0</v>
      </c>
      <c r="CA67" s="363">
        <v>0</v>
      </c>
    </row>
    <row r="68" spans="1:79" x14ac:dyDescent="0.4">
      <c r="A68" s="375"/>
      <c r="B68" s="261" t="s">
        <v>515</v>
      </c>
      <c r="C68" s="123"/>
      <c r="D68" s="361">
        <v>0</v>
      </c>
      <c r="E68" s="361">
        <v>0</v>
      </c>
      <c r="F68" s="361">
        <v>0</v>
      </c>
      <c r="G68" s="361">
        <v>0</v>
      </c>
      <c r="H68" s="361">
        <v>0</v>
      </c>
      <c r="I68" s="361">
        <v>0</v>
      </c>
      <c r="J68" s="361">
        <v>0</v>
      </c>
      <c r="K68" s="361">
        <v>0</v>
      </c>
      <c r="L68" s="361">
        <v>0</v>
      </c>
      <c r="M68" s="361">
        <v>0</v>
      </c>
      <c r="N68" s="361">
        <v>0</v>
      </c>
      <c r="O68" s="361">
        <v>0</v>
      </c>
      <c r="P68" s="361">
        <v>0</v>
      </c>
      <c r="Q68" s="361">
        <v>0</v>
      </c>
      <c r="R68" s="361">
        <v>0</v>
      </c>
      <c r="S68" s="361">
        <v>0</v>
      </c>
      <c r="T68" s="361">
        <v>0</v>
      </c>
      <c r="U68" s="361">
        <v>0</v>
      </c>
      <c r="V68" s="361">
        <v>0</v>
      </c>
      <c r="W68" s="361">
        <v>0</v>
      </c>
      <c r="X68" s="361">
        <v>0</v>
      </c>
      <c r="Y68" s="361">
        <v>0</v>
      </c>
      <c r="Z68" s="361">
        <v>0</v>
      </c>
      <c r="AA68" s="361">
        <v>0</v>
      </c>
      <c r="AB68" s="361">
        <v>0</v>
      </c>
      <c r="AC68" s="361">
        <v>0</v>
      </c>
      <c r="AD68" s="361">
        <v>0</v>
      </c>
      <c r="AE68" s="361">
        <v>0</v>
      </c>
      <c r="AF68" s="361">
        <v>0</v>
      </c>
      <c r="AG68" s="361">
        <v>0</v>
      </c>
      <c r="AH68" s="361">
        <v>2685.6646628119283</v>
      </c>
      <c r="AI68" s="361">
        <v>2555.8705767950646</v>
      </c>
      <c r="AJ68" s="361">
        <v>2505.7279809552983</v>
      </c>
      <c r="AK68" s="361">
        <v>2874.441425089743</v>
      </c>
      <c r="AL68" s="361">
        <v>2728.1314461130673</v>
      </c>
      <c r="AM68" s="361">
        <v>2726.104598802704</v>
      </c>
      <c r="AN68" s="361">
        <v>3115.0347430164247</v>
      </c>
      <c r="AO68" s="361">
        <v>3404.8571231842848</v>
      </c>
      <c r="AP68" s="361">
        <v>3477.0402852241887</v>
      </c>
      <c r="AQ68" s="361">
        <v>3554.8752776118358</v>
      </c>
      <c r="AR68" s="361">
        <v>3932.3531206569332</v>
      </c>
      <c r="AS68" s="361">
        <v>4037.2415103754793</v>
      </c>
      <c r="AT68" s="361">
        <v>4195.8264722655804</v>
      </c>
      <c r="AU68" s="361">
        <v>4747.3450930862764</v>
      </c>
      <c r="AV68" s="361">
        <v>6258.6466542599392</v>
      </c>
      <c r="AW68" s="361">
        <v>6455.8720453420938</v>
      </c>
      <c r="AX68" s="361">
        <v>6427.3501897311353</v>
      </c>
      <c r="AY68" s="361">
        <v>6108.5654904569737</v>
      </c>
      <c r="AZ68" s="361">
        <v>5789.9696856374721</v>
      </c>
      <c r="BA68" s="361">
        <v>5688.5845565662194</v>
      </c>
      <c r="BB68" s="361">
        <v>5386.8807875976072</v>
      </c>
      <c r="BC68" s="361">
        <v>5606.5859107660708</v>
      </c>
      <c r="BD68" s="361">
        <v>5938.314497363408</v>
      </c>
      <c r="BE68" s="361">
        <v>6440.8248779971464</v>
      </c>
      <c r="BF68" s="361">
        <v>6282.1412934324553</v>
      </c>
      <c r="BG68" s="361">
        <v>3452.0018093170947</v>
      </c>
      <c r="BH68" s="361">
        <v>172.0068702724999</v>
      </c>
      <c r="BI68" s="361">
        <v>107.16581191080461</v>
      </c>
      <c r="BJ68" s="361">
        <v>109.00033960214179</v>
      </c>
      <c r="BK68" s="361">
        <v>108.70630964825537</v>
      </c>
      <c r="BL68" s="361">
        <v>108.381725769149</v>
      </c>
      <c r="BM68" s="361">
        <v>114.02677306766174</v>
      </c>
      <c r="BN68" s="361">
        <v>0</v>
      </c>
      <c r="BO68" s="361">
        <v>0</v>
      </c>
      <c r="BP68" s="361">
        <v>0</v>
      </c>
      <c r="BQ68" s="361">
        <v>0</v>
      </c>
      <c r="BR68" s="361">
        <v>0</v>
      </c>
      <c r="BS68" s="361">
        <v>0</v>
      </c>
      <c r="BT68" s="361">
        <v>0</v>
      </c>
      <c r="BU68" s="361">
        <v>0</v>
      </c>
      <c r="BV68" s="361">
        <v>0</v>
      </c>
      <c r="BW68" s="361">
        <v>0</v>
      </c>
      <c r="BX68" s="362">
        <v>0</v>
      </c>
      <c r="BY68" s="362">
        <v>0</v>
      </c>
      <c r="BZ68" s="362">
        <v>0</v>
      </c>
      <c r="CA68" s="363">
        <v>0</v>
      </c>
    </row>
    <row r="69" spans="1:79" s="54" customFormat="1" x14ac:dyDescent="0.4">
      <c r="A69" s="48"/>
      <c r="B69" s="261" t="s">
        <v>500</v>
      </c>
      <c r="C69" s="123"/>
      <c r="D69" s="361">
        <v>0</v>
      </c>
      <c r="E69" s="361">
        <v>0</v>
      </c>
      <c r="F69" s="361">
        <v>0</v>
      </c>
      <c r="G69" s="361">
        <v>0</v>
      </c>
      <c r="H69" s="361">
        <v>0</v>
      </c>
      <c r="I69" s="361">
        <v>0</v>
      </c>
      <c r="J69" s="361">
        <v>0</v>
      </c>
      <c r="K69" s="361">
        <v>0</v>
      </c>
      <c r="L69" s="361">
        <v>0</v>
      </c>
      <c r="M69" s="361">
        <v>0</v>
      </c>
      <c r="N69" s="361">
        <v>0</v>
      </c>
      <c r="O69" s="361">
        <v>0</v>
      </c>
      <c r="P69" s="361">
        <v>0</v>
      </c>
      <c r="Q69" s="361">
        <v>0</v>
      </c>
      <c r="R69" s="361">
        <v>0</v>
      </c>
      <c r="S69" s="361">
        <v>0</v>
      </c>
      <c r="T69" s="361">
        <v>0</v>
      </c>
      <c r="U69" s="361">
        <v>0</v>
      </c>
      <c r="V69" s="361">
        <v>0</v>
      </c>
      <c r="W69" s="361">
        <v>0</v>
      </c>
      <c r="X69" s="361">
        <v>0</v>
      </c>
      <c r="Y69" s="361">
        <v>0</v>
      </c>
      <c r="Z69" s="361">
        <v>0</v>
      </c>
      <c r="AA69" s="361">
        <v>0</v>
      </c>
      <c r="AB69" s="361">
        <v>0</v>
      </c>
      <c r="AC69" s="361">
        <v>0</v>
      </c>
      <c r="AD69" s="361">
        <v>0</v>
      </c>
      <c r="AE69" s="361">
        <v>0</v>
      </c>
      <c r="AF69" s="361">
        <v>0</v>
      </c>
      <c r="AG69" s="361">
        <v>0</v>
      </c>
      <c r="AH69" s="361">
        <v>473.94082284916385</v>
      </c>
      <c r="AI69" s="361">
        <v>458.74600096321672</v>
      </c>
      <c r="AJ69" s="361">
        <v>450.27484980129503</v>
      </c>
      <c r="AK69" s="361">
        <v>469.67488901837532</v>
      </c>
      <c r="AL69" s="361">
        <v>574.038285154503</v>
      </c>
      <c r="AM69" s="361">
        <v>644.85519951373601</v>
      </c>
      <c r="AN69" s="361">
        <v>707.36701481449506</v>
      </c>
      <c r="AO69" s="361">
        <v>822.03333900364566</v>
      </c>
      <c r="AP69" s="361">
        <v>982.53813272453067</v>
      </c>
      <c r="AQ69" s="361">
        <v>1014.0654381497549</v>
      </c>
      <c r="AR69" s="361">
        <v>1251.4116093066907</v>
      </c>
      <c r="AS69" s="361">
        <v>1386.4085910273452</v>
      </c>
      <c r="AT69" s="361">
        <v>1671.6414675187618</v>
      </c>
      <c r="AU69" s="361">
        <v>1945.0688742521727</v>
      </c>
      <c r="AV69" s="361">
        <v>2739.8367327661535</v>
      </c>
      <c r="AW69" s="361">
        <v>3431.9868146601534</v>
      </c>
      <c r="AX69" s="361">
        <v>4004.7460365848065</v>
      </c>
      <c r="AY69" s="361">
        <v>4490.2983980776826</v>
      </c>
      <c r="AZ69" s="361">
        <v>4568.2329629800233</v>
      </c>
      <c r="BA69" s="361">
        <v>4768.8823091489403</v>
      </c>
      <c r="BB69" s="361">
        <v>5054.9453314952952</v>
      </c>
      <c r="BC69" s="361">
        <v>5344.1247348322986</v>
      </c>
      <c r="BD69" s="361">
        <v>5730.9447847570673</v>
      </c>
      <c r="BE69" s="361">
        <v>6219.7176485696918</v>
      </c>
      <c r="BF69" s="361">
        <v>6088.8015301644627</v>
      </c>
      <c r="BG69" s="361">
        <v>6268.301495995428</v>
      </c>
      <c r="BH69" s="361">
        <v>6226.8256585151048</v>
      </c>
      <c r="BI69" s="361">
        <v>6147.2034054687701</v>
      </c>
      <c r="BJ69" s="361">
        <v>6058.3147874155466</v>
      </c>
      <c r="BK69" s="361">
        <v>6231.5011400581461</v>
      </c>
      <c r="BL69" s="361">
        <v>6074.0099531374872</v>
      </c>
      <c r="BM69" s="361">
        <v>6085.1560818727012</v>
      </c>
      <c r="BN69" s="361">
        <v>0</v>
      </c>
      <c r="BO69" s="361">
        <v>0</v>
      </c>
      <c r="BP69" s="361">
        <v>0</v>
      </c>
      <c r="BQ69" s="361">
        <v>0</v>
      </c>
      <c r="BR69" s="361">
        <v>0</v>
      </c>
      <c r="BS69" s="361">
        <v>0</v>
      </c>
      <c r="BT69" s="361">
        <v>0</v>
      </c>
      <c r="BU69" s="361">
        <v>0</v>
      </c>
      <c r="BV69" s="361">
        <v>0</v>
      </c>
      <c r="BW69" s="361">
        <v>0</v>
      </c>
      <c r="BX69" s="362">
        <v>0</v>
      </c>
      <c r="BY69" s="362">
        <v>0</v>
      </c>
      <c r="BZ69" s="362">
        <v>0</v>
      </c>
      <c r="CA69" s="363">
        <v>0</v>
      </c>
    </row>
    <row r="70" spans="1:79" s="54" customFormat="1" x14ac:dyDescent="0.4">
      <c r="A70" s="48"/>
      <c r="B70" s="261" t="s">
        <v>516</v>
      </c>
      <c r="C70" s="123"/>
      <c r="D70" s="361">
        <v>0</v>
      </c>
      <c r="E70" s="361">
        <v>0</v>
      </c>
      <c r="F70" s="361">
        <v>0</v>
      </c>
      <c r="G70" s="361">
        <v>0</v>
      </c>
      <c r="H70" s="361">
        <v>0</v>
      </c>
      <c r="I70" s="361">
        <v>0</v>
      </c>
      <c r="J70" s="361">
        <v>0</v>
      </c>
      <c r="K70" s="361">
        <v>0</v>
      </c>
      <c r="L70" s="361">
        <v>0</v>
      </c>
      <c r="M70" s="361">
        <v>0</v>
      </c>
      <c r="N70" s="361">
        <v>0</v>
      </c>
      <c r="O70" s="361">
        <v>0</v>
      </c>
      <c r="P70" s="361">
        <v>0</v>
      </c>
      <c r="Q70" s="361">
        <v>0</v>
      </c>
      <c r="R70" s="361">
        <v>0</v>
      </c>
      <c r="S70" s="361">
        <v>0</v>
      </c>
      <c r="T70" s="361">
        <v>0</v>
      </c>
      <c r="U70" s="361">
        <v>0</v>
      </c>
      <c r="V70" s="361">
        <v>0</v>
      </c>
      <c r="W70" s="361">
        <v>0</v>
      </c>
      <c r="X70" s="361">
        <v>0</v>
      </c>
      <c r="Y70" s="361">
        <v>0</v>
      </c>
      <c r="Z70" s="361">
        <v>0</v>
      </c>
      <c r="AA70" s="361">
        <v>0</v>
      </c>
      <c r="AB70" s="361">
        <v>0</v>
      </c>
      <c r="AC70" s="361">
        <v>0</v>
      </c>
      <c r="AD70" s="361">
        <v>0</v>
      </c>
      <c r="AE70" s="361">
        <v>0</v>
      </c>
      <c r="AF70" s="361">
        <v>0</v>
      </c>
      <c r="AG70" s="361">
        <v>0</v>
      </c>
      <c r="AH70" s="361">
        <v>1598.9518669860679</v>
      </c>
      <c r="AI70" s="361">
        <v>1454.06098519591</v>
      </c>
      <c r="AJ70" s="361">
        <v>1498.6246909417148</v>
      </c>
      <c r="AK70" s="361">
        <v>1756.2108333612919</v>
      </c>
      <c r="AL70" s="361">
        <v>2261.3629415177393</v>
      </c>
      <c r="AM70" s="361">
        <v>2645.8436512237408</v>
      </c>
      <c r="AN70" s="361">
        <v>2845.1873262538579</v>
      </c>
      <c r="AO70" s="361">
        <v>3260.8150275280568</v>
      </c>
      <c r="AP70" s="361">
        <v>3536.6603175497062</v>
      </c>
      <c r="AQ70" s="361">
        <v>3604.5622255835387</v>
      </c>
      <c r="AR70" s="361">
        <v>3737.2665349125236</v>
      </c>
      <c r="AS70" s="361">
        <v>3800.8076430153073</v>
      </c>
      <c r="AT70" s="361">
        <v>4161.736525472129</v>
      </c>
      <c r="AU70" s="361">
        <v>4922.9176817355874</v>
      </c>
      <c r="AV70" s="361">
        <v>5788.5766265794718</v>
      </c>
      <c r="AW70" s="361">
        <v>6121.5237596731959</v>
      </c>
      <c r="AX70" s="361">
        <v>6560.1399895693703</v>
      </c>
      <c r="AY70" s="361">
        <v>6700.8826689297821</v>
      </c>
      <c r="AZ70" s="361">
        <v>6545.7769997783525</v>
      </c>
      <c r="BA70" s="361">
        <v>6190.6515211399146</v>
      </c>
      <c r="BB70" s="361">
        <v>5866.1777242117078</v>
      </c>
      <c r="BC70" s="361">
        <v>5876.461244212097</v>
      </c>
      <c r="BD70" s="361">
        <v>6284.8974436075732</v>
      </c>
      <c r="BE70" s="361">
        <v>6489.6407598187925</v>
      </c>
      <c r="BF70" s="361">
        <v>6481.0851078096657</v>
      </c>
      <c r="BG70" s="361">
        <v>6662.2149029038337</v>
      </c>
      <c r="BH70" s="361">
        <v>5950.1669525025218</v>
      </c>
      <c r="BI70" s="361">
        <v>4930.7864604035522</v>
      </c>
      <c r="BJ70" s="361">
        <v>4319.2369517795596</v>
      </c>
      <c r="BK70" s="361">
        <v>4088.9212273742596</v>
      </c>
      <c r="BL70" s="361">
        <v>3676.8487550149775</v>
      </c>
      <c r="BM70" s="361">
        <v>3296.1262110143798</v>
      </c>
      <c r="BN70" s="361">
        <v>0</v>
      </c>
      <c r="BO70" s="361">
        <v>0</v>
      </c>
      <c r="BP70" s="361">
        <v>0</v>
      </c>
      <c r="BQ70" s="361">
        <v>0</v>
      </c>
      <c r="BR70" s="361">
        <v>0</v>
      </c>
      <c r="BS70" s="361">
        <v>0</v>
      </c>
      <c r="BT70" s="361">
        <v>0</v>
      </c>
      <c r="BU70" s="361">
        <v>0</v>
      </c>
      <c r="BV70" s="361">
        <v>0</v>
      </c>
      <c r="BW70" s="361">
        <v>0</v>
      </c>
      <c r="BX70" s="362">
        <v>0</v>
      </c>
      <c r="BY70" s="362">
        <v>0</v>
      </c>
      <c r="BZ70" s="362">
        <v>0</v>
      </c>
      <c r="CA70" s="363">
        <v>0</v>
      </c>
    </row>
    <row r="71" spans="1:79" s="54" customFormat="1" x14ac:dyDescent="0.4">
      <c r="A71" s="48"/>
      <c r="B71" s="261" t="s">
        <v>517</v>
      </c>
      <c r="C71" s="123"/>
      <c r="D71" s="361">
        <v>0</v>
      </c>
      <c r="E71" s="361">
        <v>0</v>
      </c>
      <c r="F71" s="361">
        <v>0</v>
      </c>
      <c r="G71" s="361">
        <v>0</v>
      </c>
      <c r="H71" s="361">
        <v>0</v>
      </c>
      <c r="I71" s="361">
        <v>0</v>
      </c>
      <c r="J71" s="361">
        <v>0</v>
      </c>
      <c r="K71" s="361">
        <v>0</v>
      </c>
      <c r="L71" s="361">
        <v>0</v>
      </c>
      <c r="M71" s="361">
        <v>0</v>
      </c>
      <c r="N71" s="361">
        <v>0</v>
      </c>
      <c r="O71" s="361">
        <v>0</v>
      </c>
      <c r="P71" s="361">
        <v>0</v>
      </c>
      <c r="Q71" s="361">
        <v>0</v>
      </c>
      <c r="R71" s="361">
        <v>0</v>
      </c>
      <c r="S71" s="361">
        <v>0</v>
      </c>
      <c r="T71" s="361">
        <v>0</v>
      </c>
      <c r="U71" s="361">
        <v>0</v>
      </c>
      <c r="V71" s="361">
        <v>0</v>
      </c>
      <c r="W71" s="361">
        <v>0</v>
      </c>
      <c r="X71" s="361">
        <v>0</v>
      </c>
      <c r="Y71" s="361">
        <v>0</v>
      </c>
      <c r="Z71" s="361">
        <v>0</v>
      </c>
      <c r="AA71" s="361">
        <v>0</v>
      </c>
      <c r="AB71" s="361">
        <v>0</v>
      </c>
      <c r="AC71" s="361">
        <v>0</v>
      </c>
      <c r="AD71" s="361">
        <v>0</v>
      </c>
      <c r="AE71" s="361">
        <v>0</v>
      </c>
      <c r="AF71" s="361">
        <v>0</v>
      </c>
      <c r="AG71" s="361">
        <v>0</v>
      </c>
      <c r="AH71" s="361">
        <v>148.40571220529372</v>
      </c>
      <c r="AI71" s="361">
        <v>139.26217886383364</v>
      </c>
      <c r="AJ71" s="361">
        <v>140.92571635002363</v>
      </c>
      <c r="AK71" s="361">
        <v>146.19019724413005</v>
      </c>
      <c r="AL71" s="361">
        <v>176.85017875972062</v>
      </c>
      <c r="AM71" s="361">
        <v>199.26855950639055</v>
      </c>
      <c r="AN71" s="361">
        <v>217.44986010964109</v>
      </c>
      <c r="AO71" s="361">
        <v>250.83192519446592</v>
      </c>
      <c r="AP71" s="361">
        <v>302.86976421362959</v>
      </c>
      <c r="AQ71" s="361">
        <v>311.67267364068192</v>
      </c>
      <c r="AR71" s="361">
        <v>386.02866592172489</v>
      </c>
      <c r="AS71" s="361">
        <v>389.92741622644087</v>
      </c>
      <c r="AT71" s="361">
        <v>297.76692112665279</v>
      </c>
      <c r="AU71" s="361">
        <v>463.02967006534021</v>
      </c>
      <c r="AV71" s="361">
        <v>448.2453478238744</v>
      </c>
      <c r="AW71" s="361">
        <v>432.68601674798498</v>
      </c>
      <c r="AX71" s="361">
        <v>461.52552382801048</v>
      </c>
      <c r="AY71" s="361">
        <v>571.89244818064265</v>
      </c>
      <c r="AZ71" s="361">
        <v>754.28962877112019</v>
      </c>
      <c r="BA71" s="361">
        <v>777.97763879887873</v>
      </c>
      <c r="BB71" s="361">
        <v>672.80191102351989</v>
      </c>
      <c r="BC71" s="361">
        <v>662.82568159545986</v>
      </c>
      <c r="BD71" s="361">
        <v>649.66175697650965</v>
      </c>
      <c r="BE71" s="361">
        <v>627.42765753115316</v>
      </c>
      <c r="BF71" s="361">
        <v>598.23245590893362</v>
      </c>
      <c r="BG71" s="361">
        <v>601.16401472432619</v>
      </c>
      <c r="BH71" s="361">
        <v>543.96180360928258</v>
      </c>
      <c r="BI71" s="361">
        <v>401.13106967889433</v>
      </c>
      <c r="BJ71" s="361">
        <v>384.49429966061086</v>
      </c>
      <c r="BK71" s="361">
        <v>429.50334655183894</v>
      </c>
      <c r="BL71" s="361">
        <v>320.82307764346371</v>
      </c>
      <c r="BM71" s="361">
        <v>88.860339980617724</v>
      </c>
      <c r="BN71" s="361">
        <v>0</v>
      </c>
      <c r="BO71" s="361">
        <v>0</v>
      </c>
      <c r="BP71" s="361">
        <v>0</v>
      </c>
      <c r="BQ71" s="361">
        <v>0</v>
      </c>
      <c r="BR71" s="361">
        <v>0</v>
      </c>
      <c r="BS71" s="361">
        <v>0</v>
      </c>
      <c r="BT71" s="361">
        <v>0</v>
      </c>
      <c r="BU71" s="361">
        <v>0</v>
      </c>
      <c r="BV71" s="361">
        <v>0</v>
      </c>
      <c r="BW71" s="361">
        <v>0</v>
      </c>
      <c r="BX71" s="362">
        <v>0</v>
      </c>
      <c r="BY71" s="362">
        <v>0</v>
      </c>
      <c r="BZ71" s="362">
        <v>0</v>
      </c>
      <c r="CA71" s="363">
        <v>0</v>
      </c>
    </row>
    <row r="72" spans="1:79" s="54" customFormat="1" x14ac:dyDescent="0.4">
      <c r="A72" s="48"/>
      <c r="B72" s="415" t="s">
        <v>518</v>
      </c>
      <c r="C72" s="327"/>
      <c r="D72" s="361">
        <v>0</v>
      </c>
      <c r="E72" s="361">
        <v>0</v>
      </c>
      <c r="F72" s="361">
        <v>0</v>
      </c>
      <c r="G72" s="361">
        <v>0</v>
      </c>
      <c r="H72" s="361">
        <v>0</v>
      </c>
      <c r="I72" s="361">
        <v>0</v>
      </c>
      <c r="J72" s="361">
        <v>0</v>
      </c>
      <c r="K72" s="361">
        <v>0</v>
      </c>
      <c r="L72" s="361">
        <v>0</v>
      </c>
      <c r="M72" s="361">
        <v>0</v>
      </c>
      <c r="N72" s="361">
        <v>0</v>
      </c>
      <c r="O72" s="361">
        <v>0</v>
      </c>
      <c r="P72" s="361">
        <v>0</v>
      </c>
      <c r="Q72" s="361">
        <v>0</v>
      </c>
      <c r="R72" s="361">
        <v>0</v>
      </c>
      <c r="S72" s="361">
        <v>0</v>
      </c>
      <c r="T72" s="361">
        <v>0</v>
      </c>
      <c r="U72" s="361">
        <v>0</v>
      </c>
      <c r="V72" s="361">
        <v>0</v>
      </c>
      <c r="W72" s="361">
        <v>0</v>
      </c>
      <c r="X72" s="361">
        <v>0</v>
      </c>
      <c r="Y72" s="361">
        <v>0</v>
      </c>
      <c r="Z72" s="361">
        <v>0</v>
      </c>
      <c r="AA72" s="361">
        <v>0</v>
      </c>
      <c r="AB72" s="361">
        <v>0</v>
      </c>
      <c r="AC72" s="361">
        <v>0</v>
      </c>
      <c r="AD72" s="361">
        <v>0</v>
      </c>
      <c r="AE72" s="361">
        <v>0</v>
      </c>
      <c r="AF72" s="361">
        <v>0</v>
      </c>
      <c r="AG72" s="361">
        <v>0</v>
      </c>
      <c r="AH72" s="361">
        <v>100.5329018164893</v>
      </c>
      <c r="AI72" s="361">
        <v>110.5905538036326</v>
      </c>
      <c r="AJ72" s="361">
        <v>116.86522819270253</v>
      </c>
      <c r="AK72" s="361">
        <v>143.88847924496716</v>
      </c>
      <c r="AL72" s="361">
        <v>188.44691179314495</v>
      </c>
      <c r="AM72" s="361">
        <v>246.31808050095498</v>
      </c>
      <c r="AN72" s="361">
        <v>293.42631725638313</v>
      </c>
      <c r="AO72" s="361">
        <v>288.08419131245591</v>
      </c>
      <c r="AP72" s="361">
        <v>355.33539266008512</v>
      </c>
      <c r="AQ72" s="361">
        <v>483.3184939065647</v>
      </c>
      <c r="AR72" s="361">
        <v>316.034457265588</v>
      </c>
      <c r="AS72" s="361">
        <v>319.03152236708797</v>
      </c>
      <c r="AT72" s="361">
        <v>511.60220540458829</v>
      </c>
      <c r="AU72" s="361">
        <v>738.47706918733138</v>
      </c>
      <c r="AV72" s="361">
        <v>564.06388735823384</v>
      </c>
      <c r="AW72" s="361">
        <v>558.26821622253294</v>
      </c>
      <c r="AX72" s="361">
        <v>689.93693465219542</v>
      </c>
      <c r="AY72" s="361">
        <v>776.97716504427865</v>
      </c>
      <c r="AZ72" s="361">
        <v>684.0132077243461</v>
      </c>
      <c r="BA72" s="361">
        <v>614.11534477256509</v>
      </c>
      <c r="BB72" s="361">
        <v>569.63398966723435</v>
      </c>
      <c r="BC72" s="361">
        <v>426.05011294713825</v>
      </c>
      <c r="BD72" s="361">
        <v>423.76943360708435</v>
      </c>
      <c r="BE72" s="361">
        <v>467.924806648752</v>
      </c>
      <c r="BF72" s="361">
        <v>496.39943723147019</v>
      </c>
      <c r="BG72" s="361">
        <v>665.58498719208694</v>
      </c>
      <c r="BH72" s="361">
        <v>510.83626723961163</v>
      </c>
      <c r="BI72" s="361">
        <v>330.42651515100852</v>
      </c>
      <c r="BJ72" s="361">
        <v>308.08851434567259</v>
      </c>
      <c r="BK72" s="361">
        <v>283.75344610701956</v>
      </c>
      <c r="BL72" s="361">
        <v>255.3780648900194</v>
      </c>
      <c r="BM72" s="361">
        <v>337.09937466697392</v>
      </c>
      <c r="BN72" s="361">
        <v>0</v>
      </c>
      <c r="BO72" s="361">
        <v>0</v>
      </c>
      <c r="BP72" s="361">
        <v>0</v>
      </c>
      <c r="BQ72" s="361">
        <v>0</v>
      </c>
      <c r="BR72" s="361">
        <v>0</v>
      </c>
      <c r="BS72" s="361">
        <v>0</v>
      </c>
      <c r="BT72" s="361">
        <v>0</v>
      </c>
      <c r="BU72" s="361">
        <v>0</v>
      </c>
      <c r="BV72" s="361">
        <v>0</v>
      </c>
      <c r="BW72" s="361">
        <v>0</v>
      </c>
      <c r="BX72" s="362">
        <v>0</v>
      </c>
      <c r="BY72" s="362">
        <v>0</v>
      </c>
      <c r="BZ72" s="362">
        <v>0</v>
      </c>
      <c r="CA72" s="363">
        <v>0</v>
      </c>
    </row>
    <row r="73" spans="1:79" s="54" customFormat="1" ht="24.75" customHeight="1" x14ac:dyDescent="0.4">
      <c r="A73" s="48"/>
      <c r="B73" s="123" t="s">
        <v>508</v>
      </c>
      <c r="C73" s="234"/>
      <c r="D73" s="361">
        <v>0</v>
      </c>
      <c r="E73" s="361">
        <v>0</v>
      </c>
      <c r="F73" s="361">
        <v>0</v>
      </c>
      <c r="G73" s="361">
        <v>0</v>
      </c>
      <c r="H73" s="361">
        <v>0</v>
      </c>
      <c r="I73" s="361">
        <v>0</v>
      </c>
      <c r="J73" s="361">
        <v>0</v>
      </c>
      <c r="K73" s="361">
        <v>0</v>
      </c>
      <c r="L73" s="361">
        <v>0</v>
      </c>
      <c r="M73" s="361">
        <v>0</v>
      </c>
      <c r="N73" s="361">
        <v>0</v>
      </c>
      <c r="O73" s="361">
        <v>0</v>
      </c>
      <c r="P73" s="361">
        <v>0</v>
      </c>
      <c r="Q73" s="361">
        <v>0</v>
      </c>
      <c r="R73" s="361">
        <v>0</v>
      </c>
      <c r="S73" s="361">
        <v>0</v>
      </c>
      <c r="T73" s="361">
        <v>0</v>
      </c>
      <c r="U73" s="361">
        <v>0</v>
      </c>
      <c r="V73" s="361">
        <v>0</v>
      </c>
      <c r="W73" s="361">
        <v>0</v>
      </c>
      <c r="X73" s="361">
        <v>0</v>
      </c>
      <c r="Y73" s="361">
        <v>0</v>
      </c>
      <c r="Z73" s="361">
        <v>0</v>
      </c>
      <c r="AA73" s="361">
        <v>0</v>
      </c>
      <c r="AB73" s="361">
        <v>0</v>
      </c>
      <c r="AC73" s="361">
        <v>0</v>
      </c>
      <c r="AD73" s="361">
        <v>0</v>
      </c>
      <c r="AE73" s="361">
        <v>0</v>
      </c>
      <c r="AF73" s="361">
        <v>0</v>
      </c>
      <c r="AG73" s="361">
        <v>0</v>
      </c>
      <c r="AH73" s="361">
        <v>1376.3732852315914</v>
      </c>
      <c r="AI73" s="361">
        <v>1237.3053674923656</v>
      </c>
      <c r="AJ73" s="361">
        <v>1360.7431287054328</v>
      </c>
      <c r="AK73" s="361">
        <v>1755.4162134337416</v>
      </c>
      <c r="AL73" s="361">
        <v>2190.2361356374904</v>
      </c>
      <c r="AM73" s="361">
        <v>2443.7038684062773</v>
      </c>
      <c r="AN73" s="361">
        <v>2674.2942612623156</v>
      </c>
      <c r="AO73" s="361">
        <v>2910.9410306783029</v>
      </c>
      <c r="AP73" s="361">
        <v>2970.4502085867775</v>
      </c>
      <c r="AQ73" s="361">
        <v>2916.3768408281053</v>
      </c>
      <c r="AR73" s="361">
        <v>2804.7802568108732</v>
      </c>
      <c r="AS73" s="361">
        <v>2791.0379847534859</v>
      </c>
      <c r="AT73" s="361">
        <v>2914.6633746115012</v>
      </c>
      <c r="AU73" s="361">
        <v>3587.285627685098</v>
      </c>
      <c r="AV73" s="361">
        <v>4346.4051566466742</v>
      </c>
      <c r="AW73" s="361">
        <v>4706.898821404754</v>
      </c>
      <c r="AX73" s="361">
        <v>4511.4800097065245</v>
      </c>
      <c r="AY73" s="361">
        <v>4311.7391213311721</v>
      </c>
      <c r="AZ73" s="361">
        <v>3700.48494008851</v>
      </c>
      <c r="BA73" s="361">
        <v>3248.3295372423395</v>
      </c>
      <c r="BB73" s="361">
        <v>3215.9440141989212</v>
      </c>
      <c r="BC73" s="361">
        <v>3535.0791988314672</v>
      </c>
      <c r="BD73" s="361">
        <v>4269.8786955225032</v>
      </c>
      <c r="BE73" s="361">
        <v>4774.0022859133614</v>
      </c>
      <c r="BF73" s="361">
        <v>5120.7115081366364</v>
      </c>
      <c r="BG73" s="361">
        <v>5150.780140760934</v>
      </c>
      <c r="BH73" s="361">
        <v>4381.0977696098989</v>
      </c>
      <c r="BI73" s="361">
        <v>3289.7957208080743</v>
      </c>
      <c r="BJ73" s="361">
        <v>2592.8069549481984</v>
      </c>
      <c r="BK73" s="361">
        <v>2144.4460065849321</v>
      </c>
      <c r="BL73" s="361">
        <v>1749.1347247633284</v>
      </c>
      <c r="BM73" s="361">
        <v>1039.2495228047071</v>
      </c>
      <c r="BN73" s="361">
        <v>0</v>
      </c>
      <c r="BO73" s="361">
        <v>0</v>
      </c>
      <c r="BP73" s="361">
        <v>0</v>
      </c>
      <c r="BQ73" s="361">
        <v>0</v>
      </c>
      <c r="BR73" s="361">
        <v>0</v>
      </c>
      <c r="BS73" s="361">
        <v>0</v>
      </c>
      <c r="BT73" s="361">
        <v>0</v>
      </c>
      <c r="BU73" s="361">
        <v>0</v>
      </c>
      <c r="BV73" s="361">
        <v>0</v>
      </c>
      <c r="BW73" s="361">
        <v>0</v>
      </c>
      <c r="BX73" s="362">
        <v>0</v>
      </c>
      <c r="BY73" s="362">
        <v>0</v>
      </c>
      <c r="BZ73" s="362">
        <v>0</v>
      </c>
      <c r="CA73" s="363">
        <v>0</v>
      </c>
    </row>
    <row r="74" spans="1:79" s="54" customFormat="1" x14ac:dyDescent="0.4">
      <c r="A74" s="48"/>
      <c r="B74" s="261" t="s">
        <v>514</v>
      </c>
      <c r="C74" s="123"/>
      <c r="D74" s="361">
        <v>0</v>
      </c>
      <c r="E74" s="361">
        <v>0</v>
      </c>
      <c r="F74" s="361">
        <v>0</v>
      </c>
      <c r="G74" s="361">
        <v>0</v>
      </c>
      <c r="H74" s="361">
        <v>0</v>
      </c>
      <c r="I74" s="361">
        <v>0</v>
      </c>
      <c r="J74" s="361">
        <v>0</v>
      </c>
      <c r="K74" s="361">
        <v>0</v>
      </c>
      <c r="L74" s="361">
        <v>0</v>
      </c>
      <c r="M74" s="361">
        <v>0</v>
      </c>
      <c r="N74" s="361">
        <v>0</v>
      </c>
      <c r="O74" s="361">
        <v>0</v>
      </c>
      <c r="P74" s="361">
        <v>0</v>
      </c>
      <c r="Q74" s="361">
        <v>0</v>
      </c>
      <c r="R74" s="361">
        <v>0</v>
      </c>
      <c r="S74" s="361">
        <v>0</v>
      </c>
      <c r="T74" s="361">
        <v>0</v>
      </c>
      <c r="U74" s="361">
        <v>0</v>
      </c>
      <c r="V74" s="361">
        <v>0</v>
      </c>
      <c r="W74" s="361">
        <v>0</v>
      </c>
      <c r="X74" s="361">
        <v>0</v>
      </c>
      <c r="Y74" s="361">
        <v>0</v>
      </c>
      <c r="Z74" s="361">
        <v>0</v>
      </c>
      <c r="AA74" s="361">
        <v>0</v>
      </c>
      <c r="AB74" s="361">
        <v>0</v>
      </c>
      <c r="AC74" s="361">
        <v>0</v>
      </c>
      <c r="AD74" s="361">
        <v>0</v>
      </c>
      <c r="AE74" s="361">
        <v>0</v>
      </c>
      <c r="AF74" s="361">
        <v>0</v>
      </c>
      <c r="AG74" s="361">
        <v>0</v>
      </c>
      <c r="AH74" s="361">
        <v>447.47322019830477</v>
      </c>
      <c r="AI74" s="361">
        <v>388.8005353544076</v>
      </c>
      <c r="AJ74" s="361">
        <v>458.48199917698543</v>
      </c>
      <c r="AK74" s="361">
        <v>768.50914214437205</v>
      </c>
      <c r="AL74" s="361">
        <v>1036.7176077312504</v>
      </c>
      <c r="AM74" s="361">
        <v>1194.0305090467343</v>
      </c>
      <c r="AN74" s="361">
        <v>1334.671911645434</v>
      </c>
      <c r="AO74" s="361">
        <v>1410.9250287658683</v>
      </c>
      <c r="AP74" s="361">
        <v>1369.5209562198729</v>
      </c>
      <c r="AQ74" s="361">
        <v>1210.9434454407926</v>
      </c>
      <c r="AR74" s="361">
        <v>919.62645283489701</v>
      </c>
      <c r="AS74" s="361">
        <v>698.4933714232177</v>
      </c>
      <c r="AT74" s="361">
        <v>685.35936497590728</v>
      </c>
      <c r="AU74" s="361">
        <v>970.28719807273592</v>
      </c>
      <c r="AV74" s="361">
        <v>1201.5209044086725</v>
      </c>
      <c r="AW74" s="361">
        <v>1261.5494682903113</v>
      </c>
      <c r="AX74" s="361">
        <v>1327.8979983823458</v>
      </c>
      <c r="AY74" s="361">
        <v>1036.9478456022641</v>
      </c>
      <c r="AZ74" s="361">
        <v>418.44935047578491</v>
      </c>
      <c r="BA74" s="361">
        <v>0</v>
      </c>
      <c r="BB74" s="361">
        <v>0</v>
      </c>
      <c r="BC74" s="361">
        <v>0</v>
      </c>
      <c r="BD74" s="361">
        <v>0</v>
      </c>
      <c r="BE74" s="361">
        <v>0</v>
      </c>
      <c r="BF74" s="361">
        <v>0</v>
      </c>
      <c r="BG74" s="361">
        <v>0</v>
      </c>
      <c r="BH74" s="361">
        <v>0</v>
      </c>
      <c r="BI74" s="361">
        <v>0</v>
      </c>
      <c r="BJ74" s="361">
        <v>0</v>
      </c>
      <c r="BK74" s="361">
        <v>0</v>
      </c>
      <c r="BL74" s="361">
        <v>0</v>
      </c>
      <c r="BM74" s="361">
        <v>0</v>
      </c>
      <c r="BN74" s="361">
        <v>0</v>
      </c>
      <c r="BO74" s="361">
        <v>0</v>
      </c>
      <c r="BP74" s="361">
        <v>0</v>
      </c>
      <c r="BQ74" s="361">
        <v>0</v>
      </c>
      <c r="BR74" s="361">
        <v>0</v>
      </c>
      <c r="BS74" s="361">
        <v>0</v>
      </c>
      <c r="BT74" s="361">
        <v>0</v>
      </c>
      <c r="BU74" s="361">
        <v>0</v>
      </c>
      <c r="BV74" s="361">
        <v>0</v>
      </c>
      <c r="BW74" s="361">
        <v>0</v>
      </c>
      <c r="BX74" s="362">
        <v>0</v>
      </c>
      <c r="BY74" s="362">
        <v>0</v>
      </c>
      <c r="BZ74" s="362">
        <v>0</v>
      </c>
      <c r="CA74" s="363">
        <v>0</v>
      </c>
    </row>
    <row r="75" spans="1:79" s="54" customFormat="1" x14ac:dyDescent="0.4">
      <c r="A75" s="48"/>
      <c r="B75" s="261" t="s">
        <v>515</v>
      </c>
      <c r="C75" s="123"/>
      <c r="D75" s="361">
        <v>0</v>
      </c>
      <c r="E75" s="361">
        <v>0</v>
      </c>
      <c r="F75" s="361">
        <v>0</v>
      </c>
      <c r="G75" s="361">
        <v>0</v>
      </c>
      <c r="H75" s="361">
        <v>0</v>
      </c>
      <c r="I75" s="361">
        <v>0</v>
      </c>
      <c r="J75" s="361">
        <v>0</v>
      </c>
      <c r="K75" s="361">
        <v>0</v>
      </c>
      <c r="L75" s="361">
        <v>0</v>
      </c>
      <c r="M75" s="361">
        <v>0</v>
      </c>
      <c r="N75" s="361">
        <v>0</v>
      </c>
      <c r="O75" s="361">
        <v>0</v>
      </c>
      <c r="P75" s="361">
        <v>0</v>
      </c>
      <c r="Q75" s="361">
        <v>0</v>
      </c>
      <c r="R75" s="361">
        <v>0</v>
      </c>
      <c r="S75" s="361">
        <v>0</v>
      </c>
      <c r="T75" s="361">
        <v>0</v>
      </c>
      <c r="U75" s="361">
        <v>0</v>
      </c>
      <c r="V75" s="361">
        <v>0</v>
      </c>
      <c r="W75" s="361">
        <v>0</v>
      </c>
      <c r="X75" s="361">
        <v>0</v>
      </c>
      <c r="Y75" s="361">
        <v>0</v>
      </c>
      <c r="Z75" s="361">
        <v>0</v>
      </c>
      <c r="AA75" s="361">
        <v>0</v>
      </c>
      <c r="AB75" s="361">
        <v>0</v>
      </c>
      <c r="AC75" s="361">
        <v>0</v>
      </c>
      <c r="AD75" s="361">
        <v>0</v>
      </c>
      <c r="AE75" s="361">
        <v>0</v>
      </c>
      <c r="AF75" s="361">
        <v>0</v>
      </c>
      <c r="AG75" s="361">
        <v>0</v>
      </c>
      <c r="AH75" s="361">
        <v>13.418660946803213</v>
      </c>
      <c r="AI75" s="361">
        <v>12.770157484223873</v>
      </c>
      <c r="AJ75" s="361">
        <v>15.182985026263097</v>
      </c>
      <c r="AK75" s="361">
        <v>9.4946800594388172</v>
      </c>
      <c r="AL75" s="361">
        <v>14.953966952317829</v>
      </c>
      <c r="AM75" s="361">
        <v>13.342081062223299</v>
      </c>
      <c r="AN75" s="361">
        <v>15.659583558972157</v>
      </c>
      <c r="AO75" s="361">
        <v>14.926711269327669</v>
      </c>
      <c r="AP75" s="361">
        <v>14.828972666820263</v>
      </c>
      <c r="AQ75" s="361">
        <v>25.260805954353962</v>
      </c>
      <c r="AR75" s="361">
        <v>43.217012795994805</v>
      </c>
      <c r="AS75" s="361">
        <v>45.734899116287004</v>
      </c>
      <c r="AT75" s="361">
        <v>49.916441972695914</v>
      </c>
      <c r="AU75" s="361">
        <v>57.101429973918236</v>
      </c>
      <c r="AV75" s="361">
        <v>65.128354548280598</v>
      </c>
      <c r="AW75" s="361">
        <v>71.040908221920517</v>
      </c>
      <c r="AX75" s="361">
        <v>70.385071465475946</v>
      </c>
      <c r="AY75" s="361">
        <v>73.624868170860154</v>
      </c>
      <c r="AZ75" s="361">
        <v>76.952718988351862</v>
      </c>
      <c r="BA75" s="361">
        <v>77.846010555162223</v>
      </c>
      <c r="BB75" s="361">
        <v>79.089948540539169</v>
      </c>
      <c r="BC75" s="361">
        <v>81.60911456887635</v>
      </c>
      <c r="BD75" s="361">
        <v>91.564604149577605</v>
      </c>
      <c r="BE75" s="361">
        <v>100.41139738466529</v>
      </c>
      <c r="BF75" s="361">
        <v>110.54411116764074</v>
      </c>
      <c r="BG75" s="361">
        <v>60.747760939951313</v>
      </c>
      <c r="BH75" s="361">
        <v>0</v>
      </c>
      <c r="BI75" s="361">
        <v>0</v>
      </c>
      <c r="BJ75" s="361">
        <v>0</v>
      </c>
      <c r="BK75" s="361">
        <v>0</v>
      </c>
      <c r="BL75" s="361">
        <v>0</v>
      </c>
      <c r="BM75" s="361">
        <v>0</v>
      </c>
      <c r="BN75" s="361">
        <v>0</v>
      </c>
      <c r="BO75" s="361">
        <v>0</v>
      </c>
      <c r="BP75" s="361">
        <v>0</v>
      </c>
      <c r="BQ75" s="361">
        <v>0</v>
      </c>
      <c r="BR75" s="361">
        <v>0</v>
      </c>
      <c r="BS75" s="361">
        <v>0</v>
      </c>
      <c r="BT75" s="361">
        <v>0</v>
      </c>
      <c r="BU75" s="361">
        <v>0</v>
      </c>
      <c r="BV75" s="361">
        <v>0</v>
      </c>
      <c r="BW75" s="361">
        <v>0</v>
      </c>
      <c r="BX75" s="362">
        <v>0</v>
      </c>
      <c r="BY75" s="362">
        <v>0</v>
      </c>
      <c r="BZ75" s="362">
        <v>0</v>
      </c>
      <c r="CA75" s="363">
        <v>0</v>
      </c>
    </row>
    <row r="76" spans="1:79" s="54" customFormat="1" x14ac:dyDescent="0.4">
      <c r="A76" s="48"/>
      <c r="B76" s="261" t="s">
        <v>500</v>
      </c>
      <c r="C76" s="123"/>
      <c r="D76" s="361">
        <v>0</v>
      </c>
      <c r="E76" s="361">
        <v>0</v>
      </c>
      <c r="F76" s="361">
        <v>0</v>
      </c>
      <c r="G76" s="361">
        <v>0</v>
      </c>
      <c r="H76" s="361">
        <v>0</v>
      </c>
      <c r="I76" s="361">
        <v>0</v>
      </c>
      <c r="J76" s="361">
        <v>0</v>
      </c>
      <c r="K76" s="361">
        <v>0</v>
      </c>
      <c r="L76" s="361">
        <v>0</v>
      </c>
      <c r="M76" s="361">
        <v>0</v>
      </c>
      <c r="N76" s="361">
        <v>0</v>
      </c>
      <c r="O76" s="361">
        <v>0</v>
      </c>
      <c r="P76" s="361">
        <v>0</v>
      </c>
      <c r="Q76" s="361">
        <v>0</v>
      </c>
      <c r="R76" s="361">
        <v>0</v>
      </c>
      <c r="S76" s="361">
        <v>0</v>
      </c>
      <c r="T76" s="361">
        <v>0</v>
      </c>
      <c r="U76" s="361">
        <v>0</v>
      </c>
      <c r="V76" s="361">
        <v>0</v>
      </c>
      <c r="W76" s="361">
        <v>0</v>
      </c>
      <c r="X76" s="361">
        <v>0</v>
      </c>
      <c r="Y76" s="361">
        <v>0</v>
      </c>
      <c r="Z76" s="361">
        <v>0</v>
      </c>
      <c r="AA76" s="361">
        <v>0</v>
      </c>
      <c r="AB76" s="361">
        <v>0</v>
      </c>
      <c r="AC76" s="361">
        <v>0</v>
      </c>
      <c r="AD76" s="361">
        <v>0</v>
      </c>
      <c r="AE76" s="361">
        <v>0</v>
      </c>
      <c r="AF76" s="361">
        <v>0</v>
      </c>
      <c r="AG76" s="361">
        <v>0</v>
      </c>
      <c r="AH76" s="361">
        <v>24.862715522713664</v>
      </c>
      <c r="AI76" s="361">
        <v>24.065602221315615</v>
      </c>
      <c r="AJ76" s="361">
        <v>22.168123889322615</v>
      </c>
      <c r="AK76" s="361">
        <v>24.178973706921326</v>
      </c>
      <c r="AL76" s="361">
        <v>23.497470074544935</v>
      </c>
      <c r="AM76" s="361">
        <v>32.789278908703011</v>
      </c>
      <c r="AN76" s="361">
        <v>32.969882713532165</v>
      </c>
      <c r="AO76" s="361">
        <v>38.044323445407201</v>
      </c>
      <c r="AP76" s="361">
        <v>50.569492970705618</v>
      </c>
      <c r="AQ76" s="361">
        <v>60.568188571216318</v>
      </c>
      <c r="AR76" s="361">
        <v>66.975394494420399</v>
      </c>
      <c r="AS76" s="361">
        <v>86.931246605171339</v>
      </c>
      <c r="AT76" s="361">
        <v>128.35588666962624</v>
      </c>
      <c r="AU76" s="361">
        <v>224.68129053992232</v>
      </c>
      <c r="AV76" s="361">
        <v>317.68469032820065</v>
      </c>
      <c r="AW76" s="361">
        <v>418.06108515323075</v>
      </c>
      <c r="AX76" s="361">
        <v>413.19003668689305</v>
      </c>
      <c r="AY76" s="361">
        <v>466.71765624078387</v>
      </c>
      <c r="AZ76" s="361">
        <v>497.6247497786519</v>
      </c>
      <c r="BA76" s="361">
        <v>535.16267610329612</v>
      </c>
      <c r="BB76" s="361">
        <v>569.36457120286627</v>
      </c>
      <c r="BC76" s="361">
        <v>672.87483068756831</v>
      </c>
      <c r="BD76" s="361">
        <v>844.3152107727459</v>
      </c>
      <c r="BE76" s="361">
        <v>1001.9387955831295</v>
      </c>
      <c r="BF76" s="361">
        <v>1121.7418953403428</v>
      </c>
      <c r="BG76" s="361">
        <v>1189.7927989772429</v>
      </c>
      <c r="BH76" s="361">
        <v>1101.5577878622212</v>
      </c>
      <c r="BI76" s="361">
        <v>859.86282045532482</v>
      </c>
      <c r="BJ76" s="361">
        <v>698.06606925095014</v>
      </c>
      <c r="BK76" s="361">
        <v>584.59548133358646</v>
      </c>
      <c r="BL76" s="361">
        <v>501.16302461175115</v>
      </c>
      <c r="BM76" s="361">
        <v>358.30505765004472</v>
      </c>
      <c r="BN76" s="361">
        <v>0</v>
      </c>
      <c r="BO76" s="361">
        <v>0</v>
      </c>
      <c r="BP76" s="361">
        <v>0</v>
      </c>
      <c r="BQ76" s="361">
        <v>0</v>
      </c>
      <c r="BR76" s="361">
        <v>0</v>
      </c>
      <c r="BS76" s="361">
        <v>0</v>
      </c>
      <c r="BT76" s="361">
        <v>0</v>
      </c>
      <c r="BU76" s="361">
        <v>0</v>
      </c>
      <c r="BV76" s="361">
        <v>0</v>
      </c>
      <c r="BW76" s="361">
        <v>0</v>
      </c>
      <c r="BX76" s="362">
        <v>0</v>
      </c>
      <c r="BY76" s="362">
        <v>0</v>
      </c>
      <c r="BZ76" s="362">
        <v>0</v>
      </c>
      <c r="CA76" s="363">
        <v>0</v>
      </c>
    </row>
    <row r="77" spans="1:79" s="54" customFormat="1" x14ac:dyDescent="0.4">
      <c r="A77" s="48"/>
      <c r="B77" s="261" t="s">
        <v>516</v>
      </c>
      <c r="C77" s="123"/>
      <c r="D77" s="361">
        <v>0</v>
      </c>
      <c r="E77" s="361">
        <v>0</v>
      </c>
      <c r="F77" s="361">
        <v>0</v>
      </c>
      <c r="G77" s="361">
        <v>0</v>
      </c>
      <c r="H77" s="361">
        <v>0</v>
      </c>
      <c r="I77" s="361">
        <v>0</v>
      </c>
      <c r="J77" s="361">
        <v>0</v>
      </c>
      <c r="K77" s="361">
        <v>0</v>
      </c>
      <c r="L77" s="361">
        <v>0</v>
      </c>
      <c r="M77" s="361">
        <v>0</v>
      </c>
      <c r="N77" s="361">
        <v>0</v>
      </c>
      <c r="O77" s="361">
        <v>0</v>
      </c>
      <c r="P77" s="361">
        <v>0</v>
      </c>
      <c r="Q77" s="361">
        <v>0</v>
      </c>
      <c r="R77" s="361">
        <v>0</v>
      </c>
      <c r="S77" s="361">
        <v>0</v>
      </c>
      <c r="T77" s="361">
        <v>0</v>
      </c>
      <c r="U77" s="361">
        <v>0</v>
      </c>
      <c r="V77" s="361">
        <v>0</v>
      </c>
      <c r="W77" s="361">
        <v>0</v>
      </c>
      <c r="X77" s="361">
        <v>0</v>
      </c>
      <c r="Y77" s="361">
        <v>0</v>
      </c>
      <c r="Z77" s="361">
        <v>0</v>
      </c>
      <c r="AA77" s="361">
        <v>0</v>
      </c>
      <c r="AB77" s="361">
        <v>0</v>
      </c>
      <c r="AC77" s="361">
        <v>0</v>
      </c>
      <c r="AD77" s="361">
        <v>0</v>
      </c>
      <c r="AE77" s="361">
        <v>0</v>
      </c>
      <c r="AF77" s="361">
        <v>0</v>
      </c>
      <c r="AG77" s="361">
        <v>0</v>
      </c>
      <c r="AH77" s="361">
        <v>872.00733585422915</v>
      </c>
      <c r="AI77" s="361">
        <v>792.98937763541142</v>
      </c>
      <c r="AJ77" s="361">
        <v>845.8447166530317</v>
      </c>
      <c r="AK77" s="361">
        <v>926.93234224724779</v>
      </c>
      <c r="AL77" s="361">
        <v>1081.2864047847631</v>
      </c>
      <c r="AM77" s="361">
        <v>1158.7157841353185</v>
      </c>
      <c r="AN77" s="361">
        <v>1239.1474266465145</v>
      </c>
      <c r="AO77" s="361">
        <v>1389.4170873635308</v>
      </c>
      <c r="AP77" s="361">
        <v>1476.4380565458664</v>
      </c>
      <c r="AQ77" s="361">
        <v>1552.1224391034236</v>
      </c>
      <c r="AR77" s="361">
        <v>1668.4637128844272</v>
      </c>
      <c r="AS77" s="361">
        <v>1801.6337299797071</v>
      </c>
      <c r="AT77" s="361">
        <v>1877.9466479793039</v>
      </c>
      <c r="AU77" s="361">
        <v>2131.1999118287513</v>
      </c>
      <c r="AV77" s="361">
        <v>2511.8494357611803</v>
      </c>
      <c r="AW77" s="361">
        <v>2689.0610799912192</v>
      </c>
      <c r="AX77" s="361">
        <v>2534.6560727805577</v>
      </c>
      <c r="AY77" s="361">
        <v>2546.3479832581124</v>
      </c>
      <c r="AZ77" s="361">
        <v>2512.8483612520331</v>
      </c>
      <c r="BA77" s="361">
        <v>2442.6854455908256</v>
      </c>
      <c r="BB77" s="361">
        <v>2387.0282438210943</v>
      </c>
      <c r="BC77" s="361">
        <v>2620.3990350392646</v>
      </c>
      <c r="BD77" s="361">
        <v>3140.6418500421955</v>
      </c>
      <c r="BE77" s="361">
        <v>3460.2319445372482</v>
      </c>
      <c r="BF77" s="361">
        <v>3663.5643518840916</v>
      </c>
      <c r="BG77" s="361">
        <v>3695.1383402585461</v>
      </c>
      <c r="BH77" s="361">
        <v>3127.6149610617576</v>
      </c>
      <c r="BI77" s="361">
        <v>2340.3480953227963</v>
      </c>
      <c r="BJ77" s="361">
        <v>1821.4960024641475</v>
      </c>
      <c r="BK77" s="361">
        <v>1497.5003315134022</v>
      </c>
      <c r="BL77" s="361">
        <v>1210.8218002710737</v>
      </c>
      <c r="BM77" s="361">
        <v>646.05318322449455</v>
      </c>
      <c r="BN77" s="361">
        <v>0</v>
      </c>
      <c r="BO77" s="361">
        <v>0</v>
      </c>
      <c r="BP77" s="361">
        <v>0</v>
      </c>
      <c r="BQ77" s="361">
        <v>0</v>
      </c>
      <c r="BR77" s="361">
        <v>0</v>
      </c>
      <c r="BS77" s="361">
        <v>0</v>
      </c>
      <c r="BT77" s="361">
        <v>0</v>
      </c>
      <c r="BU77" s="361">
        <v>0</v>
      </c>
      <c r="BV77" s="361">
        <v>0</v>
      </c>
      <c r="BW77" s="361">
        <v>0</v>
      </c>
      <c r="BX77" s="362">
        <v>0</v>
      </c>
      <c r="BY77" s="362">
        <v>0</v>
      </c>
      <c r="BZ77" s="362">
        <v>0</v>
      </c>
      <c r="CA77" s="363">
        <v>0</v>
      </c>
    </row>
    <row r="78" spans="1:79" s="54" customFormat="1" x14ac:dyDescent="0.4">
      <c r="A78" s="48"/>
      <c r="B78" s="261" t="s">
        <v>517</v>
      </c>
      <c r="C78" s="123"/>
      <c r="D78" s="361">
        <v>0</v>
      </c>
      <c r="E78" s="361">
        <v>0</v>
      </c>
      <c r="F78" s="361">
        <v>0</v>
      </c>
      <c r="G78" s="361">
        <v>0</v>
      </c>
      <c r="H78" s="361">
        <v>0</v>
      </c>
      <c r="I78" s="361">
        <v>0</v>
      </c>
      <c r="J78" s="361">
        <v>0</v>
      </c>
      <c r="K78" s="361">
        <v>0</v>
      </c>
      <c r="L78" s="361">
        <v>0</v>
      </c>
      <c r="M78" s="361">
        <v>0</v>
      </c>
      <c r="N78" s="361">
        <v>0</v>
      </c>
      <c r="O78" s="361">
        <v>0</v>
      </c>
      <c r="P78" s="361">
        <v>0</v>
      </c>
      <c r="Q78" s="361">
        <v>0</v>
      </c>
      <c r="R78" s="361">
        <v>0</v>
      </c>
      <c r="S78" s="361">
        <v>0</v>
      </c>
      <c r="T78" s="361">
        <v>0</v>
      </c>
      <c r="U78" s="361">
        <v>0</v>
      </c>
      <c r="V78" s="361">
        <v>0</v>
      </c>
      <c r="W78" s="361">
        <v>0</v>
      </c>
      <c r="X78" s="361">
        <v>0</v>
      </c>
      <c r="Y78" s="361">
        <v>0</v>
      </c>
      <c r="Z78" s="361">
        <v>0</v>
      </c>
      <c r="AA78" s="361">
        <v>0</v>
      </c>
      <c r="AB78" s="361">
        <v>0</v>
      </c>
      <c r="AC78" s="361">
        <v>0</v>
      </c>
      <c r="AD78" s="361">
        <v>0</v>
      </c>
      <c r="AE78" s="361">
        <v>0</v>
      </c>
      <c r="AF78" s="361">
        <v>0</v>
      </c>
      <c r="AG78" s="361">
        <v>0</v>
      </c>
      <c r="AH78" s="361">
        <v>11.095229499918567</v>
      </c>
      <c r="AI78" s="361">
        <v>10.411633165544869</v>
      </c>
      <c r="AJ78" s="361">
        <v>10.422366164707094</v>
      </c>
      <c r="AK78" s="361">
        <v>13.254884601767106</v>
      </c>
      <c r="AL78" s="361">
        <v>16.354141680725718</v>
      </c>
      <c r="AM78" s="361">
        <v>20.046506200232859</v>
      </c>
      <c r="AN78" s="361">
        <v>22.067553363705731</v>
      </c>
      <c r="AO78" s="361">
        <v>26.822192918207485</v>
      </c>
      <c r="AP78" s="361">
        <v>27.191220048210166</v>
      </c>
      <c r="AQ78" s="361">
        <v>26.455996371159106</v>
      </c>
      <c r="AR78" s="361">
        <v>58.557638827209431</v>
      </c>
      <c r="AS78" s="361">
        <v>87.034605696006693</v>
      </c>
      <c r="AT78" s="361">
        <v>63.677987810775335</v>
      </c>
      <c r="AU78" s="361">
        <v>78.770424503081244</v>
      </c>
      <c r="AV78" s="361">
        <v>111.02325052133273</v>
      </c>
      <c r="AW78" s="361">
        <v>116.68028588717448</v>
      </c>
      <c r="AX78" s="361">
        <v>74.425444033724688</v>
      </c>
      <c r="AY78" s="361">
        <v>82.479774319063722</v>
      </c>
      <c r="AZ78" s="361">
        <v>84.916014123486818</v>
      </c>
      <c r="BA78" s="361">
        <v>84.119586049429927</v>
      </c>
      <c r="BB78" s="361">
        <v>71.901982991130808</v>
      </c>
      <c r="BC78" s="361">
        <v>75.477606306242734</v>
      </c>
      <c r="BD78" s="361">
        <v>91.67046421265637</v>
      </c>
      <c r="BE78" s="361">
        <v>92.840628418620057</v>
      </c>
      <c r="BF78" s="361">
        <v>94.379225743103774</v>
      </c>
      <c r="BG78" s="361">
        <v>76.526257545592529</v>
      </c>
      <c r="BH78" s="361">
        <v>43.31425814882504</v>
      </c>
      <c r="BI78" s="361">
        <v>17.453242453720133</v>
      </c>
      <c r="BJ78" s="361">
        <v>16.15980415474203</v>
      </c>
      <c r="BK78" s="361">
        <v>3.1266773983768972</v>
      </c>
      <c r="BL78" s="361">
        <v>0</v>
      </c>
      <c r="BM78" s="361">
        <v>0</v>
      </c>
      <c r="BN78" s="361">
        <v>0</v>
      </c>
      <c r="BO78" s="361">
        <v>0</v>
      </c>
      <c r="BP78" s="361">
        <v>0</v>
      </c>
      <c r="BQ78" s="361">
        <v>0</v>
      </c>
      <c r="BR78" s="361">
        <v>0</v>
      </c>
      <c r="BS78" s="361">
        <v>0</v>
      </c>
      <c r="BT78" s="361">
        <v>0</v>
      </c>
      <c r="BU78" s="361">
        <v>0</v>
      </c>
      <c r="BV78" s="361">
        <v>0</v>
      </c>
      <c r="BW78" s="361">
        <v>0</v>
      </c>
      <c r="BX78" s="362">
        <v>0</v>
      </c>
      <c r="BY78" s="362">
        <v>0</v>
      </c>
      <c r="BZ78" s="362">
        <v>0</v>
      </c>
      <c r="CA78" s="363">
        <v>0</v>
      </c>
    </row>
    <row r="79" spans="1:79" s="54" customFormat="1" x14ac:dyDescent="0.4">
      <c r="A79" s="48"/>
      <c r="B79" s="415" t="s">
        <v>518</v>
      </c>
      <c r="C79" s="327"/>
      <c r="D79" s="361">
        <v>0</v>
      </c>
      <c r="E79" s="361">
        <v>0</v>
      </c>
      <c r="F79" s="361">
        <v>0</v>
      </c>
      <c r="G79" s="361">
        <v>0</v>
      </c>
      <c r="H79" s="361">
        <v>0</v>
      </c>
      <c r="I79" s="361">
        <v>0</v>
      </c>
      <c r="J79" s="361">
        <v>0</v>
      </c>
      <c r="K79" s="361">
        <v>0</v>
      </c>
      <c r="L79" s="361">
        <v>0</v>
      </c>
      <c r="M79" s="361">
        <v>0</v>
      </c>
      <c r="N79" s="361">
        <v>0</v>
      </c>
      <c r="O79" s="361">
        <v>0</v>
      </c>
      <c r="P79" s="361">
        <v>0</v>
      </c>
      <c r="Q79" s="361">
        <v>0</v>
      </c>
      <c r="R79" s="361">
        <v>0</v>
      </c>
      <c r="S79" s="361">
        <v>0</v>
      </c>
      <c r="T79" s="361">
        <v>0</v>
      </c>
      <c r="U79" s="361">
        <v>0</v>
      </c>
      <c r="V79" s="361">
        <v>0</v>
      </c>
      <c r="W79" s="361">
        <v>0</v>
      </c>
      <c r="X79" s="361">
        <v>0</v>
      </c>
      <c r="Y79" s="361">
        <v>0</v>
      </c>
      <c r="Z79" s="361">
        <v>0</v>
      </c>
      <c r="AA79" s="361">
        <v>0</v>
      </c>
      <c r="AB79" s="361">
        <v>0</v>
      </c>
      <c r="AC79" s="361">
        <v>0</v>
      </c>
      <c r="AD79" s="361">
        <v>0</v>
      </c>
      <c r="AE79" s="361">
        <v>0</v>
      </c>
      <c r="AF79" s="361">
        <v>0</v>
      </c>
      <c r="AG79" s="361">
        <v>0</v>
      </c>
      <c r="AH79" s="361">
        <v>7.516123209622255</v>
      </c>
      <c r="AI79" s="361">
        <v>8.2680616314621016</v>
      </c>
      <c r="AJ79" s="361">
        <v>8.6429377951229576</v>
      </c>
      <c r="AK79" s="361">
        <v>13.046190673994605</v>
      </c>
      <c r="AL79" s="361">
        <v>17.42654441388806</v>
      </c>
      <c r="AM79" s="361">
        <v>24.779709053065616</v>
      </c>
      <c r="AN79" s="361">
        <v>29.777903334157127</v>
      </c>
      <c r="AO79" s="361">
        <v>30.805686915961068</v>
      </c>
      <c r="AP79" s="361">
        <v>31.901510135301692</v>
      </c>
      <c r="AQ79" s="361">
        <v>41.025965387159765</v>
      </c>
      <c r="AR79" s="361">
        <v>47.940044973924209</v>
      </c>
      <c r="AS79" s="361">
        <v>71.210131933096392</v>
      </c>
      <c r="AT79" s="361">
        <v>109.40704520319248</v>
      </c>
      <c r="AU79" s="361">
        <v>125.2453727666892</v>
      </c>
      <c r="AV79" s="361">
        <v>139.19852107900738</v>
      </c>
      <c r="AW79" s="361">
        <v>150.50599386089769</v>
      </c>
      <c r="AX79" s="361">
        <v>90.92538635752679</v>
      </c>
      <c r="AY79" s="361">
        <v>105.62099374008758</v>
      </c>
      <c r="AZ79" s="361">
        <v>109.69374547020172</v>
      </c>
      <c r="BA79" s="361">
        <v>108.51581894362499</v>
      </c>
      <c r="BB79" s="361">
        <v>108.5592676432906</v>
      </c>
      <c r="BC79" s="361">
        <v>84.718612229515458</v>
      </c>
      <c r="BD79" s="361">
        <v>101.68656634532772</v>
      </c>
      <c r="BE79" s="361">
        <v>118.5795199896978</v>
      </c>
      <c r="BF79" s="361">
        <v>130.48192400145814</v>
      </c>
      <c r="BG79" s="361">
        <v>128.57498303960142</v>
      </c>
      <c r="BH79" s="361">
        <v>108.61076253709467</v>
      </c>
      <c r="BI79" s="361">
        <v>72.131562576233534</v>
      </c>
      <c r="BJ79" s="361">
        <v>57.085079078358611</v>
      </c>
      <c r="BK79" s="361">
        <v>59.22351633956648</v>
      </c>
      <c r="BL79" s="361">
        <v>37.149899880503384</v>
      </c>
      <c r="BM79" s="361">
        <v>34.891281930167864</v>
      </c>
      <c r="BN79" s="361">
        <v>0</v>
      </c>
      <c r="BO79" s="361">
        <v>0</v>
      </c>
      <c r="BP79" s="361">
        <v>0</v>
      </c>
      <c r="BQ79" s="361">
        <v>0</v>
      </c>
      <c r="BR79" s="361">
        <v>0</v>
      </c>
      <c r="BS79" s="361">
        <v>0</v>
      </c>
      <c r="BT79" s="361">
        <v>0</v>
      </c>
      <c r="BU79" s="361">
        <v>0</v>
      </c>
      <c r="BV79" s="361">
        <v>0</v>
      </c>
      <c r="BW79" s="361">
        <v>0</v>
      </c>
      <c r="BX79" s="362">
        <v>0</v>
      </c>
      <c r="BY79" s="362">
        <v>0</v>
      </c>
      <c r="BZ79" s="362">
        <v>0</v>
      </c>
      <c r="CA79" s="363">
        <v>0</v>
      </c>
    </row>
    <row r="80" spans="1:79" s="54" customFormat="1" ht="25.5" customHeight="1" x14ac:dyDescent="0.4">
      <c r="A80" s="48"/>
      <c r="B80" s="327" t="s">
        <v>519</v>
      </c>
      <c r="C80" s="327"/>
      <c r="D80" s="361">
        <v>0</v>
      </c>
      <c r="E80" s="361">
        <v>0</v>
      </c>
      <c r="F80" s="361">
        <v>0</v>
      </c>
      <c r="G80" s="361">
        <v>0</v>
      </c>
      <c r="H80" s="361">
        <v>0</v>
      </c>
      <c r="I80" s="361">
        <v>0</v>
      </c>
      <c r="J80" s="361">
        <v>0</v>
      </c>
      <c r="K80" s="361">
        <v>0</v>
      </c>
      <c r="L80" s="361">
        <v>0</v>
      </c>
      <c r="M80" s="361">
        <v>0</v>
      </c>
      <c r="N80" s="361">
        <v>0</v>
      </c>
      <c r="O80" s="361">
        <v>0</v>
      </c>
      <c r="P80" s="361">
        <v>0</v>
      </c>
      <c r="Q80" s="361">
        <v>0</v>
      </c>
      <c r="R80" s="361">
        <v>0</v>
      </c>
      <c r="S80" s="361">
        <v>0</v>
      </c>
      <c r="T80" s="361">
        <v>0</v>
      </c>
      <c r="U80" s="361">
        <v>0</v>
      </c>
      <c r="V80" s="361">
        <v>0</v>
      </c>
      <c r="W80" s="361">
        <v>0</v>
      </c>
      <c r="X80" s="361">
        <v>0</v>
      </c>
      <c r="Y80" s="361">
        <v>0</v>
      </c>
      <c r="Z80" s="361">
        <v>0</v>
      </c>
      <c r="AA80" s="361">
        <v>0</v>
      </c>
      <c r="AB80" s="361">
        <v>0</v>
      </c>
      <c r="AC80" s="361">
        <v>0</v>
      </c>
      <c r="AD80" s="361">
        <v>0</v>
      </c>
      <c r="AE80" s="361">
        <v>0</v>
      </c>
      <c r="AF80" s="361">
        <v>0</v>
      </c>
      <c r="AG80" s="361">
        <v>0</v>
      </c>
      <c r="AH80" s="361">
        <v>0</v>
      </c>
      <c r="AI80" s="361">
        <v>0</v>
      </c>
      <c r="AJ80" s="361">
        <v>0</v>
      </c>
      <c r="AK80" s="361">
        <v>0</v>
      </c>
      <c r="AL80" s="361">
        <v>0</v>
      </c>
      <c r="AM80" s="361">
        <v>0</v>
      </c>
      <c r="AN80" s="361">
        <v>0</v>
      </c>
      <c r="AO80" s="361">
        <v>0</v>
      </c>
      <c r="AP80" s="361">
        <v>0</v>
      </c>
      <c r="AQ80" s="361">
        <v>0</v>
      </c>
      <c r="AR80" s="361">
        <v>0</v>
      </c>
      <c r="AS80" s="361">
        <v>0</v>
      </c>
      <c r="AT80" s="361">
        <v>0</v>
      </c>
      <c r="AU80" s="361">
        <v>0</v>
      </c>
      <c r="AV80" s="361">
        <v>0</v>
      </c>
      <c r="AW80" s="361">
        <v>0</v>
      </c>
      <c r="AX80" s="361">
        <v>0</v>
      </c>
      <c r="AY80" s="361">
        <v>0</v>
      </c>
      <c r="AZ80" s="361">
        <v>0</v>
      </c>
      <c r="BA80" s="361">
        <v>0</v>
      </c>
      <c r="BB80" s="361">
        <v>0</v>
      </c>
      <c r="BC80" s="361">
        <v>0</v>
      </c>
      <c r="BD80" s="361">
        <v>0</v>
      </c>
      <c r="BE80" s="361">
        <v>0</v>
      </c>
      <c r="BF80" s="361">
        <v>0</v>
      </c>
      <c r="BG80" s="361">
        <v>0</v>
      </c>
      <c r="BH80" s="361">
        <v>0</v>
      </c>
      <c r="BI80" s="361">
        <v>0</v>
      </c>
      <c r="BJ80" s="361">
        <v>0</v>
      </c>
      <c r="BK80" s="361">
        <v>0</v>
      </c>
      <c r="BL80" s="361">
        <v>0</v>
      </c>
      <c r="BM80" s="361">
        <v>0</v>
      </c>
      <c r="BN80" s="361">
        <v>0</v>
      </c>
      <c r="BO80" s="361">
        <v>0</v>
      </c>
      <c r="BP80" s="361">
        <v>0</v>
      </c>
      <c r="BQ80" s="361">
        <v>0</v>
      </c>
      <c r="BR80" s="361">
        <v>0</v>
      </c>
      <c r="BS80" s="361">
        <v>0</v>
      </c>
      <c r="BT80" s="361">
        <v>0</v>
      </c>
      <c r="BU80" s="361">
        <v>0</v>
      </c>
      <c r="BV80" s="361">
        <v>0</v>
      </c>
      <c r="BW80" s="361">
        <v>0</v>
      </c>
      <c r="BX80" s="362">
        <v>0</v>
      </c>
      <c r="BY80" s="362">
        <v>0</v>
      </c>
      <c r="BZ80" s="362">
        <v>0</v>
      </c>
      <c r="CA80" s="363">
        <v>0</v>
      </c>
    </row>
    <row r="81" spans="1:79" s="54" customFormat="1" x14ac:dyDescent="0.4">
      <c r="A81" s="48"/>
      <c r="B81" s="415" t="s">
        <v>520</v>
      </c>
      <c r="C81" s="327"/>
      <c r="D81" s="361">
        <v>0</v>
      </c>
      <c r="E81" s="361">
        <v>0</v>
      </c>
      <c r="F81" s="361">
        <v>0</v>
      </c>
      <c r="G81" s="361">
        <v>0</v>
      </c>
      <c r="H81" s="361">
        <v>0</v>
      </c>
      <c r="I81" s="361">
        <v>0</v>
      </c>
      <c r="J81" s="361">
        <v>0</v>
      </c>
      <c r="K81" s="361">
        <v>0</v>
      </c>
      <c r="L81" s="361">
        <v>0</v>
      </c>
      <c r="M81" s="361">
        <v>0</v>
      </c>
      <c r="N81" s="361">
        <v>0</v>
      </c>
      <c r="O81" s="361">
        <v>0</v>
      </c>
      <c r="P81" s="361">
        <v>0</v>
      </c>
      <c r="Q81" s="361">
        <v>0</v>
      </c>
      <c r="R81" s="361">
        <v>0</v>
      </c>
      <c r="S81" s="361">
        <v>0</v>
      </c>
      <c r="T81" s="361">
        <v>0</v>
      </c>
      <c r="U81" s="361">
        <v>0</v>
      </c>
      <c r="V81" s="361">
        <v>0</v>
      </c>
      <c r="W81" s="361">
        <v>0</v>
      </c>
      <c r="X81" s="361">
        <v>0</v>
      </c>
      <c r="Y81" s="361">
        <v>0</v>
      </c>
      <c r="Z81" s="361">
        <v>0</v>
      </c>
      <c r="AA81" s="361">
        <v>0</v>
      </c>
      <c r="AB81" s="361">
        <v>0</v>
      </c>
      <c r="AC81" s="361">
        <v>0</v>
      </c>
      <c r="AD81" s="361">
        <v>0</v>
      </c>
      <c r="AE81" s="361">
        <v>0</v>
      </c>
      <c r="AF81" s="361">
        <v>0</v>
      </c>
      <c r="AG81" s="361">
        <v>0</v>
      </c>
      <c r="AH81" s="361">
        <v>0</v>
      </c>
      <c r="AI81" s="361">
        <v>32.443394519944967</v>
      </c>
      <c r="AJ81" s="361">
        <v>49.006187629217202</v>
      </c>
      <c r="AK81" s="361">
        <v>56.66569883826272</v>
      </c>
      <c r="AL81" s="361">
        <v>89.559630710290421</v>
      </c>
      <c r="AM81" s="361">
        <v>227.9878185759745</v>
      </c>
      <c r="AN81" s="361">
        <v>415.03340642948467</v>
      </c>
      <c r="AO81" s="361">
        <v>684.56186259335516</v>
      </c>
      <c r="AP81" s="361">
        <v>944.48316632008448</v>
      </c>
      <c r="AQ81" s="361">
        <v>1200.3673643705783</v>
      </c>
      <c r="AR81" s="361">
        <v>1475.0770390141754</v>
      </c>
      <c r="AS81" s="361">
        <v>1723.6650619862248</v>
      </c>
      <c r="AT81" s="361">
        <v>1843.4091578698249</v>
      </c>
      <c r="AU81" s="361">
        <v>2211.7543338215623</v>
      </c>
      <c r="AV81" s="361">
        <v>2601.1521512467175</v>
      </c>
      <c r="AW81" s="361">
        <v>2777.1645456341412</v>
      </c>
      <c r="AX81" s="361">
        <v>2758.4979865965743</v>
      </c>
      <c r="AY81" s="361">
        <v>2356.9062123475765</v>
      </c>
      <c r="AZ81" s="361">
        <v>2157.4198504830019</v>
      </c>
      <c r="BA81" s="361">
        <v>1959.9392324190489</v>
      </c>
      <c r="BB81" s="361">
        <v>1759.1298263970973</v>
      </c>
      <c r="BC81" s="361">
        <v>1649.9650652365433</v>
      </c>
      <c r="BD81" s="361">
        <v>1562.9831582317797</v>
      </c>
      <c r="BE81" s="361">
        <v>1517.5908300684666</v>
      </c>
      <c r="BF81" s="361">
        <v>851.70477352068417</v>
      </c>
      <c r="BG81" s="361">
        <v>328.39384211414904</v>
      </c>
      <c r="BH81" s="361">
        <v>0</v>
      </c>
      <c r="BI81" s="361">
        <v>0</v>
      </c>
      <c r="BJ81" s="361">
        <v>0</v>
      </c>
      <c r="BK81" s="361">
        <v>0</v>
      </c>
      <c r="BL81" s="361">
        <v>0</v>
      </c>
      <c r="BM81" s="361">
        <v>0</v>
      </c>
      <c r="BN81" s="361">
        <v>0</v>
      </c>
      <c r="BO81" s="361">
        <v>0</v>
      </c>
      <c r="BP81" s="361">
        <v>0</v>
      </c>
      <c r="BQ81" s="361">
        <v>0</v>
      </c>
      <c r="BR81" s="361">
        <v>0</v>
      </c>
      <c r="BS81" s="361">
        <v>0</v>
      </c>
      <c r="BT81" s="361">
        <v>0</v>
      </c>
      <c r="BU81" s="361">
        <v>0</v>
      </c>
      <c r="BV81" s="361">
        <v>0</v>
      </c>
      <c r="BW81" s="361">
        <v>0</v>
      </c>
      <c r="BX81" s="362">
        <v>0</v>
      </c>
      <c r="BY81" s="362">
        <v>0</v>
      </c>
      <c r="BZ81" s="362">
        <v>0</v>
      </c>
      <c r="CA81" s="363">
        <v>0</v>
      </c>
    </row>
    <row r="82" spans="1:79" s="54" customFormat="1" x14ac:dyDescent="0.4">
      <c r="A82" s="48"/>
      <c r="B82" s="415" t="s">
        <v>521</v>
      </c>
      <c r="C82" s="327"/>
      <c r="D82" s="361">
        <v>0</v>
      </c>
      <c r="E82" s="361">
        <v>0</v>
      </c>
      <c r="F82" s="361">
        <v>0</v>
      </c>
      <c r="G82" s="361">
        <v>0</v>
      </c>
      <c r="H82" s="361">
        <v>0</v>
      </c>
      <c r="I82" s="361">
        <v>0</v>
      </c>
      <c r="J82" s="361">
        <v>0</v>
      </c>
      <c r="K82" s="361">
        <v>0</v>
      </c>
      <c r="L82" s="361">
        <v>0</v>
      </c>
      <c r="M82" s="361">
        <v>0</v>
      </c>
      <c r="N82" s="361">
        <v>0</v>
      </c>
      <c r="O82" s="361">
        <v>0</v>
      </c>
      <c r="P82" s="361">
        <v>0</v>
      </c>
      <c r="Q82" s="361">
        <v>0</v>
      </c>
      <c r="R82" s="361">
        <v>0</v>
      </c>
      <c r="S82" s="361">
        <v>0</v>
      </c>
      <c r="T82" s="361">
        <v>0</v>
      </c>
      <c r="U82" s="361">
        <v>0</v>
      </c>
      <c r="V82" s="361">
        <v>0</v>
      </c>
      <c r="W82" s="361">
        <v>0</v>
      </c>
      <c r="X82" s="361">
        <v>0</v>
      </c>
      <c r="Y82" s="361">
        <v>0</v>
      </c>
      <c r="Z82" s="361">
        <v>0</v>
      </c>
      <c r="AA82" s="361">
        <v>0</v>
      </c>
      <c r="AB82" s="361">
        <v>0</v>
      </c>
      <c r="AC82" s="361">
        <v>0</v>
      </c>
      <c r="AD82" s="361">
        <v>0</v>
      </c>
      <c r="AE82" s="361">
        <v>0</v>
      </c>
      <c r="AF82" s="361">
        <v>0</v>
      </c>
      <c r="AG82" s="361">
        <v>0</v>
      </c>
      <c r="AH82" s="361">
        <v>0</v>
      </c>
      <c r="AI82" s="361">
        <v>8.5160698517708102</v>
      </c>
      <c r="AJ82" s="361">
        <v>12.863639061037075</v>
      </c>
      <c r="AK82" s="361">
        <v>14.874184919503051</v>
      </c>
      <c r="AL82" s="361">
        <v>23.508516365596545</v>
      </c>
      <c r="AM82" s="361">
        <v>59.844545155478492</v>
      </c>
      <c r="AN82" s="361">
        <v>108.94216009977099</v>
      </c>
      <c r="AO82" s="361">
        <v>179.69071134401253</v>
      </c>
      <c r="AP82" s="361">
        <v>247.91748019026826</v>
      </c>
      <c r="AQ82" s="361">
        <v>315.08454876636046</v>
      </c>
      <c r="AR82" s="361">
        <v>387.19311856425577</v>
      </c>
      <c r="AS82" s="361">
        <v>452.4450134189122</v>
      </c>
      <c r="AT82" s="361">
        <v>458.52586117866679</v>
      </c>
      <c r="AU82" s="361">
        <v>555.06674996741515</v>
      </c>
      <c r="AV82" s="361">
        <v>654.29363043636954</v>
      </c>
      <c r="AW82" s="361">
        <v>758.39143153384339</v>
      </c>
      <c r="AX82" s="361">
        <v>775.3636766552205</v>
      </c>
      <c r="AY82" s="361">
        <v>755.34454842314221</v>
      </c>
      <c r="AZ82" s="361">
        <v>739.38745677397355</v>
      </c>
      <c r="BA82" s="361">
        <v>744.70740999649308</v>
      </c>
      <c r="BB82" s="361">
        <v>738.67783943072266</v>
      </c>
      <c r="BC82" s="361">
        <v>736.24478632517491</v>
      </c>
      <c r="BD82" s="361">
        <v>703.68623045197842</v>
      </c>
      <c r="BE82" s="361">
        <v>702.15686212150092</v>
      </c>
      <c r="BF82" s="361">
        <v>206.12299875676757</v>
      </c>
      <c r="BG82" s="361">
        <v>89.180550827402371</v>
      </c>
      <c r="BH82" s="361">
        <v>0</v>
      </c>
      <c r="BI82" s="361">
        <v>0</v>
      </c>
      <c r="BJ82" s="361">
        <v>0</v>
      </c>
      <c r="BK82" s="361">
        <v>0</v>
      </c>
      <c r="BL82" s="361">
        <v>0</v>
      </c>
      <c r="BM82" s="361">
        <v>0</v>
      </c>
      <c r="BN82" s="361">
        <v>0</v>
      </c>
      <c r="BO82" s="361">
        <v>0</v>
      </c>
      <c r="BP82" s="361">
        <v>0</v>
      </c>
      <c r="BQ82" s="361">
        <v>0</v>
      </c>
      <c r="BR82" s="361">
        <v>0</v>
      </c>
      <c r="BS82" s="361">
        <v>0</v>
      </c>
      <c r="BT82" s="361">
        <v>0</v>
      </c>
      <c r="BU82" s="361">
        <v>0</v>
      </c>
      <c r="BV82" s="361">
        <v>0</v>
      </c>
      <c r="BW82" s="361">
        <v>0</v>
      </c>
      <c r="BX82" s="362">
        <v>0</v>
      </c>
      <c r="BY82" s="362">
        <v>0</v>
      </c>
      <c r="BZ82" s="362">
        <v>0</v>
      </c>
      <c r="CA82" s="363">
        <v>0</v>
      </c>
    </row>
    <row r="83" spans="1:79" s="54" customFormat="1" ht="25.5" customHeight="1" x14ac:dyDescent="0.4">
      <c r="A83" s="48"/>
      <c r="B83" s="123" t="s">
        <v>509</v>
      </c>
      <c r="C83" s="234"/>
      <c r="D83" s="361">
        <v>0</v>
      </c>
      <c r="E83" s="361">
        <v>0</v>
      </c>
      <c r="F83" s="361">
        <v>0</v>
      </c>
      <c r="G83" s="361">
        <v>0</v>
      </c>
      <c r="H83" s="361">
        <v>0</v>
      </c>
      <c r="I83" s="361">
        <v>0</v>
      </c>
      <c r="J83" s="361">
        <v>0</v>
      </c>
      <c r="K83" s="361">
        <v>0</v>
      </c>
      <c r="L83" s="361">
        <v>0</v>
      </c>
      <c r="M83" s="361">
        <v>0</v>
      </c>
      <c r="N83" s="361">
        <v>0</v>
      </c>
      <c r="O83" s="361">
        <v>0</v>
      </c>
      <c r="P83" s="361">
        <v>0</v>
      </c>
      <c r="Q83" s="361">
        <v>0</v>
      </c>
      <c r="R83" s="361">
        <v>0</v>
      </c>
      <c r="S83" s="361">
        <v>0</v>
      </c>
      <c r="T83" s="361">
        <v>0</v>
      </c>
      <c r="U83" s="361">
        <v>0</v>
      </c>
      <c r="V83" s="361">
        <v>0</v>
      </c>
      <c r="W83" s="361">
        <v>0</v>
      </c>
      <c r="X83" s="361">
        <v>0</v>
      </c>
      <c r="Y83" s="361">
        <v>0</v>
      </c>
      <c r="Z83" s="361">
        <v>0</v>
      </c>
      <c r="AA83" s="361">
        <v>0</v>
      </c>
      <c r="AB83" s="361">
        <v>0</v>
      </c>
      <c r="AC83" s="361">
        <v>0</v>
      </c>
      <c r="AD83" s="361">
        <v>0</v>
      </c>
      <c r="AE83" s="361">
        <v>0</v>
      </c>
      <c r="AF83" s="361">
        <v>0</v>
      </c>
      <c r="AG83" s="361">
        <v>0</v>
      </c>
      <c r="AH83" s="361">
        <v>6096.5724164607791</v>
      </c>
      <c r="AI83" s="361">
        <v>5582.4454503983116</v>
      </c>
      <c r="AJ83" s="361">
        <v>6018.952310404341</v>
      </c>
      <c r="AK83" s="361">
        <v>8266.5438935970906</v>
      </c>
      <c r="AL83" s="361">
        <v>11067.728904824844</v>
      </c>
      <c r="AM83" s="361">
        <v>12744.988556191935</v>
      </c>
      <c r="AN83" s="361">
        <v>13752.339749429848</v>
      </c>
      <c r="AO83" s="361">
        <v>14716.831296354561</v>
      </c>
      <c r="AP83" s="361">
        <v>14832.091443812787</v>
      </c>
      <c r="AQ83" s="361">
        <v>13536.77843071079</v>
      </c>
      <c r="AR83" s="361">
        <v>11414.600499672248</v>
      </c>
      <c r="AS83" s="361">
        <v>10147.576865740744</v>
      </c>
      <c r="AT83" s="361">
        <v>10974.142348926702</v>
      </c>
      <c r="AU83" s="361">
        <v>13692.191209471328</v>
      </c>
      <c r="AV83" s="361">
        <v>17227.899306505176</v>
      </c>
      <c r="AW83" s="361">
        <v>18160.60810741864</v>
      </c>
      <c r="AX83" s="361">
        <v>18491.643983865368</v>
      </c>
      <c r="AY83" s="361">
        <v>18802.201226980986</v>
      </c>
      <c r="AZ83" s="361">
        <v>15325.210024811566</v>
      </c>
      <c r="BA83" s="361">
        <v>12087.235190768639</v>
      </c>
      <c r="BB83" s="361">
        <v>11836.688063968622</v>
      </c>
      <c r="BC83" s="361">
        <v>11994.758633959878</v>
      </c>
      <c r="BD83" s="361">
        <v>12491.039832105382</v>
      </c>
      <c r="BE83" s="361">
        <v>13251.785772462206</v>
      </c>
      <c r="BF83" s="361">
        <v>13768.120544132898</v>
      </c>
      <c r="BG83" s="361">
        <v>12080.912676430284</v>
      </c>
      <c r="BH83" s="361">
        <v>9022.6997825291219</v>
      </c>
      <c r="BI83" s="361">
        <v>8626.9175418049545</v>
      </c>
      <c r="BJ83" s="361">
        <v>8586.3279378553325</v>
      </c>
      <c r="BK83" s="361">
        <v>8997.9394631545874</v>
      </c>
      <c r="BL83" s="361">
        <v>8686.3068516917683</v>
      </c>
      <c r="BM83" s="361">
        <v>8882.0192577976268</v>
      </c>
      <c r="BN83" s="361">
        <v>0</v>
      </c>
      <c r="BO83" s="361">
        <v>0</v>
      </c>
      <c r="BP83" s="361">
        <v>0</v>
      </c>
      <c r="BQ83" s="361">
        <v>0</v>
      </c>
      <c r="BR83" s="361">
        <v>0</v>
      </c>
      <c r="BS83" s="361">
        <v>0</v>
      </c>
      <c r="BT83" s="361">
        <v>0</v>
      </c>
      <c r="BU83" s="361">
        <v>0</v>
      </c>
      <c r="BV83" s="361">
        <v>0</v>
      </c>
      <c r="BW83" s="361">
        <v>0</v>
      </c>
      <c r="BX83" s="362">
        <v>0</v>
      </c>
      <c r="BY83" s="362">
        <v>0</v>
      </c>
      <c r="BZ83" s="362">
        <v>0</v>
      </c>
      <c r="CA83" s="363">
        <v>0</v>
      </c>
    </row>
    <row r="84" spans="1:79" s="54" customFormat="1" x14ac:dyDescent="0.4">
      <c r="A84" s="48"/>
      <c r="B84" s="261" t="s">
        <v>514</v>
      </c>
      <c r="C84" s="123"/>
      <c r="D84" s="361">
        <v>0</v>
      </c>
      <c r="E84" s="361">
        <v>0</v>
      </c>
      <c r="F84" s="361">
        <v>0</v>
      </c>
      <c r="G84" s="361">
        <v>0</v>
      </c>
      <c r="H84" s="361">
        <v>0</v>
      </c>
      <c r="I84" s="361">
        <v>0</v>
      </c>
      <c r="J84" s="361">
        <v>0</v>
      </c>
      <c r="K84" s="361">
        <v>0</v>
      </c>
      <c r="L84" s="361">
        <v>0</v>
      </c>
      <c r="M84" s="361">
        <v>0</v>
      </c>
      <c r="N84" s="361">
        <v>0</v>
      </c>
      <c r="O84" s="361">
        <v>0</v>
      </c>
      <c r="P84" s="361">
        <v>0</v>
      </c>
      <c r="Q84" s="361">
        <v>0</v>
      </c>
      <c r="R84" s="361">
        <v>0</v>
      </c>
      <c r="S84" s="361">
        <v>0</v>
      </c>
      <c r="T84" s="361">
        <v>0</v>
      </c>
      <c r="U84" s="361">
        <v>0</v>
      </c>
      <c r="V84" s="361">
        <v>0</v>
      </c>
      <c r="W84" s="361">
        <v>0</v>
      </c>
      <c r="X84" s="361">
        <v>0</v>
      </c>
      <c r="Y84" s="361">
        <v>0</v>
      </c>
      <c r="Z84" s="361">
        <v>0</v>
      </c>
      <c r="AA84" s="361">
        <v>0</v>
      </c>
      <c r="AB84" s="361">
        <v>0</v>
      </c>
      <c r="AC84" s="361">
        <v>0</v>
      </c>
      <c r="AD84" s="361">
        <v>0</v>
      </c>
      <c r="AE84" s="361">
        <v>0</v>
      </c>
      <c r="AF84" s="361">
        <v>0</v>
      </c>
      <c r="AG84" s="361">
        <v>0</v>
      </c>
      <c r="AH84" s="361">
        <v>2017.9765148251233</v>
      </c>
      <c r="AI84" s="361">
        <v>1753.3794512863276</v>
      </c>
      <c r="AJ84" s="361">
        <v>2270.6648003820087</v>
      </c>
      <c r="AK84" s="361">
        <v>3934.5850246857221</v>
      </c>
      <c r="AL84" s="361">
        <v>6405.4858164687967</v>
      </c>
      <c r="AM84" s="361">
        <v>7820.1041897354044</v>
      </c>
      <c r="AN84" s="361">
        <v>8437.4724041251848</v>
      </c>
      <c r="AO84" s="361">
        <v>9054.4782659814518</v>
      </c>
      <c r="AP84" s="361">
        <v>8970.9774503179051</v>
      </c>
      <c r="AQ84" s="361">
        <v>7789.169630342667</v>
      </c>
      <c r="AR84" s="361">
        <v>5538.9300731631929</v>
      </c>
      <c r="AS84" s="361">
        <v>4482.8148714644885</v>
      </c>
      <c r="AT84" s="361">
        <v>4666.8077858230736</v>
      </c>
      <c r="AU84" s="361">
        <v>6259.1723345459586</v>
      </c>
      <c r="AV84" s="361">
        <v>7828.8600916385949</v>
      </c>
      <c r="AW84" s="361">
        <v>8141.1765850551046</v>
      </c>
      <c r="AX84" s="361">
        <v>7065.3889840758238</v>
      </c>
      <c r="AY84" s="361">
        <v>6540.627092791251</v>
      </c>
      <c r="AZ84" s="361">
        <v>3161.7704367899541</v>
      </c>
      <c r="BA84" s="361">
        <v>0</v>
      </c>
      <c r="BB84" s="361">
        <v>0</v>
      </c>
      <c r="BC84" s="361">
        <v>0</v>
      </c>
      <c r="BD84" s="361">
        <v>0</v>
      </c>
      <c r="BE84" s="361">
        <v>0</v>
      </c>
      <c r="BF84" s="361">
        <v>0</v>
      </c>
      <c r="BG84" s="361">
        <v>0</v>
      </c>
      <c r="BH84" s="361">
        <v>0</v>
      </c>
      <c r="BI84" s="361">
        <v>0</v>
      </c>
      <c r="BJ84" s="361">
        <v>0</v>
      </c>
      <c r="BK84" s="361">
        <v>0</v>
      </c>
      <c r="BL84" s="361">
        <v>0</v>
      </c>
      <c r="BM84" s="361">
        <v>0</v>
      </c>
      <c r="BN84" s="361">
        <v>0</v>
      </c>
      <c r="BO84" s="361">
        <v>0</v>
      </c>
      <c r="BP84" s="361">
        <v>0</v>
      </c>
      <c r="BQ84" s="361">
        <v>0</v>
      </c>
      <c r="BR84" s="361">
        <v>0</v>
      </c>
      <c r="BS84" s="361">
        <v>0</v>
      </c>
      <c r="BT84" s="361">
        <v>0</v>
      </c>
      <c r="BU84" s="361">
        <v>0</v>
      </c>
      <c r="BV84" s="361">
        <v>0</v>
      </c>
      <c r="BW84" s="361">
        <v>0</v>
      </c>
      <c r="BX84" s="362">
        <v>0</v>
      </c>
      <c r="BY84" s="362">
        <v>0</v>
      </c>
      <c r="BZ84" s="362">
        <v>0</v>
      </c>
      <c r="CA84" s="363">
        <v>0</v>
      </c>
    </row>
    <row r="85" spans="1:79" s="54" customFormat="1" x14ac:dyDescent="0.4">
      <c r="A85" s="48"/>
      <c r="B85" s="261" t="s">
        <v>515</v>
      </c>
      <c r="C85" s="123"/>
      <c r="D85" s="361">
        <v>0</v>
      </c>
      <c r="E85" s="361">
        <v>0</v>
      </c>
      <c r="F85" s="361">
        <v>0</v>
      </c>
      <c r="G85" s="361">
        <v>0</v>
      </c>
      <c r="H85" s="361">
        <v>0</v>
      </c>
      <c r="I85" s="361">
        <v>0</v>
      </c>
      <c r="J85" s="361">
        <v>0</v>
      </c>
      <c r="K85" s="361">
        <v>0</v>
      </c>
      <c r="L85" s="361">
        <v>0</v>
      </c>
      <c r="M85" s="361">
        <v>0</v>
      </c>
      <c r="N85" s="361">
        <v>0</v>
      </c>
      <c r="O85" s="361">
        <v>0</v>
      </c>
      <c r="P85" s="361">
        <v>0</v>
      </c>
      <c r="Q85" s="361">
        <v>0</v>
      </c>
      <c r="R85" s="361">
        <v>0</v>
      </c>
      <c r="S85" s="361">
        <v>0</v>
      </c>
      <c r="T85" s="361">
        <v>0</v>
      </c>
      <c r="U85" s="361">
        <v>0</v>
      </c>
      <c r="V85" s="361">
        <v>0</v>
      </c>
      <c r="W85" s="361">
        <v>0</v>
      </c>
      <c r="X85" s="361">
        <v>0</v>
      </c>
      <c r="Y85" s="361">
        <v>0</v>
      </c>
      <c r="Z85" s="361">
        <v>0</v>
      </c>
      <c r="AA85" s="361">
        <v>0</v>
      </c>
      <c r="AB85" s="361">
        <v>0</v>
      </c>
      <c r="AC85" s="361">
        <v>0</v>
      </c>
      <c r="AD85" s="361">
        <v>0</v>
      </c>
      <c r="AE85" s="361">
        <v>0</v>
      </c>
      <c r="AF85" s="361">
        <v>0</v>
      </c>
      <c r="AG85" s="361">
        <v>0</v>
      </c>
      <c r="AH85" s="361">
        <v>2672.246001865125</v>
      </c>
      <c r="AI85" s="361">
        <v>2510.6570247908958</v>
      </c>
      <c r="AJ85" s="361">
        <v>2441.5388082998184</v>
      </c>
      <c r="AK85" s="361">
        <v>2808.2810461920408</v>
      </c>
      <c r="AL85" s="361">
        <v>2623.617848450459</v>
      </c>
      <c r="AM85" s="361">
        <v>2484.7746991645058</v>
      </c>
      <c r="AN85" s="361">
        <v>2684.341753027968</v>
      </c>
      <c r="AO85" s="361">
        <v>2705.3685493216017</v>
      </c>
      <c r="AP85" s="361">
        <v>2517.7281462372835</v>
      </c>
      <c r="AQ85" s="361">
        <v>2329.2471072869039</v>
      </c>
      <c r="AR85" s="361">
        <v>2414.0590688467632</v>
      </c>
      <c r="AS85" s="361">
        <v>2267.8415492729673</v>
      </c>
      <c r="AT85" s="361">
        <v>2302.5008724230593</v>
      </c>
      <c r="AU85" s="361">
        <v>2478.4893292907955</v>
      </c>
      <c r="AV85" s="361">
        <v>3592.366148464941</v>
      </c>
      <c r="AW85" s="361">
        <v>3607.6665914860314</v>
      </c>
      <c r="AX85" s="361">
        <v>3598.4671316690851</v>
      </c>
      <c r="AY85" s="361">
        <v>3678.034409938537</v>
      </c>
      <c r="AZ85" s="361">
        <v>3555.5971161661178</v>
      </c>
      <c r="BA85" s="361">
        <v>3650.7993135920087</v>
      </c>
      <c r="BB85" s="361">
        <v>3548.6610126599703</v>
      </c>
      <c r="BC85" s="361">
        <v>3875.0117309606517</v>
      </c>
      <c r="BD85" s="361">
        <v>4283.7667349820513</v>
      </c>
      <c r="BE85" s="361">
        <v>4822.8226505440152</v>
      </c>
      <c r="BF85" s="361">
        <v>5319.8924087441301</v>
      </c>
      <c r="BG85" s="361">
        <v>3062.8602062629943</v>
      </c>
      <c r="BH85" s="361">
        <v>172.0068702724999</v>
      </c>
      <c r="BI85" s="361">
        <v>107.16581191080461</v>
      </c>
      <c r="BJ85" s="361">
        <v>109.00033960214179</v>
      </c>
      <c r="BK85" s="361">
        <v>108.70630964825537</v>
      </c>
      <c r="BL85" s="361">
        <v>108.381725769149</v>
      </c>
      <c r="BM85" s="361">
        <v>114.02677306766174</v>
      </c>
      <c r="BN85" s="361">
        <v>0</v>
      </c>
      <c r="BO85" s="361">
        <v>0</v>
      </c>
      <c r="BP85" s="361">
        <v>0</v>
      </c>
      <c r="BQ85" s="361">
        <v>0</v>
      </c>
      <c r="BR85" s="361">
        <v>0</v>
      </c>
      <c r="BS85" s="361">
        <v>0</v>
      </c>
      <c r="BT85" s="361">
        <v>0</v>
      </c>
      <c r="BU85" s="361">
        <v>0</v>
      </c>
      <c r="BV85" s="361">
        <v>0</v>
      </c>
      <c r="BW85" s="361">
        <v>0</v>
      </c>
      <c r="BX85" s="362">
        <v>0</v>
      </c>
      <c r="BY85" s="362">
        <v>0</v>
      </c>
      <c r="BZ85" s="362">
        <v>0</v>
      </c>
      <c r="CA85" s="363">
        <v>0</v>
      </c>
    </row>
    <row r="86" spans="1:79" s="54" customFormat="1" x14ac:dyDescent="0.4">
      <c r="A86" s="48"/>
      <c r="B86" s="261" t="s">
        <v>500</v>
      </c>
      <c r="C86" s="123"/>
      <c r="D86" s="361">
        <v>0</v>
      </c>
      <c r="E86" s="361">
        <v>0</v>
      </c>
      <c r="F86" s="361">
        <v>0</v>
      </c>
      <c r="G86" s="361">
        <v>0</v>
      </c>
      <c r="H86" s="361">
        <v>0</v>
      </c>
      <c r="I86" s="361">
        <v>0</v>
      </c>
      <c r="J86" s="361">
        <v>0</v>
      </c>
      <c r="K86" s="361">
        <v>0</v>
      </c>
      <c r="L86" s="361">
        <v>0</v>
      </c>
      <c r="M86" s="361">
        <v>0</v>
      </c>
      <c r="N86" s="361">
        <v>0</v>
      </c>
      <c r="O86" s="361">
        <v>0</v>
      </c>
      <c r="P86" s="361">
        <v>0</v>
      </c>
      <c r="Q86" s="361">
        <v>0</v>
      </c>
      <c r="R86" s="361">
        <v>0</v>
      </c>
      <c r="S86" s="361">
        <v>0</v>
      </c>
      <c r="T86" s="361">
        <v>0</v>
      </c>
      <c r="U86" s="361">
        <v>0</v>
      </c>
      <c r="V86" s="361">
        <v>0</v>
      </c>
      <c r="W86" s="361">
        <v>0</v>
      </c>
      <c r="X86" s="361">
        <v>0</v>
      </c>
      <c r="Y86" s="361">
        <v>0</v>
      </c>
      <c r="Z86" s="361">
        <v>0</v>
      </c>
      <c r="AA86" s="361">
        <v>0</v>
      </c>
      <c r="AB86" s="361">
        <v>0</v>
      </c>
      <c r="AC86" s="361">
        <v>0</v>
      </c>
      <c r="AD86" s="361">
        <v>0</v>
      </c>
      <c r="AE86" s="361">
        <v>0</v>
      </c>
      <c r="AF86" s="361">
        <v>0</v>
      </c>
      <c r="AG86" s="361">
        <v>0</v>
      </c>
      <c r="AH86" s="361">
        <v>449.07810732645015</v>
      </c>
      <c r="AI86" s="361">
        <v>426.16432889013032</v>
      </c>
      <c r="AJ86" s="361">
        <v>415.2430868509353</v>
      </c>
      <c r="AK86" s="361">
        <v>430.6217303919509</v>
      </c>
      <c r="AL86" s="361">
        <v>527.03229871436156</v>
      </c>
      <c r="AM86" s="361">
        <v>552.22137544955456</v>
      </c>
      <c r="AN86" s="361">
        <v>565.45497200119189</v>
      </c>
      <c r="AO86" s="361">
        <v>604.29830421422605</v>
      </c>
      <c r="AP86" s="361">
        <v>684.05115956355667</v>
      </c>
      <c r="AQ86" s="361">
        <v>638.41270081217817</v>
      </c>
      <c r="AR86" s="361">
        <v>797.24309624801447</v>
      </c>
      <c r="AS86" s="361">
        <v>847.03233100326167</v>
      </c>
      <c r="AT86" s="361">
        <v>1084.7597196704687</v>
      </c>
      <c r="AU86" s="361">
        <v>1165.3208337448352</v>
      </c>
      <c r="AV86" s="361">
        <v>1767.8584120015835</v>
      </c>
      <c r="AW86" s="361">
        <v>2255.534297973079</v>
      </c>
      <c r="AX86" s="361">
        <v>2816.192323242693</v>
      </c>
      <c r="AY86" s="361">
        <v>3268.2361934137571</v>
      </c>
      <c r="AZ86" s="361">
        <v>3331.2207564273981</v>
      </c>
      <c r="BA86" s="361">
        <v>3489.0122230491515</v>
      </c>
      <c r="BB86" s="361">
        <v>3746.9029208617062</v>
      </c>
      <c r="BC86" s="361">
        <v>3935.0051178195549</v>
      </c>
      <c r="BD86" s="361">
        <v>4182.9433435323426</v>
      </c>
      <c r="BE86" s="361">
        <v>4515.621990865061</v>
      </c>
      <c r="BF86" s="361">
        <v>4760.936636067353</v>
      </c>
      <c r="BG86" s="361">
        <v>4989.3281461907827</v>
      </c>
      <c r="BH86" s="361">
        <v>5125.2678706528832</v>
      </c>
      <c r="BI86" s="361">
        <v>5287.340585013445</v>
      </c>
      <c r="BJ86" s="361">
        <v>5360.2487181645956</v>
      </c>
      <c r="BK86" s="361">
        <v>5646.9056587245595</v>
      </c>
      <c r="BL86" s="361">
        <v>5572.8469285257352</v>
      </c>
      <c r="BM86" s="361">
        <v>5726.8510242226566</v>
      </c>
      <c r="BN86" s="361">
        <v>0</v>
      </c>
      <c r="BO86" s="361">
        <v>0</v>
      </c>
      <c r="BP86" s="361">
        <v>0</v>
      </c>
      <c r="BQ86" s="361">
        <v>0</v>
      </c>
      <c r="BR86" s="361">
        <v>0</v>
      </c>
      <c r="BS86" s="361">
        <v>0</v>
      </c>
      <c r="BT86" s="361">
        <v>0</v>
      </c>
      <c r="BU86" s="361">
        <v>0</v>
      </c>
      <c r="BV86" s="361">
        <v>0</v>
      </c>
      <c r="BW86" s="361">
        <v>0</v>
      </c>
      <c r="BX86" s="362">
        <v>0</v>
      </c>
      <c r="BY86" s="362">
        <v>0</v>
      </c>
      <c r="BZ86" s="362">
        <v>0</v>
      </c>
      <c r="CA86" s="363">
        <v>0</v>
      </c>
    </row>
    <row r="87" spans="1:79" s="54" customFormat="1" x14ac:dyDescent="0.4">
      <c r="A87" s="48"/>
      <c r="B87" s="261" t="s">
        <v>516</v>
      </c>
      <c r="C87" s="123"/>
      <c r="D87" s="361">
        <v>0</v>
      </c>
      <c r="E87" s="361">
        <v>0</v>
      </c>
      <c r="F87" s="361">
        <v>0</v>
      </c>
      <c r="G87" s="361">
        <v>0</v>
      </c>
      <c r="H87" s="361">
        <v>0</v>
      </c>
      <c r="I87" s="361">
        <v>0</v>
      </c>
      <c r="J87" s="361">
        <v>0</v>
      </c>
      <c r="K87" s="361">
        <v>0</v>
      </c>
      <c r="L87" s="361">
        <v>0</v>
      </c>
      <c r="M87" s="361">
        <v>0</v>
      </c>
      <c r="N87" s="361">
        <v>0</v>
      </c>
      <c r="O87" s="361">
        <v>0</v>
      </c>
      <c r="P87" s="361">
        <v>0</v>
      </c>
      <c r="Q87" s="361">
        <v>0</v>
      </c>
      <c r="R87" s="361">
        <v>0</v>
      </c>
      <c r="S87" s="361">
        <v>0</v>
      </c>
      <c r="T87" s="361">
        <v>0</v>
      </c>
      <c r="U87" s="361">
        <v>0</v>
      </c>
      <c r="V87" s="361">
        <v>0</v>
      </c>
      <c r="W87" s="361">
        <v>0</v>
      </c>
      <c r="X87" s="361">
        <v>0</v>
      </c>
      <c r="Y87" s="361">
        <v>0</v>
      </c>
      <c r="Z87" s="361">
        <v>0</v>
      </c>
      <c r="AA87" s="361">
        <v>0</v>
      </c>
      <c r="AB87" s="361">
        <v>0</v>
      </c>
      <c r="AC87" s="361">
        <v>0</v>
      </c>
      <c r="AD87" s="361">
        <v>0</v>
      </c>
      <c r="AE87" s="361">
        <v>0</v>
      </c>
      <c r="AF87" s="361">
        <v>0</v>
      </c>
      <c r="AG87" s="361">
        <v>0</v>
      </c>
      <c r="AH87" s="361">
        <v>726.94453113183874</v>
      </c>
      <c r="AI87" s="361">
        <v>661.07160756049871</v>
      </c>
      <c r="AJ87" s="361">
        <v>652.77997428868309</v>
      </c>
      <c r="AK87" s="361">
        <v>829.27849111404407</v>
      </c>
      <c r="AL87" s="361">
        <v>1180.0765367329759</v>
      </c>
      <c r="AM87" s="361">
        <v>1487.1278670884226</v>
      </c>
      <c r="AN87" s="361">
        <v>1606.0398996073434</v>
      </c>
      <c r="AO87" s="361">
        <v>1871.3979401645261</v>
      </c>
      <c r="AP87" s="361">
        <v>2060.2222610038398</v>
      </c>
      <c r="AQ87" s="361">
        <v>2052.4397864801149</v>
      </c>
      <c r="AR87" s="361">
        <v>2068.8028220280967</v>
      </c>
      <c r="AS87" s="361">
        <v>1999.1739130356002</v>
      </c>
      <c r="AT87" s="361">
        <v>2283.7898774928253</v>
      </c>
      <c r="AU87" s="361">
        <v>2791.7177699068361</v>
      </c>
      <c r="AV87" s="361">
        <v>3276.7271908182911</v>
      </c>
      <c r="AW87" s="361">
        <v>3432.4626796819775</v>
      </c>
      <c r="AX87" s="361">
        <v>4025.4839167888122</v>
      </c>
      <c r="AY87" s="361">
        <v>4154.5346856716696</v>
      </c>
      <c r="AZ87" s="361">
        <v>4032.9286385263199</v>
      </c>
      <c r="BA87" s="361">
        <v>3747.9660755490891</v>
      </c>
      <c r="BB87" s="361">
        <v>3479.1494803906135</v>
      </c>
      <c r="BC87" s="361">
        <v>3256.0622091728324</v>
      </c>
      <c r="BD87" s="361">
        <v>3144.2555935653772</v>
      </c>
      <c r="BE87" s="361">
        <v>3029.4088152815439</v>
      </c>
      <c r="BF87" s="361">
        <v>2817.5207559255741</v>
      </c>
      <c r="BG87" s="361">
        <v>2967.0765626452876</v>
      </c>
      <c r="BH87" s="361">
        <v>2822.5519914407637</v>
      </c>
      <c r="BI87" s="361">
        <v>2590.4383650807554</v>
      </c>
      <c r="BJ87" s="361">
        <v>2497.7409493154123</v>
      </c>
      <c r="BK87" s="361">
        <v>2591.4208958608579</v>
      </c>
      <c r="BL87" s="361">
        <v>2466.0269547439034</v>
      </c>
      <c r="BM87" s="361">
        <v>2650.0730277898851</v>
      </c>
      <c r="BN87" s="361">
        <v>0</v>
      </c>
      <c r="BO87" s="361">
        <v>0</v>
      </c>
      <c r="BP87" s="361">
        <v>0</v>
      </c>
      <c r="BQ87" s="361">
        <v>0</v>
      </c>
      <c r="BR87" s="361">
        <v>0</v>
      </c>
      <c r="BS87" s="361">
        <v>0</v>
      </c>
      <c r="BT87" s="361">
        <v>0</v>
      </c>
      <c r="BU87" s="361">
        <v>0</v>
      </c>
      <c r="BV87" s="361">
        <v>0</v>
      </c>
      <c r="BW87" s="361">
        <v>0</v>
      </c>
      <c r="BX87" s="362">
        <v>0</v>
      </c>
      <c r="BY87" s="362">
        <v>0</v>
      </c>
      <c r="BZ87" s="362">
        <v>0</v>
      </c>
      <c r="CA87" s="363">
        <v>0</v>
      </c>
    </row>
    <row r="88" spans="1:79" s="54" customFormat="1" x14ac:dyDescent="0.4">
      <c r="A88" s="48"/>
      <c r="B88" s="261" t="s">
        <v>517</v>
      </c>
      <c r="C88" s="123"/>
      <c r="D88" s="361">
        <v>0</v>
      </c>
      <c r="E88" s="361">
        <v>0</v>
      </c>
      <c r="F88" s="361">
        <v>0</v>
      </c>
      <c r="G88" s="361">
        <v>0</v>
      </c>
      <c r="H88" s="361">
        <v>0</v>
      </c>
      <c r="I88" s="361">
        <v>0</v>
      </c>
      <c r="J88" s="361">
        <v>0</v>
      </c>
      <c r="K88" s="361">
        <v>0</v>
      </c>
      <c r="L88" s="361">
        <v>0</v>
      </c>
      <c r="M88" s="361">
        <v>0</v>
      </c>
      <c r="N88" s="361">
        <v>0</v>
      </c>
      <c r="O88" s="361">
        <v>0</v>
      </c>
      <c r="P88" s="361">
        <v>0</v>
      </c>
      <c r="Q88" s="361">
        <v>0</v>
      </c>
      <c r="R88" s="361">
        <v>0</v>
      </c>
      <c r="S88" s="361">
        <v>0</v>
      </c>
      <c r="T88" s="361">
        <v>0</v>
      </c>
      <c r="U88" s="361">
        <v>0</v>
      </c>
      <c r="V88" s="361">
        <v>0</v>
      </c>
      <c r="W88" s="361">
        <v>0</v>
      </c>
      <c r="X88" s="361">
        <v>0</v>
      </c>
      <c r="Y88" s="361">
        <v>0</v>
      </c>
      <c r="Z88" s="361">
        <v>0</v>
      </c>
      <c r="AA88" s="361">
        <v>0</v>
      </c>
      <c r="AB88" s="361">
        <v>0</v>
      </c>
      <c r="AC88" s="361">
        <v>0</v>
      </c>
      <c r="AD88" s="361">
        <v>0</v>
      </c>
      <c r="AE88" s="361">
        <v>0</v>
      </c>
      <c r="AF88" s="361">
        <v>0</v>
      </c>
      <c r="AG88" s="361">
        <v>0</v>
      </c>
      <c r="AH88" s="361">
        <v>137.31048270537516</v>
      </c>
      <c r="AI88" s="361">
        <v>128.85054569828878</v>
      </c>
      <c r="AJ88" s="361">
        <v>130.50335018531655</v>
      </c>
      <c r="AK88" s="361">
        <v>132.93531264236296</v>
      </c>
      <c r="AL88" s="361">
        <v>160.49603707899493</v>
      </c>
      <c r="AM88" s="361">
        <v>179.22205330615768</v>
      </c>
      <c r="AN88" s="361">
        <v>195.38230674593538</v>
      </c>
      <c r="AO88" s="361">
        <v>224.00973227625843</v>
      </c>
      <c r="AP88" s="361">
        <v>275.67854416541945</v>
      </c>
      <c r="AQ88" s="361">
        <v>285.21667726952279</v>
      </c>
      <c r="AR88" s="361">
        <v>327.47102709451548</v>
      </c>
      <c r="AS88" s="361">
        <v>302.89281053043413</v>
      </c>
      <c r="AT88" s="361">
        <v>234.08893331587745</v>
      </c>
      <c r="AU88" s="361">
        <v>384.25924556225897</v>
      </c>
      <c r="AV88" s="361">
        <v>337.22209730254167</v>
      </c>
      <c r="AW88" s="361">
        <v>316.0057308608105</v>
      </c>
      <c r="AX88" s="361">
        <v>387.10007979428576</v>
      </c>
      <c r="AY88" s="361">
        <v>489.41267386157887</v>
      </c>
      <c r="AZ88" s="361">
        <v>669.3736146476333</v>
      </c>
      <c r="BA88" s="361">
        <v>693.8580527494488</v>
      </c>
      <c r="BB88" s="361">
        <v>600.89992803238897</v>
      </c>
      <c r="BC88" s="361">
        <v>587.34807528921715</v>
      </c>
      <c r="BD88" s="361">
        <v>557.99129276385315</v>
      </c>
      <c r="BE88" s="361">
        <v>534.58702911253306</v>
      </c>
      <c r="BF88" s="361">
        <v>503.85323016582987</v>
      </c>
      <c r="BG88" s="361">
        <v>524.63775717873364</v>
      </c>
      <c r="BH88" s="361">
        <v>500.64754546045759</v>
      </c>
      <c r="BI88" s="361">
        <v>383.67782722517421</v>
      </c>
      <c r="BJ88" s="361">
        <v>368.33449550586886</v>
      </c>
      <c r="BK88" s="361">
        <v>426.37666915346205</v>
      </c>
      <c r="BL88" s="361">
        <v>320.82307764346371</v>
      </c>
      <c r="BM88" s="361">
        <v>88.860339980617724</v>
      </c>
      <c r="BN88" s="361">
        <v>0</v>
      </c>
      <c r="BO88" s="361">
        <v>0</v>
      </c>
      <c r="BP88" s="361">
        <v>0</v>
      </c>
      <c r="BQ88" s="361">
        <v>0</v>
      </c>
      <c r="BR88" s="361">
        <v>0</v>
      </c>
      <c r="BS88" s="361">
        <v>0</v>
      </c>
      <c r="BT88" s="361">
        <v>0</v>
      </c>
      <c r="BU88" s="361">
        <v>0</v>
      </c>
      <c r="BV88" s="361">
        <v>0</v>
      </c>
      <c r="BW88" s="361">
        <v>0</v>
      </c>
      <c r="BX88" s="362">
        <v>0</v>
      </c>
      <c r="BY88" s="362">
        <v>0</v>
      </c>
      <c r="BZ88" s="362">
        <v>0</v>
      </c>
      <c r="CA88" s="363">
        <v>0</v>
      </c>
    </row>
    <row r="89" spans="1:79" s="27" customFormat="1" ht="27" customHeight="1" thickBot="1" x14ac:dyDescent="0.4">
      <c r="A89" s="170"/>
      <c r="B89" s="420" t="s">
        <v>518</v>
      </c>
      <c r="C89" s="462"/>
      <c r="D89" s="463">
        <v>0</v>
      </c>
      <c r="E89" s="463">
        <v>0</v>
      </c>
      <c r="F89" s="463">
        <v>0</v>
      </c>
      <c r="G89" s="463">
        <v>0</v>
      </c>
      <c r="H89" s="463">
        <v>0</v>
      </c>
      <c r="I89" s="463">
        <v>0</v>
      </c>
      <c r="J89" s="463">
        <v>0</v>
      </c>
      <c r="K89" s="463">
        <v>0</v>
      </c>
      <c r="L89" s="463">
        <v>0</v>
      </c>
      <c r="M89" s="463">
        <v>0</v>
      </c>
      <c r="N89" s="463">
        <v>0</v>
      </c>
      <c r="O89" s="463">
        <v>0</v>
      </c>
      <c r="P89" s="463">
        <v>0</v>
      </c>
      <c r="Q89" s="463">
        <v>0</v>
      </c>
      <c r="R89" s="463">
        <v>0</v>
      </c>
      <c r="S89" s="463">
        <v>0</v>
      </c>
      <c r="T89" s="463">
        <v>0</v>
      </c>
      <c r="U89" s="463">
        <v>0</v>
      </c>
      <c r="V89" s="463">
        <v>0</v>
      </c>
      <c r="W89" s="463">
        <v>0</v>
      </c>
      <c r="X89" s="463">
        <v>0</v>
      </c>
      <c r="Y89" s="463">
        <v>0</v>
      </c>
      <c r="Z89" s="463">
        <v>0</v>
      </c>
      <c r="AA89" s="463">
        <v>0</v>
      </c>
      <c r="AB89" s="463">
        <v>0</v>
      </c>
      <c r="AC89" s="463">
        <v>0</v>
      </c>
      <c r="AD89" s="463">
        <v>0</v>
      </c>
      <c r="AE89" s="463">
        <v>0</v>
      </c>
      <c r="AF89" s="463">
        <v>0</v>
      </c>
      <c r="AG89" s="463">
        <v>0</v>
      </c>
      <c r="AH89" s="463">
        <v>93.016778606867035</v>
      </c>
      <c r="AI89" s="463">
        <v>102.3224921721705</v>
      </c>
      <c r="AJ89" s="463">
        <v>108.22229039757958</v>
      </c>
      <c r="AK89" s="463">
        <v>130.84228857097256</v>
      </c>
      <c r="AL89" s="463">
        <v>171.02036737925687</v>
      </c>
      <c r="AM89" s="463">
        <v>221.53837144788935</v>
      </c>
      <c r="AN89" s="463">
        <v>263.64841392222604</v>
      </c>
      <c r="AO89" s="463">
        <v>257.27850439649484</v>
      </c>
      <c r="AP89" s="463">
        <v>323.43388252478343</v>
      </c>
      <c r="AQ89" s="463">
        <v>442.29252851940493</v>
      </c>
      <c r="AR89" s="463">
        <v>268.09441229166379</v>
      </c>
      <c r="AS89" s="463">
        <v>247.82139043399155</v>
      </c>
      <c r="AT89" s="463">
        <v>402.19516020139577</v>
      </c>
      <c r="AU89" s="463">
        <v>613.23169642064227</v>
      </c>
      <c r="AV89" s="463">
        <v>424.86536627922652</v>
      </c>
      <c r="AW89" s="463">
        <v>407.76222236163528</v>
      </c>
      <c r="AX89" s="463">
        <v>599.0115482946685</v>
      </c>
      <c r="AY89" s="463">
        <v>671.35617130419109</v>
      </c>
      <c r="AZ89" s="463">
        <v>574.31946225414436</v>
      </c>
      <c r="BA89" s="463">
        <v>505.5995258289401</v>
      </c>
      <c r="BB89" s="463">
        <v>461.07472202394376</v>
      </c>
      <c r="BC89" s="463">
        <v>341.33150071762276</v>
      </c>
      <c r="BD89" s="463">
        <v>322.08286726175663</v>
      </c>
      <c r="BE89" s="463">
        <v>349.34528665905424</v>
      </c>
      <c r="BF89" s="463">
        <v>365.91751323001199</v>
      </c>
      <c r="BG89" s="463">
        <v>537.01000415248552</v>
      </c>
      <c r="BH89" s="463">
        <v>402.22550470251696</v>
      </c>
      <c r="BI89" s="463">
        <v>258.29495257477498</v>
      </c>
      <c r="BJ89" s="463">
        <v>251.00343526731399</v>
      </c>
      <c r="BK89" s="463">
        <v>224.5299297674531</v>
      </c>
      <c r="BL89" s="463">
        <v>218.228165009516</v>
      </c>
      <c r="BM89" s="463">
        <v>302.20809273680607</v>
      </c>
      <c r="BN89" s="463">
        <v>0</v>
      </c>
      <c r="BO89" s="463">
        <v>0</v>
      </c>
      <c r="BP89" s="463">
        <v>0</v>
      </c>
      <c r="BQ89" s="463">
        <v>0</v>
      </c>
      <c r="BR89" s="463">
        <v>0</v>
      </c>
      <c r="BS89" s="463">
        <v>0</v>
      </c>
      <c r="BT89" s="463">
        <v>0</v>
      </c>
      <c r="BU89" s="463">
        <v>0</v>
      </c>
      <c r="BV89" s="463">
        <v>0</v>
      </c>
      <c r="BW89" s="463">
        <v>0</v>
      </c>
      <c r="BX89" s="464">
        <v>0</v>
      </c>
      <c r="BY89" s="464">
        <v>0</v>
      </c>
      <c r="BZ89" s="464">
        <v>0</v>
      </c>
      <c r="CA89" s="465">
        <v>0</v>
      </c>
    </row>
    <row r="90" spans="1:79" ht="39.75" customHeight="1" x14ac:dyDescent="0.4">
      <c r="A90" s="346"/>
      <c r="B90" s="370" t="s">
        <v>524</v>
      </c>
      <c r="C90" s="466"/>
      <c r="D90" s="372" t="s">
        <v>671</v>
      </c>
      <c r="E90" s="372" t="s">
        <v>672</v>
      </c>
      <c r="F90" s="372" t="s">
        <v>673</v>
      </c>
      <c r="G90" s="372" t="s">
        <v>674</v>
      </c>
      <c r="H90" s="372" t="s">
        <v>675</v>
      </c>
      <c r="I90" s="372" t="s">
        <v>676</v>
      </c>
      <c r="J90" s="372" t="s">
        <v>677</v>
      </c>
      <c r="K90" s="372" t="s">
        <v>678</v>
      </c>
      <c r="L90" s="372" t="s">
        <v>679</v>
      </c>
      <c r="M90" s="372" t="s">
        <v>680</v>
      </c>
      <c r="N90" s="372" t="s">
        <v>681</v>
      </c>
      <c r="O90" s="372" t="s">
        <v>682</v>
      </c>
      <c r="P90" s="372" t="s">
        <v>683</v>
      </c>
      <c r="Q90" s="372" t="s">
        <v>684</v>
      </c>
      <c r="R90" s="372" t="s">
        <v>685</v>
      </c>
      <c r="S90" s="372" t="s">
        <v>686</v>
      </c>
      <c r="T90" s="372" t="s">
        <v>687</v>
      </c>
      <c r="U90" s="372" t="s">
        <v>688</v>
      </c>
      <c r="V90" s="372" t="s">
        <v>689</v>
      </c>
      <c r="W90" s="372" t="s">
        <v>690</v>
      </c>
      <c r="X90" s="372" t="s">
        <v>691</v>
      </c>
      <c r="Y90" s="372" t="s">
        <v>692</v>
      </c>
      <c r="Z90" s="372" t="s">
        <v>693</v>
      </c>
      <c r="AA90" s="372" t="s">
        <v>694</v>
      </c>
      <c r="AB90" s="372" t="s">
        <v>695</v>
      </c>
      <c r="AC90" s="372" t="s">
        <v>696</v>
      </c>
      <c r="AD90" s="372" t="s">
        <v>697</v>
      </c>
      <c r="AE90" s="372" t="s">
        <v>698</v>
      </c>
      <c r="AF90" s="372" t="s">
        <v>699</v>
      </c>
      <c r="AG90" s="372" t="s">
        <v>700</v>
      </c>
      <c r="AH90" s="372" t="s">
        <v>701</v>
      </c>
      <c r="AI90" s="372" t="s">
        <v>702</v>
      </c>
      <c r="AJ90" s="372" t="s">
        <v>703</v>
      </c>
      <c r="AK90" s="372" t="s">
        <v>704</v>
      </c>
      <c r="AL90" s="372" t="s">
        <v>705</v>
      </c>
      <c r="AM90" s="372" t="s">
        <v>706</v>
      </c>
      <c r="AN90" s="372" t="s">
        <v>707</v>
      </c>
      <c r="AO90" s="372" t="s">
        <v>708</v>
      </c>
      <c r="AP90" s="372" t="s">
        <v>709</v>
      </c>
      <c r="AQ90" s="372" t="s">
        <v>710</v>
      </c>
      <c r="AR90" s="372" t="s">
        <v>711</v>
      </c>
      <c r="AS90" s="372" t="s">
        <v>712</v>
      </c>
      <c r="AT90" s="372" t="s">
        <v>713</v>
      </c>
      <c r="AU90" s="372" t="s">
        <v>714</v>
      </c>
      <c r="AV90" s="372" t="s">
        <v>715</v>
      </c>
      <c r="AW90" s="372" t="s">
        <v>716</v>
      </c>
      <c r="AX90" s="372" t="s">
        <v>717</v>
      </c>
      <c r="AY90" s="372" t="s">
        <v>718</v>
      </c>
      <c r="AZ90" s="372" t="s">
        <v>719</v>
      </c>
      <c r="BA90" s="372" t="s">
        <v>720</v>
      </c>
      <c r="BB90" s="372" t="s">
        <v>721</v>
      </c>
      <c r="BC90" s="372" t="s">
        <v>722</v>
      </c>
      <c r="BD90" s="372" t="s">
        <v>723</v>
      </c>
      <c r="BE90" s="372" t="s">
        <v>724</v>
      </c>
      <c r="BF90" s="372" t="s">
        <v>725</v>
      </c>
      <c r="BG90" s="372" t="s">
        <v>726</v>
      </c>
      <c r="BH90" s="372" t="s">
        <v>727</v>
      </c>
      <c r="BI90" s="372" t="s">
        <v>728</v>
      </c>
      <c r="BJ90" s="372" t="s">
        <v>729</v>
      </c>
      <c r="BK90" s="372" t="s">
        <v>730</v>
      </c>
      <c r="BL90" s="372" t="s">
        <v>731</v>
      </c>
      <c r="BM90" s="372" t="s">
        <v>732</v>
      </c>
      <c r="BN90" s="372" t="s">
        <v>733</v>
      </c>
      <c r="BO90" s="372" t="s">
        <v>734</v>
      </c>
      <c r="BP90" s="372" t="s">
        <v>735</v>
      </c>
      <c r="BQ90" s="372" t="s">
        <v>736</v>
      </c>
      <c r="BR90" s="372" t="s">
        <v>737</v>
      </c>
      <c r="BS90" s="372" t="s">
        <v>738</v>
      </c>
      <c r="BT90" s="372" t="s">
        <v>739</v>
      </c>
      <c r="BU90" s="372" t="s">
        <v>740</v>
      </c>
      <c r="BV90" s="372" t="s">
        <v>741</v>
      </c>
      <c r="BW90" s="372" t="s">
        <v>742</v>
      </c>
      <c r="BX90" s="372" t="s">
        <v>743</v>
      </c>
      <c r="BY90" s="372" t="s">
        <v>744</v>
      </c>
      <c r="BZ90" s="372" t="s">
        <v>745</v>
      </c>
      <c r="CA90" s="373" t="s">
        <v>746</v>
      </c>
    </row>
    <row r="91" spans="1:79" ht="26.25" customHeight="1" x14ac:dyDescent="0.4">
      <c r="A91" s="360"/>
      <c r="B91" s="91" t="s">
        <v>100</v>
      </c>
      <c r="C91" s="48"/>
      <c r="D91" s="357">
        <v>0</v>
      </c>
      <c r="E91" s="357">
        <v>0</v>
      </c>
      <c r="F91" s="357">
        <v>0</v>
      </c>
      <c r="G91" s="357">
        <v>0</v>
      </c>
      <c r="H91" s="357">
        <v>0</v>
      </c>
      <c r="I91" s="357">
        <v>0</v>
      </c>
      <c r="J91" s="357">
        <v>0</v>
      </c>
      <c r="K91" s="357">
        <v>0</v>
      </c>
      <c r="L91" s="357">
        <v>0</v>
      </c>
      <c r="M91" s="357">
        <v>0</v>
      </c>
      <c r="N91" s="357">
        <v>0</v>
      </c>
      <c r="O91" s="357">
        <v>0</v>
      </c>
      <c r="P91" s="357">
        <v>0</v>
      </c>
      <c r="Q91" s="357">
        <v>0</v>
      </c>
      <c r="R91" s="357">
        <v>0</v>
      </c>
      <c r="S91" s="357">
        <v>0</v>
      </c>
      <c r="T91" s="357">
        <v>0</v>
      </c>
      <c r="U91" s="357">
        <v>0</v>
      </c>
      <c r="V91" s="357">
        <v>0</v>
      </c>
      <c r="W91" s="357">
        <v>0</v>
      </c>
      <c r="X91" s="357">
        <v>0</v>
      </c>
      <c r="Y91" s="357">
        <v>0</v>
      </c>
      <c r="Z91" s="357">
        <v>0</v>
      </c>
      <c r="AA91" s="357">
        <v>0</v>
      </c>
      <c r="AB91" s="357">
        <v>0</v>
      </c>
      <c r="AC91" s="357">
        <v>0</v>
      </c>
      <c r="AD91" s="357">
        <v>0</v>
      </c>
      <c r="AE91" s="357">
        <v>0</v>
      </c>
      <c r="AF91" s="357">
        <v>0</v>
      </c>
      <c r="AG91" s="357">
        <v>0</v>
      </c>
      <c r="AH91" s="357">
        <v>0</v>
      </c>
      <c r="AI91" s="357">
        <v>2838</v>
      </c>
      <c r="AJ91" s="357">
        <v>3010</v>
      </c>
      <c r="AK91" s="357">
        <v>3584</v>
      </c>
      <c r="AL91" s="357">
        <v>4157</v>
      </c>
      <c r="AM91" s="357">
        <v>4336</v>
      </c>
      <c r="AN91" s="357">
        <v>4541</v>
      </c>
      <c r="AO91" s="357">
        <v>4709</v>
      </c>
      <c r="AP91" s="357">
        <v>4710</v>
      </c>
      <c r="AQ91" s="357">
        <v>4517</v>
      </c>
      <c r="AR91" s="357">
        <v>4089</v>
      </c>
      <c r="AS91" s="357">
        <v>3977</v>
      </c>
      <c r="AT91" s="357">
        <v>4124</v>
      </c>
      <c r="AU91" s="357">
        <v>4593</v>
      </c>
      <c r="AV91" s="357">
        <v>5179</v>
      </c>
      <c r="AW91" s="357">
        <v>5512</v>
      </c>
      <c r="AX91" s="357">
        <v>5647</v>
      </c>
      <c r="AY91" s="357">
        <v>5657</v>
      </c>
      <c r="AZ91" s="357">
        <v>5514</v>
      </c>
      <c r="BA91" s="357">
        <v>3943</v>
      </c>
      <c r="BB91" s="357">
        <v>3834</v>
      </c>
      <c r="BC91" s="357">
        <v>3822</v>
      </c>
      <c r="BD91" s="357">
        <v>3901</v>
      </c>
      <c r="BE91" s="357">
        <v>3986</v>
      </c>
      <c r="BF91" s="357">
        <v>3989</v>
      </c>
      <c r="BG91" s="357">
        <v>3129</v>
      </c>
      <c r="BH91" s="357">
        <v>2187</v>
      </c>
      <c r="BI91" s="357">
        <v>2142</v>
      </c>
      <c r="BJ91" s="357">
        <v>2135</v>
      </c>
      <c r="BK91" s="357">
        <v>2117</v>
      </c>
      <c r="BL91" s="357">
        <v>2087</v>
      </c>
      <c r="BM91" s="357">
        <v>1935</v>
      </c>
      <c r="BN91" s="357">
        <v>1803</v>
      </c>
      <c r="BO91" s="357">
        <v>1619</v>
      </c>
      <c r="BP91" s="357">
        <v>1254</v>
      </c>
      <c r="BQ91" s="357">
        <v>939</v>
      </c>
      <c r="BR91" s="357">
        <v>799</v>
      </c>
      <c r="BS91" s="357">
        <v>706</v>
      </c>
      <c r="BT91" s="357">
        <v>625</v>
      </c>
      <c r="BU91" s="357">
        <v>590</v>
      </c>
      <c r="BV91" s="357">
        <v>498</v>
      </c>
      <c r="BW91" s="357">
        <v>591</v>
      </c>
      <c r="BX91" s="358">
        <v>576</v>
      </c>
      <c r="BY91" s="358">
        <v>568</v>
      </c>
      <c r="BZ91" s="358">
        <v>570</v>
      </c>
      <c r="CA91" s="359">
        <v>566</v>
      </c>
    </row>
    <row r="92" spans="1:79" ht="26.25" customHeight="1" x14ac:dyDescent="0.4">
      <c r="A92" s="48"/>
      <c r="B92" s="123" t="s">
        <v>504</v>
      </c>
      <c r="C92" s="327"/>
      <c r="D92" s="467"/>
      <c r="E92" s="467"/>
      <c r="F92" s="467"/>
      <c r="G92" s="467"/>
      <c r="H92" s="467"/>
      <c r="I92" s="467"/>
      <c r="J92" s="467"/>
      <c r="K92" s="467"/>
      <c r="L92" s="467"/>
      <c r="M92" s="467"/>
      <c r="N92" s="467"/>
      <c r="O92" s="467"/>
      <c r="P92" s="467"/>
      <c r="Q92" s="467"/>
      <c r="R92" s="467"/>
      <c r="S92" s="467"/>
      <c r="T92" s="467"/>
      <c r="U92" s="467"/>
      <c r="V92" s="467"/>
      <c r="W92" s="467"/>
      <c r="X92" s="467"/>
      <c r="Y92" s="467"/>
      <c r="Z92" s="467"/>
      <c r="AA92" s="467"/>
      <c r="AB92" s="467"/>
      <c r="AC92" s="467"/>
      <c r="AD92" s="467"/>
      <c r="AE92" s="467"/>
      <c r="AF92" s="467"/>
      <c r="AG92" s="467"/>
      <c r="AH92" s="467"/>
      <c r="AI92" s="467"/>
      <c r="AJ92" s="467"/>
      <c r="AK92" s="467"/>
      <c r="AL92" s="467"/>
      <c r="AM92" s="467"/>
      <c r="AN92" s="467"/>
      <c r="AO92" s="467"/>
      <c r="AP92" s="467"/>
      <c r="AQ92" s="467"/>
      <c r="AR92" s="467"/>
      <c r="AS92" s="467"/>
      <c r="AT92" s="467"/>
      <c r="BC92" s="207"/>
      <c r="BX92" s="207"/>
      <c r="BY92" s="207"/>
      <c r="BZ92" s="207"/>
      <c r="CA92" s="208"/>
    </row>
    <row r="93" spans="1:79" x14ac:dyDescent="0.4">
      <c r="A93" s="375"/>
      <c r="B93" s="415" t="s">
        <v>505</v>
      </c>
      <c r="C93" s="375"/>
      <c r="D93" s="361">
        <v>0</v>
      </c>
      <c r="E93" s="361">
        <v>0</v>
      </c>
      <c r="F93" s="361">
        <v>0</v>
      </c>
      <c r="G93" s="361">
        <v>0</v>
      </c>
      <c r="H93" s="361">
        <v>0</v>
      </c>
      <c r="I93" s="361">
        <v>0</v>
      </c>
      <c r="J93" s="361">
        <v>0</v>
      </c>
      <c r="K93" s="361">
        <v>0</v>
      </c>
      <c r="L93" s="361">
        <v>0</v>
      </c>
      <c r="M93" s="361">
        <v>0</v>
      </c>
      <c r="N93" s="361">
        <v>0</v>
      </c>
      <c r="O93" s="361">
        <v>0</v>
      </c>
      <c r="P93" s="361">
        <v>0</v>
      </c>
      <c r="Q93" s="361">
        <v>0</v>
      </c>
      <c r="R93" s="361">
        <v>0</v>
      </c>
      <c r="S93" s="361">
        <v>0</v>
      </c>
      <c r="T93" s="361">
        <v>0</v>
      </c>
      <c r="U93" s="361">
        <v>0</v>
      </c>
      <c r="V93" s="361">
        <v>0</v>
      </c>
      <c r="W93" s="361">
        <v>0</v>
      </c>
      <c r="X93" s="361">
        <v>0</v>
      </c>
      <c r="Y93" s="361">
        <v>0</v>
      </c>
      <c r="Z93" s="361">
        <v>0</v>
      </c>
      <c r="AA93" s="361">
        <v>0</v>
      </c>
      <c r="AB93" s="361">
        <v>0</v>
      </c>
      <c r="AC93" s="361">
        <v>0</v>
      </c>
      <c r="AD93" s="361">
        <v>0</v>
      </c>
      <c r="AE93" s="361">
        <v>0</v>
      </c>
      <c r="AF93" s="361">
        <v>0</v>
      </c>
      <c r="AG93" s="361">
        <v>0</v>
      </c>
      <c r="AH93" s="361">
        <v>0</v>
      </c>
      <c r="AI93" s="361">
        <v>0</v>
      </c>
      <c r="AJ93" s="361">
        <v>0</v>
      </c>
      <c r="AK93" s="361">
        <v>0</v>
      </c>
      <c r="AL93" s="361">
        <v>0</v>
      </c>
      <c r="AM93" s="361">
        <v>0</v>
      </c>
      <c r="AN93" s="361">
        <v>0</v>
      </c>
      <c r="AO93" s="361">
        <v>0</v>
      </c>
      <c r="AP93" s="361">
        <v>0</v>
      </c>
      <c r="AQ93" s="361">
        <v>0</v>
      </c>
      <c r="AR93" s="361">
        <v>0</v>
      </c>
      <c r="AS93" s="361">
        <v>0</v>
      </c>
      <c r="AT93" s="361">
        <v>0</v>
      </c>
      <c r="AU93" s="361">
        <v>0</v>
      </c>
      <c r="AV93" s="361">
        <v>0</v>
      </c>
      <c r="AW93" s="361">
        <v>0</v>
      </c>
      <c r="AX93" s="361">
        <v>0</v>
      </c>
      <c r="AY93" s="361">
        <v>0</v>
      </c>
      <c r="AZ93" s="361">
        <v>0</v>
      </c>
      <c r="BA93" s="361">
        <v>0</v>
      </c>
      <c r="BB93" s="361">
        <v>0</v>
      </c>
      <c r="BC93" s="362">
        <v>0</v>
      </c>
      <c r="BD93" s="361">
        <v>1268</v>
      </c>
      <c r="BE93" s="361">
        <v>1322</v>
      </c>
      <c r="BF93" s="361">
        <v>1345</v>
      </c>
      <c r="BG93" s="361">
        <v>1297</v>
      </c>
      <c r="BH93" s="361">
        <v>1213</v>
      </c>
      <c r="BI93" s="361">
        <v>1198</v>
      </c>
      <c r="BJ93" s="361">
        <v>1196</v>
      </c>
      <c r="BK93" s="361">
        <v>1196</v>
      </c>
      <c r="BL93" s="361">
        <v>1176</v>
      </c>
      <c r="BM93" s="361">
        <v>1055</v>
      </c>
      <c r="BN93" s="361">
        <v>969</v>
      </c>
      <c r="BO93" s="361">
        <v>847</v>
      </c>
      <c r="BP93" s="361">
        <v>530</v>
      </c>
      <c r="BQ93" s="361">
        <v>252</v>
      </c>
      <c r="BR93" s="361">
        <v>138</v>
      </c>
      <c r="BS93" s="361">
        <v>73</v>
      </c>
      <c r="BT93" s="361">
        <v>28</v>
      </c>
      <c r="BU93" s="361">
        <v>6</v>
      </c>
      <c r="BV93" s="361">
        <v>1</v>
      </c>
      <c r="BW93" s="361">
        <v>0</v>
      </c>
      <c r="BX93" s="362">
        <v>0</v>
      </c>
      <c r="BY93" s="362">
        <v>0</v>
      </c>
      <c r="BZ93" s="362">
        <v>0</v>
      </c>
      <c r="CA93" s="363">
        <v>0</v>
      </c>
    </row>
    <row r="94" spans="1:79" x14ac:dyDescent="0.4">
      <c r="A94" s="48"/>
      <c r="B94" s="261" t="s">
        <v>506</v>
      </c>
      <c r="C94" s="327"/>
      <c r="D94" s="361">
        <v>0</v>
      </c>
      <c r="E94" s="361">
        <v>0</v>
      </c>
      <c r="F94" s="361">
        <v>0</v>
      </c>
      <c r="G94" s="361">
        <v>0</v>
      </c>
      <c r="H94" s="361">
        <v>0</v>
      </c>
      <c r="I94" s="361">
        <v>0</v>
      </c>
      <c r="J94" s="361">
        <v>0</v>
      </c>
      <c r="K94" s="361">
        <v>0</v>
      </c>
      <c r="L94" s="361">
        <v>0</v>
      </c>
      <c r="M94" s="361">
        <v>0</v>
      </c>
      <c r="N94" s="361">
        <v>0</v>
      </c>
      <c r="O94" s="361">
        <v>0</v>
      </c>
      <c r="P94" s="361">
        <v>0</v>
      </c>
      <c r="Q94" s="361">
        <v>0</v>
      </c>
      <c r="R94" s="361">
        <v>0</v>
      </c>
      <c r="S94" s="361">
        <v>0</v>
      </c>
      <c r="T94" s="361">
        <v>0</v>
      </c>
      <c r="U94" s="361">
        <v>0</v>
      </c>
      <c r="V94" s="361">
        <v>0</v>
      </c>
      <c r="W94" s="361">
        <v>0</v>
      </c>
      <c r="X94" s="361">
        <v>0</v>
      </c>
      <c r="Y94" s="361">
        <v>0</v>
      </c>
      <c r="Z94" s="361">
        <v>0</v>
      </c>
      <c r="AA94" s="361">
        <v>0</v>
      </c>
      <c r="AB94" s="361">
        <v>0</v>
      </c>
      <c r="AC94" s="361">
        <v>0</v>
      </c>
      <c r="AD94" s="361">
        <v>0</v>
      </c>
      <c r="AE94" s="361">
        <v>0</v>
      </c>
      <c r="AF94" s="361">
        <v>0</v>
      </c>
      <c r="AG94" s="361">
        <v>0</v>
      </c>
      <c r="AH94" s="361">
        <v>0</v>
      </c>
      <c r="AI94" s="361">
        <v>0</v>
      </c>
      <c r="AJ94" s="361">
        <v>0</v>
      </c>
      <c r="AK94" s="361">
        <v>0</v>
      </c>
      <c r="AL94" s="361">
        <v>0</v>
      </c>
      <c r="AM94" s="361">
        <v>0</v>
      </c>
      <c r="AN94" s="361">
        <v>0</v>
      </c>
      <c r="AO94" s="361">
        <v>0</v>
      </c>
      <c r="AP94" s="361">
        <v>0</v>
      </c>
      <c r="AQ94" s="361">
        <v>0</v>
      </c>
      <c r="AR94" s="361">
        <v>0</v>
      </c>
      <c r="AS94" s="361">
        <v>0</v>
      </c>
      <c r="AT94" s="361">
        <v>0</v>
      </c>
      <c r="AU94" s="361">
        <v>0</v>
      </c>
      <c r="AV94" s="361">
        <v>0</v>
      </c>
      <c r="AW94" s="361">
        <v>0</v>
      </c>
      <c r="AX94" s="361">
        <v>0</v>
      </c>
      <c r="AY94" s="361">
        <v>0</v>
      </c>
      <c r="AZ94" s="361">
        <v>0</v>
      </c>
      <c r="BA94" s="361">
        <v>0</v>
      </c>
      <c r="BB94" s="361">
        <v>0</v>
      </c>
      <c r="BC94" s="362">
        <v>0</v>
      </c>
      <c r="BD94" s="361">
        <v>913</v>
      </c>
      <c r="BE94" s="361">
        <v>889</v>
      </c>
      <c r="BF94" s="361">
        <v>863</v>
      </c>
      <c r="BG94" s="361">
        <v>842</v>
      </c>
      <c r="BH94" s="361">
        <v>808</v>
      </c>
      <c r="BI94" s="361">
        <v>784</v>
      </c>
      <c r="BJ94" s="361">
        <v>776</v>
      </c>
      <c r="BK94" s="361">
        <v>753</v>
      </c>
      <c r="BL94" s="361">
        <v>737</v>
      </c>
      <c r="BM94" s="361">
        <v>706</v>
      </c>
      <c r="BN94" s="361">
        <v>653</v>
      </c>
      <c r="BO94" s="361">
        <v>589</v>
      </c>
      <c r="BP94" s="361">
        <v>534</v>
      </c>
      <c r="BQ94" s="361">
        <v>491</v>
      </c>
      <c r="BR94" s="361">
        <v>462</v>
      </c>
      <c r="BS94" s="361">
        <v>431</v>
      </c>
      <c r="BT94" s="361">
        <v>395</v>
      </c>
      <c r="BU94" s="361">
        <v>380</v>
      </c>
      <c r="BV94" s="361">
        <v>317</v>
      </c>
      <c r="BW94" s="361">
        <v>355</v>
      </c>
      <c r="BX94" s="362">
        <v>333</v>
      </c>
      <c r="BY94" s="362">
        <v>318</v>
      </c>
      <c r="BZ94" s="362">
        <v>312</v>
      </c>
      <c r="CA94" s="363">
        <v>309</v>
      </c>
    </row>
    <row r="95" spans="1:79" x14ac:dyDescent="0.4">
      <c r="A95" s="48"/>
      <c r="B95" s="415" t="s">
        <v>363</v>
      </c>
      <c r="C95" s="48"/>
      <c r="D95" s="361">
        <v>0</v>
      </c>
      <c r="E95" s="361">
        <v>0</v>
      </c>
      <c r="F95" s="361">
        <v>0</v>
      </c>
      <c r="G95" s="361">
        <v>0</v>
      </c>
      <c r="H95" s="361">
        <v>0</v>
      </c>
      <c r="I95" s="361">
        <v>0</v>
      </c>
      <c r="J95" s="361">
        <v>0</v>
      </c>
      <c r="K95" s="361">
        <v>0</v>
      </c>
      <c r="L95" s="361">
        <v>0</v>
      </c>
      <c r="M95" s="361">
        <v>0</v>
      </c>
      <c r="N95" s="361">
        <v>0</v>
      </c>
      <c r="O95" s="361">
        <v>0</v>
      </c>
      <c r="P95" s="361">
        <v>0</v>
      </c>
      <c r="Q95" s="361">
        <v>0</v>
      </c>
      <c r="R95" s="361">
        <v>0</v>
      </c>
      <c r="S95" s="361">
        <v>0</v>
      </c>
      <c r="T95" s="361">
        <v>0</v>
      </c>
      <c r="U95" s="361">
        <v>0</v>
      </c>
      <c r="V95" s="361">
        <v>0</v>
      </c>
      <c r="W95" s="361">
        <v>0</v>
      </c>
      <c r="X95" s="361">
        <v>0</v>
      </c>
      <c r="Y95" s="361">
        <v>0</v>
      </c>
      <c r="Z95" s="361">
        <v>0</v>
      </c>
      <c r="AA95" s="361">
        <v>0</v>
      </c>
      <c r="AB95" s="361">
        <v>0</v>
      </c>
      <c r="AC95" s="361">
        <v>0</v>
      </c>
      <c r="AD95" s="361">
        <v>0</v>
      </c>
      <c r="AE95" s="361">
        <v>0</v>
      </c>
      <c r="AF95" s="361">
        <v>0</v>
      </c>
      <c r="AG95" s="361">
        <v>0</v>
      </c>
      <c r="AH95" s="361">
        <v>0</v>
      </c>
      <c r="AI95" s="361">
        <v>0</v>
      </c>
      <c r="AJ95" s="361">
        <v>0</v>
      </c>
      <c r="AK95" s="361">
        <v>0</v>
      </c>
      <c r="AL95" s="361">
        <v>0</v>
      </c>
      <c r="AM95" s="361">
        <v>0</v>
      </c>
      <c r="AN95" s="361">
        <v>0</v>
      </c>
      <c r="AO95" s="361">
        <v>0</v>
      </c>
      <c r="AP95" s="361">
        <v>0</v>
      </c>
      <c r="AQ95" s="361">
        <v>0</v>
      </c>
      <c r="AR95" s="361">
        <v>0</v>
      </c>
      <c r="AS95" s="361">
        <v>0</v>
      </c>
      <c r="AT95" s="361">
        <v>0</v>
      </c>
      <c r="AU95" s="361">
        <v>0</v>
      </c>
      <c r="AV95" s="361">
        <v>0</v>
      </c>
      <c r="AW95" s="361">
        <v>0</v>
      </c>
      <c r="AX95" s="361">
        <v>0</v>
      </c>
      <c r="AY95" s="361">
        <v>0</v>
      </c>
      <c r="AZ95" s="361">
        <v>0</v>
      </c>
      <c r="BA95" s="361">
        <v>0</v>
      </c>
      <c r="BB95" s="361">
        <v>0</v>
      </c>
      <c r="BC95" s="362">
        <v>0</v>
      </c>
      <c r="BD95" s="361">
        <v>92</v>
      </c>
      <c r="BE95" s="361">
        <v>97</v>
      </c>
      <c r="BF95" s="361">
        <v>106</v>
      </c>
      <c r="BG95" s="361">
        <v>100</v>
      </c>
      <c r="BH95" s="361">
        <v>80</v>
      </c>
      <c r="BI95" s="361">
        <v>81</v>
      </c>
      <c r="BJ95" s="361">
        <v>83</v>
      </c>
      <c r="BK95" s="361">
        <v>85</v>
      </c>
      <c r="BL95" s="361">
        <v>89</v>
      </c>
      <c r="BM95" s="361">
        <v>97</v>
      </c>
      <c r="BN95" s="361">
        <v>109</v>
      </c>
      <c r="BO95" s="361">
        <v>121</v>
      </c>
      <c r="BP95" s="361">
        <v>136</v>
      </c>
      <c r="BQ95" s="361">
        <v>150</v>
      </c>
      <c r="BR95" s="361">
        <v>160</v>
      </c>
      <c r="BS95" s="361">
        <v>169</v>
      </c>
      <c r="BT95" s="361">
        <v>173</v>
      </c>
      <c r="BU95" s="361">
        <v>180</v>
      </c>
      <c r="BV95" s="361">
        <v>161</v>
      </c>
      <c r="BW95" s="361">
        <v>212</v>
      </c>
      <c r="BX95" s="362">
        <v>220</v>
      </c>
      <c r="BY95" s="362">
        <v>227</v>
      </c>
      <c r="BZ95" s="362">
        <v>235</v>
      </c>
      <c r="CA95" s="363">
        <v>234</v>
      </c>
    </row>
    <row r="96" spans="1:79" x14ac:dyDescent="0.4">
      <c r="A96" s="48"/>
      <c r="B96" s="415" t="s">
        <v>507</v>
      </c>
      <c r="C96" s="123"/>
      <c r="D96" s="361">
        <v>0</v>
      </c>
      <c r="E96" s="361">
        <v>0</v>
      </c>
      <c r="F96" s="361">
        <v>0</v>
      </c>
      <c r="G96" s="361">
        <v>0</v>
      </c>
      <c r="H96" s="361">
        <v>0</v>
      </c>
      <c r="I96" s="361">
        <v>0</v>
      </c>
      <c r="J96" s="361">
        <v>0</v>
      </c>
      <c r="K96" s="361">
        <v>0</v>
      </c>
      <c r="L96" s="361">
        <v>0</v>
      </c>
      <c r="M96" s="361">
        <v>0</v>
      </c>
      <c r="N96" s="361">
        <v>0</v>
      </c>
      <c r="O96" s="361">
        <v>0</v>
      </c>
      <c r="P96" s="361">
        <v>0</v>
      </c>
      <c r="Q96" s="361">
        <v>0</v>
      </c>
      <c r="R96" s="361">
        <v>0</v>
      </c>
      <c r="S96" s="361">
        <v>0</v>
      </c>
      <c r="T96" s="361">
        <v>0</v>
      </c>
      <c r="U96" s="361">
        <v>0</v>
      </c>
      <c r="V96" s="361">
        <v>0</v>
      </c>
      <c r="W96" s="361">
        <v>0</v>
      </c>
      <c r="X96" s="361">
        <v>0</v>
      </c>
      <c r="Y96" s="361">
        <v>0</v>
      </c>
      <c r="Z96" s="361">
        <v>0</v>
      </c>
      <c r="AA96" s="361">
        <v>0</v>
      </c>
      <c r="AB96" s="361">
        <v>0</v>
      </c>
      <c r="AC96" s="361">
        <v>0</v>
      </c>
      <c r="AD96" s="361">
        <v>0</v>
      </c>
      <c r="AE96" s="361">
        <v>0</v>
      </c>
      <c r="AF96" s="361">
        <v>0</v>
      </c>
      <c r="AG96" s="361">
        <v>0</v>
      </c>
      <c r="AH96" s="361">
        <v>0</v>
      </c>
      <c r="AI96" s="361">
        <v>0</v>
      </c>
      <c r="AJ96" s="361">
        <v>0</v>
      </c>
      <c r="AK96" s="361">
        <v>0</v>
      </c>
      <c r="AL96" s="361">
        <v>0</v>
      </c>
      <c r="AM96" s="361">
        <v>0</v>
      </c>
      <c r="AN96" s="361">
        <v>0</v>
      </c>
      <c r="AO96" s="361">
        <v>0</v>
      </c>
      <c r="AP96" s="361">
        <v>0</v>
      </c>
      <c r="AQ96" s="361">
        <v>0</v>
      </c>
      <c r="AR96" s="361">
        <v>0</v>
      </c>
      <c r="AS96" s="361">
        <v>0</v>
      </c>
      <c r="AT96" s="361">
        <v>0</v>
      </c>
      <c r="AU96" s="361">
        <v>0</v>
      </c>
      <c r="AV96" s="361">
        <v>0</v>
      </c>
      <c r="AW96" s="361">
        <v>0</v>
      </c>
      <c r="AX96" s="361">
        <v>0</v>
      </c>
      <c r="AY96" s="361">
        <v>0</v>
      </c>
      <c r="AZ96" s="361">
        <v>0</v>
      </c>
      <c r="BA96" s="361">
        <v>0</v>
      </c>
      <c r="BB96" s="361">
        <v>0</v>
      </c>
      <c r="BC96" s="362">
        <v>0</v>
      </c>
      <c r="BD96" s="361">
        <v>1628</v>
      </c>
      <c r="BE96" s="361">
        <v>1677</v>
      </c>
      <c r="BF96" s="361">
        <v>1675</v>
      </c>
      <c r="BG96" s="361">
        <v>890</v>
      </c>
      <c r="BH96" s="361">
        <v>86</v>
      </c>
      <c r="BI96" s="361">
        <v>79</v>
      </c>
      <c r="BJ96" s="361">
        <v>79</v>
      </c>
      <c r="BK96" s="361">
        <v>83</v>
      </c>
      <c r="BL96" s="361">
        <v>85</v>
      </c>
      <c r="BM96" s="361">
        <v>76</v>
      </c>
      <c r="BN96" s="361">
        <v>71</v>
      </c>
      <c r="BO96" s="361">
        <v>62</v>
      </c>
      <c r="BP96" s="361">
        <v>53</v>
      </c>
      <c r="BQ96" s="361">
        <v>46</v>
      </c>
      <c r="BR96" s="361">
        <v>39</v>
      </c>
      <c r="BS96" s="361">
        <v>33</v>
      </c>
      <c r="BT96" s="361">
        <v>29</v>
      </c>
      <c r="BU96" s="361">
        <v>24</v>
      </c>
      <c r="BV96" s="361">
        <v>19</v>
      </c>
      <c r="BW96" s="361">
        <v>24</v>
      </c>
      <c r="BX96" s="362">
        <v>23</v>
      </c>
      <c r="BY96" s="362">
        <v>23</v>
      </c>
      <c r="BZ96" s="362">
        <v>23</v>
      </c>
      <c r="CA96" s="363">
        <v>23</v>
      </c>
    </row>
    <row r="97" spans="1:79" ht="26.25" customHeight="1" x14ac:dyDescent="0.4">
      <c r="A97" s="375"/>
      <c r="B97" s="123" t="s">
        <v>511</v>
      </c>
      <c r="D97" s="361">
        <v>0</v>
      </c>
      <c r="E97" s="361">
        <v>0</v>
      </c>
      <c r="F97" s="361">
        <v>0</v>
      </c>
      <c r="G97" s="361">
        <v>0</v>
      </c>
      <c r="H97" s="361">
        <v>0</v>
      </c>
      <c r="I97" s="361">
        <v>0</v>
      </c>
      <c r="J97" s="361">
        <v>0</v>
      </c>
      <c r="K97" s="361">
        <v>0</v>
      </c>
      <c r="L97" s="361">
        <v>0</v>
      </c>
      <c r="M97" s="361">
        <v>0</v>
      </c>
      <c r="N97" s="361">
        <v>0</v>
      </c>
      <c r="O97" s="361">
        <v>0</v>
      </c>
      <c r="P97" s="361">
        <v>0</v>
      </c>
      <c r="Q97" s="361">
        <v>0</v>
      </c>
      <c r="R97" s="361">
        <v>0</v>
      </c>
      <c r="S97" s="361">
        <v>0</v>
      </c>
      <c r="T97" s="361">
        <v>0</v>
      </c>
      <c r="U97" s="361">
        <v>0</v>
      </c>
      <c r="V97" s="361">
        <v>0</v>
      </c>
      <c r="W97" s="361">
        <v>0</v>
      </c>
      <c r="X97" s="361">
        <v>0</v>
      </c>
      <c r="Y97" s="361">
        <v>0</v>
      </c>
      <c r="Z97" s="361">
        <v>0</v>
      </c>
      <c r="AA97" s="361">
        <v>0</v>
      </c>
      <c r="AB97" s="361">
        <v>0</v>
      </c>
      <c r="AC97" s="361">
        <v>0</v>
      </c>
      <c r="AD97" s="361">
        <v>0</v>
      </c>
      <c r="AE97" s="361">
        <v>0</v>
      </c>
      <c r="AF97" s="361">
        <v>0</v>
      </c>
      <c r="AG97" s="361">
        <v>0</v>
      </c>
      <c r="AH97" s="361">
        <v>0</v>
      </c>
      <c r="AI97" s="361">
        <v>1115</v>
      </c>
      <c r="AJ97" s="361">
        <v>1316</v>
      </c>
      <c r="AK97" s="361">
        <v>1846</v>
      </c>
      <c r="AL97" s="361">
        <v>2376</v>
      </c>
      <c r="AM97" s="361">
        <v>2685</v>
      </c>
      <c r="AN97" s="361">
        <v>2858</v>
      </c>
      <c r="AO97" s="361">
        <v>2992</v>
      </c>
      <c r="AP97" s="361">
        <v>2988</v>
      </c>
      <c r="AQ97" s="361">
        <v>2790</v>
      </c>
      <c r="AR97" s="361">
        <v>2370</v>
      </c>
      <c r="AS97" s="361">
        <v>2370</v>
      </c>
      <c r="AT97" s="361">
        <v>2449</v>
      </c>
      <c r="AU97" s="361">
        <v>3018</v>
      </c>
      <c r="AV97" s="361">
        <v>3536</v>
      </c>
      <c r="AW97" s="361">
        <v>3776</v>
      </c>
      <c r="AX97" s="361">
        <v>3882</v>
      </c>
      <c r="AY97" s="361">
        <v>3876</v>
      </c>
      <c r="AZ97" s="361">
        <v>3750</v>
      </c>
      <c r="BA97" s="361">
        <v>2238</v>
      </c>
      <c r="BB97" s="361">
        <v>2192</v>
      </c>
      <c r="BC97" s="362">
        <v>2202</v>
      </c>
      <c r="BD97" s="361">
        <v>2230</v>
      </c>
      <c r="BE97" s="361">
        <v>2235</v>
      </c>
      <c r="BF97" s="361">
        <v>2213</v>
      </c>
      <c r="BG97" s="361">
        <v>2218</v>
      </c>
      <c r="BH97" s="361">
        <v>2175</v>
      </c>
      <c r="BI97" s="361">
        <v>2131</v>
      </c>
      <c r="BJ97" s="361">
        <v>2123</v>
      </c>
      <c r="BK97" s="361">
        <v>2105</v>
      </c>
      <c r="BL97" s="361">
        <v>2076</v>
      </c>
      <c r="BM97" s="361">
        <v>1925</v>
      </c>
      <c r="BN97" s="361">
        <v>0</v>
      </c>
      <c r="BO97" s="361">
        <v>0</v>
      </c>
      <c r="BP97" s="361">
        <v>0</v>
      </c>
      <c r="BQ97" s="361">
        <v>0</v>
      </c>
      <c r="BR97" s="361">
        <v>0</v>
      </c>
      <c r="BS97" s="361">
        <v>0</v>
      </c>
      <c r="BT97" s="361">
        <v>0</v>
      </c>
      <c r="BU97" s="361">
        <v>0</v>
      </c>
      <c r="BV97" s="361">
        <v>0</v>
      </c>
      <c r="BW97" s="361">
        <v>0</v>
      </c>
      <c r="BX97" s="362">
        <v>0</v>
      </c>
      <c r="BY97" s="362">
        <v>0</v>
      </c>
      <c r="BZ97" s="362">
        <v>0</v>
      </c>
      <c r="CA97" s="363">
        <v>0</v>
      </c>
    </row>
    <row r="98" spans="1:79" x14ac:dyDescent="0.4">
      <c r="A98" s="375"/>
      <c r="B98" s="123" t="s">
        <v>512</v>
      </c>
      <c r="D98" s="361">
        <v>0</v>
      </c>
      <c r="E98" s="361">
        <v>0</v>
      </c>
      <c r="F98" s="361">
        <v>0</v>
      </c>
      <c r="G98" s="361">
        <v>0</v>
      </c>
      <c r="H98" s="361">
        <v>0</v>
      </c>
      <c r="I98" s="361">
        <v>0</v>
      </c>
      <c r="J98" s="361">
        <v>0</v>
      </c>
      <c r="K98" s="361">
        <v>0</v>
      </c>
      <c r="L98" s="361">
        <v>0</v>
      </c>
      <c r="M98" s="361">
        <v>0</v>
      </c>
      <c r="N98" s="361">
        <v>0</v>
      </c>
      <c r="O98" s="361">
        <v>0</v>
      </c>
      <c r="P98" s="361">
        <v>0</v>
      </c>
      <c r="Q98" s="361">
        <v>0</v>
      </c>
      <c r="R98" s="361">
        <v>0</v>
      </c>
      <c r="S98" s="361">
        <v>0</v>
      </c>
      <c r="T98" s="361">
        <v>0</v>
      </c>
      <c r="U98" s="361">
        <v>0</v>
      </c>
      <c r="V98" s="361">
        <v>0</v>
      </c>
      <c r="W98" s="361">
        <v>0</v>
      </c>
      <c r="X98" s="361">
        <v>0</v>
      </c>
      <c r="Y98" s="361">
        <v>0</v>
      </c>
      <c r="Z98" s="361">
        <v>0</v>
      </c>
      <c r="AA98" s="361">
        <v>0</v>
      </c>
      <c r="AB98" s="361">
        <v>0</v>
      </c>
      <c r="AC98" s="361">
        <v>0</v>
      </c>
      <c r="AD98" s="361">
        <v>0</v>
      </c>
      <c r="AE98" s="361">
        <v>0</v>
      </c>
      <c r="AF98" s="361">
        <v>0</v>
      </c>
      <c r="AG98" s="361">
        <v>0</v>
      </c>
      <c r="AH98" s="361">
        <v>0</v>
      </c>
      <c r="AI98" s="361">
        <v>0</v>
      </c>
      <c r="AJ98" s="361">
        <v>0</v>
      </c>
      <c r="AK98" s="361">
        <v>0</v>
      </c>
      <c r="AL98" s="361">
        <v>0</v>
      </c>
      <c r="AM98" s="361">
        <v>0</v>
      </c>
      <c r="AN98" s="361">
        <v>0</v>
      </c>
      <c r="AO98" s="361">
        <v>0</v>
      </c>
      <c r="AP98" s="361">
        <v>0</v>
      </c>
      <c r="AQ98" s="361">
        <v>0</v>
      </c>
      <c r="AR98" s="361">
        <v>0</v>
      </c>
      <c r="AS98" s="361">
        <v>0</v>
      </c>
      <c r="AT98" s="361">
        <v>0</v>
      </c>
      <c r="AU98" s="361">
        <v>0</v>
      </c>
      <c r="AV98" s="361">
        <v>0</v>
      </c>
      <c r="AW98" s="361">
        <v>0</v>
      </c>
      <c r="AX98" s="361">
        <v>0</v>
      </c>
      <c r="AY98" s="361">
        <v>0</v>
      </c>
      <c r="AZ98" s="361">
        <v>0</v>
      </c>
      <c r="BA98" s="361">
        <v>0</v>
      </c>
      <c r="BB98" s="361">
        <v>0</v>
      </c>
      <c r="BC98" s="362">
        <v>0</v>
      </c>
      <c r="BD98" s="361">
        <v>2633</v>
      </c>
      <c r="BE98" s="361">
        <v>2663</v>
      </c>
      <c r="BF98" s="361">
        <v>2644</v>
      </c>
      <c r="BG98" s="361">
        <v>1832</v>
      </c>
      <c r="BH98" s="361">
        <v>974</v>
      </c>
      <c r="BI98" s="361">
        <v>944</v>
      </c>
      <c r="BJ98" s="361">
        <v>938</v>
      </c>
      <c r="BK98" s="361">
        <v>922</v>
      </c>
      <c r="BL98" s="361">
        <v>911</v>
      </c>
      <c r="BM98" s="361">
        <v>880</v>
      </c>
      <c r="BN98" s="361">
        <v>833</v>
      </c>
      <c r="BO98" s="361">
        <v>771</v>
      </c>
      <c r="BP98" s="361">
        <v>723</v>
      </c>
      <c r="BQ98" s="361">
        <v>687</v>
      </c>
      <c r="BR98" s="361">
        <v>661</v>
      </c>
      <c r="BS98" s="361">
        <v>633</v>
      </c>
      <c r="BT98" s="361">
        <v>598</v>
      </c>
      <c r="BU98" s="361">
        <v>584</v>
      </c>
      <c r="BV98" s="361">
        <v>497</v>
      </c>
      <c r="BW98" s="361">
        <v>591</v>
      </c>
      <c r="BX98" s="362">
        <v>576</v>
      </c>
      <c r="BY98" s="362">
        <v>568</v>
      </c>
      <c r="BZ98" s="362">
        <v>570</v>
      </c>
      <c r="CA98" s="363">
        <v>566</v>
      </c>
    </row>
    <row r="99" spans="1:79" ht="24.75" customHeight="1" x14ac:dyDescent="0.4">
      <c r="A99" s="48"/>
      <c r="B99" s="123" t="s">
        <v>513</v>
      </c>
      <c r="BX99" s="207"/>
      <c r="BY99" s="207"/>
      <c r="BZ99" s="207"/>
      <c r="CA99" s="208"/>
    </row>
    <row r="100" spans="1:79" x14ac:dyDescent="0.4">
      <c r="A100" s="375"/>
      <c r="B100" s="261" t="s">
        <v>514</v>
      </c>
      <c r="D100" s="361">
        <v>0</v>
      </c>
      <c r="E100" s="361">
        <v>0</v>
      </c>
      <c r="F100" s="361">
        <v>0</v>
      </c>
      <c r="G100" s="361">
        <v>0</v>
      </c>
      <c r="H100" s="361">
        <v>0</v>
      </c>
      <c r="I100" s="361">
        <v>0</v>
      </c>
      <c r="J100" s="361">
        <v>0</v>
      </c>
      <c r="K100" s="361">
        <v>0</v>
      </c>
      <c r="L100" s="361">
        <v>0</v>
      </c>
      <c r="M100" s="361">
        <v>0</v>
      </c>
      <c r="N100" s="361">
        <v>0</v>
      </c>
      <c r="O100" s="361">
        <v>0</v>
      </c>
      <c r="P100" s="361">
        <v>0</v>
      </c>
      <c r="Q100" s="361">
        <v>0</v>
      </c>
      <c r="R100" s="361">
        <v>0</v>
      </c>
      <c r="S100" s="361">
        <v>0</v>
      </c>
      <c r="T100" s="361">
        <v>0</v>
      </c>
      <c r="U100" s="361">
        <v>0</v>
      </c>
      <c r="V100" s="361">
        <v>0</v>
      </c>
      <c r="W100" s="361">
        <v>0</v>
      </c>
      <c r="X100" s="361">
        <v>0</v>
      </c>
      <c r="Y100" s="361">
        <v>0</v>
      </c>
      <c r="Z100" s="361">
        <v>0</v>
      </c>
      <c r="AA100" s="361">
        <v>0</v>
      </c>
      <c r="AB100" s="361">
        <v>0</v>
      </c>
      <c r="AC100" s="361">
        <v>0</v>
      </c>
      <c r="AD100" s="361">
        <v>0</v>
      </c>
      <c r="AE100" s="361">
        <v>0</v>
      </c>
      <c r="AF100" s="361">
        <v>0</v>
      </c>
      <c r="AG100" s="361">
        <v>0</v>
      </c>
      <c r="AH100" s="361">
        <v>0</v>
      </c>
      <c r="AI100" s="361">
        <v>551</v>
      </c>
      <c r="AJ100" s="361">
        <v>746</v>
      </c>
      <c r="AK100" s="361">
        <v>1179</v>
      </c>
      <c r="AL100" s="361">
        <v>1611</v>
      </c>
      <c r="AM100" s="361">
        <v>1813</v>
      </c>
      <c r="AN100" s="361">
        <v>1885</v>
      </c>
      <c r="AO100" s="361">
        <v>1892</v>
      </c>
      <c r="AP100" s="361">
        <v>1832</v>
      </c>
      <c r="AQ100" s="361">
        <v>1578</v>
      </c>
      <c r="AR100" s="361">
        <v>1249</v>
      </c>
      <c r="AS100" s="361">
        <v>1031</v>
      </c>
      <c r="AT100" s="361">
        <v>1007</v>
      </c>
      <c r="AU100" s="361">
        <v>1441</v>
      </c>
      <c r="AV100" s="361">
        <v>1753</v>
      </c>
      <c r="AW100" s="361">
        <v>1790</v>
      </c>
      <c r="AX100" s="361">
        <v>1800</v>
      </c>
      <c r="AY100" s="361">
        <v>1659</v>
      </c>
      <c r="AZ100" s="361">
        <v>1461</v>
      </c>
      <c r="BA100" s="361">
        <v>0</v>
      </c>
      <c r="BB100" s="361">
        <v>0</v>
      </c>
      <c r="BC100" s="361">
        <v>0</v>
      </c>
      <c r="BD100" s="361">
        <v>0</v>
      </c>
      <c r="BE100" s="361">
        <v>0</v>
      </c>
      <c r="BF100" s="361">
        <v>0</v>
      </c>
      <c r="BG100" s="361">
        <v>0</v>
      </c>
      <c r="BH100" s="361">
        <v>0</v>
      </c>
      <c r="BI100" s="361">
        <v>0</v>
      </c>
      <c r="BJ100" s="361">
        <v>0</v>
      </c>
      <c r="BK100" s="361">
        <v>0</v>
      </c>
      <c r="BL100" s="361">
        <v>0</v>
      </c>
      <c r="BM100" s="361">
        <v>0</v>
      </c>
      <c r="BN100" s="361">
        <v>0</v>
      </c>
      <c r="BO100" s="361">
        <v>0</v>
      </c>
      <c r="BP100" s="361">
        <v>0</v>
      </c>
      <c r="BQ100" s="361">
        <v>0</v>
      </c>
      <c r="BR100" s="361">
        <v>0</v>
      </c>
      <c r="BS100" s="361">
        <v>0</v>
      </c>
      <c r="BT100" s="361">
        <v>0</v>
      </c>
      <c r="BU100" s="361">
        <v>0</v>
      </c>
      <c r="BV100" s="361">
        <v>0</v>
      </c>
      <c r="BW100" s="361">
        <v>0</v>
      </c>
      <c r="BX100" s="362">
        <v>0</v>
      </c>
      <c r="BY100" s="362">
        <v>0</v>
      </c>
      <c r="BZ100" s="362">
        <v>0</v>
      </c>
      <c r="CA100" s="363">
        <v>0</v>
      </c>
    </row>
    <row r="101" spans="1:79" x14ac:dyDescent="0.4">
      <c r="A101" s="375"/>
      <c r="B101" s="261" t="s">
        <v>515</v>
      </c>
      <c r="D101" s="361">
        <v>0</v>
      </c>
      <c r="E101" s="361">
        <v>0</v>
      </c>
      <c r="F101" s="361">
        <v>0</v>
      </c>
      <c r="G101" s="361">
        <v>0</v>
      </c>
      <c r="H101" s="361">
        <v>0</v>
      </c>
      <c r="I101" s="361">
        <v>0</v>
      </c>
      <c r="J101" s="361">
        <v>0</v>
      </c>
      <c r="K101" s="361">
        <v>0</v>
      </c>
      <c r="L101" s="361">
        <v>0</v>
      </c>
      <c r="M101" s="361">
        <v>0</v>
      </c>
      <c r="N101" s="361">
        <v>0</v>
      </c>
      <c r="O101" s="361">
        <v>0</v>
      </c>
      <c r="P101" s="361">
        <v>0</v>
      </c>
      <c r="Q101" s="361">
        <v>0</v>
      </c>
      <c r="R101" s="361">
        <v>0</v>
      </c>
      <c r="S101" s="361">
        <v>0</v>
      </c>
      <c r="T101" s="361">
        <v>0</v>
      </c>
      <c r="U101" s="361">
        <v>0</v>
      </c>
      <c r="V101" s="361">
        <v>0</v>
      </c>
      <c r="W101" s="361">
        <v>0</v>
      </c>
      <c r="X101" s="361">
        <v>0</v>
      </c>
      <c r="Y101" s="361">
        <v>0</v>
      </c>
      <c r="Z101" s="361">
        <v>0</v>
      </c>
      <c r="AA101" s="361">
        <v>0</v>
      </c>
      <c r="AB101" s="361">
        <v>0</v>
      </c>
      <c r="AC101" s="361">
        <v>0</v>
      </c>
      <c r="AD101" s="361">
        <v>0</v>
      </c>
      <c r="AE101" s="361">
        <v>0</v>
      </c>
      <c r="AF101" s="361">
        <v>0</v>
      </c>
      <c r="AG101" s="361">
        <v>0</v>
      </c>
      <c r="AH101" s="361">
        <v>0</v>
      </c>
      <c r="AI101" s="361">
        <v>1723</v>
      </c>
      <c r="AJ101" s="361">
        <v>1694</v>
      </c>
      <c r="AK101" s="361">
        <v>1738</v>
      </c>
      <c r="AL101" s="361">
        <v>1781</v>
      </c>
      <c r="AM101" s="361">
        <v>1651</v>
      </c>
      <c r="AN101" s="361">
        <v>1683</v>
      </c>
      <c r="AO101" s="361">
        <v>1717</v>
      </c>
      <c r="AP101" s="361">
        <v>1722</v>
      </c>
      <c r="AQ101" s="361">
        <v>1727</v>
      </c>
      <c r="AR101" s="361">
        <v>1719</v>
      </c>
      <c r="AS101" s="361">
        <v>1607</v>
      </c>
      <c r="AT101" s="361">
        <v>1675</v>
      </c>
      <c r="AU101" s="361">
        <v>1575</v>
      </c>
      <c r="AV101" s="361">
        <v>1643</v>
      </c>
      <c r="AW101" s="361">
        <v>1736</v>
      </c>
      <c r="AX101" s="361">
        <v>1765</v>
      </c>
      <c r="AY101" s="361">
        <v>1781</v>
      </c>
      <c r="AZ101" s="361">
        <v>1764</v>
      </c>
      <c r="BA101" s="361">
        <v>1705</v>
      </c>
      <c r="BB101" s="361">
        <v>1643</v>
      </c>
      <c r="BC101" s="361">
        <v>1620</v>
      </c>
      <c r="BD101" s="361">
        <v>1671</v>
      </c>
      <c r="BE101" s="361">
        <v>1750</v>
      </c>
      <c r="BF101" s="361">
        <v>1776</v>
      </c>
      <c r="BG101" s="361">
        <v>911</v>
      </c>
      <c r="BH101" s="361">
        <v>12</v>
      </c>
      <c r="BI101" s="361">
        <v>11</v>
      </c>
      <c r="BJ101" s="361">
        <v>12</v>
      </c>
      <c r="BK101" s="361">
        <v>12</v>
      </c>
      <c r="BL101" s="361">
        <v>11</v>
      </c>
      <c r="BM101" s="361">
        <v>10</v>
      </c>
      <c r="BN101" s="361">
        <v>0</v>
      </c>
      <c r="BO101" s="361">
        <v>0</v>
      </c>
      <c r="BP101" s="361">
        <v>0</v>
      </c>
      <c r="BQ101" s="361">
        <v>0</v>
      </c>
      <c r="BR101" s="361">
        <v>0</v>
      </c>
      <c r="BS101" s="361">
        <v>0</v>
      </c>
      <c r="BT101" s="361">
        <v>0</v>
      </c>
      <c r="BU101" s="361">
        <v>0</v>
      </c>
      <c r="BV101" s="361">
        <v>0</v>
      </c>
      <c r="BW101" s="361">
        <v>0</v>
      </c>
      <c r="BX101" s="362">
        <v>0</v>
      </c>
      <c r="BY101" s="362">
        <v>0</v>
      </c>
      <c r="BZ101" s="362">
        <v>0</v>
      </c>
      <c r="CA101" s="363">
        <v>0</v>
      </c>
    </row>
    <row r="102" spans="1:79" x14ac:dyDescent="0.4">
      <c r="A102" s="48"/>
      <c r="B102" s="261" t="s">
        <v>500</v>
      </c>
      <c r="D102" s="361">
        <v>0</v>
      </c>
      <c r="E102" s="361">
        <v>0</v>
      </c>
      <c r="F102" s="361">
        <v>0</v>
      </c>
      <c r="G102" s="361">
        <v>0</v>
      </c>
      <c r="H102" s="361">
        <v>0</v>
      </c>
      <c r="I102" s="361">
        <v>0</v>
      </c>
      <c r="J102" s="361">
        <v>0</v>
      </c>
      <c r="K102" s="361">
        <v>0</v>
      </c>
      <c r="L102" s="361">
        <v>0</v>
      </c>
      <c r="M102" s="361">
        <v>0</v>
      </c>
      <c r="N102" s="361">
        <v>0</v>
      </c>
      <c r="O102" s="361">
        <v>0</v>
      </c>
      <c r="P102" s="361">
        <v>0</v>
      </c>
      <c r="Q102" s="361">
        <v>0</v>
      </c>
      <c r="R102" s="361">
        <v>0</v>
      </c>
      <c r="S102" s="361">
        <v>0</v>
      </c>
      <c r="T102" s="361">
        <v>0</v>
      </c>
      <c r="U102" s="361">
        <v>0</v>
      </c>
      <c r="V102" s="361">
        <v>0</v>
      </c>
      <c r="W102" s="361">
        <v>0</v>
      </c>
      <c r="X102" s="361">
        <v>0</v>
      </c>
      <c r="Y102" s="361">
        <v>0</v>
      </c>
      <c r="Z102" s="361">
        <v>0</v>
      </c>
      <c r="AA102" s="361">
        <v>0</v>
      </c>
      <c r="AB102" s="361">
        <v>0</v>
      </c>
      <c r="AC102" s="361">
        <v>0</v>
      </c>
      <c r="AD102" s="361">
        <v>0</v>
      </c>
      <c r="AE102" s="361">
        <v>0</v>
      </c>
      <c r="AF102" s="361">
        <v>0</v>
      </c>
      <c r="AG102" s="361">
        <v>0</v>
      </c>
      <c r="AH102" s="361">
        <v>0</v>
      </c>
      <c r="AI102" s="361">
        <v>207</v>
      </c>
      <c r="AJ102" s="361">
        <v>205</v>
      </c>
      <c r="AK102" s="361">
        <v>221</v>
      </c>
      <c r="AL102" s="361">
        <v>240</v>
      </c>
      <c r="AM102" s="361">
        <v>241</v>
      </c>
      <c r="AN102" s="361">
        <v>273</v>
      </c>
      <c r="AO102" s="361">
        <v>301</v>
      </c>
      <c r="AP102" s="361">
        <v>327</v>
      </c>
      <c r="AQ102" s="361">
        <v>352</v>
      </c>
      <c r="AR102" s="361">
        <v>247</v>
      </c>
      <c r="AS102" s="361">
        <v>290</v>
      </c>
      <c r="AT102" s="361">
        <v>330</v>
      </c>
      <c r="AU102" s="361">
        <v>375</v>
      </c>
      <c r="AV102" s="361">
        <v>425</v>
      </c>
      <c r="AW102" s="361">
        <v>527</v>
      </c>
      <c r="AX102" s="361">
        <v>618</v>
      </c>
      <c r="AY102" s="361">
        <v>739</v>
      </c>
      <c r="AZ102" s="361">
        <v>786</v>
      </c>
      <c r="BA102" s="361">
        <v>849</v>
      </c>
      <c r="BB102" s="361">
        <v>898</v>
      </c>
      <c r="BC102" s="361">
        <v>932</v>
      </c>
      <c r="BD102" s="361">
        <v>994</v>
      </c>
      <c r="BE102" s="361">
        <v>1048</v>
      </c>
      <c r="BF102" s="361">
        <v>1091</v>
      </c>
      <c r="BG102" s="361">
        <v>1121</v>
      </c>
      <c r="BH102" s="361">
        <v>1137</v>
      </c>
      <c r="BI102" s="361">
        <v>1139</v>
      </c>
      <c r="BJ102" s="361">
        <v>1142</v>
      </c>
      <c r="BK102" s="361">
        <v>1133</v>
      </c>
      <c r="BL102" s="361">
        <v>1128</v>
      </c>
      <c r="BM102" s="361">
        <v>1099</v>
      </c>
      <c r="BN102" s="361">
        <v>0</v>
      </c>
      <c r="BO102" s="361">
        <v>0</v>
      </c>
      <c r="BP102" s="361">
        <v>0</v>
      </c>
      <c r="BQ102" s="361">
        <v>0</v>
      </c>
      <c r="BR102" s="361">
        <v>0</v>
      </c>
      <c r="BS102" s="361">
        <v>0</v>
      </c>
      <c r="BT102" s="361">
        <v>0</v>
      </c>
      <c r="BU102" s="361">
        <v>0</v>
      </c>
      <c r="BV102" s="361">
        <v>0</v>
      </c>
      <c r="BW102" s="361">
        <v>0</v>
      </c>
      <c r="BX102" s="362">
        <v>0</v>
      </c>
      <c r="BY102" s="362">
        <v>0</v>
      </c>
      <c r="BZ102" s="362">
        <v>0</v>
      </c>
      <c r="CA102" s="363">
        <v>0</v>
      </c>
    </row>
    <row r="103" spans="1:79" x14ac:dyDescent="0.4">
      <c r="A103" s="48"/>
      <c r="B103" s="261" t="s">
        <v>516</v>
      </c>
      <c r="D103" s="361">
        <v>0</v>
      </c>
      <c r="E103" s="361">
        <v>0</v>
      </c>
      <c r="F103" s="361">
        <v>0</v>
      </c>
      <c r="G103" s="361">
        <v>0</v>
      </c>
      <c r="H103" s="361">
        <v>0</v>
      </c>
      <c r="I103" s="361">
        <v>0</v>
      </c>
      <c r="J103" s="361">
        <v>0</v>
      </c>
      <c r="K103" s="361">
        <v>0</v>
      </c>
      <c r="L103" s="361">
        <v>0</v>
      </c>
      <c r="M103" s="361">
        <v>0</v>
      </c>
      <c r="N103" s="361">
        <v>0</v>
      </c>
      <c r="O103" s="361">
        <v>0</v>
      </c>
      <c r="P103" s="361">
        <v>0</v>
      </c>
      <c r="Q103" s="361">
        <v>0</v>
      </c>
      <c r="R103" s="361">
        <v>0</v>
      </c>
      <c r="S103" s="361">
        <v>0</v>
      </c>
      <c r="T103" s="361">
        <v>0</v>
      </c>
      <c r="U103" s="361">
        <v>0</v>
      </c>
      <c r="V103" s="361">
        <v>0</v>
      </c>
      <c r="W103" s="361">
        <v>0</v>
      </c>
      <c r="X103" s="361">
        <v>0</v>
      </c>
      <c r="Y103" s="361">
        <v>0</v>
      </c>
      <c r="Z103" s="361">
        <v>0</v>
      </c>
      <c r="AA103" s="361">
        <v>0</v>
      </c>
      <c r="AB103" s="361">
        <v>0</v>
      </c>
      <c r="AC103" s="361">
        <v>0</v>
      </c>
      <c r="AD103" s="361">
        <v>0</v>
      </c>
      <c r="AE103" s="361">
        <v>0</v>
      </c>
      <c r="AF103" s="361">
        <v>0</v>
      </c>
      <c r="AG103" s="361">
        <v>0</v>
      </c>
      <c r="AH103" s="361">
        <v>0</v>
      </c>
      <c r="AI103" s="361">
        <v>306</v>
      </c>
      <c r="AJ103" s="361">
        <v>316</v>
      </c>
      <c r="AK103" s="361">
        <v>369</v>
      </c>
      <c r="AL103" s="361">
        <v>415</v>
      </c>
      <c r="AM103" s="361">
        <v>449</v>
      </c>
      <c r="AN103" s="361">
        <v>492</v>
      </c>
      <c r="AO103" s="361">
        <v>575</v>
      </c>
      <c r="AP103" s="361">
        <v>602</v>
      </c>
      <c r="AQ103" s="361">
        <v>629</v>
      </c>
      <c r="AR103" s="361">
        <v>694</v>
      </c>
      <c r="AS103" s="361">
        <v>756</v>
      </c>
      <c r="AT103" s="361">
        <v>793</v>
      </c>
      <c r="AU103" s="361">
        <v>871</v>
      </c>
      <c r="AV103" s="361">
        <v>957</v>
      </c>
      <c r="AW103" s="361">
        <v>1013</v>
      </c>
      <c r="AX103" s="361">
        <v>1039</v>
      </c>
      <c r="AY103" s="361">
        <v>1056</v>
      </c>
      <c r="AZ103" s="361">
        <v>1059</v>
      </c>
      <c r="BA103" s="361">
        <v>995</v>
      </c>
      <c r="BB103" s="361">
        <v>949</v>
      </c>
      <c r="BC103" s="361">
        <v>931</v>
      </c>
      <c r="BD103" s="361">
        <v>913</v>
      </c>
      <c r="BE103" s="361">
        <v>886</v>
      </c>
      <c r="BF103" s="361">
        <v>857</v>
      </c>
      <c r="BG103" s="361">
        <v>841</v>
      </c>
      <c r="BH103" s="361">
        <v>805</v>
      </c>
      <c r="BI103" s="361">
        <v>780</v>
      </c>
      <c r="BJ103" s="361">
        <v>771</v>
      </c>
      <c r="BK103" s="361">
        <v>750</v>
      </c>
      <c r="BL103" s="361">
        <v>735</v>
      </c>
      <c r="BM103" s="361">
        <v>693</v>
      </c>
      <c r="BN103" s="361">
        <v>0</v>
      </c>
      <c r="BO103" s="361">
        <v>0</v>
      </c>
      <c r="BP103" s="361">
        <v>0</v>
      </c>
      <c r="BQ103" s="361">
        <v>0</v>
      </c>
      <c r="BR103" s="361">
        <v>0</v>
      </c>
      <c r="BS103" s="361">
        <v>0</v>
      </c>
      <c r="BT103" s="361">
        <v>0</v>
      </c>
      <c r="BU103" s="361">
        <v>0</v>
      </c>
      <c r="BV103" s="361">
        <v>0</v>
      </c>
      <c r="BW103" s="361">
        <v>0</v>
      </c>
      <c r="BX103" s="362">
        <v>0</v>
      </c>
      <c r="BY103" s="362">
        <v>0</v>
      </c>
      <c r="BZ103" s="362">
        <v>0</v>
      </c>
      <c r="CA103" s="363">
        <v>0</v>
      </c>
    </row>
    <row r="104" spans="1:79" x14ac:dyDescent="0.4">
      <c r="A104" s="48"/>
      <c r="B104" s="261" t="s">
        <v>525</v>
      </c>
      <c r="D104" s="361">
        <v>0</v>
      </c>
      <c r="E104" s="361">
        <v>0</v>
      </c>
      <c r="F104" s="361">
        <v>0</v>
      </c>
      <c r="G104" s="361">
        <v>0</v>
      </c>
      <c r="H104" s="361">
        <v>0</v>
      </c>
      <c r="I104" s="361">
        <v>0</v>
      </c>
      <c r="J104" s="361">
        <v>0</v>
      </c>
      <c r="K104" s="361">
        <v>0</v>
      </c>
      <c r="L104" s="361">
        <v>0</v>
      </c>
      <c r="M104" s="361">
        <v>0</v>
      </c>
      <c r="N104" s="361">
        <v>0</v>
      </c>
      <c r="O104" s="361">
        <v>0</v>
      </c>
      <c r="P104" s="361">
        <v>0</v>
      </c>
      <c r="Q104" s="361">
        <v>0</v>
      </c>
      <c r="R104" s="361">
        <v>0</v>
      </c>
      <c r="S104" s="361">
        <v>0</v>
      </c>
      <c r="T104" s="361">
        <v>0</v>
      </c>
      <c r="U104" s="361">
        <v>0</v>
      </c>
      <c r="V104" s="361">
        <v>0</v>
      </c>
      <c r="W104" s="361">
        <v>0</v>
      </c>
      <c r="X104" s="361">
        <v>0</v>
      </c>
      <c r="Y104" s="361">
        <v>0</v>
      </c>
      <c r="Z104" s="361">
        <v>0</v>
      </c>
      <c r="AA104" s="361">
        <v>0</v>
      </c>
      <c r="AB104" s="361">
        <v>0</v>
      </c>
      <c r="AC104" s="361">
        <v>0</v>
      </c>
      <c r="AD104" s="361">
        <v>0</v>
      </c>
      <c r="AE104" s="361">
        <v>0</v>
      </c>
      <c r="AF104" s="361">
        <v>0</v>
      </c>
      <c r="AG104" s="361">
        <v>0</v>
      </c>
      <c r="AH104" s="361">
        <v>0</v>
      </c>
      <c r="AI104" s="361">
        <v>51</v>
      </c>
      <c r="AJ104" s="361">
        <v>49</v>
      </c>
      <c r="AK104" s="361">
        <v>77</v>
      </c>
      <c r="AL104" s="361">
        <v>110</v>
      </c>
      <c r="AM104" s="361">
        <v>182</v>
      </c>
      <c r="AN104" s="361">
        <v>208</v>
      </c>
      <c r="AO104" s="361">
        <v>224</v>
      </c>
      <c r="AP104" s="361">
        <v>228</v>
      </c>
      <c r="AQ104" s="361">
        <v>231</v>
      </c>
      <c r="AR104" s="361">
        <v>180</v>
      </c>
      <c r="AS104" s="361">
        <v>293</v>
      </c>
      <c r="AT104" s="361">
        <v>319</v>
      </c>
      <c r="AU104" s="361">
        <v>331</v>
      </c>
      <c r="AV104" s="361">
        <v>401</v>
      </c>
      <c r="AW104" s="361">
        <v>446</v>
      </c>
      <c r="AX104" s="361">
        <v>425</v>
      </c>
      <c r="AY104" s="361">
        <v>422</v>
      </c>
      <c r="AZ104" s="361">
        <v>444</v>
      </c>
      <c r="BA104" s="361">
        <v>394</v>
      </c>
      <c r="BB104" s="361">
        <v>345</v>
      </c>
      <c r="BC104" s="361">
        <v>339</v>
      </c>
      <c r="BD104" s="361">
        <v>323</v>
      </c>
      <c r="BE104" s="361">
        <v>301</v>
      </c>
      <c r="BF104" s="361">
        <v>265</v>
      </c>
      <c r="BG104" s="361">
        <v>256</v>
      </c>
      <c r="BH104" s="361">
        <v>233</v>
      </c>
      <c r="BI104" s="361">
        <v>212</v>
      </c>
      <c r="BJ104" s="361">
        <v>211</v>
      </c>
      <c r="BK104" s="361">
        <v>222</v>
      </c>
      <c r="BL104" s="361">
        <v>214</v>
      </c>
      <c r="BM104" s="361">
        <v>133</v>
      </c>
      <c r="BN104" s="361">
        <v>0</v>
      </c>
      <c r="BO104" s="361">
        <v>0</v>
      </c>
      <c r="BP104" s="361">
        <v>0</v>
      </c>
      <c r="BQ104" s="361">
        <v>0</v>
      </c>
      <c r="BR104" s="361">
        <v>0</v>
      </c>
      <c r="BS104" s="361">
        <v>0</v>
      </c>
      <c r="BT104" s="361">
        <v>0</v>
      </c>
      <c r="BU104" s="361">
        <v>0</v>
      </c>
      <c r="BV104" s="361">
        <v>0</v>
      </c>
      <c r="BW104" s="361">
        <v>0</v>
      </c>
      <c r="BX104" s="362">
        <v>0</v>
      </c>
      <c r="BY104" s="362">
        <v>0</v>
      </c>
      <c r="BZ104" s="362">
        <v>0</v>
      </c>
      <c r="CA104" s="363">
        <v>0</v>
      </c>
    </row>
    <row r="105" spans="1:79" ht="15.4" thickBot="1" x14ac:dyDescent="0.45">
      <c r="A105" s="102"/>
      <c r="B105" s="435"/>
      <c r="C105" s="349"/>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c r="Z105" s="390"/>
      <c r="AA105" s="390"/>
      <c r="AB105" s="390"/>
      <c r="AC105" s="390"/>
      <c r="AD105" s="390"/>
      <c r="AE105" s="390"/>
      <c r="AF105" s="390"/>
      <c r="AG105" s="390"/>
      <c r="AH105" s="390"/>
      <c r="AI105" s="390"/>
      <c r="AJ105" s="390"/>
      <c r="AK105" s="390"/>
      <c r="AL105" s="390"/>
      <c r="AM105" s="390"/>
      <c r="AN105" s="390"/>
      <c r="AO105" s="390"/>
      <c r="AP105" s="390"/>
      <c r="AQ105" s="390"/>
      <c r="AR105" s="390"/>
      <c r="AS105" s="390"/>
      <c r="AT105" s="390"/>
      <c r="AU105" s="390"/>
      <c r="AV105" s="390"/>
      <c r="AW105" s="390"/>
      <c r="AX105" s="390"/>
      <c r="AY105" s="390"/>
      <c r="AZ105" s="390"/>
      <c r="BA105" s="390"/>
      <c r="BB105" s="390"/>
      <c r="BC105" s="390"/>
      <c r="BD105" s="390"/>
      <c r="BE105" s="390"/>
      <c r="BF105" s="390"/>
      <c r="BG105" s="390"/>
      <c r="BH105" s="390"/>
      <c r="BI105" s="390"/>
      <c r="BJ105" s="390"/>
      <c r="BK105" s="390"/>
      <c r="BL105" s="390"/>
      <c r="BM105" s="390"/>
      <c r="BN105" s="390"/>
      <c r="BO105" s="390"/>
      <c r="BP105" s="390"/>
      <c r="BQ105" s="390"/>
      <c r="BR105" s="390"/>
      <c r="BS105" s="390"/>
      <c r="BT105" s="390"/>
      <c r="BU105" s="390"/>
      <c r="BV105" s="390"/>
      <c r="BW105" s="390"/>
      <c r="BX105" s="390"/>
      <c r="BY105" s="390"/>
      <c r="BZ105" s="390"/>
      <c r="CA105" s="39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39997558519241921"/>
  </sheetPr>
  <dimension ref="A1:CA37"/>
  <sheetViews>
    <sheetView zoomScale="70" zoomScaleNormal="70" workbookViewId="0">
      <pane xSplit="3" topLeftCell="BS1" activePane="topRight" state="frozen"/>
      <selection activeCell="A4" sqref="A4"/>
      <selection pane="top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206" customWidth="1"/>
    <col min="76" max="79" width="12.73046875" style="312" customWidth="1"/>
    <col min="80" max="16384" width="9.1328125" style="312"/>
  </cols>
  <sheetData>
    <row r="1" spans="1:79" s="310" customFormat="1" ht="25.5" customHeight="1" thickBot="1" x14ac:dyDescent="0.4">
      <c r="A1" s="40" t="s">
        <v>42</v>
      </c>
      <c r="B1" s="41" t="s">
        <v>82</v>
      </c>
      <c r="C1" s="92"/>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9"/>
      <c r="BW1" s="309"/>
    </row>
    <row r="2" spans="1:79" ht="15.75" customHeight="1" x14ac:dyDescent="0.4">
      <c r="A2" s="44" t="s">
        <v>592</v>
      </c>
      <c r="B2" s="17" t="s">
        <v>526</v>
      </c>
      <c r="C2" s="404"/>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69"/>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30" customFormat="1" ht="26.25" customHeight="1" x14ac:dyDescent="0.4">
      <c r="A4" s="468"/>
      <c r="B4" s="160" t="s">
        <v>100</v>
      </c>
      <c r="C4" s="416"/>
      <c r="D4" s="358">
        <f t="shared" ref="D4:Y4" si="0">SUM(D6,D10,D13)</f>
        <v>0</v>
      </c>
      <c r="E4" s="358">
        <f t="shared" si="0"/>
        <v>0</v>
      </c>
      <c r="F4" s="358">
        <f t="shared" si="0"/>
        <v>0</v>
      </c>
      <c r="G4" s="358">
        <f t="shared" si="0"/>
        <v>0</v>
      </c>
      <c r="H4" s="358">
        <f t="shared" si="0"/>
        <v>0</v>
      </c>
      <c r="I4" s="358">
        <f t="shared" si="0"/>
        <v>0</v>
      </c>
      <c r="J4" s="358">
        <f t="shared" si="0"/>
        <v>0</v>
      </c>
      <c r="K4" s="358">
        <f t="shared" si="0"/>
        <v>0</v>
      </c>
      <c r="L4" s="358">
        <f t="shared" si="0"/>
        <v>0</v>
      </c>
      <c r="M4" s="358">
        <f t="shared" si="0"/>
        <v>0</v>
      </c>
      <c r="N4" s="358">
        <f t="shared" si="0"/>
        <v>0</v>
      </c>
      <c r="O4" s="358">
        <f t="shared" si="0"/>
        <v>0</v>
      </c>
      <c r="P4" s="358">
        <f t="shared" si="0"/>
        <v>0</v>
      </c>
      <c r="Q4" s="358">
        <f t="shared" si="0"/>
        <v>0</v>
      </c>
      <c r="R4" s="358">
        <f t="shared" si="0"/>
        <v>0</v>
      </c>
      <c r="S4" s="358">
        <f t="shared" si="0"/>
        <v>0</v>
      </c>
      <c r="T4" s="358">
        <f t="shared" si="0"/>
        <v>0</v>
      </c>
      <c r="U4" s="358">
        <f t="shared" si="0"/>
        <v>0</v>
      </c>
      <c r="V4" s="358">
        <f t="shared" si="0"/>
        <v>0</v>
      </c>
      <c r="W4" s="358">
        <f t="shared" si="0"/>
        <v>0</v>
      </c>
      <c r="X4" s="358">
        <f t="shared" si="0"/>
        <v>0</v>
      </c>
      <c r="Y4" s="358">
        <f t="shared" si="0"/>
        <v>0</v>
      </c>
      <c r="Z4" s="358">
        <f t="shared" ref="Z4:BX4" si="1">SUM(Z6,Z10,Z13,Z15,Z16)</f>
        <v>76.699999999999989</v>
      </c>
      <c r="AA4" s="358">
        <f t="shared" si="1"/>
        <v>83.800000000000011</v>
      </c>
      <c r="AB4" s="358">
        <f t="shared" si="1"/>
        <v>92.7</v>
      </c>
      <c r="AC4" s="358">
        <f t="shared" si="1"/>
        <v>103.7</v>
      </c>
      <c r="AD4" s="358">
        <f t="shared" si="1"/>
        <v>130.80000000000001</v>
      </c>
      <c r="AE4" s="358">
        <f t="shared" si="1"/>
        <v>171.1</v>
      </c>
      <c r="AF4" s="358">
        <f t="shared" si="1"/>
        <v>196.7</v>
      </c>
      <c r="AG4" s="358">
        <f t="shared" si="1"/>
        <v>224.6</v>
      </c>
      <c r="AH4" s="358">
        <f t="shared" si="1"/>
        <v>253</v>
      </c>
      <c r="AI4" s="358">
        <f t="shared" si="1"/>
        <v>285</v>
      </c>
      <c r="AJ4" s="358">
        <f t="shared" si="1"/>
        <v>329</v>
      </c>
      <c r="AK4" s="358">
        <f t="shared" si="1"/>
        <v>367</v>
      </c>
      <c r="AL4" s="358">
        <f t="shared" si="1"/>
        <v>399</v>
      </c>
      <c r="AM4" s="358">
        <f t="shared" si="1"/>
        <v>428</v>
      </c>
      <c r="AN4" s="358">
        <f t="shared" si="1"/>
        <v>441</v>
      </c>
      <c r="AO4" s="358">
        <f t="shared" si="1"/>
        <v>470</v>
      </c>
      <c r="AP4" s="358">
        <f t="shared" si="1"/>
        <v>505</v>
      </c>
      <c r="AQ4" s="358">
        <f t="shared" si="1"/>
        <v>514.10200000000009</v>
      </c>
      <c r="AR4" s="358">
        <f t="shared" si="1"/>
        <v>513.58300000000008</v>
      </c>
      <c r="AS4" s="358">
        <f t="shared" si="1"/>
        <v>533.13800000000003</v>
      </c>
      <c r="AT4" s="358">
        <f t="shared" si="1"/>
        <v>584.37099999999998</v>
      </c>
      <c r="AU4" s="358">
        <f t="shared" si="1"/>
        <v>654.65499413448993</v>
      </c>
      <c r="AV4" s="358">
        <f t="shared" si="1"/>
        <v>667.50399999999991</v>
      </c>
      <c r="AW4" s="358">
        <f t="shared" si="1"/>
        <v>686.28399999999988</v>
      </c>
      <c r="AX4" s="358">
        <f t="shared" si="1"/>
        <v>710.02199999999993</v>
      </c>
      <c r="AY4" s="358">
        <f t="shared" si="1"/>
        <v>734.97559504132221</v>
      </c>
      <c r="AZ4" s="358">
        <f t="shared" si="1"/>
        <v>748.39700000000005</v>
      </c>
      <c r="BA4" s="358">
        <f t="shared" si="1"/>
        <v>751.94600000000003</v>
      </c>
      <c r="BB4" s="358">
        <f t="shared" si="1"/>
        <v>769.20972503840244</v>
      </c>
      <c r="BC4" s="358">
        <f t="shared" si="1"/>
        <v>763.73799999999994</v>
      </c>
      <c r="BD4" s="358">
        <f t="shared" si="1"/>
        <v>770.87267336961202</v>
      </c>
      <c r="BE4" s="358">
        <f t="shared" si="1"/>
        <v>792.85709700000007</v>
      </c>
      <c r="BF4" s="358">
        <f t="shared" si="1"/>
        <v>802.21727761258762</v>
      </c>
      <c r="BG4" s="358">
        <f t="shared" si="1"/>
        <v>802.82745841250244</v>
      </c>
      <c r="BH4" s="358">
        <f t="shared" si="1"/>
        <v>815.19508900000005</v>
      </c>
      <c r="BI4" s="358">
        <f t="shared" si="1"/>
        <v>834.12734177900018</v>
      </c>
      <c r="BJ4" s="358">
        <f t="shared" si="1"/>
        <v>823.13039853999976</v>
      </c>
      <c r="BK4" s="358">
        <f t="shared" si="1"/>
        <v>822.24543098380013</v>
      </c>
      <c r="BL4" s="358">
        <f t="shared" si="1"/>
        <v>853.28739183000016</v>
      </c>
      <c r="BM4" s="358">
        <f t="shared" si="1"/>
        <v>886.07535800000016</v>
      </c>
      <c r="BN4" s="358">
        <f t="shared" si="1"/>
        <v>935.91351682000004</v>
      </c>
      <c r="BO4" s="358">
        <f t="shared" si="1"/>
        <v>934.84436764999998</v>
      </c>
      <c r="BP4" s="358">
        <f t="shared" si="1"/>
        <v>956.67538677023606</v>
      </c>
      <c r="BQ4" s="358">
        <f t="shared" si="1"/>
        <v>955.36992824000004</v>
      </c>
      <c r="BR4" s="358">
        <f t="shared" si="1"/>
        <v>990.27274720504909</v>
      </c>
      <c r="BS4" s="358">
        <f t="shared" si="1"/>
        <v>981.8956384411166</v>
      </c>
      <c r="BT4" s="358">
        <f t="shared" si="1"/>
        <v>944.54616344999954</v>
      </c>
      <c r="BU4" s="358">
        <f t="shared" si="1"/>
        <v>930.13222866000035</v>
      </c>
      <c r="BV4" s="358">
        <f t="shared" si="1"/>
        <v>925.1668231729218</v>
      </c>
      <c r="BW4" s="358">
        <f t="shared" si="1"/>
        <v>934.76557069004809</v>
      </c>
      <c r="BX4" s="358">
        <f t="shared" si="1"/>
        <v>937.86775678450465</v>
      </c>
      <c r="BY4" s="358">
        <f>SUM(BY6,BY10,BY13,BY15,BY16)</f>
        <v>939.60654863651541</v>
      </c>
      <c r="BZ4" s="358">
        <f>SUM(BZ6,BZ10,BZ13,BZ15,BZ16)</f>
        <v>942.27236481550665</v>
      </c>
      <c r="CA4" s="359">
        <f>SUM(CA6,CA10,CA13,CA15,CA16)</f>
        <v>948.88559849019373</v>
      </c>
    </row>
    <row r="5" spans="1:79" s="230" customFormat="1" ht="26.25" customHeight="1" x14ac:dyDescent="0.4">
      <c r="A5" s="468"/>
      <c r="B5" s="160" t="s">
        <v>527</v>
      </c>
      <c r="C5" s="416"/>
      <c r="D5" s="358"/>
      <c r="E5" s="358"/>
      <c r="F5" s="358"/>
      <c r="G5" s="358"/>
      <c r="H5" s="358"/>
      <c r="I5" s="358"/>
      <c r="J5" s="358"/>
      <c r="K5" s="358"/>
      <c r="L5" s="358"/>
      <c r="M5" s="358"/>
      <c r="N5" s="358"/>
      <c r="O5" s="358"/>
      <c r="P5" s="358"/>
      <c r="Q5" s="358"/>
      <c r="R5" s="358"/>
      <c r="S5" s="358"/>
      <c r="T5" s="358"/>
      <c r="U5" s="358"/>
      <c r="V5" s="358"/>
      <c r="W5" s="358"/>
      <c r="X5" s="358"/>
      <c r="Y5" s="358"/>
      <c r="Z5" s="358">
        <f t="shared" ref="Z5:BW5" si="2">Z6+Z10+Z13</f>
        <v>76.699999999999989</v>
      </c>
      <c r="AA5" s="358">
        <f t="shared" si="2"/>
        <v>83.800000000000011</v>
      </c>
      <c r="AB5" s="358">
        <f t="shared" si="2"/>
        <v>92.7</v>
      </c>
      <c r="AC5" s="358">
        <f t="shared" si="2"/>
        <v>103.7</v>
      </c>
      <c r="AD5" s="358">
        <f t="shared" si="2"/>
        <v>130.80000000000001</v>
      </c>
      <c r="AE5" s="358">
        <f t="shared" si="2"/>
        <v>171.1</v>
      </c>
      <c r="AF5" s="358">
        <f t="shared" si="2"/>
        <v>196.7</v>
      </c>
      <c r="AG5" s="358">
        <f t="shared" si="2"/>
        <v>224.6</v>
      </c>
      <c r="AH5" s="358">
        <f t="shared" si="2"/>
        <v>253</v>
      </c>
      <c r="AI5" s="358">
        <f t="shared" si="2"/>
        <v>285</v>
      </c>
      <c r="AJ5" s="358">
        <f t="shared" si="2"/>
        <v>329</v>
      </c>
      <c r="AK5" s="358">
        <f t="shared" si="2"/>
        <v>367</v>
      </c>
      <c r="AL5" s="358">
        <f t="shared" si="2"/>
        <v>399</v>
      </c>
      <c r="AM5" s="358">
        <f t="shared" si="2"/>
        <v>428</v>
      </c>
      <c r="AN5" s="358">
        <f t="shared" si="2"/>
        <v>441</v>
      </c>
      <c r="AO5" s="358">
        <f t="shared" si="2"/>
        <v>470</v>
      </c>
      <c r="AP5" s="358">
        <f t="shared" si="2"/>
        <v>505</v>
      </c>
      <c r="AQ5" s="358">
        <f t="shared" si="2"/>
        <v>514.10200000000009</v>
      </c>
      <c r="AR5" s="358">
        <f t="shared" si="2"/>
        <v>513.58300000000008</v>
      </c>
      <c r="AS5" s="358">
        <f t="shared" si="2"/>
        <v>533.13800000000003</v>
      </c>
      <c r="AT5" s="358">
        <f t="shared" si="2"/>
        <v>584.37099999999998</v>
      </c>
      <c r="AU5" s="358">
        <f t="shared" si="2"/>
        <v>654.65499413448993</v>
      </c>
      <c r="AV5" s="358">
        <f t="shared" si="2"/>
        <v>667.50399999999991</v>
      </c>
      <c r="AW5" s="358">
        <f t="shared" si="2"/>
        <v>686.28399999999988</v>
      </c>
      <c r="AX5" s="358">
        <f t="shared" si="2"/>
        <v>706.56499999999994</v>
      </c>
      <c r="AY5" s="358">
        <f t="shared" si="2"/>
        <v>730.84699999999987</v>
      </c>
      <c r="AZ5" s="358">
        <f t="shared" si="2"/>
        <v>742.93900000000008</v>
      </c>
      <c r="BA5" s="358">
        <f t="shared" si="2"/>
        <v>746.97900000000004</v>
      </c>
      <c r="BB5" s="358">
        <f t="shared" si="2"/>
        <v>760.91300000000001</v>
      </c>
      <c r="BC5" s="358">
        <f t="shared" si="2"/>
        <v>753.17499999999995</v>
      </c>
      <c r="BD5" s="358">
        <f t="shared" si="2"/>
        <v>759</v>
      </c>
      <c r="BE5" s="358">
        <f t="shared" si="2"/>
        <v>778.45800000000008</v>
      </c>
      <c r="BF5" s="358">
        <f t="shared" si="2"/>
        <v>782.50758261258761</v>
      </c>
      <c r="BG5" s="358">
        <f t="shared" si="2"/>
        <v>783.48695761035617</v>
      </c>
      <c r="BH5" s="358">
        <f t="shared" si="2"/>
        <v>794.55200000000002</v>
      </c>
      <c r="BI5" s="358">
        <f t="shared" si="2"/>
        <v>787.58934177900016</v>
      </c>
      <c r="BJ5" s="358">
        <f t="shared" si="2"/>
        <v>790.4603985399998</v>
      </c>
      <c r="BK5" s="358">
        <f t="shared" si="2"/>
        <v>794.80543098380008</v>
      </c>
      <c r="BL5" s="358">
        <f t="shared" si="2"/>
        <v>816.22339083000008</v>
      </c>
      <c r="BM5" s="358">
        <f t="shared" si="2"/>
        <v>843.82698400000015</v>
      </c>
      <c r="BN5" s="358">
        <f t="shared" si="2"/>
        <v>888.44639182000003</v>
      </c>
      <c r="BO5" s="358">
        <f t="shared" si="2"/>
        <v>887.63814664999995</v>
      </c>
      <c r="BP5" s="358">
        <f t="shared" si="2"/>
        <v>905.24794301000009</v>
      </c>
      <c r="BQ5" s="358">
        <f t="shared" si="2"/>
        <v>900.69442791999995</v>
      </c>
      <c r="BR5" s="358">
        <f t="shared" si="2"/>
        <v>907.95083237504912</v>
      </c>
      <c r="BS5" s="358">
        <f t="shared" si="2"/>
        <v>892.04744098111667</v>
      </c>
      <c r="BT5" s="358">
        <f t="shared" si="2"/>
        <v>861.11320264999961</v>
      </c>
      <c r="BU5" s="358">
        <f t="shared" si="2"/>
        <v>840.41455076000034</v>
      </c>
      <c r="BV5" s="358">
        <f t="shared" si="2"/>
        <v>839.34157132526263</v>
      </c>
      <c r="BW5" s="358">
        <f t="shared" si="2"/>
        <v>847.75451453003882</v>
      </c>
      <c r="BX5" s="358">
        <f>BX6+BX10+BX13</f>
        <v>849.60117108760676</v>
      </c>
      <c r="BY5" s="358">
        <f>BY6+BY10+BY13</f>
        <v>850.20920033838945</v>
      </c>
      <c r="BZ5" s="358">
        <f>BZ6+BZ10+BZ13</f>
        <v>851.76236102352323</v>
      </c>
      <c r="CA5" s="359">
        <f>CA6+CA10+CA13</f>
        <v>856.47488461857859</v>
      </c>
    </row>
    <row r="6" spans="1:79" ht="15" customHeight="1" x14ac:dyDescent="0.4">
      <c r="A6" s="469"/>
      <c r="B6" s="64" t="s">
        <v>528</v>
      </c>
      <c r="C6" s="54"/>
      <c r="D6" s="362">
        <v>0</v>
      </c>
      <c r="E6" s="362">
        <v>0</v>
      </c>
      <c r="F6" s="362">
        <v>0</v>
      </c>
      <c r="G6" s="362">
        <v>0</v>
      </c>
      <c r="H6" s="362">
        <v>0</v>
      </c>
      <c r="I6" s="362">
        <v>0</v>
      </c>
      <c r="J6" s="362">
        <v>0</v>
      </c>
      <c r="K6" s="362">
        <v>0</v>
      </c>
      <c r="L6" s="362">
        <v>0</v>
      </c>
      <c r="M6" s="362">
        <v>0</v>
      </c>
      <c r="N6" s="362">
        <v>0</v>
      </c>
      <c r="O6" s="362">
        <v>0</v>
      </c>
      <c r="P6" s="362">
        <v>0</v>
      </c>
      <c r="Q6" s="362">
        <v>0</v>
      </c>
      <c r="R6" s="362">
        <v>0</v>
      </c>
      <c r="S6" s="362">
        <v>0</v>
      </c>
      <c r="T6" s="362">
        <v>0</v>
      </c>
      <c r="U6" s="362">
        <v>0</v>
      </c>
      <c r="V6" s="362">
        <v>0</v>
      </c>
      <c r="W6" s="362">
        <v>0</v>
      </c>
      <c r="X6" s="362">
        <v>0</v>
      </c>
      <c r="Y6" s="362">
        <v>0</v>
      </c>
      <c r="Z6" s="362">
        <v>64.599999999999994</v>
      </c>
      <c r="AA6" s="362">
        <v>70.7</v>
      </c>
      <c r="AB6" s="362">
        <v>78.099999999999994</v>
      </c>
      <c r="AC6" s="362">
        <v>87.3</v>
      </c>
      <c r="AD6" s="362">
        <v>110.1</v>
      </c>
      <c r="AE6" s="362">
        <v>144.6</v>
      </c>
      <c r="AF6" s="362">
        <v>167.2</v>
      </c>
      <c r="AG6" s="362">
        <v>191.1</v>
      </c>
      <c r="AH6" s="362">
        <v>216</v>
      </c>
      <c r="AI6" s="362">
        <v>244</v>
      </c>
      <c r="AJ6" s="362">
        <v>282</v>
      </c>
      <c r="AK6" s="362">
        <v>315</v>
      </c>
      <c r="AL6" s="362">
        <v>343</v>
      </c>
      <c r="AM6" s="362">
        <v>369</v>
      </c>
      <c r="AN6" s="362">
        <v>381</v>
      </c>
      <c r="AO6" s="362">
        <v>407</v>
      </c>
      <c r="AP6" s="362">
        <v>440</v>
      </c>
      <c r="AQ6" s="362">
        <v>453.38600000000002</v>
      </c>
      <c r="AR6" s="362">
        <v>451.27800000000002</v>
      </c>
      <c r="AS6" s="362">
        <v>469.52100000000002</v>
      </c>
      <c r="AT6" s="362">
        <v>520.06299999999999</v>
      </c>
      <c r="AU6" s="362">
        <v>586.55099413448988</v>
      </c>
      <c r="AV6" s="362">
        <f t="shared" ref="AV6:BT6" si="3">SUM(AV7:AV8)</f>
        <v>600.92999999999995</v>
      </c>
      <c r="AW6" s="362">
        <f t="shared" si="3"/>
        <v>616.15499999999997</v>
      </c>
      <c r="AX6" s="362">
        <f t="shared" si="3"/>
        <v>645.43899999999996</v>
      </c>
      <c r="AY6" s="362">
        <f t="shared" si="3"/>
        <v>669.97299999999996</v>
      </c>
      <c r="AZ6" s="362">
        <f t="shared" si="3"/>
        <v>684.82</v>
      </c>
      <c r="BA6" s="362">
        <f t="shared" si="3"/>
        <v>689.89800000000002</v>
      </c>
      <c r="BB6" s="362">
        <f t="shared" si="3"/>
        <v>709.66099999999994</v>
      </c>
      <c r="BC6" s="362">
        <f t="shared" si="3"/>
        <v>699.61199999999997</v>
      </c>
      <c r="BD6" s="362">
        <f t="shared" si="3"/>
        <v>708</v>
      </c>
      <c r="BE6" s="362">
        <f t="shared" si="3"/>
        <v>727.45800000000008</v>
      </c>
      <c r="BF6" s="362">
        <f t="shared" si="3"/>
        <v>732.7211213525876</v>
      </c>
      <c r="BG6" s="362">
        <f t="shared" si="3"/>
        <v>736.5558877814442</v>
      </c>
      <c r="BH6" s="362">
        <f t="shared" si="3"/>
        <v>749.94100000000003</v>
      </c>
      <c r="BI6" s="362">
        <f t="shared" si="3"/>
        <v>745.66237929900012</v>
      </c>
      <c r="BJ6" s="362">
        <f t="shared" si="3"/>
        <v>750.09489891999988</v>
      </c>
      <c r="BK6" s="362">
        <f t="shared" si="3"/>
        <v>755.76206665380005</v>
      </c>
      <c r="BL6" s="362">
        <f t="shared" si="3"/>
        <v>778.67019714000014</v>
      </c>
      <c r="BM6" s="362">
        <f t="shared" si="3"/>
        <v>807.08740407000005</v>
      </c>
      <c r="BN6" s="362">
        <f t="shared" si="3"/>
        <v>853.62603838000007</v>
      </c>
      <c r="BO6" s="362">
        <f t="shared" si="3"/>
        <v>854.15397472999996</v>
      </c>
      <c r="BP6" s="362">
        <f t="shared" si="3"/>
        <v>873.08095759619198</v>
      </c>
      <c r="BQ6" s="362">
        <f t="shared" si="3"/>
        <v>870.57572770000002</v>
      </c>
      <c r="BR6" s="362">
        <f t="shared" si="3"/>
        <v>879.197</v>
      </c>
      <c r="BS6" s="362">
        <f t="shared" si="3"/>
        <v>865.05799890795549</v>
      </c>
      <c r="BT6" s="362">
        <f t="shared" si="3"/>
        <v>835.61493410366643</v>
      </c>
      <c r="BU6" s="362">
        <f t="shared" ref="BU6:CA6" si="4">SUM(BU7:BU8)</f>
        <v>816.60546981378729</v>
      </c>
      <c r="BV6" s="362">
        <f t="shared" si="4"/>
        <v>816.95244373916296</v>
      </c>
      <c r="BW6" s="362">
        <f t="shared" si="4"/>
        <v>826.32801271297103</v>
      </c>
      <c r="BX6" s="362">
        <f t="shared" si="4"/>
        <v>829.07089181120978</v>
      </c>
      <c r="BY6" s="362">
        <f t="shared" si="4"/>
        <v>830.59910934581058</v>
      </c>
      <c r="BZ6" s="362">
        <f t="shared" si="4"/>
        <v>832.9991927546273</v>
      </c>
      <c r="CA6" s="363">
        <f t="shared" si="4"/>
        <v>838.43073144786752</v>
      </c>
    </row>
    <row r="7" spans="1:79" x14ac:dyDescent="0.4">
      <c r="A7" s="470"/>
      <c r="B7" s="285" t="s">
        <v>529</v>
      </c>
      <c r="C7" s="413"/>
      <c r="D7" s="362">
        <v>0</v>
      </c>
      <c r="E7" s="362">
        <v>0</v>
      </c>
      <c r="F7" s="362">
        <v>0</v>
      </c>
      <c r="G7" s="362">
        <v>0</v>
      </c>
      <c r="H7" s="362">
        <v>0</v>
      </c>
      <c r="I7" s="362">
        <v>0</v>
      </c>
      <c r="J7" s="362">
        <v>0</v>
      </c>
      <c r="K7" s="362">
        <v>0</v>
      </c>
      <c r="L7" s="362">
        <v>0</v>
      </c>
      <c r="M7" s="362">
        <v>0</v>
      </c>
      <c r="N7" s="362">
        <v>0</v>
      </c>
      <c r="O7" s="362">
        <v>0</v>
      </c>
      <c r="P7" s="362">
        <v>0</v>
      </c>
      <c r="Q7" s="362">
        <v>0</v>
      </c>
      <c r="R7" s="362">
        <v>0</v>
      </c>
      <c r="S7" s="362">
        <v>0</v>
      </c>
      <c r="T7" s="362">
        <v>0</v>
      </c>
      <c r="U7" s="362">
        <v>0</v>
      </c>
      <c r="V7" s="362">
        <v>0</v>
      </c>
      <c r="W7" s="362">
        <v>0</v>
      </c>
      <c r="X7" s="362">
        <v>0</v>
      </c>
      <c r="Y7" s="362">
        <v>0</v>
      </c>
      <c r="Z7" s="362">
        <v>0</v>
      </c>
      <c r="AA7" s="362">
        <v>0</v>
      </c>
      <c r="AB7" s="362">
        <v>0</v>
      </c>
      <c r="AC7" s="362">
        <v>0</v>
      </c>
      <c r="AD7" s="362">
        <v>0</v>
      </c>
      <c r="AE7" s="362">
        <v>0</v>
      </c>
      <c r="AF7" s="362">
        <v>0</v>
      </c>
      <c r="AG7" s="362">
        <v>0</v>
      </c>
      <c r="AH7" s="362">
        <v>150.86192021876099</v>
      </c>
      <c r="AI7" s="362">
        <v>169.58927529545215</v>
      </c>
      <c r="AJ7" s="362">
        <v>194.52703018605663</v>
      </c>
      <c r="AK7" s="362">
        <v>215.59324696900481</v>
      </c>
      <c r="AL7" s="362">
        <v>223.46081816684327</v>
      </c>
      <c r="AM7" s="362">
        <v>248.3824459728107</v>
      </c>
      <c r="AN7" s="362">
        <v>264.93793790353891</v>
      </c>
      <c r="AO7" s="362">
        <v>287.54597527130755</v>
      </c>
      <c r="AP7" s="362">
        <v>283.61457487886878</v>
      </c>
      <c r="AQ7" s="362">
        <v>292.24290374097916</v>
      </c>
      <c r="AR7" s="362">
        <v>287.73943877592222</v>
      </c>
      <c r="AS7" s="362">
        <v>302.68487699282929</v>
      </c>
      <c r="AT7" s="362">
        <v>333.52147044155834</v>
      </c>
      <c r="AU7" s="362">
        <v>380.80942158251628</v>
      </c>
      <c r="AV7" s="362">
        <v>384.88923407703078</v>
      </c>
      <c r="AW7" s="362">
        <v>387.87665524354281</v>
      </c>
      <c r="AX7" s="362">
        <v>409.33011150143244</v>
      </c>
      <c r="AY7" s="362">
        <v>424.97262513563601</v>
      </c>
      <c r="AZ7" s="362">
        <v>448.46025849279948</v>
      </c>
      <c r="BA7" s="362">
        <v>451.93083260759454</v>
      </c>
      <c r="BB7" s="362">
        <v>464.56368155140774</v>
      </c>
      <c r="BC7" s="362">
        <v>457.40530309547091</v>
      </c>
      <c r="BD7" s="362">
        <v>449.27100000000002</v>
      </c>
      <c r="BE7" s="362">
        <v>458.60217196123631</v>
      </c>
      <c r="BF7" s="362">
        <v>453.35111210171794</v>
      </c>
      <c r="BG7" s="362">
        <v>469.02827967669646</v>
      </c>
      <c r="BH7" s="362">
        <v>459.91899999999998</v>
      </c>
      <c r="BI7" s="362">
        <v>449.75794596037161</v>
      </c>
      <c r="BJ7" s="362">
        <v>443.13462537454694</v>
      </c>
      <c r="BK7" s="362">
        <v>416.31119045700922</v>
      </c>
      <c r="BL7" s="362">
        <v>348.6831197044811</v>
      </c>
      <c r="BM7" s="362">
        <v>354.05537931399999</v>
      </c>
      <c r="BN7" s="362">
        <v>401.20840422019995</v>
      </c>
      <c r="BO7" s="362">
        <v>390.79752025713873</v>
      </c>
      <c r="BP7" s="362">
        <v>387.51426097503168</v>
      </c>
      <c r="BQ7" s="362">
        <v>373.41078429999999</v>
      </c>
      <c r="BR7" s="362">
        <v>366.75900000000001</v>
      </c>
      <c r="BS7" s="362">
        <v>346.02319956318229</v>
      </c>
      <c r="BT7" s="362">
        <v>334.24597364146661</v>
      </c>
      <c r="BU7" s="362">
        <v>326.64218792551492</v>
      </c>
      <c r="BV7" s="362">
        <v>326.78097749566518</v>
      </c>
      <c r="BW7" s="362">
        <v>330.53120508518845</v>
      </c>
      <c r="BX7" s="362">
        <v>331.62835672448392</v>
      </c>
      <c r="BY7" s="362">
        <v>332.23964373832422</v>
      </c>
      <c r="BZ7" s="362">
        <v>333.19967710185091</v>
      </c>
      <c r="CA7" s="363">
        <v>335.37229257914703</v>
      </c>
    </row>
    <row r="8" spans="1:79" x14ac:dyDescent="0.4">
      <c r="A8" s="470"/>
      <c r="B8" s="285" t="s">
        <v>530</v>
      </c>
      <c r="C8" s="413"/>
      <c r="D8" s="362">
        <v>0</v>
      </c>
      <c r="E8" s="362">
        <v>0</v>
      </c>
      <c r="F8" s="362">
        <v>0</v>
      </c>
      <c r="G8" s="362">
        <v>0</v>
      </c>
      <c r="H8" s="362">
        <v>0</v>
      </c>
      <c r="I8" s="362">
        <v>0</v>
      </c>
      <c r="J8" s="362">
        <v>0</v>
      </c>
      <c r="K8" s="362">
        <v>0</v>
      </c>
      <c r="L8" s="362">
        <v>0</v>
      </c>
      <c r="M8" s="362">
        <v>0</v>
      </c>
      <c r="N8" s="362">
        <v>0</v>
      </c>
      <c r="O8" s="362">
        <v>0</v>
      </c>
      <c r="P8" s="362">
        <v>0</v>
      </c>
      <c r="Q8" s="362">
        <v>0</v>
      </c>
      <c r="R8" s="362">
        <v>0</v>
      </c>
      <c r="S8" s="362">
        <v>0</v>
      </c>
      <c r="T8" s="362">
        <v>0</v>
      </c>
      <c r="U8" s="362">
        <v>0</v>
      </c>
      <c r="V8" s="362">
        <v>0</v>
      </c>
      <c r="W8" s="362">
        <v>0</v>
      </c>
      <c r="X8" s="362">
        <v>0</v>
      </c>
      <c r="Y8" s="362">
        <v>0</v>
      </c>
      <c r="Z8" s="362">
        <v>0</v>
      </c>
      <c r="AA8" s="362">
        <v>0</v>
      </c>
      <c r="AB8" s="362">
        <v>0</v>
      </c>
      <c r="AC8" s="362">
        <v>0</v>
      </c>
      <c r="AD8" s="362">
        <v>0</v>
      </c>
      <c r="AE8" s="362">
        <v>0</v>
      </c>
      <c r="AF8" s="362">
        <v>0</v>
      </c>
      <c r="AG8" s="362">
        <v>0</v>
      </c>
      <c r="AH8" s="362">
        <v>65.138079781239014</v>
      </c>
      <c r="AI8" s="362">
        <v>74.410724704547846</v>
      </c>
      <c r="AJ8" s="362">
        <v>87.472969813943365</v>
      </c>
      <c r="AK8" s="362">
        <v>99.406753030995191</v>
      </c>
      <c r="AL8" s="362">
        <v>119.53918183315673</v>
      </c>
      <c r="AM8" s="362">
        <v>120.6175540271893</v>
      </c>
      <c r="AN8" s="362">
        <v>116.06206209646109</v>
      </c>
      <c r="AO8" s="362">
        <v>119.45402472869245</v>
      </c>
      <c r="AP8" s="362">
        <v>156.38542512113122</v>
      </c>
      <c r="AQ8" s="362">
        <v>161.14309625902087</v>
      </c>
      <c r="AR8" s="362">
        <v>163.5385612240778</v>
      </c>
      <c r="AS8" s="362">
        <v>166.83612300717073</v>
      </c>
      <c r="AT8" s="362">
        <v>186.54152955844165</v>
      </c>
      <c r="AU8" s="362">
        <v>205.7415725519736</v>
      </c>
      <c r="AV8" s="362">
        <v>216.04076592296917</v>
      </c>
      <c r="AW8" s="362">
        <v>228.27834475645716</v>
      </c>
      <c r="AX8" s="362">
        <v>236.10888849856752</v>
      </c>
      <c r="AY8" s="362">
        <v>245.00037486436395</v>
      </c>
      <c r="AZ8" s="362">
        <v>236.35974150720057</v>
      </c>
      <c r="BA8" s="362">
        <v>237.96716739240549</v>
      </c>
      <c r="BB8" s="362">
        <v>245.0973184485922</v>
      </c>
      <c r="BC8" s="362">
        <v>242.20669690452905</v>
      </c>
      <c r="BD8" s="362">
        <v>258.72899999999998</v>
      </c>
      <c r="BE8" s="362">
        <v>268.85582803876378</v>
      </c>
      <c r="BF8" s="362">
        <v>279.37000925086966</v>
      </c>
      <c r="BG8" s="362">
        <v>267.52760810474769</v>
      </c>
      <c r="BH8" s="362">
        <v>290.02199999999999</v>
      </c>
      <c r="BI8" s="362">
        <v>295.90443333862845</v>
      </c>
      <c r="BJ8" s="362">
        <v>306.96027354545299</v>
      </c>
      <c r="BK8" s="362">
        <v>339.45087619679083</v>
      </c>
      <c r="BL8" s="362">
        <v>429.98707743551904</v>
      </c>
      <c r="BM8" s="362">
        <v>453.03202475600006</v>
      </c>
      <c r="BN8" s="362">
        <v>452.41763415980012</v>
      </c>
      <c r="BO8" s="362">
        <v>463.35645447286123</v>
      </c>
      <c r="BP8" s="362">
        <v>485.5666966211603</v>
      </c>
      <c r="BQ8" s="362">
        <v>497.16494340000003</v>
      </c>
      <c r="BR8" s="362">
        <v>512.43799999999999</v>
      </c>
      <c r="BS8" s="362">
        <v>519.03479934477321</v>
      </c>
      <c r="BT8" s="362">
        <v>501.36896046219988</v>
      </c>
      <c r="BU8" s="362">
        <v>489.96328188827238</v>
      </c>
      <c r="BV8" s="362">
        <v>490.17146624349778</v>
      </c>
      <c r="BW8" s="362">
        <v>495.79680762778264</v>
      </c>
      <c r="BX8" s="362">
        <v>497.4425350867258</v>
      </c>
      <c r="BY8" s="362">
        <v>498.3594656074863</v>
      </c>
      <c r="BZ8" s="362">
        <v>499.79951565277634</v>
      </c>
      <c r="CA8" s="363">
        <v>503.05843886872049</v>
      </c>
    </row>
    <row r="9" spans="1:79" ht="21.75" customHeight="1" x14ac:dyDescent="0.4">
      <c r="A9" s="470"/>
      <c r="B9" s="296" t="s">
        <v>531</v>
      </c>
      <c r="C9" s="413"/>
      <c r="D9" s="362">
        <v>0</v>
      </c>
      <c r="E9" s="362">
        <v>0</v>
      </c>
      <c r="F9" s="362">
        <v>0</v>
      </c>
      <c r="G9" s="362">
        <v>0</v>
      </c>
      <c r="H9" s="362">
        <v>0</v>
      </c>
      <c r="I9" s="362">
        <v>0</v>
      </c>
      <c r="J9" s="362">
        <v>0</v>
      </c>
      <c r="K9" s="362">
        <v>0</v>
      </c>
      <c r="L9" s="362">
        <v>0</v>
      </c>
      <c r="M9" s="362">
        <v>0</v>
      </c>
      <c r="N9" s="362">
        <v>0</v>
      </c>
      <c r="O9" s="362">
        <v>0</v>
      </c>
      <c r="P9" s="362">
        <v>0</v>
      </c>
      <c r="Q9" s="362">
        <v>0</v>
      </c>
      <c r="R9" s="362">
        <v>0</v>
      </c>
      <c r="S9" s="362">
        <v>0</v>
      </c>
      <c r="T9" s="362">
        <v>0</v>
      </c>
      <c r="U9" s="362">
        <v>0</v>
      </c>
      <c r="V9" s="362">
        <v>0</v>
      </c>
      <c r="W9" s="362">
        <v>0</v>
      </c>
      <c r="X9" s="362">
        <v>0</v>
      </c>
      <c r="Y9" s="362">
        <v>0</v>
      </c>
      <c r="Z9" s="362">
        <v>0</v>
      </c>
      <c r="AA9" s="362">
        <v>0</v>
      </c>
      <c r="AB9" s="362">
        <v>0</v>
      </c>
      <c r="AC9" s="362">
        <v>0</v>
      </c>
      <c r="AD9" s="362">
        <v>0</v>
      </c>
      <c r="AE9" s="362">
        <v>0</v>
      </c>
      <c r="AF9" s="362">
        <v>0</v>
      </c>
      <c r="AG9" s="362">
        <v>0</v>
      </c>
      <c r="AH9" s="362">
        <v>0</v>
      </c>
      <c r="AI9" s="362">
        <v>0</v>
      </c>
      <c r="AJ9" s="362">
        <v>0</v>
      </c>
      <c r="AK9" s="362">
        <v>0</v>
      </c>
      <c r="AL9" s="362">
        <v>0</v>
      </c>
      <c r="AM9" s="362">
        <v>0</v>
      </c>
      <c r="AN9" s="362">
        <v>0</v>
      </c>
      <c r="AO9" s="362">
        <v>0</v>
      </c>
      <c r="AP9" s="362">
        <v>0</v>
      </c>
      <c r="AQ9" s="362">
        <v>0</v>
      </c>
      <c r="AR9" s="362">
        <v>0</v>
      </c>
      <c r="AS9" s="362">
        <v>0</v>
      </c>
      <c r="AT9" s="362">
        <v>0</v>
      </c>
      <c r="AU9" s="362">
        <v>8.5689234733107629</v>
      </c>
      <c r="AV9" s="362">
        <v>8.5689234733107629</v>
      </c>
      <c r="AW9" s="362">
        <v>8.5689234733107629</v>
      </c>
      <c r="AX9" s="362">
        <v>8.5689234733107629</v>
      </c>
      <c r="AY9" s="362">
        <v>8.5689234733107629</v>
      </c>
      <c r="AZ9" s="362">
        <v>8.5689234733107629</v>
      </c>
      <c r="BA9" s="362">
        <v>8.5689234733107629</v>
      </c>
      <c r="BB9" s="362">
        <v>8.5689234733107629</v>
      </c>
      <c r="BC9" s="362">
        <v>8.5689234733107629</v>
      </c>
      <c r="BD9" s="362">
        <v>10.031442333804979</v>
      </c>
      <c r="BE9" s="362">
        <v>11.300390135446513</v>
      </c>
      <c r="BF9" s="362">
        <v>13.048991239095871</v>
      </c>
      <c r="BG9" s="362">
        <v>13.117562070944141</v>
      </c>
      <c r="BH9" s="362">
        <v>11.495379362478616</v>
      </c>
      <c r="BI9" s="362">
        <v>11.459261914883713</v>
      </c>
      <c r="BJ9" s="362">
        <v>15.020734931035486</v>
      </c>
      <c r="BK9" s="362">
        <v>15.280651014211305</v>
      </c>
      <c r="BL9" s="362">
        <v>15.887440978603943</v>
      </c>
      <c r="BM9" s="362">
        <v>16.554241335234778</v>
      </c>
      <c r="BN9" s="362">
        <v>17.326090727748223</v>
      </c>
      <c r="BO9" s="362">
        <v>17.444311718611427</v>
      </c>
      <c r="BP9" s="362">
        <v>18.097163159146831</v>
      </c>
      <c r="BQ9" s="362">
        <v>18.292431275019226</v>
      </c>
      <c r="BR9" s="362">
        <v>18.795417115847687</v>
      </c>
      <c r="BS9" s="362">
        <v>17.942955768155958</v>
      </c>
      <c r="BT9" s="362">
        <v>17.90249240864971</v>
      </c>
      <c r="BU9" s="362">
        <v>18.088694438608758</v>
      </c>
      <c r="BV9" s="362">
        <v>18.632630242235628</v>
      </c>
      <c r="BW9" s="362">
        <v>19.169729783656564</v>
      </c>
      <c r="BX9" s="362">
        <v>19.50013461771286</v>
      </c>
      <c r="BY9" s="362">
        <v>19.877440527391293</v>
      </c>
      <c r="BZ9" s="362">
        <v>20.277427923046002</v>
      </c>
      <c r="CA9" s="363">
        <v>20.742344031546676</v>
      </c>
    </row>
    <row r="10" spans="1:79" ht="26.25" customHeight="1" x14ac:dyDescent="0.4">
      <c r="A10" s="469"/>
      <c r="B10" s="64" t="s">
        <v>532</v>
      </c>
      <c r="C10" s="54"/>
      <c r="D10" s="362">
        <v>0</v>
      </c>
      <c r="E10" s="362">
        <v>0</v>
      </c>
      <c r="F10" s="362">
        <v>0</v>
      </c>
      <c r="G10" s="362">
        <v>0</v>
      </c>
      <c r="H10" s="362">
        <v>0</v>
      </c>
      <c r="I10" s="362">
        <v>0</v>
      </c>
      <c r="J10" s="362">
        <v>0</v>
      </c>
      <c r="K10" s="362">
        <v>0</v>
      </c>
      <c r="L10" s="362">
        <v>0</v>
      </c>
      <c r="M10" s="362">
        <v>0</v>
      </c>
      <c r="N10" s="362">
        <v>0</v>
      </c>
      <c r="O10" s="362">
        <v>0</v>
      </c>
      <c r="P10" s="362">
        <v>0</v>
      </c>
      <c r="Q10" s="362">
        <v>0</v>
      </c>
      <c r="R10" s="362">
        <v>0</v>
      </c>
      <c r="S10" s="362">
        <v>0</v>
      </c>
      <c r="T10" s="362">
        <v>0</v>
      </c>
      <c r="U10" s="362">
        <v>0</v>
      </c>
      <c r="V10" s="362">
        <v>0</v>
      </c>
      <c r="W10" s="362">
        <v>0</v>
      </c>
      <c r="X10" s="362">
        <v>0</v>
      </c>
      <c r="Y10" s="362">
        <v>0</v>
      </c>
      <c r="Z10" s="362">
        <v>9.3000000000000007</v>
      </c>
      <c r="AA10" s="362">
        <v>10.199999999999999</v>
      </c>
      <c r="AB10" s="362">
        <v>11.7</v>
      </c>
      <c r="AC10" s="362">
        <v>13.4</v>
      </c>
      <c r="AD10" s="362">
        <v>17.2</v>
      </c>
      <c r="AE10" s="362">
        <v>22.5</v>
      </c>
      <c r="AF10" s="362">
        <v>25.5</v>
      </c>
      <c r="AG10" s="362">
        <v>29</v>
      </c>
      <c r="AH10" s="362">
        <f t="shared" ref="AH10:BI10" si="5">SUM(AH11:AH12)</f>
        <v>32</v>
      </c>
      <c r="AI10" s="362">
        <f t="shared" si="5"/>
        <v>36</v>
      </c>
      <c r="AJ10" s="362">
        <f t="shared" si="5"/>
        <v>42</v>
      </c>
      <c r="AK10" s="362">
        <f t="shared" si="5"/>
        <v>47</v>
      </c>
      <c r="AL10" s="362">
        <f t="shared" si="5"/>
        <v>51</v>
      </c>
      <c r="AM10" s="362">
        <f t="shared" si="5"/>
        <v>54</v>
      </c>
      <c r="AN10" s="362">
        <f t="shared" si="5"/>
        <v>55</v>
      </c>
      <c r="AO10" s="362">
        <f t="shared" si="5"/>
        <v>58</v>
      </c>
      <c r="AP10" s="362">
        <f t="shared" si="5"/>
        <v>61</v>
      </c>
      <c r="AQ10" s="362">
        <f t="shared" si="5"/>
        <v>56.491999999999997</v>
      </c>
      <c r="AR10" s="362">
        <f t="shared" si="5"/>
        <v>58.61</v>
      </c>
      <c r="AS10" s="362">
        <f t="shared" si="5"/>
        <v>59.338999999999999</v>
      </c>
      <c r="AT10" s="362">
        <f t="shared" si="5"/>
        <v>60.216000000000001</v>
      </c>
      <c r="AU10" s="362">
        <f t="shared" si="5"/>
        <v>64.003</v>
      </c>
      <c r="AV10" s="362">
        <f t="shared" si="5"/>
        <v>62.688000000000002</v>
      </c>
      <c r="AW10" s="362">
        <f t="shared" si="5"/>
        <v>66.622</v>
      </c>
      <c r="AX10" s="362">
        <f t="shared" si="5"/>
        <v>58.168999999999997</v>
      </c>
      <c r="AY10" s="362">
        <f t="shared" si="5"/>
        <v>57.765999999999998</v>
      </c>
      <c r="AZ10" s="362">
        <f t="shared" si="5"/>
        <v>55.347000000000001</v>
      </c>
      <c r="BA10" s="362">
        <f t="shared" si="5"/>
        <v>54.619</v>
      </c>
      <c r="BB10" s="362">
        <f t="shared" si="5"/>
        <v>49.393000000000001</v>
      </c>
      <c r="BC10" s="362">
        <f t="shared" si="5"/>
        <v>51.527999999999999</v>
      </c>
      <c r="BD10" s="362">
        <f t="shared" si="5"/>
        <v>49</v>
      </c>
      <c r="BE10" s="362">
        <f t="shared" si="5"/>
        <v>49</v>
      </c>
      <c r="BF10" s="362">
        <f t="shared" si="5"/>
        <v>48.056406750000008</v>
      </c>
      <c r="BG10" s="362">
        <f t="shared" si="5"/>
        <v>45.566810758911991</v>
      </c>
      <c r="BH10" s="362">
        <f t="shared" si="5"/>
        <v>43.427999999999997</v>
      </c>
      <c r="BI10" s="362">
        <f t="shared" si="5"/>
        <v>40.824999999999996</v>
      </c>
      <c r="BJ10" s="362">
        <f>SUM(BJ11:BJ12)</f>
        <v>39.280999999999992</v>
      </c>
      <c r="BK10" s="362">
        <f t="shared" ref="BK10:CA10" si="6">SUM(BK11:BK12)</f>
        <v>37.953660409999991</v>
      </c>
      <c r="BL10" s="362">
        <f t="shared" si="6"/>
        <v>36.609209720000003</v>
      </c>
      <c r="BM10" s="362">
        <f t="shared" si="6"/>
        <v>35.892877070000004</v>
      </c>
      <c r="BN10" s="362">
        <f t="shared" si="6"/>
        <v>34.066781949999992</v>
      </c>
      <c r="BO10" s="362">
        <f t="shared" si="6"/>
        <v>32.863790210000005</v>
      </c>
      <c r="BP10" s="362">
        <f t="shared" si="6"/>
        <v>31.777945706246079</v>
      </c>
      <c r="BQ10" s="362">
        <f t="shared" si="6"/>
        <v>30.124750710000001</v>
      </c>
      <c r="BR10" s="362">
        <f t="shared" si="6"/>
        <v>28.755832375049046</v>
      </c>
      <c r="BS10" s="362">
        <f t="shared" si="6"/>
        <v>27.025887466107484</v>
      </c>
      <c r="BT10" s="362">
        <f t="shared" si="6"/>
        <v>25.4982685463332</v>
      </c>
      <c r="BU10" s="362">
        <f t="shared" si="6"/>
        <v>23.831493541905587</v>
      </c>
      <c r="BV10" s="362">
        <f t="shared" si="6"/>
        <v>22.428562223335906</v>
      </c>
      <c r="BW10" s="362">
        <f t="shared" si="6"/>
        <v>21.426501817067763</v>
      </c>
      <c r="BX10" s="362">
        <f t="shared" si="6"/>
        <v>20.530279276396957</v>
      </c>
      <c r="BY10" s="362">
        <f t="shared" si="6"/>
        <v>19.610090992578929</v>
      </c>
      <c r="BZ10" s="362">
        <f t="shared" si="6"/>
        <v>18.763168268895885</v>
      </c>
      <c r="CA10" s="363">
        <f t="shared" si="6"/>
        <v>18.044153170711017</v>
      </c>
    </row>
    <row r="11" spans="1:79" x14ac:dyDescent="0.4">
      <c r="A11" s="470"/>
      <c r="B11" s="285" t="s">
        <v>529</v>
      </c>
      <c r="C11" s="413"/>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0</v>
      </c>
      <c r="V11" s="362">
        <v>0</v>
      </c>
      <c r="W11" s="362">
        <v>0</v>
      </c>
      <c r="X11" s="362">
        <v>0</v>
      </c>
      <c r="Y11" s="362">
        <v>0</v>
      </c>
      <c r="Z11" s="362">
        <v>0</v>
      </c>
      <c r="AA11" s="362">
        <v>0</v>
      </c>
      <c r="AB11" s="362">
        <v>0</v>
      </c>
      <c r="AC11" s="362">
        <v>0</v>
      </c>
      <c r="AD11" s="362">
        <v>0</v>
      </c>
      <c r="AE11" s="362">
        <v>0</v>
      </c>
      <c r="AF11" s="362">
        <v>0</v>
      </c>
      <c r="AG11" s="362">
        <v>0</v>
      </c>
      <c r="AH11" s="362">
        <v>5.8755802207076453</v>
      </c>
      <c r="AI11" s="362">
        <v>6.6100277482961012</v>
      </c>
      <c r="AJ11" s="362">
        <v>7.7116990396787841</v>
      </c>
      <c r="AK11" s="362">
        <v>8.6297584491643544</v>
      </c>
      <c r="AL11" s="362">
        <v>9.3642059767528103</v>
      </c>
      <c r="AM11" s="362">
        <v>9.9150416224441535</v>
      </c>
      <c r="AN11" s="362">
        <v>10.098653504341266</v>
      </c>
      <c r="AO11" s="362">
        <v>10.649489150032608</v>
      </c>
      <c r="AP11" s="362">
        <v>11.200324795723949</v>
      </c>
      <c r="AQ11" s="362">
        <v>10.372602432131758</v>
      </c>
      <c r="AR11" s="362">
        <v>10.761492397989846</v>
      </c>
      <c r="AS11" s="362">
        <v>10.895345459892843</v>
      </c>
      <c r="AT11" s="362">
        <v>11.056373080316611</v>
      </c>
      <c r="AU11" s="362">
        <v>11.751711277060982</v>
      </c>
      <c r="AV11" s="362">
        <v>10.740101662601536</v>
      </c>
      <c r="AW11" s="362">
        <v>10.867560615178869</v>
      </c>
      <c r="AX11" s="362">
        <v>8.9144351893882074</v>
      </c>
      <c r="AY11" s="362">
        <v>8.2866278477680808</v>
      </c>
      <c r="AZ11" s="362">
        <v>7.7611274445963527</v>
      </c>
      <c r="BA11" s="362">
        <v>6.8913768673835412</v>
      </c>
      <c r="BB11" s="362">
        <v>6.0945233728261901</v>
      </c>
      <c r="BC11" s="362">
        <v>6.0057435125149512</v>
      </c>
      <c r="BD11" s="362">
        <v>5.2120000000000033</v>
      </c>
      <c r="BE11" s="362">
        <v>5.213000000000001</v>
      </c>
      <c r="BF11" s="362">
        <v>4.7798173643700785</v>
      </c>
      <c r="BG11" s="362">
        <v>3.6967457020200758</v>
      </c>
      <c r="BH11" s="362">
        <v>3.266</v>
      </c>
      <c r="BI11" s="362">
        <v>6.1911786786786775</v>
      </c>
      <c r="BJ11" s="362">
        <v>5.6055504291845493</v>
      </c>
      <c r="BK11" s="362">
        <v>5.6746798378225547</v>
      </c>
      <c r="BL11" s="362">
        <v>2.1965525831999999</v>
      </c>
      <c r="BM11" s="362">
        <v>1.8406603625641045</v>
      </c>
      <c r="BN11" s="362">
        <v>1.6231135700409567</v>
      </c>
      <c r="BO11" s="362">
        <v>1.448690672492809</v>
      </c>
      <c r="BP11" s="362">
        <v>1.2921065736641424</v>
      </c>
      <c r="BQ11" s="362">
        <v>1.3134113182071192</v>
      </c>
      <c r="BR11" s="362">
        <v>1.2081481339837865</v>
      </c>
      <c r="BS11" s="362">
        <v>1.0882211587724255</v>
      </c>
      <c r="BT11" s="362">
        <v>0.95028027794067338</v>
      </c>
      <c r="BU11" s="362">
        <v>0.84575155375247846</v>
      </c>
      <c r="BV11" s="362">
        <v>0.75893476415587668</v>
      </c>
      <c r="BW11" s="362">
        <v>0.67625778900670108</v>
      </c>
      <c r="BX11" s="362">
        <v>0.57628850874234827</v>
      </c>
      <c r="BY11" s="362">
        <v>0.44666079263135555</v>
      </c>
      <c r="BZ11" s="362">
        <v>0.33562698101447513</v>
      </c>
      <c r="CA11" s="363">
        <v>0.24918948881649797</v>
      </c>
    </row>
    <row r="12" spans="1:79" x14ac:dyDescent="0.4">
      <c r="A12" s="470"/>
      <c r="B12" s="285" t="s">
        <v>530</v>
      </c>
      <c r="C12" s="413"/>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26.124419779292353</v>
      </c>
      <c r="AI12" s="362">
        <v>29.389972251703899</v>
      </c>
      <c r="AJ12" s="362">
        <v>34.288300960321216</v>
      </c>
      <c r="AK12" s="362">
        <v>38.370241550835644</v>
      </c>
      <c r="AL12" s="362">
        <v>41.635794023247186</v>
      </c>
      <c r="AM12" s="362">
        <v>44.08495837755585</v>
      </c>
      <c r="AN12" s="362">
        <v>44.901346495658736</v>
      </c>
      <c r="AO12" s="362">
        <v>47.350510849967392</v>
      </c>
      <c r="AP12" s="362">
        <v>49.799675204276049</v>
      </c>
      <c r="AQ12" s="362">
        <v>46.119397567868241</v>
      </c>
      <c r="AR12" s="362">
        <v>47.848507602010152</v>
      </c>
      <c r="AS12" s="362">
        <v>48.443654540107154</v>
      </c>
      <c r="AT12" s="362">
        <v>49.15962691968339</v>
      </c>
      <c r="AU12" s="362">
        <v>52.251288722939016</v>
      </c>
      <c r="AV12" s="362">
        <v>51.94789833739847</v>
      </c>
      <c r="AW12" s="362">
        <v>55.754439384821133</v>
      </c>
      <c r="AX12" s="362">
        <v>49.254564810611789</v>
      </c>
      <c r="AY12" s="362">
        <v>49.479372152231917</v>
      </c>
      <c r="AZ12" s="362">
        <v>47.585872555403647</v>
      </c>
      <c r="BA12" s="362">
        <v>47.727623132616458</v>
      </c>
      <c r="BB12" s="362">
        <v>43.298476627173812</v>
      </c>
      <c r="BC12" s="362">
        <v>45.522256487485045</v>
      </c>
      <c r="BD12" s="362">
        <v>43.787999999999997</v>
      </c>
      <c r="BE12" s="362">
        <v>43.786999999999999</v>
      </c>
      <c r="BF12" s="362">
        <v>43.276589385629926</v>
      </c>
      <c r="BG12" s="362">
        <v>41.870065056891917</v>
      </c>
      <c r="BH12" s="362">
        <v>40.161999999999999</v>
      </c>
      <c r="BI12" s="362">
        <v>34.633821321321321</v>
      </c>
      <c r="BJ12" s="362">
        <v>33.675449570815445</v>
      </c>
      <c r="BK12" s="362">
        <v>32.278980572177439</v>
      </c>
      <c r="BL12" s="362">
        <v>34.4126571368</v>
      </c>
      <c r="BM12" s="362">
        <v>34.052216707435903</v>
      </c>
      <c r="BN12" s="362">
        <v>32.443668379959036</v>
      </c>
      <c r="BO12" s="362">
        <v>31.415099537507196</v>
      </c>
      <c r="BP12" s="362">
        <v>30.485839132581937</v>
      </c>
      <c r="BQ12" s="362">
        <v>28.811339391792881</v>
      </c>
      <c r="BR12" s="362">
        <v>27.547684241065259</v>
      </c>
      <c r="BS12" s="362">
        <v>25.937666307335057</v>
      </c>
      <c r="BT12" s="362">
        <v>24.547988268392526</v>
      </c>
      <c r="BU12" s="362">
        <v>22.985741988153109</v>
      </c>
      <c r="BV12" s="362">
        <v>21.669627459180028</v>
      </c>
      <c r="BW12" s="362">
        <v>20.750244028061061</v>
      </c>
      <c r="BX12" s="362">
        <v>19.953990767654609</v>
      </c>
      <c r="BY12" s="362">
        <v>19.163430199947573</v>
      </c>
      <c r="BZ12" s="362">
        <v>18.427541287881411</v>
      </c>
      <c r="CA12" s="363">
        <v>17.794963681894519</v>
      </c>
    </row>
    <row r="13" spans="1:79" s="310" customFormat="1" ht="27" customHeight="1" x14ac:dyDescent="0.35">
      <c r="A13" s="471"/>
      <c r="B13" s="472" t="s">
        <v>533</v>
      </c>
      <c r="C13" s="15"/>
      <c r="D13" s="473">
        <v>0</v>
      </c>
      <c r="E13" s="473">
        <v>0</v>
      </c>
      <c r="F13" s="473">
        <v>0</v>
      </c>
      <c r="G13" s="473">
        <v>0</v>
      </c>
      <c r="H13" s="473">
        <v>0</v>
      </c>
      <c r="I13" s="473">
        <v>0</v>
      </c>
      <c r="J13" s="473">
        <v>0</v>
      </c>
      <c r="K13" s="473">
        <v>0</v>
      </c>
      <c r="L13" s="473">
        <v>0</v>
      </c>
      <c r="M13" s="473">
        <v>0</v>
      </c>
      <c r="N13" s="473">
        <v>0</v>
      </c>
      <c r="O13" s="473">
        <v>0</v>
      </c>
      <c r="P13" s="473">
        <v>0</v>
      </c>
      <c r="Q13" s="473">
        <v>0</v>
      </c>
      <c r="R13" s="473">
        <v>0</v>
      </c>
      <c r="S13" s="473">
        <v>0</v>
      </c>
      <c r="T13" s="473">
        <v>0</v>
      </c>
      <c r="U13" s="473">
        <v>0</v>
      </c>
      <c r="V13" s="473">
        <v>0</v>
      </c>
      <c r="W13" s="473">
        <v>0</v>
      </c>
      <c r="X13" s="473">
        <v>0</v>
      </c>
      <c r="Y13" s="473">
        <v>0</v>
      </c>
      <c r="Z13" s="473">
        <v>2.8</v>
      </c>
      <c r="AA13" s="473">
        <v>2.9</v>
      </c>
      <c r="AB13" s="473">
        <v>2.9</v>
      </c>
      <c r="AC13" s="473">
        <v>3</v>
      </c>
      <c r="AD13" s="473">
        <v>3.5</v>
      </c>
      <c r="AE13" s="473">
        <v>4</v>
      </c>
      <c r="AF13" s="473">
        <v>4</v>
      </c>
      <c r="AG13" s="473">
        <v>4.5</v>
      </c>
      <c r="AH13" s="473">
        <v>5</v>
      </c>
      <c r="AI13" s="473">
        <v>5</v>
      </c>
      <c r="AJ13" s="473">
        <v>5</v>
      </c>
      <c r="AK13" s="473">
        <v>5</v>
      </c>
      <c r="AL13" s="473">
        <v>5</v>
      </c>
      <c r="AM13" s="473">
        <v>5</v>
      </c>
      <c r="AN13" s="473">
        <v>5</v>
      </c>
      <c r="AO13" s="473">
        <v>5</v>
      </c>
      <c r="AP13" s="473">
        <v>4</v>
      </c>
      <c r="AQ13" s="473">
        <v>4.2240000000000002</v>
      </c>
      <c r="AR13" s="473">
        <v>3.6949999999999998</v>
      </c>
      <c r="AS13" s="473">
        <v>4.2779999999999996</v>
      </c>
      <c r="AT13" s="473">
        <v>4.0919999999999996</v>
      </c>
      <c r="AU13" s="473">
        <v>4.101</v>
      </c>
      <c r="AV13" s="473">
        <v>3.8860000000000001</v>
      </c>
      <c r="AW13" s="473">
        <v>3.5070000000000001</v>
      </c>
      <c r="AX13" s="473">
        <v>2.9569999999999999</v>
      </c>
      <c r="AY13" s="473">
        <v>3.1080000000000001</v>
      </c>
      <c r="AZ13" s="473">
        <v>2.7719999999999998</v>
      </c>
      <c r="BA13" s="473">
        <v>2.4620000000000002</v>
      </c>
      <c r="BB13" s="473">
        <v>1.859</v>
      </c>
      <c r="BC13" s="473">
        <v>2.0350000000000001</v>
      </c>
      <c r="BD13" s="473">
        <v>2</v>
      </c>
      <c r="BE13" s="473">
        <v>2</v>
      </c>
      <c r="BF13" s="473">
        <v>1.73005451</v>
      </c>
      <c r="BG13" s="473">
        <v>1.3642590700000001</v>
      </c>
      <c r="BH13" s="473">
        <v>1.1830000000000001</v>
      </c>
      <c r="BI13" s="473">
        <v>1.1019624799999999</v>
      </c>
      <c r="BJ13" s="473">
        <v>1.0844996200000001</v>
      </c>
      <c r="BK13" s="473">
        <v>1.0897039199999998</v>
      </c>
      <c r="BL13" s="473">
        <v>0.94398397000000001</v>
      </c>
      <c r="BM13" s="473">
        <v>0.84670285999999995</v>
      </c>
      <c r="BN13" s="473">
        <v>0.75357149000000001</v>
      </c>
      <c r="BO13" s="473">
        <v>0.62038171000000009</v>
      </c>
      <c r="BP13" s="473">
        <v>0.38903970756204248</v>
      </c>
      <c r="BQ13" s="473">
        <v>-6.0504900000000004E-3</v>
      </c>
      <c r="BR13" s="473">
        <v>-2E-3</v>
      </c>
      <c r="BS13" s="473">
        <v>-3.6445392946300642E-2</v>
      </c>
      <c r="BT13" s="473">
        <v>0</v>
      </c>
      <c r="BU13" s="473">
        <v>-2.2412595692622359E-2</v>
      </c>
      <c r="BV13" s="473">
        <v>-3.9434637236185788E-2</v>
      </c>
      <c r="BW13" s="473">
        <v>0</v>
      </c>
      <c r="BX13" s="473">
        <v>0</v>
      </c>
      <c r="BY13" s="473">
        <v>0</v>
      </c>
      <c r="BZ13" s="473">
        <v>0</v>
      </c>
      <c r="CA13" s="474">
        <v>0</v>
      </c>
    </row>
    <row r="14" spans="1:79" s="310" customFormat="1" ht="27" customHeight="1" x14ac:dyDescent="0.4">
      <c r="A14" s="471"/>
      <c r="B14" s="160" t="s">
        <v>534</v>
      </c>
      <c r="C14" s="15"/>
      <c r="D14" s="47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73"/>
      <c r="AO14" s="473"/>
      <c r="AP14" s="473"/>
      <c r="AQ14" s="473"/>
      <c r="AR14" s="473"/>
      <c r="AS14" s="473"/>
      <c r="AT14" s="473"/>
      <c r="AU14" s="473"/>
      <c r="AV14" s="473"/>
      <c r="AW14" s="473"/>
      <c r="AX14" s="475">
        <f t="shared" ref="AX14:BW14" si="7">SUM(AX15:AX16)</f>
        <v>3.4569999999999999</v>
      </c>
      <c r="AY14" s="475">
        <f t="shared" si="7"/>
        <v>4.1285950413223143</v>
      </c>
      <c r="AZ14" s="475">
        <f t="shared" si="7"/>
        <v>5.4580000000000002</v>
      </c>
      <c r="BA14" s="475">
        <f t="shared" si="7"/>
        <v>4.9669999999999996</v>
      </c>
      <c r="BB14" s="475">
        <f t="shared" si="7"/>
        <v>8.2967250384024585</v>
      </c>
      <c r="BC14" s="475">
        <f t="shared" si="7"/>
        <v>10.563000000000001</v>
      </c>
      <c r="BD14" s="475">
        <f t="shared" si="7"/>
        <v>11.87267336961207</v>
      </c>
      <c r="BE14" s="475">
        <f t="shared" si="7"/>
        <v>14.399096999999999</v>
      </c>
      <c r="BF14" s="475">
        <f t="shared" si="7"/>
        <v>19.709695</v>
      </c>
      <c r="BG14" s="475">
        <f t="shared" si="7"/>
        <v>19.340500802146213</v>
      </c>
      <c r="BH14" s="475">
        <f t="shared" si="7"/>
        <v>20.643089</v>
      </c>
      <c r="BI14" s="475">
        <f t="shared" si="7"/>
        <v>46.53799999999999</v>
      </c>
      <c r="BJ14" s="475">
        <f t="shared" si="7"/>
        <v>32.67</v>
      </c>
      <c r="BK14" s="475">
        <f t="shared" si="7"/>
        <v>27.44</v>
      </c>
      <c r="BL14" s="475">
        <f t="shared" si="7"/>
        <v>37.064000999999998</v>
      </c>
      <c r="BM14" s="475">
        <f t="shared" si="7"/>
        <v>42.248373999999998</v>
      </c>
      <c r="BN14" s="475">
        <f t="shared" si="7"/>
        <v>47.467124999999996</v>
      </c>
      <c r="BO14" s="475">
        <f t="shared" si="7"/>
        <v>47.206220999999999</v>
      </c>
      <c r="BP14" s="475">
        <f t="shared" si="7"/>
        <v>51.427443760235988</v>
      </c>
      <c r="BQ14" s="475">
        <f t="shared" si="7"/>
        <v>54.675500320000005</v>
      </c>
      <c r="BR14" s="475">
        <f t="shared" si="7"/>
        <v>82.321914830000011</v>
      </c>
      <c r="BS14" s="475">
        <f t="shared" si="7"/>
        <v>89.848197459999994</v>
      </c>
      <c r="BT14" s="475">
        <f t="shared" si="7"/>
        <v>83.432960799999989</v>
      </c>
      <c r="BU14" s="475">
        <f t="shared" si="7"/>
        <v>89.717677900000012</v>
      </c>
      <c r="BV14" s="475">
        <f t="shared" si="7"/>
        <v>85.82525184765916</v>
      </c>
      <c r="BW14" s="475">
        <f t="shared" si="7"/>
        <v>87.011056160009261</v>
      </c>
      <c r="BX14" s="475">
        <f>SUM(BX15:BX16)</f>
        <v>88.26658569689792</v>
      </c>
      <c r="BY14" s="475">
        <f>SUM(BY15:BY16)</f>
        <v>89.397348298126033</v>
      </c>
      <c r="BZ14" s="475">
        <f>SUM(BZ15:BZ16)</f>
        <v>90.510003791983451</v>
      </c>
      <c r="CA14" s="476">
        <f>SUM(CA15:CA16)</f>
        <v>92.410713871615101</v>
      </c>
    </row>
    <row r="15" spans="1:79" ht="18" customHeight="1" x14ac:dyDescent="0.4">
      <c r="A15" s="470"/>
      <c r="B15" s="477" t="s">
        <v>535</v>
      </c>
      <c r="C15" s="413"/>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2"/>
      <c r="BC15" s="362"/>
      <c r="BD15" s="362"/>
      <c r="BE15" s="362"/>
      <c r="BF15" s="362"/>
      <c r="BG15" s="362"/>
      <c r="BH15" s="362"/>
      <c r="BI15" s="362"/>
      <c r="BJ15" s="362"/>
      <c r="BK15" s="362"/>
      <c r="BL15" s="362">
        <v>5.5109329999999996</v>
      </c>
      <c r="BM15" s="362">
        <v>7.0408049999999998</v>
      </c>
      <c r="BN15" s="362">
        <v>9.2482140000000008</v>
      </c>
      <c r="BO15" s="362">
        <v>9.5133209999999995</v>
      </c>
      <c r="BP15" s="362">
        <v>9.4075343484310903</v>
      </c>
      <c r="BQ15" s="362">
        <v>9.2168086836232543</v>
      </c>
      <c r="BR15" s="362">
        <v>37.532187830000005</v>
      </c>
      <c r="BS15" s="362">
        <v>43.794516459999997</v>
      </c>
      <c r="BT15" s="362">
        <v>41.280517799999998</v>
      </c>
      <c r="BU15" s="362">
        <v>48.629247100000001</v>
      </c>
      <c r="BV15" s="362">
        <v>41.032349681177138</v>
      </c>
      <c r="BW15" s="362">
        <v>43.017536958193922</v>
      </c>
      <c r="BX15" s="362">
        <v>43.877887697357814</v>
      </c>
      <c r="BY15" s="362">
        <v>44.755445451304965</v>
      </c>
      <c r="BZ15" s="362">
        <v>45.695309805782365</v>
      </c>
      <c r="CA15" s="363">
        <v>46.654911311703799</v>
      </c>
    </row>
    <row r="16" spans="1:79" s="334" customFormat="1" ht="27" customHeight="1" thickBot="1" x14ac:dyDescent="0.4">
      <c r="A16" s="478"/>
      <c r="B16" s="421" t="s">
        <v>536</v>
      </c>
      <c r="C16" s="421"/>
      <c r="D16" s="366"/>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366"/>
      <c r="AF16" s="366"/>
      <c r="AG16" s="366"/>
      <c r="AH16" s="366"/>
      <c r="AI16" s="366"/>
      <c r="AJ16" s="366"/>
      <c r="AK16" s="366"/>
      <c r="AL16" s="366"/>
      <c r="AM16" s="366"/>
      <c r="AN16" s="366"/>
      <c r="AO16" s="366"/>
      <c r="AP16" s="366"/>
      <c r="AQ16" s="366"/>
      <c r="AR16" s="366"/>
      <c r="AS16" s="366"/>
      <c r="AT16" s="366"/>
      <c r="AU16" s="366"/>
      <c r="AV16" s="366"/>
      <c r="AW16" s="366"/>
      <c r="AX16" s="366">
        <v>3.4569999999999999</v>
      </c>
      <c r="AY16" s="366">
        <v>4.1285950413223143</v>
      </c>
      <c r="AZ16" s="366">
        <v>5.4580000000000002</v>
      </c>
      <c r="BA16" s="366">
        <v>4.9669999999999996</v>
      </c>
      <c r="BB16" s="366">
        <v>8.2967250384024585</v>
      </c>
      <c r="BC16" s="366">
        <v>10.563000000000001</v>
      </c>
      <c r="BD16" s="366">
        <v>11.87267336961207</v>
      </c>
      <c r="BE16" s="366">
        <v>14.399096999999999</v>
      </c>
      <c r="BF16" s="366">
        <v>19.709695</v>
      </c>
      <c r="BG16" s="366">
        <v>19.340500802146213</v>
      </c>
      <c r="BH16" s="366">
        <v>20.643089</v>
      </c>
      <c r="BI16" s="366">
        <v>46.53799999999999</v>
      </c>
      <c r="BJ16" s="366">
        <v>32.67</v>
      </c>
      <c r="BK16" s="366">
        <v>27.44</v>
      </c>
      <c r="BL16" s="366">
        <v>31.553068</v>
      </c>
      <c r="BM16" s="366">
        <v>35.207568999999999</v>
      </c>
      <c r="BN16" s="366">
        <v>38.218910999999999</v>
      </c>
      <c r="BO16" s="366">
        <v>37.692900000000002</v>
      </c>
      <c r="BP16" s="366">
        <v>42.019909411804896</v>
      </c>
      <c r="BQ16" s="366">
        <v>45.458691636376749</v>
      </c>
      <c r="BR16" s="366">
        <v>44.789727000000006</v>
      </c>
      <c r="BS16" s="366">
        <v>46.053681000000005</v>
      </c>
      <c r="BT16" s="366">
        <v>42.152442999999998</v>
      </c>
      <c r="BU16" s="366">
        <v>41.088430800000005</v>
      </c>
      <c r="BV16" s="366">
        <v>44.79290216648203</v>
      </c>
      <c r="BW16" s="366">
        <v>43.993519201815339</v>
      </c>
      <c r="BX16" s="366">
        <v>44.388697999540106</v>
      </c>
      <c r="BY16" s="366">
        <v>44.641902846821068</v>
      </c>
      <c r="BZ16" s="366">
        <v>44.814693986201078</v>
      </c>
      <c r="CA16" s="367">
        <v>45.755802559911302</v>
      </c>
    </row>
    <row r="17" spans="1:79" ht="26.25" customHeight="1" x14ac:dyDescent="0.4">
      <c r="A17" s="479"/>
      <c r="B17" s="480" t="s">
        <v>537</v>
      </c>
      <c r="C17" s="404"/>
      <c r="D17" s="46" t="s">
        <v>624</v>
      </c>
      <c r="E17" s="46" t="s">
        <v>625</v>
      </c>
      <c r="F17" s="46" t="s">
        <v>626</v>
      </c>
      <c r="G17" s="46" t="s">
        <v>627</v>
      </c>
      <c r="H17" s="46" t="s">
        <v>628</v>
      </c>
      <c r="I17" s="46" t="s">
        <v>629</v>
      </c>
      <c r="J17" s="46" t="s">
        <v>630</v>
      </c>
      <c r="K17" s="46" t="s">
        <v>631</v>
      </c>
      <c r="L17" s="46" t="s">
        <v>632</v>
      </c>
      <c r="M17" s="46" t="s">
        <v>633</v>
      </c>
      <c r="N17" s="46" t="s">
        <v>634</v>
      </c>
      <c r="O17" s="46" t="s">
        <v>635</v>
      </c>
      <c r="P17" s="46" t="s">
        <v>636</v>
      </c>
      <c r="Q17" s="46" t="s">
        <v>637</v>
      </c>
      <c r="R17" s="46" t="s">
        <v>638</v>
      </c>
      <c r="S17" s="46" t="s">
        <v>639</v>
      </c>
      <c r="T17" s="46" t="s">
        <v>640</v>
      </c>
      <c r="U17" s="46" t="s">
        <v>641</v>
      </c>
      <c r="V17" s="46" t="s">
        <v>642</v>
      </c>
      <c r="W17" s="46" t="s">
        <v>643</v>
      </c>
      <c r="X17" s="46" t="s">
        <v>644</v>
      </c>
      <c r="Y17" s="46" t="s">
        <v>645</v>
      </c>
      <c r="Z17" s="46" t="s">
        <v>646</v>
      </c>
      <c r="AA17" s="46" t="s">
        <v>647</v>
      </c>
      <c r="AB17" s="46" t="s">
        <v>648</v>
      </c>
      <c r="AC17" s="46" t="s">
        <v>649</v>
      </c>
      <c r="AD17" s="46" t="s">
        <v>650</v>
      </c>
      <c r="AE17" s="46" t="s">
        <v>651</v>
      </c>
      <c r="AF17" s="46" t="s">
        <v>652</v>
      </c>
      <c r="AG17" s="46" t="s">
        <v>653</v>
      </c>
      <c r="AH17" s="46" t="s">
        <v>654</v>
      </c>
      <c r="AI17" s="46" t="s">
        <v>655</v>
      </c>
      <c r="AJ17" s="46" t="s">
        <v>656</v>
      </c>
      <c r="AK17" s="46" t="s">
        <v>657</v>
      </c>
      <c r="AL17" s="46" t="s">
        <v>658</v>
      </c>
      <c r="AM17" s="46" t="s">
        <v>659</v>
      </c>
      <c r="AN17" s="46" t="s">
        <v>660</v>
      </c>
      <c r="AO17" s="46" t="s">
        <v>661</v>
      </c>
      <c r="AP17" s="46" t="s">
        <v>662</v>
      </c>
      <c r="AQ17" s="46" t="s">
        <v>663</v>
      </c>
      <c r="AR17" s="46" t="s">
        <v>664</v>
      </c>
      <c r="AS17" s="46" t="s">
        <v>665</v>
      </c>
      <c r="AT17" s="46" t="s">
        <v>666</v>
      </c>
      <c r="AU17" s="46" t="s">
        <v>667</v>
      </c>
      <c r="AV17" s="46" t="s">
        <v>668</v>
      </c>
      <c r="AW17" s="46" t="s">
        <v>669</v>
      </c>
      <c r="AX17" s="46" t="s">
        <v>670</v>
      </c>
      <c r="AY17" s="46" t="s">
        <v>593</v>
      </c>
      <c r="AZ17" s="46" t="s">
        <v>594</v>
      </c>
      <c r="BA17" s="46" t="s">
        <v>595</v>
      </c>
      <c r="BB17" s="46" t="s">
        <v>596</v>
      </c>
      <c r="BC17" s="46" t="s">
        <v>597</v>
      </c>
      <c r="BD17" s="46" t="s">
        <v>598</v>
      </c>
      <c r="BE17" s="46" t="s">
        <v>599</v>
      </c>
      <c r="BF17" s="46" t="s">
        <v>600</v>
      </c>
      <c r="BG17" s="46" t="s">
        <v>601</v>
      </c>
      <c r="BH17" s="46" t="s">
        <v>602</v>
      </c>
      <c r="BI17" s="46" t="s">
        <v>603</v>
      </c>
      <c r="BJ17" s="46" t="s">
        <v>604</v>
      </c>
      <c r="BK17" s="46" t="s">
        <v>605</v>
      </c>
      <c r="BL17" s="46" t="s">
        <v>606</v>
      </c>
      <c r="BM17" s="46" t="s">
        <v>607</v>
      </c>
      <c r="BN17" s="46" t="s">
        <v>608</v>
      </c>
      <c r="BO17" s="46" t="s">
        <v>609</v>
      </c>
      <c r="BP17" s="46" t="s">
        <v>610</v>
      </c>
      <c r="BQ17" s="46" t="s">
        <v>611</v>
      </c>
      <c r="BR17" s="46" t="s">
        <v>612</v>
      </c>
      <c r="BS17" s="46" t="s">
        <v>613</v>
      </c>
      <c r="BT17" s="46" t="s">
        <v>614</v>
      </c>
      <c r="BU17" s="46" t="s">
        <v>615</v>
      </c>
      <c r="BV17" s="46" t="s">
        <v>616</v>
      </c>
      <c r="BW17" s="46" t="s">
        <v>617</v>
      </c>
      <c r="BX17" s="46" t="s">
        <v>618</v>
      </c>
      <c r="BY17" s="46" t="s">
        <v>619</v>
      </c>
      <c r="BZ17" s="46" t="s">
        <v>620</v>
      </c>
      <c r="CA17" s="47" t="s">
        <v>621</v>
      </c>
    </row>
    <row r="18" spans="1:79" x14ac:dyDescent="0.4">
      <c r="A18" s="479"/>
      <c r="B18" s="368" t="s">
        <v>220</v>
      </c>
      <c r="C18" s="369"/>
      <c r="D18" s="275" t="s">
        <v>622</v>
      </c>
      <c r="E18" s="275" t="s">
        <v>622</v>
      </c>
      <c r="F18" s="275" t="s">
        <v>622</v>
      </c>
      <c r="G18" s="275" t="s">
        <v>622</v>
      </c>
      <c r="H18" s="275" t="s">
        <v>622</v>
      </c>
      <c r="I18" s="275" t="s">
        <v>622</v>
      </c>
      <c r="J18" s="275" t="s">
        <v>622</v>
      </c>
      <c r="K18" s="275" t="s">
        <v>622</v>
      </c>
      <c r="L18" s="275" t="s">
        <v>622</v>
      </c>
      <c r="M18" s="275" t="s">
        <v>622</v>
      </c>
      <c r="N18" s="275" t="s">
        <v>622</v>
      </c>
      <c r="O18" s="275" t="s">
        <v>622</v>
      </c>
      <c r="P18" s="275" t="s">
        <v>622</v>
      </c>
      <c r="Q18" s="275" t="s">
        <v>622</v>
      </c>
      <c r="R18" s="275" t="s">
        <v>622</v>
      </c>
      <c r="S18" s="275" t="s">
        <v>622</v>
      </c>
      <c r="T18" s="275" t="s">
        <v>622</v>
      </c>
      <c r="U18" s="275" t="s">
        <v>622</v>
      </c>
      <c r="V18" s="275" t="s">
        <v>622</v>
      </c>
      <c r="W18" s="275" t="s">
        <v>622</v>
      </c>
      <c r="X18" s="275" t="s">
        <v>622</v>
      </c>
      <c r="Y18" s="275" t="s">
        <v>622</v>
      </c>
      <c r="Z18" s="275" t="s">
        <v>622</v>
      </c>
      <c r="AA18" s="275" t="s">
        <v>622</v>
      </c>
      <c r="AB18" s="275" t="s">
        <v>622</v>
      </c>
      <c r="AC18" s="275" t="s">
        <v>622</v>
      </c>
      <c r="AD18" s="275" t="s">
        <v>622</v>
      </c>
      <c r="AE18" s="275" t="s">
        <v>622</v>
      </c>
      <c r="AF18" s="275" t="s">
        <v>622</v>
      </c>
      <c r="AG18" s="275" t="s">
        <v>622</v>
      </c>
      <c r="AH18" s="275" t="s">
        <v>622</v>
      </c>
      <c r="AI18" s="275" t="s">
        <v>622</v>
      </c>
      <c r="AJ18" s="275" t="s">
        <v>622</v>
      </c>
      <c r="AK18" s="275" t="s">
        <v>622</v>
      </c>
      <c r="AL18" s="275" t="s">
        <v>622</v>
      </c>
      <c r="AM18" s="275" t="s">
        <v>622</v>
      </c>
      <c r="AN18" s="275" t="s">
        <v>622</v>
      </c>
      <c r="AO18" s="275" t="s">
        <v>622</v>
      </c>
      <c r="AP18" s="275" t="s">
        <v>622</v>
      </c>
      <c r="AQ18" s="275" t="s">
        <v>622</v>
      </c>
      <c r="AR18" s="275" t="s">
        <v>622</v>
      </c>
      <c r="AS18" s="275" t="s">
        <v>622</v>
      </c>
      <c r="AT18" s="275" t="s">
        <v>622</v>
      </c>
      <c r="AU18" s="275" t="s">
        <v>622</v>
      </c>
      <c r="AV18" s="275" t="s">
        <v>622</v>
      </c>
      <c r="AW18" s="275" t="s">
        <v>622</v>
      </c>
      <c r="AX18" s="275" t="s">
        <v>622</v>
      </c>
      <c r="AY18" s="275" t="s">
        <v>622</v>
      </c>
      <c r="AZ18" s="275" t="s">
        <v>622</v>
      </c>
      <c r="BA18" s="275" t="s">
        <v>622</v>
      </c>
      <c r="BB18" s="275" t="s">
        <v>622</v>
      </c>
      <c r="BC18" s="275" t="s">
        <v>622</v>
      </c>
      <c r="BD18" s="275" t="s">
        <v>622</v>
      </c>
      <c r="BE18" s="275" t="s">
        <v>622</v>
      </c>
      <c r="BF18" s="275" t="s">
        <v>622</v>
      </c>
      <c r="BG18" s="275" t="s">
        <v>622</v>
      </c>
      <c r="BH18" s="275" t="s">
        <v>622</v>
      </c>
      <c r="BI18" s="275" t="s">
        <v>622</v>
      </c>
      <c r="BJ18" s="275" t="s">
        <v>622</v>
      </c>
      <c r="BK18" s="275" t="s">
        <v>622</v>
      </c>
      <c r="BL18" s="275" t="s">
        <v>622</v>
      </c>
      <c r="BM18" s="275" t="s">
        <v>622</v>
      </c>
      <c r="BN18" s="275" t="s">
        <v>622</v>
      </c>
      <c r="BO18" s="275" t="s">
        <v>622</v>
      </c>
      <c r="BP18" s="275" t="s">
        <v>622</v>
      </c>
      <c r="BQ18" s="275" t="s">
        <v>622</v>
      </c>
      <c r="BR18" s="275" t="s">
        <v>622</v>
      </c>
      <c r="BS18" s="275" t="s">
        <v>622</v>
      </c>
      <c r="BT18" s="275" t="s">
        <v>622</v>
      </c>
      <c r="BU18" s="275" t="s">
        <v>622</v>
      </c>
      <c r="BV18" s="275" t="s">
        <v>623</v>
      </c>
      <c r="BW18" s="275" t="s">
        <v>623</v>
      </c>
      <c r="BX18" s="275" t="s">
        <v>623</v>
      </c>
      <c r="BY18" s="275" t="s">
        <v>623</v>
      </c>
      <c r="BZ18" s="275" t="s">
        <v>623</v>
      </c>
      <c r="CA18" s="276" t="s">
        <v>623</v>
      </c>
    </row>
    <row r="19" spans="1:79" s="230" customFormat="1" ht="26.25" customHeight="1" x14ac:dyDescent="0.4">
      <c r="A19" s="481"/>
      <c r="B19" s="60" t="s">
        <v>100</v>
      </c>
      <c r="C19" s="416"/>
      <c r="D19" s="358">
        <v>0</v>
      </c>
      <c r="E19" s="358">
        <v>0</v>
      </c>
      <c r="F19" s="358">
        <v>0</v>
      </c>
      <c r="G19" s="358">
        <v>0</v>
      </c>
      <c r="H19" s="358">
        <v>0</v>
      </c>
      <c r="I19" s="358">
        <v>0</v>
      </c>
      <c r="J19" s="358">
        <v>0</v>
      </c>
      <c r="K19" s="358">
        <v>0</v>
      </c>
      <c r="L19" s="358">
        <v>0</v>
      </c>
      <c r="M19" s="358">
        <v>0</v>
      </c>
      <c r="N19" s="358">
        <v>0</v>
      </c>
      <c r="O19" s="358">
        <v>0</v>
      </c>
      <c r="P19" s="358">
        <v>0</v>
      </c>
      <c r="Q19" s="358">
        <v>0</v>
      </c>
      <c r="R19" s="358">
        <v>0</v>
      </c>
      <c r="S19" s="358">
        <v>0</v>
      </c>
      <c r="T19" s="358">
        <v>0</v>
      </c>
      <c r="U19" s="358">
        <v>0</v>
      </c>
      <c r="V19" s="358">
        <v>0</v>
      </c>
      <c r="W19" s="358">
        <v>0</v>
      </c>
      <c r="X19" s="358">
        <v>0</v>
      </c>
      <c r="Y19" s="358">
        <v>0</v>
      </c>
      <c r="Z19" s="358">
        <f>SUM(Z21,Z25,Z28,Z30,Z31)</f>
        <v>1005.3612555492123</v>
      </c>
      <c r="AA19" s="358">
        <f t="shared" ref="AA19:BX19" si="8">SUM(AA21,AA25,AA28,AA30,AA31)</f>
        <v>1021.431025439684</v>
      </c>
      <c r="AB19" s="358">
        <f t="shared" si="8"/>
        <v>1041.029289621828</v>
      </c>
      <c r="AC19" s="358">
        <f t="shared" si="8"/>
        <v>1070.0972027981961</v>
      </c>
      <c r="AD19" s="358">
        <f t="shared" si="8"/>
        <v>1123.2721076489881</v>
      </c>
      <c r="AE19" s="358">
        <f t="shared" si="8"/>
        <v>1180.4823093886391</v>
      </c>
      <c r="AF19" s="358">
        <f t="shared" si="8"/>
        <v>1191.2512965252263</v>
      </c>
      <c r="AG19" s="358">
        <f t="shared" si="8"/>
        <v>1195.625451830691</v>
      </c>
      <c r="AH19" s="358">
        <f t="shared" si="8"/>
        <v>1211.1821028367519</v>
      </c>
      <c r="AI19" s="358">
        <f t="shared" si="8"/>
        <v>1167.3447345938996</v>
      </c>
      <c r="AJ19" s="358">
        <f t="shared" si="8"/>
        <v>1130.8429433940921</v>
      </c>
      <c r="AK19" s="358">
        <f t="shared" si="8"/>
        <v>1141.5277103956539</v>
      </c>
      <c r="AL19" s="358">
        <f t="shared" si="8"/>
        <v>1156.7741200840742</v>
      </c>
      <c r="AM19" s="358">
        <f t="shared" si="8"/>
        <v>1184.5408815102103</v>
      </c>
      <c r="AN19" s="358">
        <f t="shared" si="8"/>
        <v>1155.3661241970087</v>
      </c>
      <c r="AO19" s="358">
        <f t="shared" si="8"/>
        <v>1167.2376716970196</v>
      </c>
      <c r="AP19" s="358">
        <f t="shared" si="8"/>
        <v>1204.3246529754563</v>
      </c>
      <c r="AQ19" s="358">
        <f t="shared" si="8"/>
        <v>1161.0981511885641</v>
      </c>
      <c r="AR19" s="358">
        <f t="shared" si="8"/>
        <v>1089.3283534619629</v>
      </c>
      <c r="AS19" s="358">
        <f t="shared" si="8"/>
        <v>1049.9248627885465</v>
      </c>
      <c r="AT19" s="358">
        <f t="shared" si="8"/>
        <v>1063.6540283857084</v>
      </c>
      <c r="AU19" s="358">
        <f t="shared" si="8"/>
        <v>1126.8575685528629</v>
      </c>
      <c r="AV19" s="358">
        <f t="shared" si="8"/>
        <v>1120.6200848457956</v>
      </c>
      <c r="AW19" s="358">
        <f t="shared" si="8"/>
        <v>1124.793523931341</v>
      </c>
      <c r="AX19" s="358">
        <f t="shared" si="8"/>
        <v>1149.8009665944264</v>
      </c>
      <c r="AY19" s="358">
        <f t="shared" si="8"/>
        <v>1154.7444846186988</v>
      </c>
      <c r="AZ19" s="358">
        <f t="shared" si="8"/>
        <v>1135.8311776728772</v>
      </c>
      <c r="BA19" s="358">
        <f t="shared" si="8"/>
        <v>1133.715452682678</v>
      </c>
      <c r="BB19" s="358">
        <f t="shared" si="8"/>
        <v>1144.9685243002509</v>
      </c>
      <c r="BC19" s="358">
        <f t="shared" si="8"/>
        <v>1132.4947660186876</v>
      </c>
      <c r="BD19" s="358">
        <f t="shared" si="8"/>
        <v>1117.8716414876812</v>
      </c>
      <c r="BE19" s="358">
        <f t="shared" si="8"/>
        <v>1138.3534808413281</v>
      </c>
      <c r="BF19" s="358">
        <f t="shared" si="8"/>
        <v>1123.9166561095014</v>
      </c>
      <c r="BG19" s="358">
        <f t="shared" si="8"/>
        <v>1101.8972101145819</v>
      </c>
      <c r="BH19" s="358">
        <f t="shared" si="8"/>
        <v>1089.5208621765839</v>
      </c>
      <c r="BI19" s="358">
        <f t="shared" si="8"/>
        <v>1086.3454313513735</v>
      </c>
      <c r="BJ19" s="358">
        <f t="shared" si="8"/>
        <v>1041.0820595920948</v>
      </c>
      <c r="BK19" s="358">
        <f t="shared" si="8"/>
        <v>1014.8194376278769</v>
      </c>
      <c r="BL19" s="358">
        <f t="shared" si="8"/>
        <v>1025.2969556601677</v>
      </c>
      <c r="BM19" s="358">
        <f t="shared" si="8"/>
        <v>1049.8261008043676</v>
      </c>
      <c r="BN19" s="358">
        <f t="shared" si="8"/>
        <v>1088.6175819702059</v>
      </c>
      <c r="BO19" s="358">
        <f t="shared" si="8"/>
        <v>1073.2637285739752</v>
      </c>
      <c r="BP19" s="358">
        <f t="shared" si="8"/>
        <v>1076.6517845112407</v>
      </c>
      <c r="BQ19" s="358">
        <f t="shared" si="8"/>
        <v>1055.8135659693612</v>
      </c>
      <c r="BR19" s="358">
        <f t="shared" si="8"/>
        <v>1080.5017958635642</v>
      </c>
      <c r="BS19" s="358">
        <f t="shared" si="8"/>
        <v>1062.8656794394528</v>
      </c>
      <c r="BT19" s="358">
        <f t="shared" si="8"/>
        <v>999.66297836618276</v>
      </c>
      <c r="BU19" s="358">
        <f t="shared" si="8"/>
        <v>965.58951701730859</v>
      </c>
      <c r="BV19" s="358">
        <f t="shared" si="8"/>
        <v>943.66355195794563</v>
      </c>
      <c r="BW19" s="358">
        <f t="shared" si="8"/>
        <v>934.76557069004809</v>
      </c>
      <c r="BX19" s="358">
        <f t="shared" si="8"/>
        <v>920.90372800756882</v>
      </c>
      <c r="BY19" s="358">
        <f>SUM(BY21,BY25,BY28,BY30,BY31)</f>
        <v>905.06542707740482</v>
      </c>
      <c r="BZ19" s="358">
        <f>SUM(BZ21,BZ25,BZ28,BZ30,BZ31)</f>
        <v>890.23608400492526</v>
      </c>
      <c r="CA19" s="359">
        <f>SUM(CA21,CA25,CA28,CA30,CA31)</f>
        <v>878.93515337890278</v>
      </c>
    </row>
    <row r="20" spans="1:79" s="230" customFormat="1" ht="26.25" customHeight="1" x14ac:dyDescent="0.4">
      <c r="A20" s="481"/>
      <c r="B20" s="160" t="s">
        <v>527</v>
      </c>
      <c r="C20" s="416"/>
      <c r="D20" s="358"/>
      <c r="E20" s="358"/>
      <c r="F20" s="358"/>
      <c r="G20" s="358"/>
      <c r="H20" s="358"/>
      <c r="I20" s="358"/>
      <c r="J20" s="358"/>
      <c r="K20" s="358"/>
      <c r="L20" s="358"/>
      <c r="M20" s="358"/>
      <c r="N20" s="358"/>
      <c r="O20" s="358"/>
      <c r="P20" s="358"/>
      <c r="Q20" s="358"/>
      <c r="R20" s="358"/>
      <c r="S20" s="358"/>
      <c r="T20" s="358"/>
      <c r="U20" s="358"/>
      <c r="V20" s="358"/>
      <c r="W20" s="358"/>
      <c r="X20" s="358"/>
      <c r="Y20" s="358"/>
      <c r="Z20" s="358">
        <f t="shared" ref="Z20:BW20" si="9">Z21+Z25+Z28</f>
        <v>1005.3612555492123</v>
      </c>
      <c r="AA20" s="358">
        <f t="shared" si="9"/>
        <v>1021.431025439684</v>
      </c>
      <c r="AB20" s="358">
        <f t="shared" si="9"/>
        <v>1041.029289621828</v>
      </c>
      <c r="AC20" s="358">
        <f t="shared" si="9"/>
        <v>1070.0972027981961</v>
      </c>
      <c r="AD20" s="358">
        <f t="shared" si="9"/>
        <v>1123.2721076489881</v>
      </c>
      <c r="AE20" s="358">
        <f t="shared" si="9"/>
        <v>1180.4823093886391</v>
      </c>
      <c r="AF20" s="358">
        <f t="shared" si="9"/>
        <v>1191.2512965252263</v>
      </c>
      <c r="AG20" s="358">
        <f t="shared" si="9"/>
        <v>1195.625451830691</v>
      </c>
      <c r="AH20" s="358">
        <f t="shared" si="9"/>
        <v>1211.1821028367519</v>
      </c>
      <c r="AI20" s="358">
        <f t="shared" si="9"/>
        <v>1167.3447345938996</v>
      </c>
      <c r="AJ20" s="358">
        <f t="shared" si="9"/>
        <v>1130.8429433940921</v>
      </c>
      <c r="AK20" s="358">
        <f t="shared" si="9"/>
        <v>1141.5277103956539</v>
      </c>
      <c r="AL20" s="358">
        <f t="shared" si="9"/>
        <v>1156.7741200840742</v>
      </c>
      <c r="AM20" s="358">
        <f t="shared" si="9"/>
        <v>1184.5408815102103</v>
      </c>
      <c r="AN20" s="358">
        <f t="shared" si="9"/>
        <v>1155.3661241970087</v>
      </c>
      <c r="AO20" s="358">
        <f t="shared" si="9"/>
        <v>1167.2376716970196</v>
      </c>
      <c r="AP20" s="358">
        <f t="shared" si="9"/>
        <v>1204.3246529754563</v>
      </c>
      <c r="AQ20" s="358">
        <f t="shared" si="9"/>
        <v>1161.0981511885641</v>
      </c>
      <c r="AR20" s="358">
        <f t="shared" si="9"/>
        <v>1089.3283534619629</v>
      </c>
      <c r="AS20" s="358">
        <f t="shared" si="9"/>
        <v>1049.9248627885465</v>
      </c>
      <c r="AT20" s="358">
        <f t="shared" si="9"/>
        <v>1063.6540283857084</v>
      </c>
      <c r="AU20" s="358">
        <f t="shared" si="9"/>
        <v>1126.8575685528629</v>
      </c>
      <c r="AV20" s="358">
        <f t="shared" si="9"/>
        <v>1120.6200848457956</v>
      </c>
      <c r="AW20" s="358">
        <f t="shared" si="9"/>
        <v>1124.793523931341</v>
      </c>
      <c r="AX20" s="358">
        <f t="shared" si="9"/>
        <v>1144.2027429597829</v>
      </c>
      <c r="AY20" s="358">
        <f t="shared" si="9"/>
        <v>1148.2579122952695</v>
      </c>
      <c r="AZ20" s="358">
        <f t="shared" si="9"/>
        <v>1127.5476509247228</v>
      </c>
      <c r="BA20" s="358">
        <f t="shared" si="9"/>
        <v>1126.2266640549376</v>
      </c>
      <c r="BB20" s="358">
        <f t="shared" si="9"/>
        <v>1132.6188507138042</v>
      </c>
      <c r="BC20" s="358">
        <f t="shared" si="9"/>
        <v>1116.831616858301</v>
      </c>
      <c r="BD20" s="358">
        <f t="shared" si="9"/>
        <v>1100.6546284490419</v>
      </c>
      <c r="BE20" s="358">
        <f t="shared" si="9"/>
        <v>1117.6798156210218</v>
      </c>
      <c r="BF20" s="358">
        <f t="shared" si="9"/>
        <v>1096.303121577731</v>
      </c>
      <c r="BG20" s="358">
        <f t="shared" si="9"/>
        <v>1075.3519747059122</v>
      </c>
      <c r="BH20" s="358">
        <f t="shared" si="9"/>
        <v>1061.9310540082622</v>
      </c>
      <c r="BI20" s="358">
        <f t="shared" si="9"/>
        <v>1025.7355686217747</v>
      </c>
      <c r="BJ20" s="358">
        <f t="shared" si="9"/>
        <v>999.76157021738379</v>
      </c>
      <c r="BK20" s="358">
        <f t="shared" si="9"/>
        <v>980.95285191126072</v>
      </c>
      <c r="BL20" s="358">
        <f t="shared" si="9"/>
        <v>980.76142430960442</v>
      </c>
      <c r="BM20" s="358">
        <f t="shared" si="9"/>
        <v>999.77003577412358</v>
      </c>
      <c r="BN20" s="358">
        <f t="shared" si="9"/>
        <v>1033.4056997696462</v>
      </c>
      <c r="BO20" s="358">
        <f t="shared" si="9"/>
        <v>1019.0678361713633</v>
      </c>
      <c r="BP20" s="358">
        <f t="shared" si="9"/>
        <v>1018.7748391408383</v>
      </c>
      <c r="BQ20" s="358">
        <f t="shared" si="9"/>
        <v>995.38970997635943</v>
      </c>
      <c r="BR20" s="358">
        <f t="shared" si="9"/>
        <v>990.67909089284535</v>
      </c>
      <c r="BS20" s="358">
        <f t="shared" si="9"/>
        <v>965.60833181405155</v>
      </c>
      <c r="BT20" s="358">
        <f t="shared" si="9"/>
        <v>911.36147938745967</v>
      </c>
      <c r="BU20" s="358">
        <f t="shared" si="9"/>
        <v>872.45173875090006</v>
      </c>
      <c r="BV20" s="358">
        <f t="shared" si="9"/>
        <v>856.12240804998964</v>
      </c>
      <c r="BW20" s="358">
        <f t="shared" si="9"/>
        <v>847.75451453003882</v>
      </c>
      <c r="BX20" s="358">
        <f>BX21+BX25+BX28</f>
        <v>834.23369671716603</v>
      </c>
      <c r="BY20" s="358">
        <f>BY21+BY25+BY28</f>
        <v>818.95443803157286</v>
      </c>
      <c r="BZ20" s="358">
        <f>BZ21+BZ25+BZ28</f>
        <v>804.7244269217606</v>
      </c>
      <c r="CA20" s="359">
        <f>CA21+CA25+CA28</f>
        <v>793.33682087197167</v>
      </c>
    </row>
    <row r="21" spans="1:79" ht="15.75" customHeight="1" x14ac:dyDescent="0.4">
      <c r="A21" s="469"/>
      <c r="B21" s="64" t="s">
        <v>528</v>
      </c>
      <c r="C21" s="54"/>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846.7579805538345</v>
      </c>
      <c r="AA21" s="362">
        <v>861.75624699982893</v>
      </c>
      <c r="AB21" s="362">
        <v>877.06998402874603</v>
      </c>
      <c r="AC21" s="362">
        <v>900.86292964592587</v>
      </c>
      <c r="AD21" s="362">
        <v>945.50656767701525</v>
      </c>
      <c r="AE21" s="362">
        <v>997.64898853066768</v>
      </c>
      <c r="AF21" s="362">
        <v>1012.593882963995</v>
      </c>
      <c r="AG21" s="362">
        <v>1017.2930714374222</v>
      </c>
      <c r="AH21" s="362">
        <f t="shared" ref="AH21:BD21" si="10">SUM(AH22:AH23)</f>
        <v>1034.0527043981756</v>
      </c>
      <c r="AI21" s="362">
        <f t="shared" si="10"/>
        <v>999.41093066986491</v>
      </c>
      <c r="AJ21" s="362">
        <f t="shared" si="10"/>
        <v>969.29395148065043</v>
      </c>
      <c r="AK21" s="362">
        <f t="shared" si="10"/>
        <v>979.7853645085313</v>
      </c>
      <c r="AL21" s="362">
        <f t="shared" si="10"/>
        <v>994.4198576161341</v>
      </c>
      <c r="AM21" s="362">
        <f t="shared" si="10"/>
        <v>1021.2513674702515</v>
      </c>
      <c r="AN21" s="362">
        <f t="shared" si="10"/>
        <v>998.17345423823201</v>
      </c>
      <c r="AO21" s="362">
        <f t="shared" si="10"/>
        <v>1010.7781540014616</v>
      </c>
      <c r="AP21" s="362">
        <f t="shared" si="10"/>
        <v>1049.3125689291105</v>
      </c>
      <c r="AQ21" s="362">
        <f t="shared" si="10"/>
        <v>1023.9712087772044</v>
      </c>
      <c r="AR21" s="362">
        <f t="shared" si="10"/>
        <v>957.17716648255055</v>
      </c>
      <c r="AS21" s="362">
        <f t="shared" si="10"/>
        <v>924.6419716871452</v>
      </c>
      <c r="AT21" s="362">
        <f t="shared" si="10"/>
        <v>946.60259486585869</v>
      </c>
      <c r="AU21" s="362">
        <f t="shared" si="10"/>
        <v>1009.6301609315619</v>
      </c>
      <c r="AV21" s="362">
        <f t="shared" si="10"/>
        <v>1008.8542204786547</v>
      </c>
      <c r="AW21" s="362">
        <f t="shared" si="10"/>
        <v>1009.8547448839191</v>
      </c>
      <c r="AX21" s="362">
        <f t="shared" si="10"/>
        <v>1045.2160441193937</v>
      </c>
      <c r="AY21" s="362">
        <f t="shared" si="10"/>
        <v>1052.616756002554</v>
      </c>
      <c r="AZ21" s="362">
        <f t="shared" si="10"/>
        <v>1039.3412949195947</v>
      </c>
      <c r="BA21" s="362">
        <f t="shared" si="10"/>
        <v>1040.165149325715</v>
      </c>
      <c r="BB21" s="362">
        <f t="shared" si="10"/>
        <v>1056.3302588027923</v>
      </c>
      <c r="BC21" s="362">
        <f t="shared" si="10"/>
        <v>1037.4067130925343</v>
      </c>
      <c r="BD21" s="362">
        <f t="shared" si="10"/>
        <v>1026.6975980789482</v>
      </c>
      <c r="BE21" s="362">
        <f t="shared" ref="BE21:BO21" si="11">SUM(BE22:BE23)</f>
        <v>1044.4559928885531</v>
      </c>
      <c r="BF21" s="362">
        <f t="shared" si="11"/>
        <v>1026.5516532157058</v>
      </c>
      <c r="BG21" s="362">
        <f t="shared" si="11"/>
        <v>1010.938115450989</v>
      </c>
      <c r="BH21" s="362">
        <f t="shared" si="11"/>
        <v>1002.3077615738305</v>
      </c>
      <c r="BI21" s="362">
        <f t="shared" si="11"/>
        <v>971.13099943999146</v>
      </c>
      <c r="BJ21" s="362">
        <f t="shared" si="11"/>
        <v>948.7079369711912</v>
      </c>
      <c r="BK21" s="362">
        <f t="shared" si="11"/>
        <v>932.76533570327888</v>
      </c>
      <c r="BL21" s="362">
        <f t="shared" si="11"/>
        <v>935.63808657564596</v>
      </c>
      <c r="BM21" s="362">
        <f t="shared" si="11"/>
        <v>956.2408149297919</v>
      </c>
      <c r="BN21" s="362">
        <f t="shared" si="11"/>
        <v>992.90404199468844</v>
      </c>
      <c r="BO21" s="362">
        <f t="shared" si="11"/>
        <v>980.62577196616303</v>
      </c>
      <c r="BP21" s="362">
        <f>SUM(BP22:BP23)</f>
        <v>982.57380091297671</v>
      </c>
      <c r="BQ21" s="362">
        <f t="shared" ref="BQ21:BX21" si="12">SUM(BQ22:BQ23)</f>
        <v>962.10445434745088</v>
      </c>
      <c r="BR21" s="362">
        <f t="shared" si="12"/>
        <v>959.30534299673445</v>
      </c>
      <c r="BS21" s="362">
        <f t="shared" si="12"/>
        <v>936.3932599024123</v>
      </c>
      <c r="BT21" s="362">
        <f t="shared" si="12"/>
        <v>884.37531813398959</v>
      </c>
      <c r="BU21" s="362">
        <f t="shared" si="12"/>
        <v>847.73503905692189</v>
      </c>
      <c r="BV21" s="362">
        <f t="shared" si="12"/>
        <v>833.28565781863222</v>
      </c>
      <c r="BW21" s="362">
        <f t="shared" si="12"/>
        <v>826.32801271297103</v>
      </c>
      <c r="BX21" s="362">
        <f t="shared" si="12"/>
        <v>814.0747664352557</v>
      </c>
      <c r="BY21" s="362">
        <f>SUM(BY22:BY23)</f>
        <v>800.06523871194236</v>
      </c>
      <c r="BZ21" s="362">
        <f>SUM(BZ22:BZ23)</f>
        <v>786.99744047183128</v>
      </c>
      <c r="CA21" s="363">
        <f>SUM(CA22:CA23)</f>
        <v>776.62285602739382</v>
      </c>
    </row>
    <row r="22" spans="1:79" x14ac:dyDescent="0.4">
      <c r="A22" s="470"/>
      <c r="B22" s="285" t="s">
        <v>529</v>
      </c>
      <c r="C22" s="413"/>
      <c r="D22" s="362">
        <v>0</v>
      </c>
      <c r="E22" s="362">
        <v>0</v>
      </c>
      <c r="F22" s="362">
        <v>0</v>
      </c>
      <c r="G22" s="362">
        <v>0</v>
      </c>
      <c r="H22" s="362">
        <v>0</v>
      </c>
      <c r="I22" s="362">
        <v>0</v>
      </c>
      <c r="J22" s="362">
        <v>0</v>
      </c>
      <c r="K22" s="362">
        <v>0</v>
      </c>
      <c r="L22" s="362">
        <v>0</v>
      </c>
      <c r="M22" s="362">
        <v>0</v>
      </c>
      <c r="N22" s="362">
        <v>0</v>
      </c>
      <c r="O22" s="362">
        <v>0</v>
      </c>
      <c r="P22" s="362">
        <v>0</v>
      </c>
      <c r="Q22" s="362">
        <v>0</v>
      </c>
      <c r="R22" s="362">
        <v>0</v>
      </c>
      <c r="S22" s="362">
        <v>0</v>
      </c>
      <c r="T22" s="362">
        <v>0</v>
      </c>
      <c r="U22" s="362">
        <v>0</v>
      </c>
      <c r="V22" s="362">
        <v>0</v>
      </c>
      <c r="W22" s="362">
        <v>0</v>
      </c>
      <c r="X22" s="362">
        <v>0</v>
      </c>
      <c r="Y22" s="362">
        <v>0</v>
      </c>
      <c r="Z22" s="362">
        <v>0</v>
      </c>
      <c r="AA22" s="362">
        <v>0</v>
      </c>
      <c r="AB22" s="362">
        <v>0</v>
      </c>
      <c r="AC22" s="362">
        <v>0</v>
      </c>
      <c r="AD22" s="362">
        <v>0</v>
      </c>
      <c r="AE22" s="362">
        <v>0</v>
      </c>
      <c r="AF22" s="362">
        <v>0</v>
      </c>
      <c r="AG22" s="362">
        <v>0</v>
      </c>
      <c r="AH22" s="362">
        <v>722.21841015236851</v>
      </c>
      <c r="AI22" s="362">
        <v>694.62858792891711</v>
      </c>
      <c r="AJ22" s="362">
        <v>668.63075801006596</v>
      </c>
      <c r="AK22" s="362">
        <v>670.58764465747356</v>
      </c>
      <c r="AL22" s="362">
        <v>647.85386292786325</v>
      </c>
      <c r="AM22" s="362">
        <v>687.4279474399425</v>
      </c>
      <c r="AN22" s="362">
        <v>694.10503054049775</v>
      </c>
      <c r="AO22" s="362">
        <v>714.11594613091449</v>
      </c>
      <c r="AP22" s="362">
        <v>676.36440489064398</v>
      </c>
      <c r="AQ22" s="362">
        <v>660.02990696715517</v>
      </c>
      <c r="AR22" s="362">
        <v>610.3058883721709</v>
      </c>
      <c r="AS22" s="362">
        <v>596.08652533652526</v>
      </c>
      <c r="AT22" s="362">
        <v>607.06546969012584</v>
      </c>
      <c r="AU22" s="362">
        <v>655.48721499303178</v>
      </c>
      <c r="AV22" s="362">
        <v>646.16033184465641</v>
      </c>
      <c r="AW22" s="362">
        <v>635.71517025325738</v>
      </c>
      <c r="AX22" s="362">
        <v>662.86418992728613</v>
      </c>
      <c r="AY22" s="362">
        <v>667.68855768838841</v>
      </c>
      <c r="AZ22" s="362">
        <v>680.62157323367069</v>
      </c>
      <c r="BA22" s="362">
        <v>681.38000397765063</v>
      </c>
      <c r="BB22" s="362">
        <v>691.5029485396218</v>
      </c>
      <c r="BC22" s="362">
        <v>678.25499281797181</v>
      </c>
      <c r="BD22" s="362">
        <v>651.50488218436044</v>
      </c>
      <c r="BE22" s="362">
        <v>658.44321851793495</v>
      </c>
      <c r="BF22" s="362">
        <v>635.15070065961834</v>
      </c>
      <c r="BG22" s="362">
        <v>643.75096719106602</v>
      </c>
      <c r="BH22" s="362">
        <v>614.68886671788118</v>
      </c>
      <c r="BI22" s="362">
        <v>585.75287649242284</v>
      </c>
      <c r="BJ22" s="362">
        <v>560.46953104853162</v>
      </c>
      <c r="BK22" s="362">
        <v>513.81336065593518</v>
      </c>
      <c r="BL22" s="362">
        <v>418.97225313077115</v>
      </c>
      <c r="BM22" s="362">
        <v>419.48641837078139</v>
      </c>
      <c r="BN22" s="362">
        <v>466.66974567514404</v>
      </c>
      <c r="BO22" s="362">
        <v>448.66163633524923</v>
      </c>
      <c r="BP22" s="362">
        <v>436.1123181091366</v>
      </c>
      <c r="BQ22" s="362">
        <v>412.66964773477588</v>
      </c>
      <c r="BR22" s="362">
        <v>400.17637491044599</v>
      </c>
      <c r="BS22" s="362">
        <v>374.55730396096499</v>
      </c>
      <c r="BT22" s="362">
        <v>353.75012725359585</v>
      </c>
      <c r="BU22" s="362">
        <v>339.09401562276878</v>
      </c>
      <c r="BV22" s="362">
        <v>333.31426312745288</v>
      </c>
      <c r="BW22" s="362">
        <v>330.53120508518845</v>
      </c>
      <c r="BX22" s="362">
        <v>325.62990657410234</v>
      </c>
      <c r="BY22" s="362">
        <v>320.02609548477699</v>
      </c>
      <c r="BZ22" s="362">
        <v>314.79897618873252</v>
      </c>
      <c r="CA22" s="363">
        <v>310.64914241095755</v>
      </c>
    </row>
    <row r="23" spans="1:79" x14ac:dyDescent="0.4">
      <c r="A23" s="470"/>
      <c r="B23" s="285" t="s">
        <v>530</v>
      </c>
      <c r="C23" s="413"/>
      <c r="D23" s="362">
        <v>0</v>
      </c>
      <c r="E23" s="362">
        <v>0</v>
      </c>
      <c r="F23" s="362">
        <v>0</v>
      </c>
      <c r="G23" s="362">
        <v>0</v>
      </c>
      <c r="H23" s="362">
        <v>0</v>
      </c>
      <c r="I23" s="362">
        <v>0</v>
      </c>
      <c r="J23" s="362">
        <v>0</v>
      </c>
      <c r="K23" s="362">
        <v>0</v>
      </c>
      <c r="L23" s="362">
        <v>0</v>
      </c>
      <c r="M23" s="362">
        <v>0</v>
      </c>
      <c r="N23" s="362">
        <v>0</v>
      </c>
      <c r="O23" s="362">
        <v>0</v>
      </c>
      <c r="P23" s="362">
        <v>0</v>
      </c>
      <c r="Q23" s="362">
        <v>0</v>
      </c>
      <c r="R23" s="362">
        <v>0</v>
      </c>
      <c r="S23" s="362">
        <v>0</v>
      </c>
      <c r="T23" s="362">
        <v>0</v>
      </c>
      <c r="U23" s="362">
        <v>0</v>
      </c>
      <c r="V23" s="362">
        <v>0</v>
      </c>
      <c r="W23" s="362">
        <v>0</v>
      </c>
      <c r="X23" s="362">
        <v>0</v>
      </c>
      <c r="Y23" s="362">
        <v>0</v>
      </c>
      <c r="Z23" s="362">
        <v>0</v>
      </c>
      <c r="AA23" s="362">
        <v>0</v>
      </c>
      <c r="AB23" s="362">
        <v>0</v>
      </c>
      <c r="AC23" s="362">
        <v>0</v>
      </c>
      <c r="AD23" s="362">
        <v>0</v>
      </c>
      <c r="AE23" s="362">
        <v>0</v>
      </c>
      <c r="AF23" s="362">
        <v>0</v>
      </c>
      <c r="AG23" s="362">
        <v>0</v>
      </c>
      <c r="AH23" s="362">
        <v>311.83429424580709</v>
      </c>
      <c r="AI23" s="362">
        <v>304.78234274094785</v>
      </c>
      <c r="AJ23" s="362">
        <v>300.66319347058447</v>
      </c>
      <c r="AK23" s="362">
        <v>309.19771985105768</v>
      </c>
      <c r="AL23" s="362">
        <v>346.56599468827079</v>
      </c>
      <c r="AM23" s="362">
        <v>333.82342003030897</v>
      </c>
      <c r="AN23" s="362">
        <v>304.06842369773426</v>
      </c>
      <c r="AO23" s="362">
        <v>296.66220787054715</v>
      </c>
      <c r="AP23" s="362">
        <v>372.94816403846642</v>
      </c>
      <c r="AQ23" s="362">
        <v>363.94130181004925</v>
      </c>
      <c r="AR23" s="362">
        <v>346.87127811037959</v>
      </c>
      <c r="AS23" s="362">
        <v>328.55544635061995</v>
      </c>
      <c r="AT23" s="362">
        <v>339.53712517573285</v>
      </c>
      <c r="AU23" s="362">
        <v>354.14294593853009</v>
      </c>
      <c r="AV23" s="362">
        <v>362.69388863399831</v>
      </c>
      <c r="AW23" s="362">
        <v>374.13957463066174</v>
      </c>
      <c r="AX23" s="362">
        <v>382.35185419210768</v>
      </c>
      <c r="AY23" s="362">
        <v>384.92819831416557</v>
      </c>
      <c r="AZ23" s="362">
        <v>358.71972168592401</v>
      </c>
      <c r="BA23" s="362">
        <v>358.78514534806425</v>
      </c>
      <c r="BB23" s="362">
        <v>364.82731026317043</v>
      </c>
      <c r="BC23" s="362">
        <v>359.15172027456248</v>
      </c>
      <c r="BD23" s="362">
        <v>375.19271589458782</v>
      </c>
      <c r="BE23" s="362">
        <v>386.01277437061805</v>
      </c>
      <c r="BF23" s="362">
        <v>391.4009525560873</v>
      </c>
      <c r="BG23" s="362">
        <v>367.18714825992305</v>
      </c>
      <c r="BH23" s="362">
        <v>387.61889485594929</v>
      </c>
      <c r="BI23" s="362">
        <v>385.37812294756856</v>
      </c>
      <c r="BJ23" s="362">
        <v>388.23840592265952</v>
      </c>
      <c r="BK23" s="362">
        <v>418.95197504734375</v>
      </c>
      <c r="BL23" s="362">
        <v>516.66583344487481</v>
      </c>
      <c r="BM23" s="362">
        <v>536.7543965590105</v>
      </c>
      <c r="BN23" s="362">
        <v>526.23429631954446</v>
      </c>
      <c r="BO23" s="362">
        <v>531.9641356309138</v>
      </c>
      <c r="BP23" s="362">
        <v>546.46148280384011</v>
      </c>
      <c r="BQ23" s="362">
        <v>549.43480661267495</v>
      </c>
      <c r="BR23" s="362">
        <v>559.12896808628852</v>
      </c>
      <c r="BS23" s="362">
        <v>561.83595594144731</v>
      </c>
      <c r="BT23" s="362">
        <v>530.62519088039369</v>
      </c>
      <c r="BU23" s="362">
        <v>508.64102343415311</v>
      </c>
      <c r="BV23" s="362">
        <v>499.97139469117928</v>
      </c>
      <c r="BW23" s="362">
        <v>495.79680762778264</v>
      </c>
      <c r="BX23" s="362">
        <v>488.44485986115342</v>
      </c>
      <c r="BY23" s="362">
        <v>480.03914322716543</v>
      </c>
      <c r="BZ23" s="362">
        <v>472.19846428309876</v>
      </c>
      <c r="CA23" s="363">
        <v>465.97371361643627</v>
      </c>
    </row>
    <row r="24" spans="1:79" ht="26.25" customHeight="1" x14ac:dyDescent="0.4">
      <c r="A24" s="470"/>
      <c r="B24" s="296" t="s">
        <v>531</v>
      </c>
      <c r="C24" s="413"/>
      <c r="D24" s="362">
        <v>0</v>
      </c>
      <c r="E24" s="362">
        <v>0</v>
      </c>
      <c r="F24" s="362">
        <v>0</v>
      </c>
      <c r="G24" s="362">
        <v>0</v>
      </c>
      <c r="H24" s="362">
        <v>0</v>
      </c>
      <c r="I24" s="362">
        <v>0</v>
      </c>
      <c r="J24" s="362">
        <v>0</v>
      </c>
      <c r="K24" s="362">
        <v>0</v>
      </c>
      <c r="L24" s="362">
        <v>0</v>
      </c>
      <c r="M24" s="362">
        <v>0</v>
      </c>
      <c r="N24" s="362">
        <v>0</v>
      </c>
      <c r="O24" s="362">
        <v>0</v>
      </c>
      <c r="P24" s="362">
        <v>0</v>
      </c>
      <c r="Q24" s="362">
        <v>0</v>
      </c>
      <c r="R24" s="362">
        <v>0</v>
      </c>
      <c r="S24" s="362">
        <v>0</v>
      </c>
      <c r="T24" s="362">
        <v>0</v>
      </c>
      <c r="U24" s="362">
        <v>0</v>
      </c>
      <c r="V24" s="362">
        <v>0</v>
      </c>
      <c r="W24" s="362">
        <v>0</v>
      </c>
      <c r="X24" s="362">
        <v>0</v>
      </c>
      <c r="Y24" s="362">
        <v>0</v>
      </c>
      <c r="Z24" s="362">
        <v>0</v>
      </c>
      <c r="AA24" s="362">
        <v>0</v>
      </c>
      <c r="AB24" s="362">
        <v>0</v>
      </c>
      <c r="AC24" s="362">
        <v>0</v>
      </c>
      <c r="AD24" s="362">
        <v>0</v>
      </c>
      <c r="AE24" s="362">
        <v>0</v>
      </c>
      <c r="AF24" s="362">
        <v>0</v>
      </c>
      <c r="AG24" s="362">
        <v>0</v>
      </c>
      <c r="AH24" s="362">
        <v>0</v>
      </c>
      <c r="AI24" s="362">
        <v>0</v>
      </c>
      <c r="AJ24" s="362">
        <v>0</v>
      </c>
      <c r="AK24" s="362">
        <v>0</v>
      </c>
      <c r="AL24" s="362">
        <v>0</v>
      </c>
      <c r="AM24" s="362">
        <v>0</v>
      </c>
      <c r="AN24" s="362">
        <v>0</v>
      </c>
      <c r="AO24" s="362">
        <v>0</v>
      </c>
      <c r="AP24" s="362">
        <v>0</v>
      </c>
      <c r="AQ24" s="362">
        <v>0</v>
      </c>
      <c r="AR24" s="362">
        <v>0</v>
      </c>
      <c r="AS24" s="362">
        <v>0</v>
      </c>
      <c r="AT24" s="362">
        <v>0</v>
      </c>
      <c r="AU24" s="362">
        <v>14.749687021049189</v>
      </c>
      <c r="AV24" s="362">
        <v>14.385693193896422</v>
      </c>
      <c r="AW24" s="362">
        <v>14.044141535928569</v>
      </c>
      <c r="AX24" s="362">
        <v>13.876410156708367</v>
      </c>
      <c r="AY24" s="362">
        <v>13.462919295121614</v>
      </c>
      <c r="AZ24" s="362">
        <v>13.004929790043688</v>
      </c>
      <c r="BA24" s="362">
        <v>12.919439633361616</v>
      </c>
      <c r="BB24" s="362">
        <v>12.754840903225174</v>
      </c>
      <c r="BC24" s="362">
        <v>12.706269668314411</v>
      </c>
      <c r="BD24" s="362">
        <v>14.546974222295269</v>
      </c>
      <c r="BE24" s="362">
        <v>16.224662040895552</v>
      </c>
      <c r="BF24" s="362">
        <v>18.281803456905109</v>
      </c>
      <c r="BG24" s="362">
        <v>18.00412392229298</v>
      </c>
      <c r="BH24" s="362">
        <v>15.363752558198509</v>
      </c>
      <c r="BI24" s="362">
        <v>14.924240226129607</v>
      </c>
      <c r="BJ24" s="362">
        <v>18.997983413474223</v>
      </c>
      <c r="BK24" s="362">
        <v>18.859456172685366</v>
      </c>
      <c r="BL24" s="362">
        <v>19.090103785148315</v>
      </c>
      <c r="BM24" s="362">
        <v>19.6135401756021</v>
      </c>
      <c r="BN24" s="362">
        <v>20.153023387379093</v>
      </c>
      <c r="BO24" s="362">
        <v>20.027234142285728</v>
      </c>
      <c r="BP24" s="362">
        <v>20.366723425033673</v>
      </c>
      <c r="BQ24" s="362">
        <v>20.215621743827555</v>
      </c>
      <c r="BR24" s="362">
        <v>20.507968138067987</v>
      </c>
      <c r="BS24" s="362">
        <v>19.422585381834139</v>
      </c>
      <c r="BT24" s="362">
        <v>18.947151101690022</v>
      </c>
      <c r="BU24" s="362">
        <v>18.778248068678096</v>
      </c>
      <c r="BV24" s="362">
        <v>19.005149770076336</v>
      </c>
      <c r="BW24" s="362">
        <v>19.169729783656564</v>
      </c>
      <c r="BX24" s="362">
        <v>19.147418744482334</v>
      </c>
      <c r="BY24" s="362">
        <v>19.146720748418979</v>
      </c>
      <c r="BZ24" s="362">
        <v>19.157622256532012</v>
      </c>
      <c r="CA24" s="363">
        <v>19.213249059542829</v>
      </c>
    </row>
    <row r="25" spans="1:79" ht="26.25" customHeight="1" x14ac:dyDescent="0.4">
      <c r="A25" s="469"/>
      <c r="B25" s="64" t="s">
        <v>532</v>
      </c>
      <c r="C25" s="54"/>
      <c r="D25" s="362">
        <v>0</v>
      </c>
      <c r="E25" s="362">
        <v>0</v>
      </c>
      <c r="F25" s="362">
        <v>0</v>
      </c>
      <c r="G25" s="362">
        <v>0</v>
      </c>
      <c r="H25" s="362">
        <v>0</v>
      </c>
      <c r="I25" s="362">
        <v>0</v>
      </c>
      <c r="J25" s="362">
        <v>0</v>
      </c>
      <c r="K25" s="362">
        <v>0</v>
      </c>
      <c r="L25" s="362">
        <v>0</v>
      </c>
      <c r="M25" s="362">
        <v>0</v>
      </c>
      <c r="N25" s="362">
        <v>0</v>
      </c>
      <c r="O25" s="362">
        <v>0</v>
      </c>
      <c r="P25" s="362">
        <v>0</v>
      </c>
      <c r="Q25" s="362">
        <v>0</v>
      </c>
      <c r="R25" s="362">
        <v>0</v>
      </c>
      <c r="S25" s="362">
        <v>0</v>
      </c>
      <c r="T25" s="362">
        <v>0</v>
      </c>
      <c r="U25" s="362">
        <v>0</v>
      </c>
      <c r="V25" s="362">
        <v>0</v>
      </c>
      <c r="W25" s="362">
        <v>0</v>
      </c>
      <c r="X25" s="362">
        <v>0</v>
      </c>
      <c r="Y25" s="362">
        <v>0</v>
      </c>
      <c r="Z25" s="362">
        <v>121.90169069892666</v>
      </c>
      <c r="AA25" s="362">
        <v>124.32692672416201</v>
      </c>
      <c r="AB25" s="362">
        <v>131.39204626294915</v>
      </c>
      <c r="AC25" s="362">
        <v>138.27678416100122</v>
      </c>
      <c r="AD25" s="362">
        <v>147.70856461439294</v>
      </c>
      <c r="AE25" s="362">
        <v>155.23583846431552</v>
      </c>
      <c r="AF25" s="362">
        <v>154.43267951903036</v>
      </c>
      <c r="AG25" s="362">
        <v>154.37728451954601</v>
      </c>
      <c r="AH25" s="362">
        <f>SUM(AH26:AH27)</f>
        <v>153.19299324417415</v>
      </c>
      <c r="AI25" s="362">
        <f t="shared" ref="AI25:CA25" si="13">SUM(AI26:AI27)</f>
        <v>147.45407173817679</v>
      </c>
      <c r="AJ25" s="362">
        <f t="shared" si="13"/>
        <v>144.36292894392665</v>
      </c>
      <c r="AK25" s="362">
        <f t="shared" si="13"/>
        <v>146.19019724413005</v>
      </c>
      <c r="AL25" s="362">
        <f t="shared" si="13"/>
        <v>147.85834617615987</v>
      </c>
      <c r="AM25" s="362">
        <f t="shared" si="13"/>
        <v>149.45141962979289</v>
      </c>
      <c r="AN25" s="362">
        <f t="shared" si="13"/>
        <v>144.0932807955453</v>
      </c>
      <c r="AO25" s="362">
        <f t="shared" si="13"/>
        <v>144.04209565622796</v>
      </c>
      <c r="AP25" s="362">
        <f t="shared" si="13"/>
        <v>145.47287887426302</v>
      </c>
      <c r="AQ25" s="362">
        <f t="shared" si="13"/>
        <v>127.58704840079277</v>
      </c>
      <c r="AR25" s="362">
        <f t="shared" si="13"/>
        <v>124.31395664655108</v>
      </c>
      <c r="AS25" s="362">
        <f t="shared" si="13"/>
        <v>116.85809571444835</v>
      </c>
      <c r="AT25" s="362">
        <f t="shared" si="13"/>
        <v>109.60330162392354</v>
      </c>
      <c r="AU25" s="362">
        <f t="shared" si="13"/>
        <v>110.16835677766531</v>
      </c>
      <c r="AV25" s="362">
        <f t="shared" si="13"/>
        <v>105.24196391154697</v>
      </c>
      <c r="AW25" s="362">
        <f t="shared" si="13"/>
        <v>109.19093866584944</v>
      </c>
      <c r="AX25" s="362">
        <f t="shared" si="13"/>
        <v>94.198169107198382</v>
      </c>
      <c r="AY25" s="362">
        <f t="shared" si="13"/>
        <v>90.758074619788459</v>
      </c>
      <c r="AZ25" s="362">
        <f t="shared" si="13"/>
        <v>83.999332160151283</v>
      </c>
      <c r="BA25" s="362">
        <f t="shared" si="13"/>
        <v>82.349536150302242</v>
      </c>
      <c r="BB25" s="362">
        <f t="shared" si="13"/>
        <v>73.521470776957344</v>
      </c>
      <c r="BC25" s="362">
        <f t="shared" si="13"/>
        <v>76.407341658279321</v>
      </c>
      <c r="BD25" s="362">
        <f t="shared" si="13"/>
        <v>71.056754669305747</v>
      </c>
      <c r="BE25" s="362">
        <f t="shared" si="13"/>
        <v>70.352300272371863</v>
      </c>
      <c r="BF25" s="362">
        <f t="shared" si="13"/>
        <v>67.327639888082345</v>
      </c>
      <c r="BG25" s="362">
        <f t="shared" si="13"/>
        <v>62.541385602765189</v>
      </c>
      <c r="BH25" s="362">
        <f t="shared" si="13"/>
        <v>58.042194612147235</v>
      </c>
      <c r="BI25" s="362">
        <f t="shared" si="13"/>
        <v>53.169402336496297</v>
      </c>
      <c r="BJ25" s="362">
        <f t="shared" si="13"/>
        <v>49.681975608448859</v>
      </c>
      <c r="BK25" s="362">
        <f t="shared" si="13"/>
        <v>46.842598160882289</v>
      </c>
      <c r="BL25" s="362">
        <f t="shared" si="13"/>
        <v>43.989061170282419</v>
      </c>
      <c r="BM25" s="362">
        <f t="shared" si="13"/>
        <v>42.526043457636248</v>
      </c>
      <c r="BN25" s="362">
        <f t="shared" si="13"/>
        <v>39.625133225902296</v>
      </c>
      <c r="BO25" s="362">
        <f t="shared" si="13"/>
        <v>37.729824595855028</v>
      </c>
      <c r="BP25" s="362">
        <f t="shared" si="13"/>
        <v>35.76320915732753</v>
      </c>
      <c r="BQ25" s="362">
        <f t="shared" si="13"/>
        <v>33.291942242369885</v>
      </c>
      <c r="BR25" s="362">
        <f t="shared" si="13"/>
        <v>31.375930126812339</v>
      </c>
      <c r="BS25" s="362">
        <f t="shared" si="13"/>
        <v>29.254522700317633</v>
      </c>
      <c r="BT25" s="362">
        <f t="shared" si="13"/>
        <v>26.986161253470087</v>
      </c>
      <c r="BU25" s="362">
        <f t="shared" si="13"/>
        <v>24.739966673428004</v>
      </c>
      <c r="BV25" s="362">
        <f t="shared" si="13"/>
        <v>22.876973279690372</v>
      </c>
      <c r="BW25" s="362">
        <f t="shared" si="13"/>
        <v>21.426501817067763</v>
      </c>
      <c r="BX25" s="362">
        <f t="shared" si="13"/>
        <v>20.158930281910358</v>
      </c>
      <c r="BY25" s="362">
        <f t="shared" si="13"/>
        <v>18.889199319630485</v>
      </c>
      <c r="BZ25" s="362">
        <f t="shared" si="13"/>
        <v>17.726986449929328</v>
      </c>
      <c r="CA25" s="363">
        <f t="shared" si="13"/>
        <v>16.713964844577841</v>
      </c>
    </row>
    <row r="26" spans="1:79" x14ac:dyDescent="0.4">
      <c r="A26" s="470"/>
      <c r="B26" s="285" t="s">
        <v>529</v>
      </c>
      <c r="C26" s="413"/>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0</v>
      </c>
      <c r="AE26" s="362">
        <v>0</v>
      </c>
      <c r="AF26" s="362">
        <v>0</v>
      </c>
      <c r="AG26" s="362">
        <v>0</v>
      </c>
      <c r="AH26" s="362">
        <v>28.128053783014678</v>
      </c>
      <c r="AI26" s="362">
        <v>27.074319605238681</v>
      </c>
      <c r="AJ26" s="362">
        <v>26.506749059573707</v>
      </c>
      <c r="AK26" s="362">
        <v>26.842257230904998</v>
      </c>
      <c r="AL26" s="362">
        <v>27.148549195599653</v>
      </c>
      <c r="AM26" s="362">
        <v>27.441056410421552</v>
      </c>
      <c r="AN26" s="362">
        <v>26.457238455599338</v>
      </c>
      <c r="AO26" s="362">
        <v>26.447840255844113</v>
      </c>
      <c r="AP26" s="362">
        <v>26.710549055094344</v>
      </c>
      <c r="AQ26" s="362">
        <v>23.426498062567717</v>
      </c>
      <c r="AR26" s="362">
        <v>22.825519525949474</v>
      </c>
      <c r="AS26" s="362">
        <v>21.456534869042926</v>
      </c>
      <c r="AT26" s="362">
        <v>20.124468473305601</v>
      </c>
      <c r="AU26" s="362">
        <v>20.228219313459793</v>
      </c>
      <c r="AV26" s="362">
        <v>18.030713877964782</v>
      </c>
      <c r="AW26" s="362">
        <v>17.811520887685703</v>
      </c>
      <c r="AX26" s="362">
        <v>14.43592761548506</v>
      </c>
      <c r="AY26" s="362">
        <v>13.019395294016421</v>
      </c>
      <c r="AZ26" s="362">
        <v>11.778949575512948</v>
      </c>
      <c r="BA26" s="362">
        <v>10.390188184806707</v>
      </c>
      <c r="BB26" s="362">
        <v>9.0716968407410814</v>
      </c>
      <c r="BC26" s="362">
        <v>8.9055056759960483</v>
      </c>
      <c r="BD26" s="362">
        <v>7.5581184762535045</v>
      </c>
      <c r="BE26" s="362">
        <v>7.4846232922423388</v>
      </c>
      <c r="BF26" s="362">
        <v>6.6965852006634154</v>
      </c>
      <c r="BG26" s="362">
        <v>5.0738595608248547</v>
      </c>
      <c r="BH26" s="362">
        <v>4.3650595837540962</v>
      </c>
      <c r="BI26" s="362">
        <v>8.0632276816608499</v>
      </c>
      <c r="BJ26" s="362">
        <v>7.0898098239524669</v>
      </c>
      <c r="BK26" s="362">
        <v>7.0037183360776831</v>
      </c>
      <c r="BL26" s="362">
        <v>2.6393436702169453</v>
      </c>
      <c r="BM26" s="362">
        <v>2.1808227414172454</v>
      </c>
      <c r="BN26" s="362">
        <v>1.8879415011385547</v>
      </c>
      <c r="BO26" s="362">
        <v>1.6631935822841579</v>
      </c>
      <c r="BP26" s="362">
        <v>1.4541493045104492</v>
      </c>
      <c r="BQ26" s="362">
        <v>1.4514979449012113</v>
      </c>
      <c r="BR26" s="362">
        <v>1.3182289749193652</v>
      </c>
      <c r="BS26" s="362">
        <v>1.1779591190926804</v>
      </c>
      <c r="BT26" s="362">
        <v>1.005731693895239</v>
      </c>
      <c r="BU26" s="362">
        <v>0.87799219201446566</v>
      </c>
      <c r="BV26" s="362">
        <v>0.77410803901453806</v>
      </c>
      <c r="BW26" s="362">
        <v>0.67625778900670108</v>
      </c>
      <c r="BX26" s="362">
        <v>0.56586467790329653</v>
      </c>
      <c r="BY26" s="362">
        <v>0.43024097866096922</v>
      </c>
      <c r="BZ26" s="362">
        <v>0.31709223407313147</v>
      </c>
      <c r="CA26" s="363">
        <v>0.23081960767644902</v>
      </c>
    </row>
    <row r="27" spans="1:79" x14ac:dyDescent="0.4">
      <c r="A27" s="470"/>
      <c r="B27" s="285" t="s">
        <v>530</v>
      </c>
      <c r="C27" s="413"/>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0</v>
      </c>
      <c r="U27" s="362">
        <v>0</v>
      </c>
      <c r="V27" s="362">
        <v>0</v>
      </c>
      <c r="W27" s="362">
        <v>0</v>
      </c>
      <c r="X27" s="362">
        <v>0</v>
      </c>
      <c r="Y27" s="362">
        <v>0</v>
      </c>
      <c r="Z27" s="362">
        <v>0</v>
      </c>
      <c r="AA27" s="362">
        <v>0</v>
      </c>
      <c r="AB27" s="362">
        <v>0</v>
      </c>
      <c r="AC27" s="362">
        <v>0</v>
      </c>
      <c r="AD27" s="362">
        <v>0</v>
      </c>
      <c r="AE27" s="362">
        <v>0</v>
      </c>
      <c r="AF27" s="362">
        <v>0</v>
      </c>
      <c r="AG27" s="362">
        <v>0</v>
      </c>
      <c r="AH27" s="362">
        <v>125.06493946115948</v>
      </c>
      <c r="AI27" s="362">
        <v>120.37975213293812</v>
      </c>
      <c r="AJ27" s="362">
        <v>117.85617988435294</v>
      </c>
      <c r="AK27" s="362">
        <v>119.34794001322506</v>
      </c>
      <c r="AL27" s="362">
        <v>120.70979698056021</v>
      </c>
      <c r="AM27" s="362">
        <v>122.01036321937136</v>
      </c>
      <c r="AN27" s="362">
        <v>117.63604233994597</v>
      </c>
      <c r="AO27" s="362">
        <v>117.59425540038383</v>
      </c>
      <c r="AP27" s="362">
        <v>118.76232981916868</v>
      </c>
      <c r="AQ27" s="362">
        <v>104.16055033822505</v>
      </c>
      <c r="AR27" s="362">
        <v>101.4884371206016</v>
      </c>
      <c r="AS27" s="362">
        <v>95.401560845405427</v>
      </c>
      <c r="AT27" s="362">
        <v>89.478833150617945</v>
      </c>
      <c r="AU27" s="362">
        <v>89.94013746420552</v>
      </c>
      <c r="AV27" s="362">
        <v>87.211250033582189</v>
      </c>
      <c r="AW27" s="362">
        <v>91.379417778163742</v>
      </c>
      <c r="AX27" s="362">
        <v>79.762241491713326</v>
      </c>
      <c r="AY27" s="362">
        <v>77.73867932577204</v>
      </c>
      <c r="AZ27" s="362">
        <v>72.22038258463833</v>
      </c>
      <c r="BA27" s="362">
        <v>71.959347965495539</v>
      </c>
      <c r="BB27" s="362">
        <v>64.44977393621626</v>
      </c>
      <c r="BC27" s="362">
        <v>67.501835982283268</v>
      </c>
      <c r="BD27" s="362">
        <v>63.498636193052235</v>
      </c>
      <c r="BE27" s="362">
        <v>62.867676980129524</v>
      </c>
      <c r="BF27" s="362">
        <v>60.631054687418924</v>
      </c>
      <c r="BG27" s="362">
        <v>57.467526041940332</v>
      </c>
      <c r="BH27" s="362">
        <v>53.677135028393138</v>
      </c>
      <c r="BI27" s="362">
        <v>45.106174654835449</v>
      </c>
      <c r="BJ27" s="362">
        <v>42.592165784496395</v>
      </c>
      <c r="BK27" s="362">
        <v>39.838879824804607</v>
      </c>
      <c r="BL27" s="362">
        <v>41.349717500065474</v>
      </c>
      <c r="BM27" s="362">
        <v>40.345220716219004</v>
      </c>
      <c r="BN27" s="362">
        <v>37.73719172476374</v>
      </c>
      <c r="BO27" s="362">
        <v>36.06663101357087</v>
      </c>
      <c r="BP27" s="362">
        <v>34.309059852817079</v>
      </c>
      <c r="BQ27" s="362">
        <v>31.840444297468672</v>
      </c>
      <c r="BR27" s="362">
        <v>30.057701151892974</v>
      </c>
      <c r="BS27" s="362">
        <v>28.076563581224953</v>
      </c>
      <c r="BT27" s="362">
        <v>25.980429559574848</v>
      </c>
      <c r="BU27" s="362">
        <v>23.861974481413537</v>
      </c>
      <c r="BV27" s="362">
        <v>22.102865240675833</v>
      </c>
      <c r="BW27" s="362">
        <v>20.750244028061061</v>
      </c>
      <c r="BX27" s="362">
        <v>19.593065604007062</v>
      </c>
      <c r="BY27" s="362">
        <v>18.458958340969517</v>
      </c>
      <c r="BZ27" s="362">
        <v>17.409894215856195</v>
      </c>
      <c r="CA27" s="363">
        <v>16.483145236901393</v>
      </c>
    </row>
    <row r="28" spans="1:79" s="310" customFormat="1" ht="35.25" customHeight="1" x14ac:dyDescent="0.35">
      <c r="A28" s="471"/>
      <c r="B28" s="472" t="s">
        <v>533</v>
      </c>
      <c r="C28" s="15"/>
      <c r="D28" s="473">
        <v>0</v>
      </c>
      <c r="E28" s="473">
        <v>0</v>
      </c>
      <c r="F28" s="473">
        <v>0</v>
      </c>
      <c r="G28" s="473">
        <v>0</v>
      </c>
      <c r="H28" s="473">
        <v>0</v>
      </c>
      <c r="I28" s="473">
        <v>0</v>
      </c>
      <c r="J28" s="473">
        <v>0</v>
      </c>
      <c r="K28" s="473">
        <v>0</v>
      </c>
      <c r="L28" s="473">
        <v>0</v>
      </c>
      <c r="M28" s="473">
        <v>0</v>
      </c>
      <c r="N28" s="473">
        <v>0</v>
      </c>
      <c r="O28" s="473">
        <v>0</v>
      </c>
      <c r="P28" s="473">
        <v>0</v>
      </c>
      <c r="Q28" s="473">
        <v>0</v>
      </c>
      <c r="R28" s="473">
        <v>0</v>
      </c>
      <c r="S28" s="473">
        <v>0</v>
      </c>
      <c r="T28" s="473">
        <v>0</v>
      </c>
      <c r="U28" s="473">
        <v>0</v>
      </c>
      <c r="V28" s="473">
        <v>0</v>
      </c>
      <c r="W28" s="473">
        <v>0</v>
      </c>
      <c r="X28" s="473">
        <v>0</v>
      </c>
      <c r="Y28" s="473">
        <v>0</v>
      </c>
      <c r="Z28" s="473">
        <v>36.701584296451031</v>
      </c>
      <c r="AA28" s="473">
        <v>35.347851715693125</v>
      </c>
      <c r="AB28" s="473">
        <v>32.567259330132693</v>
      </c>
      <c r="AC28" s="473">
        <v>30.957488991268928</v>
      </c>
      <c r="AD28" s="473">
        <v>30.056975357579962</v>
      </c>
      <c r="AE28" s="473">
        <v>27.597482393656094</v>
      </c>
      <c r="AF28" s="473">
        <v>24.22473404220084</v>
      </c>
      <c r="AG28" s="473">
        <v>23.955095873722659</v>
      </c>
      <c r="AH28" s="473">
        <v>23.936405194402212</v>
      </c>
      <c r="AI28" s="473">
        <v>20.479732185857888</v>
      </c>
      <c r="AJ28" s="473">
        <v>17.186062969515078</v>
      </c>
      <c r="AK28" s="473">
        <v>15.55214864299256</v>
      </c>
      <c r="AL28" s="473">
        <v>14.495916291780381</v>
      </c>
      <c r="AM28" s="473">
        <v>13.838094410166009</v>
      </c>
      <c r="AN28" s="473">
        <v>13.099389163231391</v>
      </c>
      <c r="AO28" s="473">
        <v>12.417422039329995</v>
      </c>
      <c r="AP28" s="473">
        <v>9.5392051720828217</v>
      </c>
      <c r="AQ28" s="473">
        <v>9.5398940105669592</v>
      </c>
      <c r="AR28" s="473">
        <v>7.8372303328613926</v>
      </c>
      <c r="AS28" s="473">
        <v>8.4247953869531003</v>
      </c>
      <c r="AT28" s="473">
        <v>7.4481318959262506</v>
      </c>
      <c r="AU28" s="473">
        <v>7.0590508436355401</v>
      </c>
      <c r="AV28" s="473">
        <v>6.5239004555939175</v>
      </c>
      <c r="AW28" s="473">
        <v>5.7478403815726642</v>
      </c>
      <c r="AX28" s="473">
        <v>4.7885297331909715</v>
      </c>
      <c r="AY28" s="473">
        <v>4.8830816729270259</v>
      </c>
      <c r="AZ28" s="473">
        <v>4.2070238449769519</v>
      </c>
      <c r="BA28" s="473">
        <v>3.7119785789202315</v>
      </c>
      <c r="BB28" s="473">
        <v>2.767121134054698</v>
      </c>
      <c r="BC28" s="473">
        <v>3.0175621074871608</v>
      </c>
      <c r="BD28" s="473">
        <v>2.9002757007879891</v>
      </c>
      <c r="BE28" s="473">
        <v>2.8715224600968106</v>
      </c>
      <c r="BF28" s="473">
        <v>2.4238284739429199</v>
      </c>
      <c r="BG28" s="473">
        <v>1.8724736521581633</v>
      </c>
      <c r="BH28" s="473">
        <v>1.5810978222844752</v>
      </c>
      <c r="BI28" s="473">
        <v>1.4351668452870361</v>
      </c>
      <c r="BJ28" s="473">
        <v>1.3716576377437457</v>
      </c>
      <c r="BK28" s="473">
        <v>1.3449180470995898</v>
      </c>
      <c r="BL28" s="473">
        <v>1.1342765636760117</v>
      </c>
      <c r="BM28" s="473">
        <v>1.003177386695485</v>
      </c>
      <c r="BN28" s="473">
        <v>0.87652454905537991</v>
      </c>
      <c r="BO28" s="473">
        <v>0.71223960934530939</v>
      </c>
      <c r="BP28" s="473">
        <v>0.43782907053403847</v>
      </c>
      <c r="BQ28" s="473">
        <v>-6.6866134613744847E-3</v>
      </c>
      <c r="BR28" s="473">
        <v>-2.1822307014167123E-3</v>
      </c>
      <c r="BS28" s="473">
        <v>-3.9450788678323141E-2</v>
      </c>
      <c r="BT28" s="473">
        <v>0</v>
      </c>
      <c r="BU28" s="473">
        <v>-2.3266979449923134E-2</v>
      </c>
      <c r="BV28" s="473">
        <v>-4.0223048332891531E-2</v>
      </c>
      <c r="BW28" s="473">
        <v>0</v>
      </c>
      <c r="BX28" s="473">
        <v>0</v>
      </c>
      <c r="BY28" s="473">
        <v>0</v>
      </c>
      <c r="BZ28" s="473">
        <v>0</v>
      </c>
      <c r="CA28" s="474">
        <v>0</v>
      </c>
    </row>
    <row r="29" spans="1:79" s="310" customFormat="1" ht="24" customHeight="1" x14ac:dyDescent="0.4">
      <c r="A29" s="471"/>
      <c r="B29" s="160" t="s">
        <v>534</v>
      </c>
      <c r="C29" s="15"/>
      <c r="D29" s="473"/>
      <c r="E29" s="473"/>
      <c r="F29" s="473"/>
      <c r="G29" s="473"/>
      <c r="H29" s="473"/>
      <c r="I29" s="473"/>
      <c r="J29" s="473"/>
      <c r="K29" s="473"/>
      <c r="L29" s="473"/>
      <c r="M29" s="473"/>
      <c r="N29" s="473"/>
      <c r="O29" s="473"/>
      <c r="P29" s="473"/>
      <c r="Q29" s="473"/>
      <c r="R29" s="473"/>
      <c r="S29" s="473"/>
      <c r="T29" s="473"/>
      <c r="U29" s="473"/>
      <c r="V29" s="473"/>
      <c r="W29" s="473"/>
      <c r="X29" s="473"/>
      <c r="Y29" s="473"/>
      <c r="Z29" s="473"/>
      <c r="AA29" s="473"/>
      <c r="AB29" s="473"/>
      <c r="AC29" s="473"/>
      <c r="AD29" s="473"/>
      <c r="AE29" s="473"/>
      <c r="AF29" s="473"/>
      <c r="AG29" s="473"/>
      <c r="AH29" s="473"/>
      <c r="AI29" s="473"/>
      <c r="AJ29" s="473"/>
      <c r="AK29" s="473"/>
      <c r="AL29" s="473"/>
      <c r="AM29" s="473"/>
      <c r="AN29" s="473"/>
      <c r="AO29" s="473"/>
      <c r="AP29" s="473"/>
      <c r="AQ29" s="473"/>
      <c r="AR29" s="473"/>
      <c r="AS29" s="473"/>
      <c r="AT29" s="473"/>
      <c r="AU29" s="475"/>
      <c r="AV29" s="475"/>
      <c r="AW29" s="475"/>
      <c r="AX29" s="475">
        <f t="shared" ref="AX29:BW29" si="14">SUM(AX30:AX31)</f>
        <v>5.5982236346436212</v>
      </c>
      <c r="AY29" s="475">
        <f t="shared" si="14"/>
        <v>6.48657232342934</v>
      </c>
      <c r="AZ29" s="475">
        <f t="shared" si="14"/>
        <v>8.2835267481544754</v>
      </c>
      <c r="BA29" s="475">
        <f t="shared" si="14"/>
        <v>7.4887886277403686</v>
      </c>
      <c r="BB29" s="475">
        <f t="shared" si="14"/>
        <v>12.349673586446594</v>
      </c>
      <c r="BC29" s="475">
        <f t="shared" si="14"/>
        <v>15.663149160386673</v>
      </c>
      <c r="BD29" s="475">
        <f t="shared" si="14"/>
        <v>17.217013038639273</v>
      </c>
      <c r="BE29" s="475">
        <f t="shared" si="14"/>
        <v>20.673665220306301</v>
      </c>
      <c r="BF29" s="475">
        <f t="shared" si="14"/>
        <v>27.613534531770561</v>
      </c>
      <c r="BG29" s="475">
        <f t="shared" si="14"/>
        <v>26.545235408669562</v>
      </c>
      <c r="BH29" s="475">
        <f t="shared" si="14"/>
        <v>27.589808168321724</v>
      </c>
      <c r="BI29" s="475">
        <f t="shared" si="14"/>
        <v>60.609862729598639</v>
      </c>
      <c r="BJ29" s="475">
        <f t="shared" si="14"/>
        <v>41.320489374711045</v>
      </c>
      <c r="BK29" s="475">
        <f t="shared" si="14"/>
        <v>33.866585716616264</v>
      </c>
      <c r="BL29" s="475">
        <f t="shared" si="14"/>
        <v>44.53553135056336</v>
      </c>
      <c r="BM29" s="475">
        <f t="shared" si="14"/>
        <v>50.056065030243872</v>
      </c>
      <c r="BN29" s="475">
        <f t="shared" si="14"/>
        <v>55.211882200559835</v>
      </c>
      <c r="BO29" s="475">
        <f t="shared" si="14"/>
        <v>54.195892402611832</v>
      </c>
      <c r="BP29" s="475">
        <f t="shared" si="14"/>
        <v>57.876945370402403</v>
      </c>
      <c r="BQ29" s="475">
        <f t="shared" si="14"/>
        <v>60.423855993001716</v>
      </c>
      <c r="BR29" s="475">
        <f t="shared" si="14"/>
        <v>89.822704970718888</v>
      </c>
      <c r="BS29" s="475">
        <f t="shared" si="14"/>
        <v>97.257347625401295</v>
      </c>
      <c r="BT29" s="475">
        <f t="shared" si="14"/>
        <v>88.301498978723089</v>
      </c>
      <c r="BU29" s="475">
        <f t="shared" si="14"/>
        <v>93.137778266408475</v>
      </c>
      <c r="BV29" s="475">
        <f t="shared" si="14"/>
        <v>87.541143907956055</v>
      </c>
      <c r="BW29" s="475">
        <f t="shared" si="14"/>
        <v>87.011056160009261</v>
      </c>
      <c r="BX29" s="475">
        <f>SUM(BX30:BX31)</f>
        <v>86.670031290402747</v>
      </c>
      <c r="BY29" s="475">
        <f>SUM(BY30:BY31)</f>
        <v>86.110989045831957</v>
      </c>
      <c r="BZ29" s="475">
        <f>SUM(BZ30:BZ31)</f>
        <v>85.511657083164721</v>
      </c>
      <c r="CA29" s="476">
        <f>SUM(CA30:CA31)</f>
        <v>85.598332506931115</v>
      </c>
    </row>
    <row r="30" spans="1:79" ht="18.75" customHeight="1" x14ac:dyDescent="0.4">
      <c r="A30" s="470"/>
      <c r="B30" s="477" t="s">
        <v>535</v>
      </c>
      <c r="C30" s="413"/>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362"/>
      <c r="BB30" s="362"/>
      <c r="BC30" s="362"/>
      <c r="BD30" s="362"/>
      <c r="BE30" s="362"/>
      <c r="BF30" s="362"/>
      <c r="BG30" s="362"/>
      <c r="BH30" s="362"/>
      <c r="BI30" s="362"/>
      <c r="BJ30" s="362"/>
      <c r="BK30" s="362"/>
      <c r="BL30" s="362">
        <v>6.6218520065427953</v>
      </c>
      <c r="BM30" s="362">
        <v>8.3419776804964414</v>
      </c>
      <c r="BN30" s="362">
        <v>10.757156704425816</v>
      </c>
      <c r="BO30" s="362">
        <v>10.921927457559196</v>
      </c>
      <c r="BP30" s="362">
        <v>10.587330649619515</v>
      </c>
      <c r="BQ30" s="362">
        <v>10.18582577854496</v>
      </c>
      <c r="BR30" s="362">
        <v>40.951946286982349</v>
      </c>
      <c r="BS30" s="362">
        <v>47.405942821867029</v>
      </c>
      <c r="BT30" s="362">
        <v>43.689347296396804</v>
      </c>
      <c r="BU30" s="362">
        <v>50.483027867824333</v>
      </c>
      <c r="BV30" s="362">
        <v>41.852703615683858</v>
      </c>
      <c r="BW30" s="362">
        <v>43.017536958193922</v>
      </c>
      <c r="BX30" s="362">
        <v>43.084230228930565</v>
      </c>
      <c r="BY30" s="362">
        <v>43.110178840499657</v>
      </c>
      <c r="BZ30" s="362">
        <v>43.171820779076413</v>
      </c>
      <c r="CA30" s="363">
        <v>43.215580144622962</v>
      </c>
    </row>
    <row r="31" spans="1:79" s="334" customFormat="1" ht="27" customHeight="1" thickBot="1" x14ac:dyDescent="0.4">
      <c r="A31" s="478"/>
      <c r="B31" s="421" t="s">
        <v>536</v>
      </c>
      <c r="C31" s="421"/>
      <c r="D31" s="366"/>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v>5.5982236346436212</v>
      </c>
      <c r="AY31" s="366">
        <v>6.48657232342934</v>
      </c>
      <c r="AZ31" s="366">
        <v>8.2835267481544754</v>
      </c>
      <c r="BA31" s="366">
        <v>7.4887886277403686</v>
      </c>
      <c r="BB31" s="366">
        <v>12.349673586446594</v>
      </c>
      <c r="BC31" s="366">
        <v>15.663149160386673</v>
      </c>
      <c r="BD31" s="366">
        <v>17.217013038639273</v>
      </c>
      <c r="BE31" s="366">
        <v>20.673665220306301</v>
      </c>
      <c r="BF31" s="366">
        <v>27.613534531770561</v>
      </c>
      <c r="BG31" s="366">
        <v>26.545235408669562</v>
      </c>
      <c r="BH31" s="366">
        <v>27.589808168321724</v>
      </c>
      <c r="BI31" s="366">
        <v>60.609862729598639</v>
      </c>
      <c r="BJ31" s="366">
        <v>41.320489374711045</v>
      </c>
      <c r="BK31" s="366">
        <v>33.866585716616264</v>
      </c>
      <c r="BL31" s="366">
        <v>37.913679344020565</v>
      </c>
      <c r="BM31" s="366">
        <v>41.71408734974743</v>
      </c>
      <c r="BN31" s="366">
        <v>44.454725496134017</v>
      </c>
      <c r="BO31" s="366">
        <v>43.273964945052633</v>
      </c>
      <c r="BP31" s="366">
        <v>47.289614720782886</v>
      </c>
      <c r="BQ31" s="366">
        <v>50.238030214456757</v>
      </c>
      <c r="BR31" s="366">
        <v>48.870758683736533</v>
      </c>
      <c r="BS31" s="366">
        <v>49.851404803534265</v>
      </c>
      <c r="BT31" s="366">
        <v>44.612151682326292</v>
      </c>
      <c r="BU31" s="366">
        <v>42.654750398584142</v>
      </c>
      <c r="BV31" s="366">
        <v>45.688440292272197</v>
      </c>
      <c r="BW31" s="366">
        <v>43.993519201815339</v>
      </c>
      <c r="BX31" s="366">
        <v>43.585801061472182</v>
      </c>
      <c r="BY31" s="366">
        <v>43.000810205332293</v>
      </c>
      <c r="BZ31" s="366">
        <v>42.339836304088308</v>
      </c>
      <c r="CA31" s="367">
        <v>42.382752362308146</v>
      </c>
    </row>
    <row r="32" spans="1:79" ht="39.75" customHeight="1" x14ac:dyDescent="0.4">
      <c r="A32" s="384"/>
      <c r="B32" s="482" t="s">
        <v>538</v>
      </c>
      <c r="C32" s="483"/>
      <c r="D32" s="372" t="s">
        <v>671</v>
      </c>
      <c r="E32" s="372" t="s">
        <v>672</v>
      </c>
      <c r="F32" s="372" t="s">
        <v>673</v>
      </c>
      <c r="G32" s="372" t="s">
        <v>674</v>
      </c>
      <c r="H32" s="372" t="s">
        <v>675</v>
      </c>
      <c r="I32" s="372" t="s">
        <v>676</v>
      </c>
      <c r="J32" s="372" t="s">
        <v>677</v>
      </c>
      <c r="K32" s="372" t="s">
        <v>678</v>
      </c>
      <c r="L32" s="372" t="s">
        <v>679</v>
      </c>
      <c r="M32" s="372" t="s">
        <v>680</v>
      </c>
      <c r="N32" s="372" t="s">
        <v>681</v>
      </c>
      <c r="O32" s="372" t="s">
        <v>682</v>
      </c>
      <c r="P32" s="372" t="s">
        <v>683</v>
      </c>
      <c r="Q32" s="372" t="s">
        <v>684</v>
      </c>
      <c r="R32" s="372" t="s">
        <v>685</v>
      </c>
      <c r="S32" s="372" t="s">
        <v>686</v>
      </c>
      <c r="T32" s="372" t="s">
        <v>687</v>
      </c>
      <c r="U32" s="372" t="s">
        <v>688</v>
      </c>
      <c r="V32" s="372" t="s">
        <v>689</v>
      </c>
      <c r="W32" s="372" t="s">
        <v>690</v>
      </c>
      <c r="X32" s="372" t="s">
        <v>691</v>
      </c>
      <c r="Y32" s="372" t="s">
        <v>692</v>
      </c>
      <c r="Z32" s="372" t="s">
        <v>693</v>
      </c>
      <c r="AA32" s="372" t="s">
        <v>694</v>
      </c>
      <c r="AB32" s="372" t="s">
        <v>695</v>
      </c>
      <c r="AC32" s="372" t="s">
        <v>696</v>
      </c>
      <c r="AD32" s="372" t="s">
        <v>697</v>
      </c>
      <c r="AE32" s="372" t="s">
        <v>698</v>
      </c>
      <c r="AF32" s="372" t="s">
        <v>699</v>
      </c>
      <c r="AG32" s="372" t="s">
        <v>700</v>
      </c>
      <c r="AH32" s="372" t="s">
        <v>701</v>
      </c>
      <c r="AI32" s="372" t="s">
        <v>702</v>
      </c>
      <c r="AJ32" s="372" t="s">
        <v>703</v>
      </c>
      <c r="AK32" s="372" t="s">
        <v>704</v>
      </c>
      <c r="AL32" s="372" t="s">
        <v>705</v>
      </c>
      <c r="AM32" s="372" t="s">
        <v>706</v>
      </c>
      <c r="AN32" s="372" t="s">
        <v>707</v>
      </c>
      <c r="AO32" s="372" t="s">
        <v>708</v>
      </c>
      <c r="AP32" s="372" t="s">
        <v>709</v>
      </c>
      <c r="AQ32" s="372" t="s">
        <v>710</v>
      </c>
      <c r="AR32" s="372" t="s">
        <v>711</v>
      </c>
      <c r="AS32" s="372" t="s">
        <v>712</v>
      </c>
      <c r="AT32" s="372" t="s">
        <v>713</v>
      </c>
      <c r="AU32" s="372" t="s">
        <v>714</v>
      </c>
      <c r="AV32" s="372" t="s">
        <v>715</v>
      </c>
      <c r="AW32" s="372" t="s">
        <v>716</v>
      </c>
      <c r="AX32" s="372" t="s">
        <v>717</v>
      </c>
      <c r="AY32" s="372" t="s">
        <v>718</v>
      </c>
      <c r="AZ32" s="372" t="s">
        <v>719</v>
      </c>
      <c r="BA32" s="372" t="s">
        <v>720</v>
      </c>
      <c r="BB32" s="372" t="s">
        <v>721</v>
      </c>
      <c r="BC32" s="372" t="s">
        <v>722</v>
      </c>
      <c r="BD32" s="372" t="s">
        <v>723</v>
      </c>
      <c r="BE32" s="372" t="s">
        <v>724</v>
      </c>
      <c r="BF32" s="372" t="s">
        <v>725</v>
      </c>
      <c r="BG32" s="372" t="s">
        <v>726</v>
      </c>
      <c r="BH32" s="372" t="s">
        <v>727</v>
      </c>
      <c r="BI32" s="372" t="s">
        <v>728</v>
      </c>
      <c r="BJ32" s="372" t="s">
        <v>729</v>
      </c>
      <c r="BK32" s="372" t="s">
        <v>730</v>
      </c>
      <c r="BL32" s="372" t="s">
        <v>731</v>
      </c>
      <c r="BM32" s="372" t="s">
        <v>732</v>
      </c>
      <c r="BN32" s="372" t="s">
        <v>733</v>
      </c>
      <c r="BO32" s="372" t="s">
        <v>734</v>
      </c>
      <c r="BP32" s="372" t="s">
        <v>735</v>
      </c>
      <c r="BQ32" s="372" t="s">
        <v>736</v>
      </c>
      <c r="BR32" s="372" t="s">
        <v>737</v>
      </c>
      <c r="BS32" s="372" t="s">
        <v>738</v>
      </c>
      <c r="BT32" s="372" t="s">
        <v>739</v>
      </c>
      <c r="BU32" s="372" t="s">
        <v>740</v>
      </c>
      <c r="BV32" s="372" t="s">
        <v>741</v>
      </c>
      <c r="BW32" s="372" t="s">
        <v>742</v>
      </c>
      <c r="BX32" s="372" t="s">
        <v>743</v>
      </c>
      <c r="BY32" s="372" t="s">
        <v>744</v>
      </c>
      <c r="BZ32" s="372" t="s">
        <v>745</v>
      </c>
      <c r="CA32" s="373" t="s">
        <v>746</v>
      </c>
    </row>
    <row r="33" spans="1:79" ht="26.25" customHeight="1" x14ac:dyDescent="0.4">
      <c r="A33" s="375"/>
      <c r="B33" s="323" t="s">
        <v>369</v>
      </c>
      <c r="D33" s="395" t="s">
        <v>409</v>
      </c>
      <c r="E33" s="395" t="s">
        <v>409</v>
      </c>
      <c r="F33" s="395" t="s">
        <v>409</v>
      </c>
      <c r="G33" s="395" t="s">
        <v>409</v>
      </c>
      <c r="H33" s="395" t="s">
        <v>409</v>
      </c>
      <c r="I33" s="395" t="s">
        <v>409</v>
      </c>
      <c r="J33" s="395" t="s">
        <v>409</v>
      </c>
      <c r="K33" s="395" t="s">
        <v>409</v>
      </c>
      <c r="L33" s="395" t="s">
        <v>409</v>
      </c>
      <c r="M33" s="395" t="s">
        <v>409</v>
      </c>
      <c r="N33" s="395" t="s">
        <v>409</v>
      </c>
      <c r="O33" s="395" t="s">
        <v>409</v>
      </c>
      <c r="P33" s="395" t="s">
        <v>409</v>
      </c>
      <c r="Q33" s="395" t="s">
        <v>409</v>
      </c>
      <c r="R33" s="395" t="s">
        <v>409</v>
      </c>
      <c r="S33" s="395" t="s">
        <v>409</v>
      </c>
      <c r="T33" s="395" t="s">
        <v>409</v>
      </c>
      <c r="U33" s="395" t="s">
        <v>409</v>
      </c>
      <c r="V33" s="395" t="s">
        <v>409</v>
      </c>
      <c r="W33" s="395" t="s">
        <v>409</v>
      </c>
      <c r="X33" s="395" t="s">
        <v>409</v>
      </c>
      <c r="Y33" s="395" t="s">
        <v>409</v>
      </c>
      <c r="Z33" s="395" t="s">
        <v>409</v>
      </c>
      <c r="AA33" s="395" t="s">
        <v>409</v>
      </c>
      <c r="AB33" s="395" t="s">
        <v>409</v>
      </c>
      <c r="AC33" s="395" t="s">
        <v>409</v>
      </c>
      <c r="AD33" s="395" t="s">
        <v>409</v>
      </c>
      <c r="AE33" s="395" t="s">
        <v>409</v>
      </c>
      <c r="AF33" s="395" t="s">
        <v>409</v>
      </c>
      <c r="AG33" s="395" t="s">
        <v>409</v>
      </c>
      <c r="AH33" s="395" t="s">
        <v>409</v>
      </c>
      <c r="AI33" s="395" t="s">
        <v>409</v>
      </c>
      <c r="AJ33" s="395" t="s">
        <v>409</v>
      </c>
      <c r="AK33" s="395" t="s">
        <v>409</v>
      </c>
      <c r="AL33" s="395" t="s">
        <v>409</v>
      </c>
      <c r="AM33" s="395" t="s">
        <v>409</v>
      </c>
      <c r="AN33" s="395" t="s">
        <v>409</v>
      </c>
      <c r="AO33" s="395" t="s">
        <v>409</v>
      </c>
      <c r="AP33" s="395" t="s">
        <v>409</v>
      </c>
      <c r="AQ33" s="395" t="s">
        <v>409</v>
      </c>
      <c r="AR33" s="395" t="s">
        <v>409</v>
      </c>
      <c r="AS33" s="395" t="s">
        <v>409</v>
      </c>
      <c r="AT33" s="395" t="s">
        <v>409</v>
      </c>
      <c r="AU33" s="395" t="s">
        <v>409</v>
      </c>
      <c r="AV33" s="395" t="s">
        <v>409</v>
      </c>
      <c r="AW33" s="395" t="s">
        <v>409</v>
      </c>
      <c r="AX33" s="395" t="s">
        <v>409</v>
      </c>
      <c r="AY33" s="395" t="s">
        <v>409</v>
      </c>
      <c r="AZ33" s="395" t="s">
        <v>409</v>
      </c>
      <c r="BA33" s="395" t="s">
        <v>409</v>
      </c>
      <c r="BB33" s="395" t="s">
        <v>409</v>
      </c>
      <c r="BC33" s="395" t="s">
        <v>409</v>
      </c>
      <c r="BD33" s="395" t="s">
        <v>409</v>
      </c>
      <c r="BE33" s="395" t="s">
        <v>409</v>
      </c>
      <c r="BF33" s="395" t="s">
        <v>409</v>
      </c>
      <c r="BG33" s="357">
        <v>342</v>
      </c>
      <c r="BH33" s="357">
        <v>341</v>
      </c>
      <c r="BI33" s="357">
        <v>339</v>
      </c>
      <c r="BJ33" s="357">
        <v>336</v>
      </c>
      <c r="BK33" s="357">
        <v>332</v>
      </c>
      <c r="BL33" s="357">
        <v>327</v>
      </c>
      <c r="BM33" s="357">
        <v>325</v>
      </c>
      <c r="BN33" s="357">
        <v>327</v>
      </c>
      <c r="BO33" s="357">
        <v>324</v>
      </c>
      <c r="BP33" s="357">
        <v>318</v>
      </c>
      <c r="BQ33" s="357">
        <v>320</v>
      </c>
      <c r="BR33" s="357">
        <v>314</v>
      </c>
      <c r="BS33" s="357">
        <v>308</v>
      </c>
      <c r="BT33" s="357">
        <v>303</v>
      </c>
      <c r="BU33" s="357">
        <v>297</v>
      </c>
      <c r="BV33" s="357">
        <v>292</v>
      </c>
      <c r="BW33" s="357">
        <v>288</v>
      </c>
      <c r="BX33" s="358">
        <v>283</v>
      </c>
      <c r="BY33" s="358">
        <v>278</v>
      </c>
      <c r="BZ33" s="358">
        <v>274</v>
      </c>
      <c r="CA33" s="359">
        <v>270</v>
      </c>
    </row>
    <row r="34" spans="1:79" x14ac:dyDescent="0.4">
      <c r="B34" s="484" t="s">
        <v>280</v>
      </c>
      <c r="D34" s="361">
        <v>0</v>
      </c>
      <c r="E34" s="361">
        <v>0</v>
      </c>
      <c r="F34" s="361">
        <v>0</v>
      </c>
      <c r="G34" s="361">
        <v>0</v>
      </c>
      <c r="H34" s="361">
        <v>0</v>
      </c>
      <c r="I34" s="361">
        <v>0</v>
      </c>
      <c r="J34" s="361">
        <v>0</v>
      </c>
      <c r="K34" s="361">
        <v>0</v>
      </c>
      <c r="L34" s="361">
        <v>0</v>
      </c>
      <c r="M34" s="361">
        <v>0</v>
      </c>
      <c r="N34" s="361">
        <v>0</v>
      </c>
      <c r="O34" s="361">
        <v>0</v>
      </c>
      <c r="P34" s="361">
        <v>0</v>
      </c>
      <c r="Q34" s="361">
        <v>0</v>
      </c>
      <c r="R34" s="361">
        <v>0</v>
      </c>
      <c r="S34" s="361">
        <v>0</v>
      </c>
      <c r="T34" s="361">
        <v>0</v>
      </c>
      <c r="U34" s="361">
        <v>0</v>
      </c>
      <c r="V34" s="361">
        <v>0</v>
      </c>
      <c r="W34" s="361">
        <v>0</v>
      </c>
      <c r="X34" s="361">
        <v>0</v>
      </c>
      <c r="Y34" s="361">
        <v>0</v>
      </c>
      <c r="Z34" s="361">
        <v>0</v>
      </c>
      <c r="AA34" s="361">
        <v>0</v>
      </c>
      <c r="AB34" s="361">
        <v>0</v>
      </c>
      <c r="AC34" s="361">
        <v>0</v>
      </c>
      <c r="AD34" s="361">
        <v>0</v>
      </c>
      <c r="AE34" s="361">
        <v>0</v>
      </c>
      <c r="AF34" s="361">
        <v>0</v>
      </c>
      <c r="AG34" s="361">
        <v>0</v>
      </c>
      <c r="AH34" s="361">
        <v>0</v>
      </c>
      <c r="AI34" s="361">
        <v>0</v>
      </c>
      <c r="AJ34" s="361">
        <v>0</v>
      </c>
      <c r="AK34" s="361">
        <v>0</v>
      </c>
      <c r="AL34" s="361">
        <v>0</v>
      </c>
      <c r="AM34" s="361">
        <v>0</v>
      </c>
      <c r="AN34" s="361">
        <v>0</v>
      </c>
      <c r="AO34" s="361">
        <v>0</v>
      </c>
      <c r="AP34" s="361">
        <v>0</v>
      </c>
      <c r="AQ34" s="361">
        <v>0</v>
      </c>
      <c r="AR34" s="361">
        <v>0</v>
      </c>
      <c r="AS34" s="361">
        <v>0</v>
      </c>
      <c r="AT34" s="361">
        <v>0</v>
      </c>
      <c r="AU34" s="361">
        <v>0</v>
      </c>
      <c r="AV34" s="361">
        <v>0</v>
      </c>
      <c r="AW34" s="361">
        <v>0</v>
      </c>
      <c r="AX34" s="361">
        <v>0</v>
      </c>
      <c r="AY34" s="361">
        <v>0</v>
      </c>
      <c r="AZ34" s="361">
        <v>0</v>
      </c>
      <c r="BA34" s="361">
        <v>0</v>
      </c>
      <c r="BB34" s="361">
        <v>0</v>
      </c>
      <c r="BC34" s="361">
        <v>0</v>
      </c>
      <c r="BD34" s="361">
        <v>0</v>
      </c>
      <c r="BE34" s="361">
        <v>0</v>
      </c>
      <c r="BF34" s="361">
        <v>0</v>
      </c>
      <c r="BG34" s="361">
        <v>192</v>
      </c>
      <c r="BH34" s="361">
        <v>187</v>
      </c>
      <c r="BI34" s="361">
        <v>182</v>
      </c>
      <c r="BJ34" s="361">
        <v>176</v>
      </c>
      <c r="BK34" s="361">
        <v>170</v>
      </c>
      <c r="BL34" s="361">
        <v>163</v>
      </c>
      <c r="BM34" s="361">
        <v>156</v>
      </c>
      <c r="BN34" s="361">
        <v>152</v>
      </c>
      <c r="BO34" s="361">
        <v>145</v>
      </c>
      <c r="BP34" s="361">
        <v>137</v>
      </c>
      <c r="BQ34" s="361">
        <v>137</v>
      </c>
      <c r="BR34" s="361">
        <v>131</v>
      </c>
      <c r="BS34" s="361">
        <v>126</v>
      </c>
      <c r="BT34" s="361">
        <v>122</v>
      </c>
      <c r="BU34" s="361">
        <v>120</v>
      </c>
      <c r="BV34" s="361">
        <v>116</v>
      </c>
      <c r="BW34" s="361">
        <v>112</v>
      </c>
      <c r="BX34" s="362">
        <v>116</v>
      </c>
      <c r="BY34" s="362">
        <v>116</v>
      </c>
      <c r="BZ34" s="362">
        <v>114</v>
      </c>
      <c r="CA34" s="363">
        <v>111</v>
      </c>
    </row>
    <row r="35" spans="1:79" x14ac:dyDescent="0.4">
      <c r="B35" s="484" t="s">
        <v>281</v>
      </c>
      <c r="D35" s="361">
        <v>0</v>
      </c>
      <c r="E35" s="361">
        <v>0</v>
      </c>
      <c r="F35" s="361">
        <v>0</v>
      </c>
      <c r="G35" s="361">
        <v>0</v>
      </c>
      <c r="H35" s="361">
        <v>0</v>
      </c>
      <c r="I35" s="361">
        <v>0</v>
      </c>
      <c r="J35" s="361">
        <v>0</v>
      </c>
      <c r="K35" s="361">
        <v>0</v>
      </c>
      <c r="L35" s="361">
        <v>0</v>
      </c>
      <c r="M35" s="361">
        <v>0</v>
      </c>
      <c r="N35" s="361">
        <v>0</v>
      </c>
      <c r="O35" s="361">
        <v>0</v>
      </c>
      <c r="P35" s="361">
        <v>0</v>
      </c>
      <c r="Q35" s="361">
        <v>0</v>
      </c>
      <c r="R35" s="361">
        <v>0</v>
      </c>
      <c r="S35" s="361">
        <v>0</v>
      </c>
      <c r="T35" s="361">
        <v>0</v>
      </c>
      <c r="U35" s="361">
        <v>0</v>
      </c>
      <c r="V35" s="361">
        <v>0</v>
      </c>
      <c r="W35" s="361">
        <v>0</v>
      </c>
      <c r="X35" s="361">
        <v>0</v>
      </c>
      <c r="Y35" s="361">
        <v>0</v>
      </c>
      <c r="Z35" s="361">
        <v>0</v>
      </c>
      <c r="AA35" s="361">
        <v>0</v>
      </c>
      <c r="AB35" s="361">
        <v>0</v>
      </c>
      <c r="AC35" s="361">
        <v>0</v>
      </c>
      <c r="AD35" s="361">
        <v>0</v>
      </c>
      <c r="AE35" s="361">
        <v>0</v>
      </c>
      <c r="AF35" s="361">
        <v>0</v>
      </c>
      <c r="AG35" s="361">
        <v>0</v>
      </c>
      <c r="AH35" s="361">
        <v>0</v>
      </c>
      <c r="AI35" s="361">
        <v>0</v>
      </c>
      <c r="AJ35" s="361">
        <v>0</v>
      </c>
      <c r="AK35" s="361">
        <v>0</v>
      </c>
      <c r="AL35" s="361">
        <v>0</v>
      </c>
      <c r="AM35" s="361">
        <v>0</v>
      </c>
      <c r="AN35" s="361">
        <v>0</v>
      </c>
      <c r="AO35" s="361">
        <v>0</v>
      </c>
      <c r="AP35" s="361">
        <v>0</v>
      </c>
      <c r="AQ35" s="361">
        <v>0</v>
      </c>
      <c r="AR35" s="361">
        <v>0</v>
      </c>
      <c r="AS35" s="361">
        <v>0</v>
      </c>
      <c r="AT35" s="361">
        <v>0</v>
      </c>
      <c r="AU35" s="361">
        <v>0</v>
      </c>
      <c r="AV35" s="361">
        <v>0</v>
      </c>
      <c r="AW35" s="361">
        <v>0</v>
      </c>
      <c r="AX35" s="361">
        <v>0</v>
      </c>
      <c r="AY35" s="361">
        <v>0</v>
      </c>
      <c r="AZ35" s="361">
        <v>0</v>
      </c>
      <c r="BA35" s="361">
        <v>0</v>
      </c>
      <c r="BB35" s="361">
        <v>0</v>
      </c>
      <c r="BC35" s="361">
        <v>0</v>
      </c>
      <c r="BD35" s="361">
        <v>0</v>
      </c>
      <c r="BE35" s="361">
        <v>0</v>
      </c>
      <c r="BF35" s="361">
        <v>0</v>
      </c>
      <c r="BG35" s="361">
        <v>150</v>
      </c>
      <c r="BH35" s="361">
        <v>153</v>
      </c>
      <c r="BI35" s="361">
        <v>156</v>
      </c>
      <c r="BJ35" s="361">
        <v>159</v>
      </c>
      <c r="BK35" s="361">
        <v>162</v>
      </c>
      <c r="BL35" s="361">
        <v>164</v>
      </c>
      <c r="BM35" s="361">
        <v>169</v>
      </c>
      <c r="BN35" s="361">
        <v>175</v>
      </c>
      <c r="BO35" s="361">
        <v>179</v>
      </c>
      <c r="BP35" s="361">
        <v>181</v>
      </c>
      <c r="BQ35" s="361">
        <v>183</v>
      </c>
      <c r="BR35" s="361">
        <v>183</v>
      </c>
      <c r="BS35" s="361">
        <v>182</v>
      </c>
      <c r="BT35" s="361">
        <v>180</v>
      </c>
      <c r="BU35" s="361">
        <v>178</v>
      </c>
      <c r="BV35" s="361">
        <v>176</v>
      </c>
      <c r="BW35" s="361">
        <v>176</v>
      </c>
      <c r="BX35" s="362">
        <v>168</v>
      </c>
      <c r="BY35" s="362">
        <v>162</v>
      </c>
      <c r="BZ35" s="362">
        <v>160</v>
      </c>
      <c r="CA35" s="363">
        <v>159</v>
      </c>
    </row>
    <row r="36" spans="1:79" s="230" customFormat="1" x14ac:dyDescent="0.4">
      <c r="A36" s="354"/>
      <c r="B36" s="418" t="s">
        <v>368</v>
      </c>
      <c r="C36" s="354"/>
      <c r="D36" s="357">
        <v>0</v>
      </c>
      <c r="E36" s="357">
        <v>0</v>
      </c>
      <c r="F36" s="357">
        <v>0</v>
      </c>
      <c r="G36" s="357">
        <v>0</v>
      </c>
      <c r="H36" s="357">
        <v>0</v>
      </c>
      <c r="I36" s="357">
        <v>0</v>
      </c>
      <c r="J36" s="357">
        <v>0</v>
      </c>
      <c r="K36" s="357">
        <v>0</v>
      </c>
      <c r="L36" s="357">
        <v>0</v>
      </c>
      <c r="M36" s="357">
        <v>0</v>
      </c>
      <c r="N36" s="357">
        <v>0</v>
      </c>
      <c r="O36" s="357">
        <v>0</v>
      </c>
      <c r="P36" s="357">
        <v>0</v>
      </c>
      <c r="Q36" s="357">
        <v>0</v>
      </c>
      <c r="R36" s="357">
        <v>0</v>
      </c>
      <c r="S36" s="357">
        <v>0</v>
      </c>
      <c r="T36" s="357">
        <v>0</v>
      </c>
      <c r="U36" s="357">
        <v>0</v>
      </c>
      <c r="V36" s="357">
        <v>0</v>
      </c>
      <c r="W36" s="357">
        <v>0</v>
      </c>
      <c r="X36" s="357">
        <v>0</v>
      </c>
      <c r="Y36" s="357">
        <v>0</v>
      </c>
      <c r="Z36" s="357">
        <v>0</v>
      </c>
      <c r="AA36" s="357">
        <v>0</v>
      </c>
      <c r="AB36" s="357">
        <v>0</v>
      </c>
      <c r="AC36" s="357">
        <v>0</v>
      </c>
      <c r="AD36" s="357">
        <v>0</v>
      </c>
      <c r="AE36" s="357">
        <v>0</v>
      </c>
      <c r="AF36" s="357">
        <v>0</v>
      </c>
      <c r="AG36" s="357">
        <v>0</v>
      </c>
      <c r="AH36" s="357">
        <v>0</v>
      </c>
      <c r="AI36" s="357">
        <v>0</v>
      </c>
      <c r="AJ36" s="357">
        <v>0</v>
      </c>
      <c r="AK36" s="357">
        <v>0</v>
      </c>
      <c r="AL36" s="357">
        <v>0</v>
      </c>
      <c r="AM36" s="357">
        <v>0</v>
      </c>
      <c r="AN36" s="357">
        <v>0</v>
      </c>
      <c r="AO36" s="357">
        <v>0</v>
      </c>
      <c r="AP36" s="357">
        <v>0</v>
      </c>
      <c r="AQ36" s="357">
        <v>0</v>
      </c>
      <c r="AR36" s="357">
        <v>0</v>
      </c>
      <c r="AS36" s="357">
        <v>0</v>
      </c>
      <c r="AT36" s="357">
        <v>0</v>
      </c>
      <c r="AU36" s="357">
        <v>25</v>
      </c>
      <c r="AV36" s="357">
        <v>24</v>
      </c>
      <c r="AW36" s="357">
        <v>22</v>
      </c>
      <c r="AX36" s="357">
        <v>21</v>
      </c>
      <c r="AY36" s="357">
        <v>19</v>
      </c>
      <c r="AZ36" s="357">
        <v>17</v>
      </c>
      <c r="BA36" s="357">
        <v>16</v>
      </c>
      <c r="BB36" s="357">
        <v>16</v>
      </c>
      <c r="BC36" s="357">
        <v>16</v>
      </c>
      <c r="BD36" s="357">
        <v>15</v>
      </c>
      <c r="BE36" s="357">
        <v>13</v>
      </c>
      <c r="BF36" s="357">
        <v>12</v>
      </c>
      <c r="BG36" s="357">
        <v>11</v>
      </c>
      <c r="BH36" s="357">
        <v>11</v>
      </c>
      <c r="BI36" s="357">
        <v>10</v>
      </c>
      <c r="BJ36" s="357">
        <v>9</v>
      </c>
      <c r="BK36" s="357">
        <v>9</v>
      </c>
      <c r="BL36" s="357">
        <v>8</v>
      </c>
      <c r="BM36" s="357">
        <v>8</v>
      </c>
      <c r="BN36" s="357">
        <v>7</v>
      </c>
      <c r="BO36" s="357">
        <v>7</v>
      </c>
      <c r="BP36" s="357">
        <v>6</v>
      </c>
      <c r="BQ36" s="357">
        <v>6</v>
      </c>
      <c r="BR36" s="357">
        <v>5</v>
      </c>
      <c r="BS36" s="357">
        <v>5</v>
      </c>
      <c r="BT36" s="357">
        <v>5</v>
      </c>
      <c r="BU36" s="357">
        <v>4</v>
      </c>
      <c r="BV36" s="357">
        <v>4</v>
      </c>
      <c r="BW36" s="357">
        <v>4</v>
      </c>
      <c r="BX36" s="358">
        <v>3</v>
      </c>
      <c r="BY36" s="358">
        <v>3</v>
      </c>
      <c r="BZ36" s="358">
        <v>3</v>
      </c>
      <c r="CA36" s="359">
        <v>3</v>
      </c>
    </row>
    <row r="37" spans="1:79" ht="16.5" customHeight="1" thickBot="1" x14ac:dyDescent="0.45">
      <c r="A37" s="485"/>
      <c r="B37" s="486"/>
      <c r="C37" s="349"/>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c r="AW37" s="390"/>
      <c r="AX37" s="390"/>
      <c r="AY37" s="390"/>
      <c r="AZ37" s="390"/>
      <c r="BA37" s="390"/>
      <c r="BB37" s="390"/>
      <c r="BC37" s="390"/>
      <c r="BD37" s="390"/>
      <c r="BE37" s="390"/>
      <c r="BF37" s="390"/>
      <c r="BG37" s="390"/>
      <c r="BH37" s="390"/>
      <c r="BI37" s="390"/>
      <c r="BJ37" s="390"/>
      <c r="BK37" s="390"/>
      <c r="BL37" s="390"/>
      <c r="BM37" s="390"/>
      <c r="BN37" s="390"/>
      <c r="BO37" s="390"/>
      <c r="BP37" s="390"/>
      <c r="BQ37" s="390"/>
      <c r="BR37" s="390"/>
      <c r="BS37" s="390"/>
      <c r="BT37" s="390"/>
      <c r="BU37" s="390"/>
      <c r="BV37" s="390"/>
      <c r="BW37" s="390"/>
      <c r="BX37" s="390"/>
      <c r="BY37" s="390"/>
      <c r="BZ37" s="390"/>
      <c r="CA37" s="39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tint="0.39997558519241921"/>
  </sheetPr>
  <dimension ref="A1:CA15"/>
  <sheetViews>
    <sheetView zoomScale="70" zoomScaleNormal="70" workbookViewId="0">
      <pane xSplit="3" topLeftCell="BS1" activePane="topRight" state="frozen"/>
      <selection activeCell="A4" sqref="A4"/>
      <selection pane="top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355" customWidth="1"/>
    <col min="76" max="79" width="12.73046875" style="312" customWidth="1"/>
    <col min="80" max="16384" width="9.1328125" style="312"/>
  </cols>
  <sheetData>
    <row r="1" spans="1:79" s="310" customFormat="1" ht="25.5" customHeight="1" thickBot="1" x14ac:dyDescent="0.4">
      <c r="A1" s="40" t="s">
        <v>42</v>
      </c>
      <c r="B1" s="41" t="s">
        <v>82</v>
      </c>
      <c r="C1" s="92"/>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9"/>
      <c r="BW1" s="309"/>
      <c r="BX1" s="309"/>
    </row>
    <row r="2" spans="1:79" ht="15.75" customHeight="1" x14ac:dyDescent="0.4">
      <c r="A2" s="44" t="s">
        <v>592</v>
      </c>
      <c r="B2" s="17" t="s">
        <v>539</v>
      </c>
      <c r="C2" s="311"/>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14"/>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30" customFormat="1" ht="26.25" customHeight="1" x14ac:dyDescent="0.4">
      <c r="A4" s="356"/>
      <c r="B4" s="323" t="s">
        <v>100</v>
      </c>
      <c r="C4" s="91"/>
      <c r="D4" s="357">
        <f>SUM(D5:D6)</f>
        <v>0</v>
      </c>
      <c r="E4" s="357">
        <f t="shared" ref="E4:BP4" si="0">SUM(E5:E6)</f>
        <v>0</v>
      </c>
      <c r="F4" s="357">
        <f t="shared" si="0"/>
        <v>0</v>
      </c>
      <c r="G4" s="357">
        <f t="shared" si="0"/>
        <v>0</v>
      </c>
      <c r="H4" s="357">
        <f t="shared" si="0"/>
        <v>0</v>
      </c>
      <c r="I4" s="357">
        <f t="shared" si="0"/>
        <v>0</v>
      </c>
      <c r="J4" s="357">
        <f t="shared" si="0"/>
        <v>0</v>
      </c>
      <c r="K4" s="357">
        <f t="shared" si="0"/>
        <v>0</v>
      </c>
      <c r="L4" s="357">
        <f t="shared" si="0"/>
        <v>0</v>
      </c>
      <c r="M4" s="357">
        <f t="shared" si="0"/>
        <v>0</v>
      </c>
      <c r="N4" s="357">
        <f t="shared" si="0"/>
        <v>0</v>
      </c>
      <c r="O4" s="357">
        <f t="shared" si="0"/>
        <v>0</v>
      </c>
      <c r="P4" s="357">
        <f t="shared" si="0"/>
        <v>0</v>
      </c>
      <c r="Q4" s="357">
        <f t="shared" si="0"/>
        <v>0</v>
      </c>
      <c r="R4" s="357">
        <f t="shared" si="0"/>
        <v>0</v>
      </c>
      <c r="S4" s="357">
        <f t="shared" si="0"/>
        <v>0</v>
      </c>
      <c r="T4" s="357">
        <f t="shared" si="0"/>
        <v>0</v>
      </c>
      <c r="U4" s="357">
        <f t="shared" si="0"/>
        <v>0</v>
      </c>
      <c r="V4" s="357">
        <f t="shared" si="0"/>
        <v>0</v>
      </c>
      <c r="W4" s="357">
        <f t="shared" si="0"/>
        <v>0</v>
      </c>
      <c r="X4" s="357">
        <f t="shared" si="0"/>
        <v>0</v>
      </c>
      <c r="Y4" s="357">
        <f t="shared" si="0"/>
        <v>0</v>
      </c>
      <c r="Z4" s="357">
        <f t="shared" si="0"/>
        <v>40</v>
      </c>
      <c r="AA4" s="357">
        <f t="shared" si="0"/>
        <v>42</v>
      </c>
      <c r="AB4" s="357">
        <f t="shared" si="0"/>
        <v>42</v>
      </c>
      <c r="AC4" s="357">
        <f t="shared" si="0"/>
        <v>42</v>
      </c>
      <c r="AD4" s="357">
        <f t="shared" si="0"/>
        <v>47</v>
      </c>
      <c r="AE4" s="357">
        <f t="shared" si="0"/>
        <v>55</v>
      </c>
      <c r="AF4" s="357">
        <v>1.9</v>
      </c>
      <c r="AG4" s="357">
        <v>2.9</v>
      </c>
      <c r="AH4" s="357">
        <f t="shared" si="0"/>
        <v>105</v>
      </c>
      <c r="AI4" s="357">
        <f t="shared" si="0"/>
        <v>125</v>
      </c>
      <c r="AJ4" s="357">
        <f t="shared" si="0"/>
        <v>149</v>
      </c>
      <c r="AK4" s="357">
        <f t="shared" si="0"/>
        <v>158</v>
      </c>
      <c r="AL4" s="357">
        <f t="shared" si="0"/>
        <v>152</v>
      </c>
      <c r="AM4" s="357">
        <f t="shared" si="0"/>
        <v>141</v>
      </c>
      <c r="AN4" s="357">
        <f t="shared" si="0"/>
        <v>161</v>
      </c>
      <c r="AO4" s="357">
        <f t="shared" si="0"/>
        <v>164</v>
      </c>
      <c r="AP4" s="357">
        <f t="shared" si="0"/>
        <v>168.30699999999999</v>
      </c>
      <c r="AQ4" s="357">
        <f t="shared" si="0"/>
        <v>243.74600000000001</v>
      </c>
      <c r="AR4" s="357">
        <f t="shared" si="0"/>
        <v>276.87</v>
      </c>
      <c r="AS4" s="357">
        <f t="shared" si="0"/>
        <v>316.30900000000003</v>
      </c>
      <c r="AT4" s="357">
        <f t="shared" si="0"/>
        <v>347.66500000000002</v>
      </c>
      <c r="AU4" s="357">
        <f t="shared" si="0"/>
        <v>438.95100000000002</v>
      </c>
      <c r="AV4" s="357">
        <f t="shared" si="0"/>
        <v>465.5</v>
      </c>
      <c r="AW4" s="357">
        <f t="shared" si="0"/>
        <v>449</v>
      </c>
      <c r="AX4" s="357">
        <f t="shared" si="0"/>
        <v>507</v>
      </c>
      <c r="AY4" s="357">
        <f t="shared" si="0"/>
        <v>552.85699999999997</v>
      </c>
      <c r="AZ4" s="357">
        <f t="shared" si="0"/>
        <v>373.52500000000003</v>
      </c>
      <c r="BA4" s="357">
        <f t="shared" si="0"/>
        <v>537.76300000000003</v>
      </c>
      <c r="BB4" s="357">
        <f t="shared" si="0"/>
        <v>591.26400000000001</v>
      </c>
      <c r="BC4" s="357">
        <f t="shared" si="0"/>
        <v>673.26800000000003</v>
      </c>
      <c r="BD4" s="357">
        <f t="shared" si="0"/>
        <v>692.71299999999997</v>
      </c>
      <c r="BE4" s="357">
        <f t="shared" si="0"/>
        <v>691.73578498647475</v>
      </c>
      <c r="BF4" s="357">
        <f t="shared" si="0"/>
        <v>792.49211571442549</v>
      </c>
      <c r="BG4" s="357">
        <f t="shared" si="0"/>
        <v>1162.6198373672</v>
      </c>
      <c r="BH4" s="357">
        <f t="shared" si="0"/>
        <v>1440.9349999999999</v>
      </c>
      <c r="BI4" s="357">
        <f t="shared" si="0"/>
        <v>1347.2803274026728</v>
      </c>
      <c r="BJ4" s="357">
        <f t="shared" si="0"/>
        <v>1488.3439635451134</v>
      </c>
      <c r="BK4" s="357">
        <f t="shared" si="0"/>
        <v>1869.8748913673235</v>
      </c>
      <c r="BL4" s="357">
        <f t="shared" si="0"/>
        <v>2270.3184372708433</v>
      </c>
      <c r="BM4" s="357">
        <f t="shared" si="0"/>
        <v>2370.7199062365353</v>
      </c>
      <c r="BN4" s="357">
        <f t="shared" si="0"/>
        <v>2477.7295703651862</v>
      </c>
      <c r="BO4" s="357">
        <f t="shared" si="0"/>
        <v>2560.4041284890704</v>
      </c>
      <c r="BP4" s="357">
        <f t="shared" si="0"/>
        <v>2640.3124609216825</v>
      </c>
      <c r="BQ4" s="357">
        <f t="shared" ref="BQ4:CA4" si="1">SUM(BQ5:BQ6)</f>
        <v>2635.9920389899999</v>
      </c>
      <c r="BR4" s="357">
        <f t="shared" si="1"/>
        <v>2676.5560417199999</v>
      </c>
      <c r="BS4" s="357">
        <f t="shared" si="1"/>
        <v>2792.3601957299998</v>
      </c>
      <c r="BT4" s="357">
        <f t="shared" si="1"/>
        <v>2822.1695476599998</v>
      </c>
      <c r="BU4" s="357">
        <f t="shared" si="1"/>
        <v>2896.4229097900002</v>
      </c>
      <c r="BV4" s="357">
        <f t="shared" si="1"/>
        <v>3008.3161821876065</v>
      </c>
      <c r="BW4" s="357">
        <f t="shared" si="1"/>
        <v>3089.5527678206845</v>
      </c>
      <c r="BX4" s="358">
        <f t="shared" si="1"/>
        <v>3187.7987165197119</v>
      </c>
      <c r="BY4" s="358">
        <f t="shared" si="1"/>
        <v>3294.8280923644957</v>
      </c>
      <c r="BZ4" s="358">
        <f t="shared" si="1"/>
        <v>3400.5833713377406</v>
      </c>
      <c r="CA4" s="359">
        <f t="shared" si="1"/>
        <v>3515.4799590594694</v>
      </c>
    </row>
    <row r="5" spans="1:79" s="230" customFormat="1" ht="25.5" customHeight="1" x14ac:dyDescent="0.4">
      <c r="A5" s="354"/>
      <c r="B5" s="364" t="s">
        <v>167</v>
      </c>
      <c r="C5" s="364"/>
      <c r="D5" s="358">
        <v>0</v>
      </c>
      <c r="E5" s="358">
        <v>0</v>
      </c>
      <c r="F5" s="358">
        <v>0</v>
      </c>
      <c r="G5" s="358">
        <v>0</v>
      </c>
      <c r="H5" s="358">
        <v>0</v>
      </c>
      <c r="I5" s="358">
        <v>0</v>
      </c>
      <c r="J5" s="358">
        <v>0</v>
      </c>
      <c r="K5" s="358">
        <v>0</v>
      </c>
      <c r="L5" s="358">
        <v>0</v>
      </c>
      <c r="M5" s="358">
        <v>0</v>
      </c>
      <c r="N5" s="358">
        <v>0</v>
      </c>
      <c r="O5" s="358">
        <v>0</v>
      </c>
      <c r="P5" s="358">
        <v>0</v>
      </c>
      <c r="Q5" s="358">
        <v>0</v>
      </c>
      <c r="R5" s="358">
        <v>0</v>
      </c>
      <c r="S5" s="358">
        <v>0</v>
      </c>
      <c r="T5" s="358">
        <v>0</v>
      </c>
      <c r="U5" s="358">
        <v>0</v>
      </c>
      <c r="V5" s="358">
        <v>0</v>
      </c>
      <c r="W5" s="358">
        <v>0</v>
      </c>
      <c r="X5" s="358">
        <v>0</v>
      </c>
      <c r="Y5" s="358">
        <v>0</v>
      </c>
      <c r="Z5" s="358">
        <v>40</v>
      </c>
      <c r="AA5" s="358">
        <v>42</v>
      </c>
      <c r="AB5" s="358">
        <v>42</v>
      </c>
      <c r="AC5" s="358">
        <v>42</v>
      </c>
      <c r="AD5" s="358">
        <v>47</v>
      </c>
      <c r="AE5" s="358">
        <v>55</v>
      </c>
      <c r="AF5" s="358">
        <v>81</v>
      </c>
      <c r="AG5" s="358">
        <v>92</v>
      </c>
      <c r="AH5" s="358">
        <v>105</v>
      </c>
      <c r="AI5" s="358">
        <v>125</v>
      </c>
      <c r="AJ5" s="358">
        <v>149</v>
      </c>
      <c r="AK5" s="358">
        <v>158</v>
      </c>
      <c r="AL5" s="358">
        <v>152</v>
      </c>
      <c r="AM5" s="358">
        <v>141</v>
      </c>
      <c r="AN5" s="358">
        <v>161</v>
      </c>
      <c r="AO5" s="358">
        <v>164</v>
      </c>
      <c r="AP5" s="358">
        <v>168.30699999999999</v>
      </c>
      <c r="AQ5" s="358">
        <v>50.746000000000002</v>
      </c>
      <c r="AR5" s="358">
        <v>26.87</v>
      </c>
      <c r="AS5" s="358">
        <v>30.309000000000001</v>
      </c>
      <c r="AT5" s="358">
        <v>33.664999999999999</v>
      </c>
      <c r="AU5" s="358">
        <v>30.951000000000001</v>
      </c>
      <c r="AV5" s="358">
        <v>31.5</v>
      </c>
      <c r="AW5" s="358">
        <v>33</v>
      </c>
      <c r="AX5" s="358">
        <v>27</v>
      </c>
      <c r="AY5" s="358">
        <v>28.556999999999999</v>
      </c>
      <c r="AZ5" s="358">
        <v>32.725000000000001</v>
      </c>
      <c r="BA5" s="358">
        <v>35.762999999999998</v>
      </c>
      <c r="BB5" s="358">
        <v>38.264000000000003</v>
      </c>
      <c r="BC5" s="358">
        <v>38.268000000000001</v>
      </c>
      <c r="BD5" s="358">
        <v>44.713000000000001</v>
      </c>
      <c r="BE5" s="358">
        <v>55.794706500000004</v>
      </c>
      <c r="BF5" s="358">
        <v>68.735896129999986</v>
      </c>
      <c r="BG5" s="358">
        <v>127.61983736719999</v>
      </c>
      <c r="BH5" s="358">
        <v>149.76499999999999</v>
      </c>
      <c r="BI5" s="358">
        <v>163.62538309999999</v>
      </c>
      <c r="BJ5" s="358">
        <v>175.38975154999997</v>
      </c>
      <c r="BK5" s="358">
        <v>246.68661228606564</v>
      </c>
      <c r="BL5" s="358">
        <v>320.89652102000002</v>
      </c>
      <c r="BM5" s="358">
        <v>344.51753750999995</v>
      </c>
      <c r="BN5" s="358">
        <v>343.25488572749998</v>
      </c>
      <c r="BO5" s="358">
        <v>365.53661895000005</v>
      </c>
      <c r="BP5" s="358">
        <v>395.77258469999998</v>
      </c>
      <c r="BQ5" s="358">
        <v>399.99203899000008</v>
      </c>
      <c r="BR5" s="358">
        <v>416.55604172</v>
      </c>
      <c r="BS5" s="358">
        <v>441.36019572999982</v>
      </c>
      <c r="BT5" s="358">
        <v>437.16954765999998</v>
      </c>
      <c r="BU5" s="358">
        <v>427.42290979000001</v>
      </c>
      <c r="BV5" s="358">
        <v>429.31618218760644</v>
      </c>
      <c r="BW5" s="358">
        <v>447.7378758448649</v>
      </c>
      <c r="BX5" s="358">
        <v>463.53776395181757</v>
      </c>
      <c r="BY5" s="358">
        <v>479.76980248241154</v>
      </c>
      <c r="BZ5" s="358">
        <v>493.39091545174068</v>
      </c>
      <c r="CA5" s="359">
        <v>509.24893945213807</v>
      </c>
    </row>
    <row r="6" spans="1:79" ht="25.5" customHeight="1" x14ac:dyDescent="0.4">
      <c r="B6" s="364" t="s">
        <v>185</v>
      </c>
      <c r="C6" s="123"/>
      <c r="D6" s="358">
        <v>0</v>
      </c>
      <c r="E6" s="358">
        <v>0</v>
      </c>
      <c r="F6" s="358">
        <v>0</v>
      </c>
      <c r="G6" s="358">
        <v>0</v>
      </c>
      <c r="H6" s="358">
        <v>0</v>
      </c>
      <c r="I6" s="358">
        <v>0</v>
      </c>
      <c r="J6" s="358">
        <v>0</v>
      </c>
      <c r="K6" s="358">
        <v>0</v>
      </c>
      <c r="L6" s="358">
        <v>0</v>
      </c>
      <c r="M6" s="358">
        <v>0</v>
      </c>
      <c r="N6" s="358">
        <v>0</v>
      </c>
      <c r="O6" s="358">
        <v>0</v>
      </c>
      <c r="P6" s="358">
        <v>0</v>
      </c>
      <c r="Q6" s="358">
        <v>0</v>
      </c>
      <c r="R6" s="358">
        <v>0</v>
      </c>
      <c r="S6" s="358">
        <v>0</v>
      </c>
      <c r="T6" s="358">
        <v>0</v>
      </c>
      <c r="U6" s="358">
        <v>0</v>
      </c>
      <c r="V6" s="358">
        <v>0</v>
      </c>
      <c r="W6" s="358">
        <v>0</v>
      </c>
      <c r="X6" s="358">
        <v>0</v>
      </c>
      <c r="Y6" s="358">
        <v>0</v>
      </c>
      <c r="Z6" s="358">
        <v>0</v>
      </c>
      <c r="AA6" s="358">
        <v>0</v>
      </c>
      <c r="AB6" s="358">
        <v>0</v>
      </c>
      <c r="AC6" s="358">
        <v>0</v>
      </c>
      <c r="AD6" s="358">
        <v>0</v>
      </c>
      <c r="AE6" s="358">
        <v>0</v>
      </c>
      <c r="AF6" s="358">
        <v>0</v>
      </c>
      <c r="AG6" s="358">
        <v>0</v>
      </c>
      <c r="AH6" s="358">
        <v>0</v>
      </c>
      <c r="AI6" s="358">
        <v>0</v>
      </c>
      <c r="AJ6" s="358">
        <v>0</v>
      </c>
      <c r="AK6" s="358">
        <v>0</v>
      </c>
      <c r="AL6" s="358">
        <v>0</v>
      </c>
      <c r="AM6" s="358">
        <v>0</v>
      </c>
      <c r="AN6" s="358">
        <v>0</v>
      </c>
      <c r="AO6" s="358">
        <v>0</v>
      </c>
      <c r="AP6" s="358">
        <v>0</v>
      </c>
      <c r="AQ6" s="358">
        <v>193</v>
      </c>
      <c r="AR6" s="358">
        <v>250</v>
      </c>
      <c r="AS6" s="358">
        <v>286</v>
      </c>
      <c r="AT6" s="358">
        <v>314</v>
      </c>
      <c r="AU6" s="358">
        <v>408</v>
      </c>
      <c r="AV6" s="358">
        <v>434</v>
      </c>
      <c r="AW6" s="358">
        <v>416</v>
      </c>
      <c r="AX6" s="358">
        <v>480</v>
      </c>
      <c r="AY6" s="358">
        <v>524.29999999999995</v>
      </c>
      <c r="AZ6" s="358">
        <v>340.8</v>
      </c>
      <c r="BA6" s="358">
        <v>502</v>
      </c>
      <c r="BB6" s="358">
        <v>553</v>
      </c>
      <c r="BC6" s="358">
        <v>635</v>
      </c>
      <c r="BD6" s="358">
        <v>648</v>
      </c>
      <c r="BE6" s="358">
        <v>635.94107848647479</v>
      </c>
      <c r="BF6" s="358">
        <v>723.75621958442548</v>
      </c>
      <c r="BG6" s="358">
        <v>1035</v>
      </c>
      <c r="BH6" s="358">
        <v>1291.17</v>
      </c>
      <c r="BI6" s="358">
        <v>1183.6549443026729</v>
      </c>
      <c r="BJ6" s="358">
        <v>1312.9542119951134</v>
      </c>
      <c r="BK6" s="358">
        <v>1623.1882790812579</v>
      </c>
      <c r="BL6" s="358">
        <v>1949.4219162508432</v>
      </c>
      <c r="BM6" s="358">
        <v>2026.2023687265355</v>
      </c>
      <c r="BN6" s="358">
        <v>2134.4746846376861</v>
      </c>
      <c r="BO6" s="358">
        <v>2194.8675095390704</v>
      </c>
      <c r="BP6" s="358">
        <v>2244.5398762216823</v>
      </c>
      <c r="BQ6" s="358">
        <v>2236</v>
      </c>
      <c r="BR6" s="358">
        <v>2260</v>
      </c>
      <c r="BS6" s="358">
        <v>2351</v>
      </c>
      <c r="BT6" s="358">
        <v>2385</v>
      </c>
      <c r="BU6" s="358">
        <v>2469</v>
      </c>
      <c r="BV6" s="358">
        <v>2579</v>
      </c>
      <c r="BW6" s="358">
        <v>2641.8148919758196</v>
      </c>
      <c r="BX6" s="358">
        <v>2724.2609525678945</v>
      </c>
      <c r="BY6" s="358">
        <v>2815.058289882084</v>
      </c>
      <c r="BZ6" s="358">
        <v>2907.1924558860001</v>
      </c>
      <c r="CA6" s="359">
        <v>3006.2310196073313</v>
      </c>
    </row>
    <row r="7" spans="1:79" s="310" customFormat="1" ht="15.4" thickBot="1" x14ac:dyDescent="0.4">
      <c r="B7" s="487"/>
      <c r="C7" s="381"/>
      <c r="D7" s="382"/>
      <c r="E7" s="382"/>
      <c r="F7" s="382"/>
      <c r="G7" s="382"/>
      <c r="H7" s="382"/>
      <c r="I7" s="382"/>
      <c r="J7" s="382"/>
      <c r="K7" s="382"/>
      <c r="L7" s="382"/>
      <c r="M7" s="382"/>
      <c r="N7" s="382"/>
      <c r="O7" s="382"/>
      <c r="P7" s="382"/>
      <c r="Q7" s="382"/>
      <c r="R7" s="382"/>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3"/>
    </row>
    <row r="8" spans="1:79" ht="26.25" customHeight="1" x14ac:dyDescent="0.4">
      <c r="A8" s="342"/>
      <c r="B8" s="91" t="s">
        <v>539</v>
      </c>
      <c r="D8" s="46" t="s">
        <v>624</v>
      </c>
      <c r="E8" s="46" t="s">
        <v>625</v>
      </c>
      <c r="F8" s="46" t="s">
        <v>626</v>
      </c>
      <c r="G8" s="46" t="s">
        <v>627</v>
      </c>
      <c r="H8" s="46" t="s">
        <v>628</v>
      </c>
      <c r="I8" s="46" t="s">
        <v>629</v>
      </c>
      <c r="J8" s="46" t="s">
        <v>630</v>
      </c>
      <c r="K8" s="46" t="s">
        <v>631</v>
      </c>
      <c r="L8" s="46" t="s">
        <v>632</v>
      </c>
      <c r="M8" s="46" t="s">
        <v>633</v>
      </c>
      <c r="N8" s="46" t="s">
        <v>634</v>
      </c>
      <c r="O8" s="46" t="s">
        <v>635</v>
      </c>
      <c r="P8" s="46" t="s">
        <v>636</v>
      </c>
      <c r="Q8" s="46" t="s">
        <v>637</v>
      </c>
      <c r="R8" s="46" t="s">
        <v>638</v>
      </c>
      <c r="S8" s="46" t="s">
        <v>639</v>
      </c>
      <c r="T8" s="46" t="s">
        <v>640</v>
      </c>
      <c r="U8" s="46" t="s">
        <v>641</v>
      </c>
      <c r="V8" s="46" t="s">
        <v>642</v>
      </c>
      <c r="W8" s="46" t="s">
        <v>643</v>
      </c>
      <c r="X8" s="46" t="s">
        <v>644</v>
      </c>
      <c r="Y8" s="46" t="s">
        <v>645</v>
      </c>
      <c r="Z8" s="46" t="s">
        <v>646</v>
      </c>
      <c r="AA8" s="46" t="s">
        <v>647</v>
      </c>
      <c r="AB8" s="46" t="s">
        <v>648</v>
      </c>
      <c r="AC8" s="46" t="s">
        <v>649</v>
      </c>
      <c r="AD8" s="46" t="s">
        <v>650</v>
      </c>
      <c r="AE8" s="46" t="s">
        <v>651</v>
      </c>
      <c r="AF8" s="46" t="s">
        <v>652</v>
      </c>
      <c r="AG8" s="46" t="s">
        <v>653</v>
      </c>
      <c r="AH8" s="46" t="s">
        <v>654</v>
      </c>
      <c r="AI8" s="46" t="s">
        <v>655</v>
      </c>
      <c r="AJ8" s="46" t="s">
        <v>656</v>
      </c>
      <c r="AK8" s="46" t="s">
        <v>657</v>
      </c>
      <c r="AL8" s="46" t="s">
        <v>658</v>
      </c>
      <c r="AM8" s="46" t="s">
        <v>659</v>
      </c>
      <c r="AN8" s="46" t="s">
        <v>660</v>
      </c>
      <c r="AO8" s="46" t="s">
        <v>661</v>
      </c>
      <c r="AP8" s="46" t="s">
        <v>662</v>
      </c>
      <c r="AQ8" s="46" t="s">
        <v>663</v>
      </c>
      <c r="AR8" s="46" t="s">
        <v>664</v>
      </c>
      <c r="AS8" s="46" t="s">
        <v>665</v>
      </c>
      <c r="AT8" s="46" t="s">
        <v>666</v>
      </c>
      <c r="AU8" s="46" t="s">
        <v>667</v>
      </c>
      <c r="AV8" s="46" t="s">
        <v>668</v>
      </c>
      <c r="AW8" s="46" t="s">
        <v>669</v>
      </c>
      <c r="AX8" s="46" t="s">
        <v>670</v>
      </c>
      <c r="AY8" s="46" t="s">
        <v>593</v>
      </c>
      <c r="AZ8" s="46" t="s">
        <v>594</v>
      </c>
      <c r="BA8" s="46" t="s">
        <v>595</v>
      </c>
      <c r="BB8" s="46" t="s">
        <v>596</v>
      </c>
      <c r="BC8" s="46" t="s">
        <v>597</v>
      </c>
      <c r="BD8" s="46" t="s">
        <v>598</v>
      </c>
      <c r="BE8" s="46" t="s">
        <v>599</v>
      </c>
      <c r="BF8" s="46" t="s">
        <v>600</v>
      </c>
      <c r="BG8" s="46" t="s">
        <v>601</v>
      </c>
      <c r="BH8" s="46" t="s">
        <v>602</v>
      </c>
      <c r="BI8" s="46" t="s">
        <v>603</v>
      </c>
      <c r="BJ8" s="46" t="s">
        <v>604</v>
      </c>
      <c r="BK8" s="46" t="s">
        <v>605</v>
      </c>
      <c r="BL8" s="46" t="s">
        <v>606</v>
      </c>
      <c r="BM8" s="46" t="s">
        <v>607</v>
      </c>
      <c r="BN8" s="46" t="s">
        <v>608</v>
      </c>
      <c r="BO8" s="46" t="s">
        <v>609</v>
      </c>
      <c r="BP8" s="46" t="s">
        <v>610</v>
      </c>
      <c r="BQ8" s="46" t="s">
        <v>611</v>
      </c>
      <c r="BR8" s="46" t="s">
        <v>612</v>
      </c>
      <c r="BS8" s="46" t="s">
        <v>613</v>
      </c>
      <c r="BT8" s="46" t="s">
        <v>614</v>
      </c>
      <c r="BU8" s="46" t="s">
        <v>615</v>
      </c>
      <c r="BV8" s="46" t="s">
        <v>616</v>
      </c>
      <c r="BW8" s="46" t="s">
        <v>617</v>
      </c>
      <c r="BX8" s="46" t="s">
        <v>618</v>
      </c>
      <c r="BY8" s="46" t="s">
        <v>619</v>
      </c>
      <c r="BZ8" s="46" t="s">
        <v>620</v>
      </c>
      <c r="CA8" s="47" t="s">
        <v>621</v>
      </c>
    </row>
    <row r="9" spans="1:79" x14ac:dyDescent="0.4">
      <c r="A9" s="342"/>
      <c r="B9" s="368" t="s">
        <v>220</v>
      </c>
      <c r="C9" s="369"/>
      <c r="D9" s="275" t="s">
        <v>622</v>
      </c>
      <c r="E9" s="275" t="s">
        <v>622</v>
      </c>
      <c r="F9" s="275" t="s">
        <v>622</v>
      </c>
      <c r="G9" s="275" t="s">
        <v>622</v>
      </c>
      <c r="H9" s="275" t="s">
        <v>622</v>
      </c>
      <c r="I9" s="275" t="s">
        <v>622</v>
      </c>
      <c r="J9" s="275" t="s">
        <v>622</v>
      </c>
      <c r="K9" s="275" t="s">
        <v>622</v>
      </c>
      <c r="L9" s="275" t="s">
        <v>622</v>
      </c>
      <c r="M9" s="275" t="s">
        <v>622</v>
      </c>
      <c r="N9" s="275" t="s">
        <v>622</v>
      </c>
      <c r="O9" s="275" t="s">
        <v>622</v>
      </c>
      <c r="P9" s="275" t="s">
        <v>622</v>
      </c>
      <c r="Q9" s="275" t="s">
        <v>622</v>
      </c>
      <c r="R9" s="275" t="s">
        <v>622</v>
      </c>
      <c r="S9" s="275" t="s">
        <v>622</v>
      </c>
      <c r="T9" s="275" t="s">
        <v>622</v>
      </c>
      <c r="U9" s="275" t="s">
        <v>622</v>
      </c>
      <c r="V9" s="275" t="s">
        <v>622</v>
      </c>
      <c r="W9" s="275" t="s">
        <v>622</v>
      </c>
      <c r="X9" s="275" t="s">
        <v>622</v>
      </c>
      <c r="Y9" s="275" t="s">
        <v>622</v>
      </c>
      <c r="Z9" s="275" t="s">
        <v>622</v>
      </c>
      <c r="AA9" s="275" t="s">
        <v>622</v>
      </c>
      <c r="AB9" s="275" t="s">
        <v>622</v>
      </c>
      <c r="AC9" s="275" t="s">
        <v>622</v>
      </c>
      <c r="AD9" s="275" t="s">
        <v>622</v>
      </c>
      <c r="AE9" s="275" t="s">
        <v>622</v>
      </c>
      <c r="AF9" s="275" t="s">
        <v>622</v>
      </c>
      <c r="AG9" s="275" t="s">
        <v>622</v>
      </c>
      <c r="AH9" s="275" t="s">
        <v>622</v>
      </c>
      <c r="AI9" s="275" t="s">
        <v>622</v>
      </c>
      <c r="AJ9" s="275" t="s">
        <v>622</v>
      </c>
      <c r="AK9" s="275" t="s">
        <v>622</v>
      </c>
      <c r="AL9" s="275" t="s">
        <v>622</v>
      </c>
      <c r="AM9" s="275" t="s">
        <v>622</v>
      </c>
      <c r="AN9" s="275" t="s">
        <v>622</v>
      </c>
      <c r="AO9" s="275" t="s">
        <v>622</v>
      </c>
      <c r="AP9" s="275" t="s">
        <v>622</v>
      </c>
      <c r="AQ9" s="275" t="s">
        <v>622</v>
      </c>
      <c r="AR9" s="275" t="s">
        <v>622</v>
      </c>
      <c r="AS9" s="275" t="s">
        <v>622</v>
      </c>
      <c r="AT9" s="275" t="s">
        <v>622</v>
      </c>
      <c r="AU9" s="275" t="s">
        <v>622</v>
      </c>
      <c r="AV9" s="275" t="s">
        <v>622</v>
      </c>
      <c r="AW9" s="275" t="s">
        <v>622</v>
      </c>
      <c r="AX9" s="275" t="s">
        <v>622</v>
      </c>
      <c r="AY9" s="275" t="s">
        <v>622</v>
      </c>
      <c r="AZ9" s="275" t="s">
        <v>622</v>
      </c>
      <c r="BA9" s="275" t="s">
        <v>622</v>
      </c>
      <c r="BB9" s="275" t="s">
        <v>622</v>
      </c>
      <c r="BC9" s="275" t="s">
        <v>622</v>
      </c>
      <c r="BD9" s="275" t="s">
        <v>622</v>
      </c>
      <c r="BE9" s="275" t="s">
        <v>622</v>
      </c>
      <c r="BF9" s="275" t="s">
        <v>622</v>
      </c>
      <c r="BG9" s="275" t="s">
        <v>622</v>
      </c>
      <c r="BH9" s="275" t="s">
        <v>622</v>
      </c>
      <c r="BI9" s="275" t="s">
        <v>622</v>
      </c>
      <c r="BJ9" s="275" t="s">
        <v>622</v>
      </c>
      <c r="BK9" s="275" t="s">
        <v>622</v>
      </c>
      <c r="BL9" s="275" t="s">
        <v>622</v>
      </c>
      <c r="BM9" s="275" t="s">
        <v>622</v>
      </c>
      <c r="BN9" s="275" t="s">
        <v>622</v>
      </c>
      <c r="BO9" s="275" t="s">
        <v>622</v>
      </c>
      <c r="BP9" s="275" t="s">
        <v>622</v>
      </c>
      <c r="BQ9" s="275" t="s">
        <v>622</v>
      </c>
      <c r="BR9" s="275" t="s">
        <v>622</v>
      </c>
      <c r="BS9" s="275" t="s">
        <v>622</v>
      </c>
      <c r="BT9" s="275" t="s">
        <v>622</v>
      </c>
      <c r="BU9" s="275" t="s">
        <v>622</v>
      </c>
      <c r="BV9" s="275" t="s">
        <v>623</v>
      </c>
      <c r="BW9" s="275" t="s">
        <v>623</v>
      </c>
      <c r="BX9" s="275" t="s">
        <v>623</v>
      </c>
      <c r="BY9" s="275" t="s">
        <v>623</v>
      </c>
      <c r="BZ9" s="275" t="s">
        <v>623</v>
      </c>
      <c r="CA9" s="276" t="s">
        <v>623</v>
      </c>
    </row>
    <row r="10" spans="1:79" s="230" customFormat="1" ht="26.25" customHeight="1" x14ac:dyDescent="0.4">
      <c r="A10" s="360"/>
      <c r="B10" s="91" t="s">
        <v>100</v>
      </c>
      <c r="C10" s="91"/>
      <c r="D10" s="357">
        <v>0</v>
      </c>
      <c r="E10" s="357">
        <v>0</v>
      </c>
      <c r="F10" s="357">
        <v>0</v>
      </c>
      <c r="G10" s="357">
        <v>0</v>
      </c>
      <c r="H10" s="357">
        <v>0</v>
      </c>
      <c r="I10" s="357">
        <v>0</v>
      </c>
      <c r="J10" s="357">
        <v>0</v>
      </c>
      <c r="K10" s="357">
        <v>0</v>
      </c>
      <c r="L10" s="357">
        <v>0</v>
      </c>
      <c r="M10" s="357">
        <v>0</v>
      </c>
      <c r="N10" s="357">
        <v>0</v>
      </c>
      <c r="O10" s="357">
        <v>0</v>
      </c>
      <c r="P10" s="357">
        <v>0</v>
      </c>
      <c r="Q10" s="357">
        <v>0</v>
      </c>
      <c r="R10" s="357">
        <v>0</v>
      </c>
      <c r="S10" s="357">
        <v>0</v>
      </c>
      <c r="T10" s="357">
        <v>0</v>
      </c>
      <c r="U10" s="357">
        <v>0</v>
      </c>
      <c r="V10" s="357">
        <v>0</v>
      </c>
      <c r="W10" s="357">
        <v>0</v>
      </c>
      <c r="X10" s="357">
        <v>0</v>
      </c>
      <c r="Y10" s="357">
        <v>0</v>
      </c>
      <c r="Z10" s="357">
        <v>524.30834709215765</v>
      </c>
      <c r="AA10" s="357">
        <v>511.93440415831418</v>
      </c>
      <c r="AB10" s="357">
        <v>471.66375581571492</v>
      </c>
      <c r="AC10" s="357">
        <v>433.40484587776501</v>
      </c>
      <c r="AD10" s="357">
        <v>403.62224051607376</v>
      </c>
      <c r="AE10" s="357">
        <v>379.46538291277125</v>
      </c>
      <c r="AF10" s="357">
        <v>11.506748670045399</v>
      </c>
      <c r="AG10" s="357">
        <v>15.437728451954602</v>
      </c>
      <c r="AH10" s="357">
        <f>SUM(AH11:AH12)</f>
        <v>502.6645090824465</v>
      </c>
      <c r="AI10" s="357">
        <f t="shared" ref="AI10:CA10" si="2">SUM(AI11:AI12)</f>
        <v>511.9933046464472</v>
      </c>
      <c r="AJ10" s="357">
        <f t="shared" si="2"/>
        <v>512.14467649154938</v>
      </c>
      <c r="AK10" s="357">
        <f t="shared" si="2"/>
        <v>491.44789711856487</v>
      </c>
      <c r="AL10" s="357">
        <f t="shared" si="2"/>
        <v>440.67585527012352</v>
      </c>
      <c r="AM10" s="357">
        <f t="shared" si="2"/>
        <v>390.23426236668149</v>
      </c>
      <c r="AN10" s="357">
        <f t="shared" si="2"/>
        <v>421.80033105605077</v>
      </c>
      <c r="AO10" s="357">
        <f t="shared" si="2"/>
        <v>407.29144289002386</v>
      </c>
      <c r="AP10" s="357">
        <f t="shared" si="2"/>
        <v>401.37875122443586</v>
      </c>
      <c r="AQ10" s="357">
        <f t="shared" si="2"/>
        <v>550.49976455957722</v>
      </c>
      <c r="AR10" s="357">
        <f t="shared" si="2"/>
        <v>587.25141062498892</v>
      </c>
      <c r="AS10" s="357">
        <f t="shared" si="2"/>
        <v>622.9169247432792</v>
      </c>
      <c r="AT10" s="357">
        <f t="shared" si="2"/>
        <v>632.80908494555229</v>
      </c>
      <c r="AU10" s="357">
        <f t="shared" si="2"/>
        <v>755.56630745297821</v>
      </c>
      <c r="AV10" s="357">
        <f t="shared" si="2"/>
        <v>781.49142101877726</v>
      </c>
      <c r="AW10" s="357">
        <f t="shared" si="2"/>
        <v>735.89402090850479</v>
      </c>
      <c r="AX10" s="357">
        <f t="shared" si="2"/>
        <v>821.02961607298698</v>
      </c>
      <c r="AY10" s="357">
        <f t="shared" si="2"/>
        <v>868.61193193353165</v>
      </c>
      <c r="AZ10" s="357">
        <f t="shared" si="2"/>
        <v>566.89342773990484</v>
      </c>
      <c r="BA10" s="357">
        <f t="shared" si="2"/>
        <v>810.78990111124301</v>
      </c>
      <c r="BB10" s="357">
        <f t="shared" si="2"/>
        <v>880.0963476093151</v>
      </c>
      <c r="BC10" s="357">
        <f t="shared" si="2"/>
        <v>998.34299999197333</v>
      </c>
      <c r="BD10" s="357">
        <f t="shared" si="2"/>
        <v>1004.5293407599753</v>
      </c>
      <c r="BE10" s="357">
        <f t="shared" si="2"/>
        <v>993.16742152068036</v>
      </c>
      <c r="BF10" s="357">
        <f t="shared" si="2"/>
        <v>1110.2915800288233</v>
      </c>
      <c r="BG10" s="357">
        <f t="shared" si="2"/>
        <v>1595.7196553191989</v>
      </c>
      <c r="BH10" s="357">
        <f t="shared" si="2"/>
        <v>1925.8319446774981</v>
      </c>
      <c r="BI10" s="357">
        <f t="shared" si="2"/>
        <v>1754.6623340531337</v>
      </c>
      <c r="BJ10" s="357">
        <f t="shared" si="2"/>
        <v>1882.4334536755794</v>
      </c>
      <c r="BK10" s="357">
        <f t="shared" si="2"/>
        <v>2307.8089755043729</v>
      </c>
      <c r="BL10" s="357">
        <f t="shared" si="2"/>
        <v>2727.9795815577936</v>
      </c>
      <c r="BM10" s="357">
        <f t="shared" si="2"/>
        <v>2808.839691559956</v>
      </c>
      <c r="BN10" s="357">
        <f t="shared" si="2"/>
        <v>2881.9970277080479</v>
      </c>
      <c r="BO10" s="357">
        <f t="shared" si="2"/>
        <v>2939.5148290899365</v>
      </c>
      <c r="BP10" s="357">
        <f t="shared" si="2"/>
        <v>2971.4333221382676</v>
      </c>
      <c r="BQ10" s="357">
        <f t="shared" si="2"/>
        <v>2913.1293253912509</v>
      </c>
      <c r="BR10" s="357">
        <f t="shared" si="2"/>
        <v>2920.431384151887</v>
      </c>
      <c r="BS10" s="357">
        <f t="shared" si="2"/>
        <v>3022.626540419481</v>
      </c>
      <c r="BT10" s="357">
        <f t="shared" si="2"/>
        <v>2986.8507486849603</v>
      </c>
      <c r="BU10" s="357">
        <f t="shared" si="2"/>
        <v>3006.8365683566876</v>
      </c>
      <c r="BV10" s="357">
        <f t="shared" si="2"/>
        <v>3068.4610199917634</v>
      </c>
      <c r="BW10" s="357">
        <f t="shared" si="2"/>
        <v>3089.5527678206845</v>
      </c>
      <c r="BX10" s="358">
        <f t="shared" si="2"/>
        <v>3130.1382321167439</v>
      </c>
      <c r="BY10" s="358">
        <f t="shared" si="2"/>
        <v>3173.706056955225</v>
      </c>
      <c r="BZ10" s="358">
        <f t="shared" si="2"/>
        <v>3212.788718922809</v>
      </c>
      <c r="CA10" s="359">
        <f t="shared" si="2"/>
        <v>3256.3239677499714</v>
      </c>
    </row>
    <row r="11" spans="1:79" ht="25.5" customHeight="1" x14ac:dyDescent="0.4">
      <c r="B11" s="364" t="s">
        <v>167</v>
      </c>
      <c r="C11" s="123"/>
      <c r="D11" s="361">
        <v>0</v>
      </c>
      <c r="E11" s="361">
        <v>0</v>
      </c>
      <c r="F11" s="361">
        <v>0</v>
      </c>
      <c r="G11" s="361">
        <v>0</v>
      </c>
      <c r="H11" s="361">
        <v>0</v>
      </c>
      <c r="I11" s="361">
        <v>0</v>
      </c>
      <c r="J11" s="361">
        <v>0</v>
      </c>
      <c r="K11" s="361">
        <v>0</v>
      </c>
      <c r="L11" s="361">
        <v>0</v>
      </c>
      <c r="M11" s="361">
        <v>0</v>
      </c>
      <c r="N11" s="361">
        <v>0</v>
      </c>
      <c r="O11" s="361">
        <v>0</v>
      </c>
      <c r="P11" s="361">
        <v>0</v>
      </c>
      <c r="Q11" s="361">
        <v>0</v>
      </c>
      <c r="R11" s="361">
        <v>0</v>
      </c>
      <c r="S11" s="361">
        <v>0</v>
      </c>
      <c r="T11" s="361">
        <v>0</v>
      </c>
      <c r="U11" s="361">
        <v>0</v>
      </c>
      <c r="V11" s="361">
        <v>0</v>
      </c>
      <c r="W11" s="361">
        <v>0</v>
      </c>
      <c r="X11" s="361">
        <v>0</v>
      </c>
      <c r="Y11" s="361">
        <v>0</v>
      </c>
      <c r="Z11" s="361">
        <v>524.30834709215765</v>
      </c>
      <c r="AA11" s="361">
        <v>511.93440415831418</v>
      </c>
      <c r="AB11" s="361">
        <v>471.66375581571492</v>
      </c>
      <c r="AC11" s="361">
        <v>433.40484587776501</v>
      </c>
      <c r="AD11" s="361">
        <v>403.62224051607376</v>
      </c>
      <c r="AE11" s="361">
        <v>379.46538291277125</v>
      </c>
      <c r="AF11" s="361">
        <v>490.55086435456701</v>
      </c>
      <c r="AG11" s="361">
        <v>489.74862675166321</v>
      </c>
      <c r="AH11" s="361">
        <v>502.6645090824465</v>
      </c>
      <c r="AI11" s="361">
        <v>511.9933046464472</v>
      </c>
      <c r="AJ11" s="361">
        <v>512.14467649154938</v>
      </c>
      <c r="AK11" s="361">
        <v>491.44789711856487</v>
      </c>
      <c r="AL11" s="361">
        <v>440.67585527012352</v>
      </c>
      <c r="AM11" s="361">
        <v>390.23426236668149</v>
      </c>
      <c r="AN11" s="361">
        <v>421.80033105605077</v>
      </c>
      <c r="AO11" s="361">
        <v>407.29144289002386</v>
      </c>
      <c r="AP11" s="361">
        <v>401.37875122443586</v>
      </c>
      <c r="AQ11" s="361">
        <v>114.60972098963801</v>
      </c>
      <c r="AR11" s="361">
        <v>56.992254139103018</v>
      </c>
      <c r="AS11" s="361">
        <v>59.688434638420183</v>
      </c>
      <c r="AT11" s="361">
        <v>61.275992247399131</v>
      </c>
      <c r="AU11" s="361">
        <v>53.275952855733628</v>
      </c>
      <c r="AV11" s="361">
        <v>52.882878114052595</v>
      </c>
      <c r="AW11" s="361">
        <v>54.085752093498122</v>
      </c>
      <c r="AX11" s="361">
        <v>43.7234706784431</v>
      </c>
      <c r="AY11" s="361">
        <v>44.866847919490688</v>
      </c>
      <c r="AZ11" s="361">
        <v>49.666253725422351</v>
      </c>
      <c r="BA11" s="361">
        <v>53.920182744892053</v>
      </c>
      <c r="BB11" s="361">
        <v>56.955956467707885</v>
      </c>
      <c r="BC11" s="361">
        <v>56.74499593578313</v>
      </c>
      <c r="BD11" s="361">
        <v>64.840013704666688</v>
      </c>
      <c r="BE11" s="361">
        <v>80.107876434629759</v>
      </c>
      <c r="BF11" s="361">
        <v>96.299868737590771</v>
      </c>
      <c r="BG11" s="361">
        <v>175.16085340212678</v>
      </c>
      <c r="BH11" s="361">
        <v>200.16324205784818</v>
      </c>
      <c r="BI11" s="361">
        <v>213.10137970623987</v>
      </c>
      <c r="BJ11" s="361">
        <v>221.83013055876901</v>
      </c>
      <c r="BK11" s="361">
        <v>304.46185496092295</v>
      </c>
      <c r="BL11" s="361">
        <v>385.58430516373352</v>
      </c>
      <c r="BM11" s="361">
        <v>408.18594016565083</v>
      </c>
      <c r="BN11" s="361">
        <v>399.26050536141287</v>
      </c>
      <c r="BO11" s="361">
        <v>419.66043564107201</v>
      </c>
      <c r="BP11" s="361">
        <v>445.40631594635079</v>
      </c>
      <c r="BQ11" s="361">
        <v>442.04554546047711</v>
      </c>
      <c r="BR11" s="361">
        <v>454.51069155100242</v>
      </c>
      <c r="BS11" s="361">
        <v>477.75607299454163</v>
      </c>
      <c r="BT11" s="361">
        <v>462.67956927435722</v>
      </c>
      <c r="BU11" s="361">
        <v>443.71656879456674</v>
      </c>
      <c r="BV11" s="361">
        <v>437.89943959161928</v>
      </c>
      <c r="BW11" s="361">
        <v>447.7378758448649</v>
      </c>
      <c r="BX11" s="362">
        <v>455.15335377246015</v>
      </c>
      <c r="BY11" s="362">
        <v>462.13285955988385</v>
      </c>
      <c r="BZ11" s="362">
        <v>466.14377419565233</v>
      </c>
      <c r="CA11" s="363">
        <v>471.70785963829155</v>
      </c>
    </row>
    <row r="12" spans="1:79" s="310" customFormat="1" ht="34.5" customHeight="1" thickBot="1" x14ac:dyDescent="0.4">
      <c r="A12" s="488"/>
      <c r="B12" s="489" t="s">
        <v>185</v>
      </c>
      <c r="C12" s="490"/>
      <c r="D12" s="491">
        <v>0</v>
      </c>
      <c r="E12" s="491">
        <v>0</v>
      </c>
      <c r="F12" s="491">
        <v>0</v>
      </c>
      <c r="G12" s="491">
        <v>0</v>
      </c>
      <c r="H12" s="491">
        <v>0</v>
      </c>
      <c r="I12" s="491">
        <v>0</v>
      </c>
      <c r="J12" s="491">
        <v>0</v>
      </c>
      <c r="K12" s="491">
        <v>0</v>
      </c>
      <c r="L12" s="491">
        <v>0</v>
      </c>
      <c r="M12" s="491">
        <v>0</v>
      </c>
      <c r="N12" s="491">
        <v>0</v>
      </c>
      <c r="O12" s="491">
        <v>0</v>
      </c>
      <c r="P12" s="491">
        <v>0</v>
      </c>
      <c r="Q12" s="491">
        <v>0</v>
      </c>
      <c r="R12" s="491">
        <v>0</v>
      </c>
      <c r="S12" s="491">
        <v>0</v>
      </c>
      <c r="T12" s="491">
        <v>0</v>
      </c>
      <c r="U12" s="491">
        <v>0</v>
      </c>
      <c r="V12" s="491">
        <v>0</v>
      </c>
      <c r="W12" s="491">
        <v>0</v>
      </c>
      <c r="X12" s="491">
        <v>0</v>
      </c>
      <c r="Y12" s="491">
        <v>0</v>
      </c>
      <c r="Z12" s="491">
        <v>0</v>
      </c>
      <c r="AA12" s="491">
        <v>0</v>
      </c>
      <c r="AB12" s="491">
        <v>0</v>
      </c>
      <c r="AC12" s="491">
        <v>0</v>
      </c>
      <c r="AD12" s="491">
        <v>0</v>
      </c>
      <c r="AE12" s="491">
        <v>0</v>
      </c>
      <c r="AF12" s="491">
        <v>0</v>
      </c>
      <c r="AG12" s="491">
        <v>0</v>
      </c>
      <c r="AH12" s="491">
        <v>0</v>
      </c>
      <c r="AI12" s="491">
        <v>0</v>
      </c>
      <c r="AJ12" s="491">
        <v>0</v>
      </c>
      <c r="AK12" s="491">
        <v>0</v>
      </c>
      <c r="AL12" s="491">
        <v>0</v>
      </c>
      <c r="AM12" s="491">
        <v>0</v>
      </c>
      <c r="AN12" s="491">
        <v>0</v>
      </c>
      <c r="AO12" s="491">
        <v>0</v>
      </c>
      <c r="AP12" s="491">
        <v>0</v>
      </c>
      <c r="AQ12" s="491">
        <v>435.89004356993917</v>
      </c>
      <c r="AR12" s="491">
        <v>530.25915648588591</v>
      </c>
      <c r="AS12" s="491">
        <v>563.22849010485902</v>
      </c>
      <c r="AT12" s="491">
        <v>571.53309269815315</v>
      </c>
      <c r="AU12" s="491">
        <v>702.29035459724457</v>
      </c>
      <c r="AV12" s="491">
        <v>728.60854290472469</v>
      </c>
      <c r="AW12" s="491">
        <v>681.80826881500661</v>
      </c>
      <c r="AX12" s="491">
        <v>777.30614539454393</v>
      </c>
      <c r="AY12" s="491">
        <v>823.74508401404091</v>
      </c>
      <c r="AZ12" s="491">
        <v>517.22717401448244</v>
      </c>
      <c r="BA12" s="491">
        <v>756.86971836635098</v>
      </c>
      <c r="BB12" s="491">
        <v>823.14039114160721</v>
      </c>
      <c r="BC12" s="491">
        <v>941.59800405619023</v>
      </c>
      <c r="BD12" s="491">
        <v>939.68932705530858</v>
      </c>
      <c r="BE12" s="491">
        <v>913.05954508605055</v>
      </c>
      <c r="BF12" s="491">
        <v>1013.9917112912326</v>
      </c>
      <c r="BG12" s="491">
        <v>1420.5588019170721</v>
      </c>
      <c r="BH12" s="491">
        <v>1725.6687026196498</v>
      </c>
      <c r="BI12" s="491">
        <v>1541.5609543468938</v>
      </c>
      <c r="BJ12" s="491">
        <v>1660.6033231168103</v>
      </c>
      <c r="BK12" s="491">
        <v>2003.3471205434498</v>
      </c>
      <c r="BL12" s="491">
        <v>2342.3952763940601</v>
      </c>
      <c r="BM12" s="491">
        <v>2400.6537513943053</v>
      </c>
      <c r="BN12" s="491">
        <v>2482.736522346635</v>
      </c>
      <c r="BO12" s="491">
        <v>2519.8543934488644</v>
      </c>
      <c r="BP12" s="491">
        <v>2526.0270061919168</v>
      </c>
      <c r="BQ12" s="491">
        <v>2471.0837799307737</v>
      </c>
      <c r="BR12" s="491">
        <v>2465.9206926008846</v>
      </c>
      <c r="BS12" s="491">
        <v>2544.8704674249393</v>
      </c>
      <c r="BT12" s="491">
        <v>2524.1711794106031</v>
      </c>
      <c r="BU12" s="491">
        <v>2563.1199995621209</v>
      </c>
      <c r="BV12" s="491">
        <v>2630.5615804001441</v>
      </c>
      <c r="BW12" s="491">
        <v>2641.8148919758196</v>
      </c>
      <c r="BX12" s="473">
        <v>2674.984878344284</v>
      </c>
      <c r="BY12" s="473">
        <v>2711.5731973953411</v>
      </c>
      <c r="BZ12" s="473">
        <v>2746.6449447271566</v>
      </c>
      <c r="CA12" s="474">
        <v>2784.6161081116798</v>
      </c>
    </row>
    <row r="13" spans="1:79" ht="40.5" customHeight="1" x14ac:dyDescent="0.4">
      <c r="A13" s="384"/>
      <c r="B13" s="370" t="s">
        <v>540</v>
      </c>
      <c r="C13" s="385"/>
      <c r="D13" s="372" t="s">
        <v>671</v>
      </c>
      <c r="E13" s="372" t="s">
        <v>672</v>
      </c>
      <c r="F13" s="372" t="s">
        <v>673</v>
      </c>
      <c r="G13" s="372" t="s">
        <v>674</v>
      </c>
      <c r="H13" s="372" t="s">
        <v>675</v>
      </c>
      <c r="I13" s="372" t="s">
        <v>676</v>
      </c>
      <c r="J13" s="372" t="s">
        <v>677</v>
      </c>
      <c r="K13" s="372" t="s">
        <v>678</v>
      </c>
      <c r="L13" s="372" t="s">
        <v>679</v>
      </c>
      <c r="M13" s="372" t="s">
        <v>680</v>
      </c>
      <c r="N13" s="372" t="s">
        <v>681</v>
      </c>
      <c r="O13" s="372" t="s">
        <v>682</v>
      </c>
      <c r="P13" s="372" t="s">
        <v>683</v>
      </c>
      <c r="Q13" s="372" t="s">
        <v>684</v>
      </c>
      <c r="R13" s="372" t="s">
        <v>685</v>
      </c>
      <c r="S13" s="372" t="s">
        <v>686</v>
      </c>
      <c r="T13" s="372" t="s">
        <v>687</v>
      </c>
      <c r="U13" s="372" t="s">
        <v>688</v>
      </c>
      <c r="V13" s="372" t="s">
        <v>689</v>
      </c>
      <c r="W13" s="372" t="s">
        <v>690</v>
      </c>
      <c r="X13" s="372" t="s">
        <v>691</v>
      </c>
      <c r="Y13" s="372" t="s">
        <v>692</v>
      </c>
      <c r="Z13" s="372" t="s">
        <v>693</v>
      </c>
      <c r="AA13" s="372" t="s">
        <v>694</v>
      </c>
      <c r="AB13" s="372" t="s">
        <v>695</v>
      </c>
      <c r="AC13" s="372" t="s">
        <v>696</v>
      </c>
      <c r="AD13" s="372" t="s">
        <v>697</v>
      </c>
      <c r="AE13" s="372" t="s">
        <v>698</v>
      </c>
      <c r="AF13" s="372" t="s">
        <v>699</v>
      </c>
      <c r="AG13" s="372" t="s">
        <v>700</v>
      </c>
      <c r="AH13" s="372" t="s">
        <v>701</v>
      </c>
      <c r="AI13" s="372" t="s">
        <v>702</v>
      </c>
      <c r="AJ13" s="372" t="s">
        <v>703</v>
      </c>
      <c r="AK13" s="372" t="s">
        <v>704</v>
      </c>
      <c r="AL13" s="372" t="s">
        <v>705</v>
      </c>
      <c r="AM13" s="372" t="s">
        <v>706</v>
      </c>
      <c r="AN13" s="372" t="s">
        <v>707</v>
      </c>
      <c r="AO13" s="372" t="s">
        <v>708</v>
      </c>
      <c r="AP13" s="372" t="s">
        <v>709</v>
      </c>
      <c r="AQ13" s="372" t="s">
        <v>710</v>
      </c>
      <c r="AR13" s="372" t="s">
        <v>711</v>
      </c>
      <c r="AS13" s="372" t="s">
        <v>712</v>
      </c>
      <c r="AT13" s="372" t="s">
        <v>713</v>
      </c>
      <c r="AU13" s="372" t="s">
        <v>714</v>
      </c>
      <c r="AV13" s="372" t="s">
        <v>715</v>
      </c>
      <c r="AW13" s="372" t="s">
        <v>716</v>
      </c>
      <c r="AX13" s="372" t="s">
        <v>717</v>
      </c>
      <c r="AY13" s="372" t="s">
        <v>718</v>
      </c>
      <c r="AZ13" s="372" t="s">
        <v>719</v>
      </c>
      <c r="BA13" s="372" t="s">
        <v>720</v>
      </c>
      <c r="BB13" s="372" t="s">
        <v>721</v>
      </c>
      <c r="BC13" s="372" t="s">
        <v>722</v>
      </c>
      <c r="BD13" s="372" t="s">
        <v>723</v>
      </c>
      <c r="BE13" s="372" t="s">
        <v>724</v>
      </c>
      <c r="BF13" s="372" t="s">
        <v>725</v>
      </c>
      <c r="BG13" s="372" t="s">
        <v>726</v>
      </c>
      <c r="BH13" s="372" t="s">
        <v>727</v>
      </c>
      <c r="BI13" s="372" t="s">
        <v>728</v>
      </c>
      <c r="BJ13" s="372" t="s">
        <v>729</v>
      </c>
      <c r="BK13" s="372" t="s">
        <v>730</v>
      </c>
      <c r="BL13" s="372" t="s">
        <v>731</v>
      </c>
      <c r="BM13" s="372" t="s">
        <v>732</v>
      </c>
      <c r="BN13" s="372" t="s">
        <v>733</v>
      </c>
      <c r="BO13" s="372" t="s">
        <v>734</v>
      </c>
      <c r="BP13" s="372" t="s">
        <v>735</v>
      </c>
      <c r="BQ13" s="372" t="s">
        <v>736</v>
      </c>
      <c r="BR13" s="372" t="s">
        <v>737</v>
      </c>
      <c r="BS13" s="372" t="s">
        <v>738</v>
      </c>
      <c r="BT13" s="372" t="s">
        <v>739</v>
      </c>
      <c r="BU13" s="372" t="s">
        <v>740</v>
      </c>
      <c r="BV13" s="372" t="s">
        <v>741</v>
      </c>
      <c r="BW13" s="372" t="s">
        <v>742</v>
      </c>
      <c r="BX13" s="372" t="s">
        <v>743</v>
      </c>
      <c r="BY13" s="372" t="s">
        <v>744</v>
      </c>
      <c r="BZ13" s="372" t="s">
        <v>745</v>
      </c>
      <c r="CA13" s="373" t="s">
        <v>746</v>
      </c>
    </row>
    <row r="14" spans="1:79" s="230" customFormat="1" ht="25.5" customHeight="1" x14ac:dyDescent="0.4">
      <c r="A14" s="360"/>
      <c r="B14" s="364" t="s">
        <v>167</v>
      </c>
      <c r="C14" s="354"/>
      <c r="D14" s="358">
        <v>0</v>
      </c>
      <c r="E14" s="358">
        <v>0</v>
      </c>
      <c r="F14" s="358">
        <v>0</v>
      </c>
      <c r="G14" s="358">
        <v>0</v>
      </c>
      <c r="H14" s="358">
        <v>0</v>
      </c>
      <c r="I14" s="358">
        <v>0</v>
      </c>
      <c r="J14" s="358">
        <v>0</v>
      </c>
      <c r="K14" s="358">
        <v>0</v>
      </c>
      <c r="L14" s="358">
        <v>0</v>
      </c>
      <c r="M14" s="358">
        <v>0</v>
      </c>
      <c r="N14" s="358">
        <v>0</v>
      </c>
      <c r="O14" s="358">
        <v>0</v>
      </c>
      <c r="P14" s="358">
        <v>0</v>
      </c>
      <c r="Q14" s="358">
        <v>0</v>
      </c>
      <c r="R14" s="358">
        <v>0</v>
      </c>
      <c r="S14" s="358">
        <v>0</v>
      </c>
      <c r="T14" s="358">
        <v>0</v>
      </c>
      <c r="U14" s="358">
        <v>0</v>
      </c>
      <c r="V14" s="358">
        <v>0</v>
      </c>
      <c r="W14" s="358">
        <v>0</v>
      </c>
      <c r="X14" s="358">
        <v>0</v>
      </c>
      <c r="Y14" s="358">
        <v>0</v>
      </c>
      <c r="Z14" s="358">
        <v>0</v>
      </c>
      <c r="AA14" s="358">
        <v>0</v>
      </c>
      <c r="AB14" s="358">
        <v>0</v>
      </c>
      <c r="AC14" s="358">
        <v>0</v>
      </c>
      <c r="AD14" s="358">
        <v>0</v>
      </c>
      <c r="AE14" s="358">
        <v>0</v>
      </c>
      <c r="AF14" s="358">
        <v>0</v>
      </c>
      <c r="AG14" s="358">
        <v>0</v>
      </c>
      <c r="AH14" s="358">
        <v>0</v>
      </c>
      <c r="AI14" s="358">
        <v>0</v>
      </c>
      <c r="AJ14" s="358">
        <v>0</v>
      </c>
      <c r="AK14" s="358">
        <v>0</v>
      </c>
      <c r="AL14" s="358">
        <v>0</v>
      </c>
      <c r="AM14" s="358">
        <v>0</v>
      </c>
      <c r="AN14" s="358">
        <v>0</v>
      </c>
      <c r="AO14" s="358">
        <v>0</v>
      </c>
      <c r="AP14" s="358">
        <v>0</v>
      </c>
      <c r="AQ14" s="358">
        <v>0</v>
      </c>
      <c r="AR14" s="358">
        <v>0</v>
      </c>
      <c r="AS14" s="358">
        <v>0</v>
      </c>
      <c r="AT14" s="358">
        <v>0</v>
      </c>
      <c r="AU14" s="358">
        <v>11</v>
      </c>
      <c r="AV14" s="358">
        <v>13</v>
      </c>
      <c r="AW14" s="358">
        <v>12</v>
      </c>
      <c r="AX14" s="358">
        <v>11</v>
      </c>
      <c r="AY14" s="358">
        <v>13</v>
      </c>
      <c r="AZ14" s="358">
        <v>12</v>
      </c>
      <c r="BA14" s="358">
        <v>11</v>
      </c>
      <c r="BB14" s="358">
        <v>13</v>
      </c>
      <c r="BC14" s="358">
        <v>13</v>
      </c>
      <c r="BD14" s="358">
        <v>15</v>
      </c>
      <c r="BE14" s="358">
        <v>17</v>
      </c>
      <c r="BF14" s="358">
        <v>17</v>
      </c>
      <c r="BG14" s="358">
        <v>25</v>
      </c>
      <c r="BH14" s="358">
        <v>29</v>
      </c>
      <c r="BI14" s="358">
        <v>31</v>
      </c>
      <c r="BJ14" s="358">
        <v>30</v>
      </c>
      <c r="BK14" s="358">
        <v>44</v>
      </c>
      <c r="BL14" s="358">
        <v>54</v>
      </c>
      <c r="BM14" s="358">
        <v>56</v>
      </c>
      <c r="BN14" s="358">
        <v>54</v>
      </c>
      <c r="BO14" s="358">
        <v>57</v>
      </c>
      <c r="BP14" s="358">
        <v>60</v>
      </c>
      <c r="BQ14" s="358">
        <v>58</v>
      </c>
      <c r="BR14" s="358">
        <v>59</v>
      </c>
      <c r="BS14" s="358">
        <v>62</v>
      </c>
      <c r="BT14" s="358">
        <v>61</v>
      </c>
      <c r="BU14" s="358">
        <v>59</v>
      </c>
      <c r="BV14" s="358">
        <v>61</v>
      </c>
      <c r="BW14" s="358">
        <v>62</v>
      </c>
      <c r="BX14" s="358">
        <v>63</v>
      </c>
      <c r="BY14" s="358">
        <v>64</v>
      </c>
      <c r="BZ14" s="492">
        <v>64</v>
      </c>
      <c r="CA14" s="374">
        <v>65</v>
      </c>
    </row>
    <row r="15" spans="1:79" s="310" customFormat="1" ht="34.5" customHeight="1" thickBot="1" x14ac:dyDescent="0.4">
      <c r="A15" s="493"/>
      <c r="B15" s="494" t="s">
        <v>185</v>
      </c>
      <c r="C15" s="493"/>
      <c r="D15" s="495">
        <v>0</v>
      </c>
      <c r="E15" s="495">
        <v>0</v>
      </c>
      <c r="F15" s="495">
        <v>0</v>
      </c>
      <c r="G15" s="495">
        <v>0</v>
      </c>
      <c r="H15" s="495">
        <v>0</v>
      </c>
      <c r="I15" s="495">
        <v>0</v>
      </c>
      <c r="J15" s="495">
        <v>0</v>
      </c>
      <c r="K15" s="495">
        <v>0</v>
      </c>
      <c r="L15" s="495">
        <v>0</v>
      </c>
      <c r="M15" s="495">
        <v>0</v>
      </c>
      <c r="N15" s="495">
        <v>0</v>
      </c>
      <c r="O15" s="495">
        <v>0</v>
      </c>
      <c r="P15" s="495">
        <v>0</v>
      </c>
      <c r="Q15" s="495">
        <v>0</v>
      </c>
      <c r="R15" s="495">
        <v>0</v>
      </c>
      <c r="S15" s="495">
        <v>0</v>
      </c>
      <c r="T15" s="495">
        <v>0</v>
      </c>
      <c r="U15" s="495">
        <v>0</v>
      </c>
      <c r="V15" s="495">
        <v>0</v>
      </c>
      <c r="W15" s="495">
        <v>0</v>
      </c>
      <c r="X15" s="495">
        <v>0</v>
      </c>
      <c r="Y15" s="495">
        <v>0</v>
      </c>
      <c r="Z15" s="495">
        <v>0</v>
      </c>
      <c r="AA15" s="495">
        <v>0</v>
      </c>
      <c r="AB15" s="495">
        <v>0</v>
      </c>
      <c r="AC15" s="495">
        <v>0</v>
      </c>
      <c r="AD15" s="495">
        <v>0</v>
      </c>
      <c r="AE15" s="495">
        <v>0</v>
      </c>
      <c r="AF15" s="495">
        <v>0</v>
      </c>
      <c r="AG15" s="495">
        <v>0</v>
      </c>
      <c r="AH15" s="495">
        <v>0</v>
      </c>
      <c r="AI15" s="495">
        <v>0</v>
      </c>
      <c r="AJ15" s="495">
        <v>0</v>
      </c>
      <c r="AK15" s="495">
        <v>0</v>
      </c>
      <c r="AL15" s="495">
        <v>0</v>
      </c>
      <c r="AM15" s="495">
        <v>0</v>
      </c>
      <c r="AN15" s="495">
        <v>0</v>
      </c>
      <c r="AO15" s="495">
        <v>0</v>
      </c>
      <c r="AP15" s="495">
        <v>0</v>
      </c>
      <c r="AQ15" s="495">
        <v>0</v>
      </c>
      <c r="AR15" s="495">
        <v>0</v>
      </c>
      <c r="AS15" s="495">
        <v>0</v>
      </c>
      <c r="AT15" s="495">
        <v>0</v>
      </c>
      <c r="AU15" s="495">
        <v>0</v>
      </c>
      <c r="AV15" s="495">
        <v>0</v>
      </c>
      <c r="AW15" s="495">
        <v>0</v>
      </c>
      <c r="AX15" s="495">
        <v>0</v>
      </c>
      <c r="AY15" s="495">
        <v>0</v>
      </c>
      <c r="AZ15" s="495">
        <v>0</v>
      </c>
      <c r="BA15" s="495">
        <v>0</v>
      </c>
      <c r="BB15" s="495">
        <v>0</v>
      </c>
      <c r="BC15" s="495">
        <v>0</v>
      </c>
      <c r="BD15" s="495">
        <v>80</v>
      </c>
      <c r="BE15" s="495">
        <v>82</v>
      </c>
      <c r="BF15" s="495">
        <v>86</v>
      </c>
      <c r="BG15" s="495">
        <v>104</v>
      </c>
      <c r="BH15" s="495">
        <v>137</v>
      </c>
      <c r="BI15" s="495">
        <v>154</v>
      </c>
      <c r="BJ15" s="495">
        <v>154</v>
      </c>
      <c r="BK15" s="495">
        <v>193</v>
      </c>
      <c r="BL15" s="495">
        <v>245</v>
      </c>
      <c r="BM15" s="495">
        <v>250</v>
      </c>
      <c r="BN15" s="495">
        <v>269</v>
      </c>
      <c r="BO15" s="495">
        <v>266</v>
      </c>
      <c r="BP15" s="495">
        <v>275</v>
      </c>
      <c r="BQ15" s="495">
        <v>271</v>
      </c>
      <c r="BR15" s="495">
        <v>264</v>
      </c>
      <c r="BS15" s="495">
        <v>263</v>
      </c>
      <c r="BT15" s="495">
        <v>264</v>
      </c>
      <c r="BU15" s="495">
        <v>262</v>
      </c>
      <c r="BV15" s="495">
        <v>267</v>
      </c>
      <c r="BW15" s="495">
        <v>269</v>
      </c>
      <c r="BX15" s="495">
        <v>270</v>
      </c>
      <c r="BY15" s="495">
        <v>272</v>
      </c>
      <c r="BZ15" s="495">
        <v>273</v>
      </c>
      <c r="CA15" s="496">
        <v>274</v>
      </c>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39997558519241921"/>
  </sheetPr>
  <dimension ref="A1:CA15"/>
  <sheetViews>
    <sheetView zoomScale="70" zoomScaleNormal="70" workbookViewId="0">
      <pane xSplit="3" topLeftCell="BS1" activePane="topRight" state="frozen"/>
      <selection activeCell="A4" sqref="A4"/>
      <selection pane="top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355" customWidth="1"/>
    <col min="76" max="79" width="12.73046875" style="312" customWidth="1"/>
    <col min="80" max="16384" width="9.1328125" style="312"/>
  </cols>
  <sheetData>
    <row r="1" spans="1:79" s="310" customFormat="1" ht="25.5" customHeight="1" thickBot="1" x14ac:dyDescent="0.4">
      <c r="A1" s="40" t="s">
        <v>42</v>
      </c>
      <c r="B1" s="41" t="s">
        <v>82</v>
      </c>
      <c r="C1" s="92"/>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9"/>
      <c r="BW1" s="309"/>
      <c r="BX1" s="309"/>
    </row>
    <row r="2" spans="1:79" ht="15.75" customHeight="1" x14ac:dyDescent="0.4">
      <c r="A2" s="44" t="s">
        <v>592</v>
      </c>
      <c r="B2" s="17" t="s">
        <v>541</v>
      </c>
      <c r="C2" s="17"/>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69"/>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30" customFormat="1" ht="26.25" customHeight="1" x14ac:dyDescent="0.4">
      <c r="A4" s="356"/>
      <c r="B4" s="323" t="s">
        <v>100</v>
      </c>
      <c r="C4" s="91"/>
      <c r="D4" s="357">
        <f t="shared" ref="D4:BM4" si="0">SUM(D5:D7)</f>
        <v>0</v>
      </c>
      <c r="E4" s="357">
        <f t="shared" si="0"/>
        <v>0</v>
      </c>
      <c r="F4" s="357">
        <f t="shared" si="0"/>
        <v>0</v>
      </c>
      <c r="G4" s="357">
        <f t="shared" si="0"/>
        <v>0</v>
      </c>
      <c r="H4" s="357">
        <f t="shared" si="0"/>
        <v>0</v>
      </c>
      <c r="I4" s="357">
        <f t="shared" si="0"/>
        <v>0</v>
      </c>
      <c r="J4" s="357">
        <f t="shared" si="0"/>
        <v>0</v>
      </c>
      <c r="K4" s="357">
        <f t="shared" si="0"/>
        <v>0</v>
      </c>
      <c r="L4" s="357">
        <f t="shared" si="0"/>
        <v>0</v>
      </c>
      <c r="M4" s="357">
        <f t="shared" si="0"/>
        <v>0</v>
      </c>
      <c r="N4" s="357">
        <f t="shared" si="0"/>
        <v>0</v>
      </c>
      <c r="O4" s="357">
        <f t="shared" si="0"/>
        <v>0</v>
      </c>
      <c r="P4" s="357">
        <f t="shared" si="0"/>
        <v>0</v>
      </c>
      <c r="Q4" s="357">
        <f t="shared" si="0"/>
        <v>0</v>
      </c>
      <c r="R4" s="357">
        <f t="shared" si="0"/>
        <v>0</v>
      </c>
      <c r="S4" s="357">
        <f t="shared" si="0"/>
        <v>0</v>
      </c>
      <c r="T4" s="357">
        <f t="shared" si="0"/>
        <v>0</v>
      </c>
      <c r="U4" s="357">
        <f t="shared" si="0"/>
        <v>0</v>
      </c>
      <c r="V4" s="357">
        <f t="shared" si="0"/>
        <v>0</v>
      </c>
      <c r="W4" s="357">
        <f t="shared" si="0"/>
        <v>0</v>
      </c>
      <c r="X4" s="357">
        <f t="shared" si="0"/>
        <v>0</v>
      </c>
      <c r="Y4" s="357">
        <f t="shared" si="0"/>
        <v>0</v>
      </c>
      <c r="Z4" s="357">
        <f t="shared" si="0"/>
        <v>0</v>
      </c>
      <c r="AA4" s="357">
        <f t="shared" si="0"/>
        <v>0</v>
      </c>
      <c r="AB4" s="357">
        <f t="shared" si="0"/>
        <v>0</v>
      </c>
      <c r="AC4" s="357">
        <f t="shared" si="0"/>
        <v>0</v>
      </c>
      <c r="AD4" s="357">
        <f t="shared" si="0"/>
        <v>0</v>
      </c>
      <c r="AE4" s="357">
        <f t="shared" si="0"/>
        <v>0</v>
      </c>
      <c r="AF4" s="357">
        <f t="shared" si="0"/>
        <v>0</v>
      </c>
      <c r="AG4" s="357">
        <f t="shared" si="0"/>
        <v>0</v>
      </c>
      <c r="AH4" s="357">
        <f t="shared" si="0"/>
        <v>0</v>
      </c>
      <c r="AI4" s="357">
        <f t="shared" si="0"/>
        <v>0</v>
      </c>
      <c r="AJ4" s="357">
        <f t="shared" si="0"/>
        <v>0</v>
      </c>
      <c r="AK4" s="357">
        <f t="shared" si="0"/>
        <v>0</v>
      </c>
      <c r="AL4" s="357">
        <f t="shared" si="0"/>
        <v>0</v>
      </c>
      <c r="AM4" s="357">
        <f t="shared" si="0"/>
        <v>0</v>
      </c>
      <c r="AN4" s="357">
        <f t="shared" si="0"/>
        <v>0</v>
      </c>
      <c r="AO4" s="357">
        <f t="shared" si="0"/>
        <v>0</v>
      </c>
      <c r="AP4" s="357">
        <f t="shared" si="0"/>
        <v>0</v>
      </c>
      <c r="AQ4" s="357">
        <f t="shared" si="0"/>
        <v>0</v>
      </c>
      <c r="AR4" s="357">
        <f t="shared" si="0"/>
        <v>0</v>
      </c>
      <c r="AS4" s="357">
        <f t="shared" si="0"/>
        <v>0</v>
      </c>
      <c r="AT4" s="357">
        <f t="shared" si="0"/>
        <v>0</v>
      </c>
      <c r="AU4" s="357">
        <f t="shared" si="0"/>
        <v>0</v>
      </c>
      <c r="AV4" s="357">
        <f t="shared" si="0"/>
        <v>0</v>
      </c>
      <c r="AW4" s="357">
        <f t="shared" si="0"/>
        <v>0</v>
      </c>
      <c r="AX4" s="357">
        <f t="shared" si="0"/>
        <v>0</v>
      </c>
      <c r="AY4" s="357">
        <f t="shared" si="0"/>
        <v>0</v>
      </c>
      <c r="AZ4" s="357">
        <f t="shared" si="0"/>
        <v>0</v>
      </c>
      <c r="BA4" s="357">
        <f t="shared" si="0"/>
        <v>0</v>
      </c>
      <c r="BB4" s="357">
        <f t="shared" si="0"/>
        <v>0</v>
      </c>
      <c r="BC4" s="357">
        <f t="shared" si="0"/>
        <v>0.56699999999999995</v>
      </c>
      <c r="BD4" s="357">
        <f t="shared" si="0"/>
        <v>42.750999999999998</v>
      </c>
      <c r="BE4" s="357">
        <f t="shared" si="0"/>
        <v>82</v>
      </c>
      <c r="BF4" s="357">
        <f t="shared" si="0"/>
        <v>180.13019312</v>
      </c>
      <c r="BG4" s="357">
        <f t="shared" si="0"/>
        <v>139.34738139999999</v>
      </c>
      <c r="BH4" s="357">
        <f t="shared" si="0"/>
        <v>87.293999999999997</v>
      </c>
      <c r="BI4" s="357">
        <f t="shared" si="0"/>
        <v>71.74855457999999</v>
      </c>
      <c r="BJ4" s="357">
        <f t="shared" si="0"/>
        <v>86.415832980000019</v>
      </c>
      <c r="BK4" s="357">
        <f t="shared" si="0"/>
        <v>109.97339909</v>
      </c>
      <c r="BL4" s="357">
        <f t="shared" si="0"/>
        <v>112.23410000000001</v>
      </c>
      <c r="BM4" s="357">
        <f t="shared" si="0"/>
        <v>115.10395912999999</v>
      </c>
      <c r="BN4" s="357">
        <v>138.13980000000001</v>
      </c>
      <c r="BO4" s="357">
        <v>47.019696670000002</v>
      </c>
      <c r="BP4" s="357">
        <v>1.39356865</v>
      </c>
      <c r="BQ4" s="357">
        <v>0.86930000000000007</v>
      </c>
      <c r="BR4" s="357">
        <v>0.41239731999999996</v>
      </c>
      <c r="BS4" s="357">
        <v>9.3574789999999977E-2</v>
      </c>
      <c r="BT4" s="357">
        <v>2.7997579999999994E-2</v>
      </c>
      <c r="BU4" s="357">
        <v>3.2353730000000004E-2</v>
      </c>
      <c r="BV4" s="357">
        <v>0</v>
      </c>
      <c r="BW4" s="357">
        <v>0</v>
      </c>
      <c r="BX4" s="358">
        <v>0</v>
      </c>
      <c r="BY4" s="358">
        <v>0</v>
      </c>
      <c r="BZ4" s="358">
        <v>0</v>
      </c>
      <c r="CA4" s="359">
        <v>0</v>
      </c>
    </row>
    <row r="5" spans="1:79" x14ac:dyDescent="0.4">
      <c r="B5" s="327" t="s">
        <v>542</v>
      </c>
      <c r="C5" s="327"/>
      <c r="D5" s="361">
        <v>0</v>
      </c>
      <c r="E5" s="361">
        <v>0</v>
      </c>
      <c r="F5" s="361">
        <v>0</v>
      </c>
      <c r="G5" s="361">
        <v>0</v>
      </c>
      <c r="H5" s="361">
        <v>0</v>
      </c>
      <c r="I5" s="361">
        <v>0</v>
      </c>
      <c r="J5" s="361">
        <v>0</v>
      </c>
      <c r="K5" s="361">
        <v>0</v>
      </c>
      <c r="L5" s="361">
        <v>0</v>
      </c>
      <c r="M5" s="361">
        <v>0</v>
      </c>
      <c r="N5" s="361">
        <v>0</v>
      </c>
      <c r="O5" s="361">
        <v>0</v>
      </c>
      <c r="P5" s="361">
        <v>0</v>
      </c>
      <c r="Q5" s="361">
        <v>0</v>
      </c>
      <c r="R5" s="361">
        <v>0</v>
      </c>
      <c r="S5" s="361">
        <v>0</v>
      </c>
      <c r="T5" s="361">
        <v>0</v>
      </c>
      <c r="U5" s="361">
        <v>0</v>
      </c>
      <c r="V5" s="361">
        <v>0</v>
      </c>
      <c r="W5" s="361">
        <v>0</v>
      </c>
      <c r="X5" s="361">
        <v>0</v>
      </c>
      <c r="Y5" s="361">
        <v>0</v>
      </c>
      <c r="Z5" s="361">
        <v>0</v>
      </c>
      <c r="AA5" s="361">
        <v>0</v>
      </c>
      <c r="AB5" s="361">
        <v>0</v>
      </c>
      <c r="AC5" s="361">
        <v>0</v>
      </c>
      <c r="AD5" s="361">
        <v>0</v>
      </c>
      <c r="AE5" s="361">
        <v>0</v>
      </c>
      <c r="AF5" s="361">
        <v>0</v>
      </c>
      <c r="AG5" s="361">
        <v>0</v>
      </c>
      <c r="AH5" s="361">
        <v>0</v>
      </c>
      <c r="AI5" s="361">
        <v>0</v>
      </c>
      <c r="AJ5" s="361">
        <v>0</v>
      </c>
      <c r="AK5" s="361">
        <v>0</v>
      </c>
      <c r="AL5" s="361">
        <v>0</v>
      </c>
      <c r="AM5" s="361">
        <v>0</v>
      </c>
      <c r="AN5" s="361">
        <v>0</v>
      </c>
      <c r="AO5" s="361">
        <v>0</v>
      </c>
      <c r="AP5" s="361">
        <v>0</v>
      </c>
      <c r="AQ5" s="361">
        <v>0</v>
      </c>
      <c r="AR5" s="361">
        <v>0</v>
      </c>
      <c r="AS5" s="361">
        <v>0</v>
      </c>
      <c r="AT5" s="361">
        <v>0</v>
      </c>
      <c r="AU5" s="361">
        <v>0</v>
      </c>
      <c r="AV5" s="361">
        <v>0</v>
      </c>
      <c r="AW5" s="361">
        <v>0</v>
      </c>
      <c r="AX5" s="361">
        <v>0</v>
      </c>
      <c r="AY5" s="361">
        <v>0</v>
      </c>
      <c r="AZ5" s="361">
        <v>0</v>
      </c>
      <c r="BA5" s="361">
        <v>0</v>
      </c>
      <c r="BB5" s="361">
        <v>0</v>
      </c>
      <c r="BC5" s="361">
        <v>0.56699999999999995</v>
      </c>
      <c r="BD5" s="361">
        <v>42.750999999999998</v>
      </c>
      <c r="BE5" s="361">
        <v>82</v>
      </c>
      <c r="BF5" s="361">
        <v>98</v>
      </c>
      <c r="BG5" s="361">
        <v>38.191000000000003</v>
      </c>
      <c r="BH5" s="361">
        <v>0</v>
      </c>
      <c r="BI5" s="361">
        <v>0</v>
      </c>
      <c r="BJ5" s="361">
        <v>0</v>
      </c>
      <c r="BK5" s="361">
        <v>0</v>
      </c>
      <c r="BL5" s="361">
        <v>0</v>
      </c>
      <c r="BM5" s="361">
        <v>0</v>
      </c>
      <c r="BN5" s="361">
        <v>0</v>
      </c>
      <c r="BO5" s="361">
        <v>0</v>
      </c>
      <c r="BP5" s="361">
        <v>0</v>
      </c>
      <c r="BQ5" s="361">
        <v>0</v>
      </c>
      <c r="BR5" s="361">
        <v>0</v>
      </c>
      <c r="BS5" s="361">
        <v>0</v>
      </c>
      <c r="BT5" s="361">
        <v>0</v>
      </c>
      <c r="BU5" s="361">
        <v>0</v>
      </c>
      <c r="BV5" s="361">
        <v>0</v>
      </c>
      <c r="BW5" s="361">
        <v>0</v>
      </c>
      <c r="BX5" s="362">
        <v>0</v>
      </c>
      <c r="BY5" s="362">
        <v>0</v>
      </c>
      <c r="BZ5" s="362">
        <v>0</v>
      </c>
      <c r="CA5" s="363">
        <v>0</v>
      </c>
    </row>
    <row r="6" spans="1:79" x14ac:dyDescent="0.4">
      <c r="B6" s="327" t="s">
        <v>543</v>
      </c>
      <c r="C6" s="327"/>
      <c r="D6" s="361">
        <v>0</v>
      </c>
      <c r="E6" s="361">
        <v>0</v>
      </c>
      <c r="F6" s="361">
        <v>0</v>
      </c>
      <c r="G6" s="361">
        <v>0</v>
      </c>
      <c r="H6" s="361">
        <v>0</v>
      </c>
      <c r="I6" s="361">
        <v>0</v>
      </c>
      <c r="J6" s="361">
        <v>0</v>
      </c>
      <c r="K6" s="361">
        <v>0</v>
      </c>
      <c r="L6" s="361">
        <v>0</v>
      </c>
      <c r="M6" s="361">
        <v>0</v>
      </c>
      <c r="N6" s="361">
        <v>0</v>
      </c>
      <c r="O6" s="361">
        <v>0</v>
      </c>
      <c r="P6" s="361">
        <v>0</v>
      </c>
      <c r="Q6" s="361">
        <v>0</v>
      </c>
      <c r="R6" s="361">
        <v>0</v>
      </c>
      <c r="S6" s="361">
        <v>0</v>
      </c>
      <c r="T6" s="361">
        <v>0</v>
      </c>
      <c r="U6" s="361">
        <v>0</v>
      </c>
      <c r="V6" s="361">
        <v>0</v>
      </c>
      <c r="W6" s="361">
        <v>0</v>
      </c>
      <c r="X6" s="361">
        <v>0</v>
      </c>
      <c r="Y6" s="361">
        <v>0</v>
      </c>
      <c r="Z6" s="361">
        <v>0</v>
      </c>
      <c r="AA6" s="361">
        <v>0</v>
      </c>
      <c r="AB6" s="361">
        <v>0</v>
      </c>
      <c r="AC6" s="361">
        <v>0</v>
      </c>
      <c r="AD6" s="361">
        <v>0</v>
      </c>
      <c r="AE6" s="361">
        <v>0</v>
      </c>
      <c r="AF6" s="361">
        <v>0</v>
      </c>
      <c r="AG6" s="361">
        <v>0</v>
      </c>
      <c r="AH6" s="361">
        <v>0</v>
      </c>
      <c r="AI6" s="361">
        <v>0</v>
      </c>
      <c r="AJ6" s="361">
        <v>0</v>
      </c>
      <c r="AK6" s="361">
        <v>0</v>
      </c>
      <c r="AL6" s="361">
        <v>0</v>
      </c>
      <c r="AM6" s="361">
        <v>0</v>
      </c>
      <c r="AN6" s="361">
        <v>0</v>
      </c>
      <c r="AO6" s="361">
        <v>0</v>
      </c>
      <c r="AP6" s="361">
        <v>0</v>
      </c>
      <c r="AQ6" s="361">
        <v>0</v>
      </c>
      <c r="AR6" s="361">
        <v>0</v>
      </c>
      <c r="AS6" s="361">
        <v>0</v>
      </c>
      <c r="AT6" s="361">
        <v>0</v>
      </c>
      <c r="AU6" s="361">
        <v>0</v>
      </c>
      <c r="AV6" s="361">
        <v>0</v>
      </c>
      <c r="AW6" s="361">
        <v>0</v>
      </c>
      <c r="AX6" s="361">
        <v>0</v>
      </c>
      <c r="AY6" s="361">
        <v>0</v>
      </c>
      <c r="AZ6" s="361">
        <v>0</v>
      </c>
      <c r="BA6" s="361">
        <v>0</v>
      </c>
      <c r="BB6" s="361">
        <v>0</v>
      </c>
      <c r="BC6" s="361">
        <v>0</v>
      </c>
      <c r="BD6" s="361">
        <v>0</v>
      </c>
      <c r="BE6" s="361">
        <v>0</v>
      </c>
      <c r="BF6" s="361">
        <v>36.808193120000006</v>
      </c>
      <c r="BG6" s="361">
        <v>50.326735474721751</v>
      </c>
      <c r="BH6" s="361">
        <v>43.058999999999997</v>
      </c>
      <c r="BI6" s="361">
        <v>35.448</v>
      </c>
      <c r="BJ6" s="361">
        <v>41.220999999999997</v>
      </c>
      <c r="BK6" s="361">
        <v>54.17288955082573</v>
      </c>
      <c r="BL6" s="361">
        <v>55.08764418804401</v>
      </c>
      <c r="BM6" s="361">
        <v>78.992913128431368</v>
      </c>
      <c r="BN6" s="361">
        <v>0</v>
      </c>
      <c r="BO6" s="361">
        <v>0</v>
      </c>
      <c r="BP6" s="361">
        <v>0</v>
      </c>
      <c r="BQ6" s="361">
        <v>0</v>
      </c>
      <c r="BR6" s="361">
        <v>0</v>
      </c>
      <c r="BS6" s="361">
        <v>0</v>
      </c>
      <c r="BT6" s="361">
        <v>0</v>
      </c>
      <c r="BU6" s="361">
        <v>0</v>
      </c>
      <c r="BV6" s="361">
        <v>0</v>
      </c>
      <c r="BW6" s="361">
        <v>0</v>
      </c>
      <c r="BX6" s="362">
        <v>0</v>
      </c>
      <c r="BY6" s="362">
        <v>0</v>
      </c>
      <c r="BZ6" s="362">
        <v>0</v>
      </c>
      <c r="CA6" s="363">
        <v>0</v>
      </c>
    </row>
    <row r="7" spans="1:79" s="334" customFormat="1" ht="26.25" customHeight="1" thickBot="1" x14ac:dyDescent="0.4">
      <c r="B7" s="497" t="s">
        <v>544</v>
      </c>
      <c r="C7" s="421"/>
      <c r="D7" s="366">
        <v>0</v>
      </c>
      <c r="E7" s="366">
        <v>0</v>
      </c>
      <c r="F7" s="366">
        <v>0</v>
      </c>
      <c r="G7" s="366">
        <v>0</v>
      </c>
      <c r="H7" s="366">
        <v>0</v>
      </c>
      <c r="I7" s="366">
        <v>0</v>
      </c>
      <c r="J7" s="366">
        <v>0</v>
      </c>
      <c r="K7" s="366">
        <v>0</v>
      </c>
      <c r="L7" s="366">
        <v>0</v>
      </c>
      <c r="M7" s="366">
        <v>0</v>
      </c>
      <c r="N7" s="366">
        <v>0</v>
      </c>
      <c r="O7" s="366">
        <v>0</v>
      </c>
      <c r="P7" s="366">
        <v>0</v>
      </c>
      <c r="Q7" s="366">
        <v>0</v>
      </c>
      <c r="R7" s="366">
        <v>0</v>
      </c>
      <c r="S7" s="366">
        <v>0</v>
      </c>
      <c r="T7" s="366">
        <v>0</v>
      </c>
      <c r="U7" s="366">
        <v>0</v>
      </c>
      <c r="V7" s="366">
        <v>0</v>
      </c>
      <c r="W7" s="366">
        <v>0</v>
      </c>
      <c r="X7" s="366">
        <v>0</v>
      </c>
      <c r="Y7" s="366">
        <v>0</v>
      </c>
      <c r="Z7" s="366">
        <v>0</v>
      </c>
      <c r="AA7" s="366">
        <v>0</v>
      </c>
      <c r="AB7" s="366">
        <v>0</v>
      </c>
      <c r="AC7" s="366">
        <v>0</v>
      </c>
      <c r="AD7" s="366">
        <v>0</v>
      </c>
      <c r="AE7" s="366">
        <v>0</v>
      </c>
      <c r="AF7" s="366">
        <v>0</v>
      </c>
      <c r="AG7" s="366">
        <v>0</v>
      </c>
      <c r="AH7" s="366">
        <v>0</v>
      </c>
      <c r="AI7" s="366">
        <v>0</v>
      </c>
      <c r="AJ7" s="366">
        <v>0</v>
      </c>
      <c r="AK7" s="366">
        <v>0</v>
      </c>
      <c r="AL7" s="366">
        <v>0</v>
      </c>
      <c r="AM7" s="366">
        <v>0</v>
      </c>
      <c r="AN7" s="366">
        <v>0</v>
      </c>
      <c r="AO7" s="366">
        <v>0</v>
      </c>
      <c r="AP7" s="366">
        <v>0</v>
      </c>
      <c r="AQ7" s="366">
        <v>0</v>
      </c>
      <c r="AR7" s="366">
        <v>0</v>
      </c>
      <c r="AS7" s="366">
        <v>0</v>
      </c>
      <c r="AT7" s="366">
        <v>0</v>
      </c>
      <c r="AU7" s="366">
        <v>0</v>
      </c>
      <c r="AV7" s="366">
        <v>0</v>
      </c>
      <c r="AW7" s="366">
        <v>0</v>
      </c>
      <c r="AX7" s="366">
        <v>0</v>
      </c>
      <c r="AY7" s="366">
        <v>0</v>
      </c>
      <c r="AZ7" s="366">
        <v>0</v>
      </c>
      <c r="BA7" s="366">
        <v>0</v>
      </c>
      <c r="BB7" s="366">
        <v>0</v>
      </c>
      <c r="BC7" s="366">
        <v>0</v>
      </c>
      <c r="BD7" s="366">
        <v>0</v>
      </c>
      <c r="BE7" s="366">
        <v>0</v>
      </c>
      <c r="BF7" s="366">
        <v>45.322000000000003</v>
      </c>
      <c r="BG7" s="366">
        <v>50.829645925278243</v>
      </c>
      <c r="BH7" s="366">
        <v>44.234999999999999</v>
      </c>
      <c r="BI7" s="366">
        <v>36.300554579999996</v>
      </c>
      <c r="BJ7" s="366">
        <v>45.194832980000022</v>
      </c>
      <c r="BK7" s="366">
        <v>55.800509539174271</v>
      </c>
      <c r="BL7" s="366">
        <v>57.146455811955995</v>
      </c>
      <c r="BM7" s="366">
        <v>36.111046001568631</v>
      </c>
      <c r="BN7" s="366">
        <v>0</v>
      </c>
      <c r="BO7" s="366">
        <v>0</v>
      </c>
      <c r="BP7" s="366">
        <v>0</v>
      </c>
      <c r="BQ7" s="366">
        <v>0</v>
      </c>
      <c r="BR7" s="366">
        <v>0</v>
      </c>
      <c r="BS7" s="366">
        <v>0</v>
      </c>
      <c r="BT7" s="366">
        <v>0</v>
      </c>
      <c r="BU7" s="366">
        <v>0</v>
      </c>
      <c r="BV7" s="366">
        <v>0</v>
      </c>
      <c r="BW7" s="366">
        <v>0</v>
      </c>
      <c r="BX7" s="366">
        <v>0</v>
      </c>
      <c r="BY7" s="366">
        <v>0</v>
      </c>
      <c r="BZ7" s="366">
        <v>0</v>
      </c>
      <c r="CA7" s="367">
        <v>0</v>
      </c>
    </row>
    <row r="8" spans="1:79" ht="26.25" customHeight="1" x14ac:dyDescent="0.4">
      <c r="A8" s="342"/>
      <c r="B8" s="17" t="s">
        <v>541</v>
      </c>
      <c r="C8" s="17"/>
      <c r="D8" s="46" t="s">
        <v>624</v>
      </c>
      <c r="E8" s="46" t="s">
        <v>625</v>
      </c>
      <c r="F8" s="46" t="s">
        <v>626</v>
      </c>
      <c r="G8" s="46" t="s">
        <v>627</v>
      </c>
      <c r="H8" s="46" t="s">
        <v>628</v>
      </c>
      <c r="I8" s="46" t="s">
        <v>629</v>
      </c>
      <c r="J8" s="46" t="s">
        <v>630</v>
      </c>
      <c r="K8" s="46" t="s">
        <v>631</v>
      </c>
      <c r="L8" s="46" t="s">
        <v>632</v>
      </c>
      <c r="M8" s="46" t="s">
        <v>633</v>
      </c>
      <c r="N8" s="46" t="s">
        <v>634</v>
      </c>
      <c r="O8" s="46" t="s">
        <v>635</v>
      </c>
      <c r="P8" s="46" t="s">
        <v>636</v>
      </c>
      <c r="Q8" s="46" t="s">
        <v>637</v>
      </c>
      <c r="R8" s="46" t="s">
        <v>638</v>
      </c>
      <c r="S8" s="46" t="s">
        <v>639</v>
      </c>
      <c r="T8" s="46" t="s">
        <v>640</v>
      </c>
      <c r="U8" s="46" t="s">
        <v>641</v>
      </c>
      <c r="V8" s="46" t="s">
        <v>642</v>
      </c>
      <c r="W8" s="46" t="s">
        <v>643</v>
      </c>
      <c r="X8" s="46" t="s">
        <v>644</v>
      </c>
      <c r="Y8" s="46" t="s">
        <v>645</v>
      </c>
      <c r="Z8" s="46" t="s">
        <v>646</v>
      </c>
      <c r="AA8" s="46" t="s">
        <v>647</v>
      </c>
      <c r="AB8" s="46" t="s">
        <v>648</v>
      </c>
      <c r="AC8" s="46" t="s">
        <v>649</v>
      </c>
      <c r="AD8" s="46" t="s">
        <v>650</v>
      </c>
      <c r="AE8" s="46" t="s">
        <v>651</v>
      </c>
      <c r="AF8" s="46" t="s">
        <v>652</v>
      </c>
      <c r="AG8" s="46" t="s">
        <v>653</v>
      </c>
      <c r="AH8" s="46" t="s">
        <v>654</v>
      </c>
      <c r="AI8" s="46" t="s">
        <v>655</v>
      </c>
      <c r="AJ8" s="46" t="s">
        <v>656</v>
      </c>
      <c r="AK8" s="46" t="s">
        <v>657</v>
      </c>
      <c r="AL8" s="46" t="s">
        <v>658</v>
      </c>
      <c r="AM8" s="46" t="s">
        <v>659</v>
      </c>
      <c r="AN8" s="46" t="s">
        <v>660</v>
      </c>
      <c r="AO8" s="46" t="s">
        <v>661</v>
      </c>
      <c r="AP8" s="46" t="s">
        <v>662</v>
      </c>
      <c r="AQ8" s="46" t="s">
        <v>663</v>
      </c>
      <c r="AR8" s="46" t="s">
        <v>664</v>
      </c>
      <c r="AS8" s="46" t="s">
        <v>665</v>
      </c>
      <c r="AT8" s="46" t="s">
        <v>666</v>
      </c>
      <c r="AU8" s="46" t="s">
        <v>667</v>
      </c>
      <c r="AV8" s="46" t="s">
        <v>668</v>
      </c>
      <c r="AW8" s="46" t="s">
        <v>669</v>
      </c>
      <c r="AX8" s="46" t="s">
        <v>670</v>
      </c>
      <c r="AY8" s="46" t="s">
        <v>593</v>
      </c>
      <c r="AZ8" s="46" t="s">
        <v>594</v>
      </c>
      <c r="BA8" s="46" t="s">
        <v>595</v>
      </c>
      <c r="BB8" s="46" t="s">
        <v>596</v>
      </c>
      <c r="BC8" s="46" t="s">
        <v>597</v>
      </c>
      <c r="BD8" s="46" t="s">
        <v>598</v>
      </c>
      <c r="BE8" s="46" t="s">
        <v>599</v>
      </c>
      <c r="BF8" s="46" t="s">
        <v>600</v>
      </c>
      <c r="BG8" s="46" t="s">
        <v>601</v>
      </c>
      <c r="BH8" s="46" t="s">
        <v>602</v>
      </c>
      <c r="BI8" s="46" t="s">
        <v>603</v>
      </c>
      <c r="BJ8" s="46" t="s">
        <v>604</v>
      </c>
      <c r="BK8" s="46" t="s">
        <v>605</v>
      </c>
      <c r="BL8" s="46" t="s">
        <v>606</v>
      </c>
      <c r="BM8" s="46" t="s">
        <v>607</v>
      </c>
      <c r="BN8" s="46" t="s">
        <v>608</v>
      </c>
      <c r="BO8" s="46" t="s">
        <v>609</v>
      </c>
      <c r="BP8" s="46" t="s">
        <v>610</v>
      </c>
      <c r="BQ8" s="46" t="s">
        <v>611</v>
      </c>
      <c r="BR8" s="46" t="s">
        <v>612</v>
      </c>
      <c r="BS8" s="46" t="s">
        <v>613</v>
      </c>
      <c r="BT8" s="46" t="s">
        <v>614</v>
      </c>
      <c r="BU8" s="46" t="s">
        <v>615</v>
      </c>
      <c r="BV8" s="46" t="s">
        <v>616</v>
      </c>
      <c r="BW8" s="46" t="s">
        <v>617</v>
      </c>
      <c r="BX8" s="46" t="s">
        <v>618</v>
      </c>
      <c r="BY8" s="46" t="s">
        <v>619</v>
      </c>
      <c r="BZ8" s="46" t="s">
        <v>620</v>
      </c>
      <c r="CA8" s="47" t="s">
        <v>621</v>
      </c>
    </row>
    <row r="9" spans="1:79" x14ac:dyDescent="0.4">
      <c r="A9" s="342"/>
      <c r="B9" s="368" t="s">
        <v>220</v>
      </c>
      <c r="C9" s="369"/>
      <c r="D9" s="275" t="s">
        <v>622</v>
      </c>
      <c r="E9" s="275" t="s">
        <v>622</v>
      </c>
      <c r="F9" s="275" t="s">
        <v>622</v>
      </c>
      <c r="G9" s="275" t="s">
        <v>622</v>
      </c>
      <c r="H9" s="275" t="s">
        <v>622</v>
      </c>
      <c r="I9" s="275" t="s">
        <v>622</v>
      </c>
      <c r="J9" s="275" t="s">
        <v>622</v>
      </c>
      <c r="K9" s="275" t="s">
        <v>622</v>
      </c>
      <c r="L9" s="275" t="s">
        <v>622</v>
      </c>
      <c r="M9" s="275" t="s">
        <v>622</v>
      </c>
      <c r="N9" s="275" t="s">
        <v>622</v>
      </c>
      <c r="O9" s="275" t="s">
        <v>622</v>
      </c>
      <c r="P9" s="275" t="s">
        <v>622</v>
      </c>
      <c r="Q9" s="275" t="s">
        <v>622</v>
      </c>
      <c r="R9" s="275" t="s">
        <v>622</v>
      </c>
      <c r="S9" s="275" t="s">
        <v>622</v>
      </c>
      <c r="T9" s="275" t="s">
        <v>622</v>
      </c>
      <c r="U9" s="275" t="s">
        <v>622</v>
      </c>
      <c r="V9" s="275" t="s">
        <v>622</v>
      </c>
      <c r="W9" s="275" t="s">
        <v>622</v>
      </c>
      <c r="X9" s="275" t="s">
        <v>622</v>
      </c>
      <c r="Y9" s="275" t="s">
        <v>622</v>
      </c>
      <c r="Z9" s="275" t="s">
        <v>622</v>
      </c>
      <c r="AA9" s="275" t="s">
        <v>622</v>
      </c>
      <c r="AB9" s="275" t="s">
        <v>622</v>
      </c>
      <c r="AC9" s="275" t="s">
        <v>622</v>
      </c>
      <c r="AD9" s="275" t="s">
        <v>622</v>
      </c>
      <c r="AE9" s="275" t="s">
        <v>622</v>
      </c>
      <c r="AF9" s="275" t="s">
        <v>622</v>
      </c>
      <c r="AG9" s="275" t="s">
        <v>622</v>
      </c>
      <c r="AH9" s="275" t="s">
        <v>622</v>
      </c>
      <c r="AI9" s="275" t="s">
        <v>622</v>
      </c>
      <c r="AJ9" s="275" t="s">
        <v>622</v>
      </c>
      <c r="AK9" s="275" t="s">
        <v>622</v>
      </c>
      <c r="AL9" s="275" t="s">
        <v>622</v>
      </c>
      <c r="AM9" s="275" t="s">
        <v>622</v>
      </c>
      <c r="AN9" s="275" t="s">
        <v>622</v>
      </c>
      <c r="AO9" s="275" t="s">
        <v>622</v>
      </c>
      <c r="AP9" s="275" t="s">
        <v>622</v>
      </c>
      <c r="AQ9" s="275" t="s">
        <v>622</v>
      </c>
      <c r="AR9" s="275" t="s">
        <v>622</v>
      </c>
      <c r="AS9" s="275" t="s">
        <v>622</v>
      </c>
      <c r="AT9" s="275" t="s">
        <v>622</v>
      </c>
      <c r="AU9" s="275" t="s">
        <v>622</v>
      </c>
      <c r="AV9" s="275" t="s">
        <v>622</v>
      </c>
      <c r="AW9" s="275" t="s">
        <v>622</v>
      </c>
      <c r="AX9" s="275" t="s">
        <v>622</v>
      </c>
      <c r="AY9" s="275" t="s">
        <v>622</v>
      </c>
      <c r="AZ9" s="275" t="s">
        <v>622</v>
      </c>
      <c r="BA9" s="275" t="s">
        <v>622</v>
      </c>
      <c r="BB9" s="275" t="s">
        <v>622</v>
      </c>
      <c r="BC9" s="275" t="s">
        <v>622</v>
      </c>
      <c r="BD9" s="275" t="s">
        <v>622</v>
      </c>
      <c r="BE9" s="275" t="s">
        <v>622</v>
      </c>
      <c r="BF9" s="275" t="s">
        <v>622</v>
      </c>
      <c r="BG9" s="275" t="s">
        <v>622</v>
      </c>
      <c r="BH9" s="275" t="s">
        <v>622</v>
      </c>
      <c r="BI9" s="275" t="s">
        <v>622</v>
      </c>
      <c r="BJ9" s="275" t="s">
        <v>622</v>
      </c>
      <c r="BK9" s="275" t="s">
        <v>622</v>
      </c>
      <c r="BL9" s="275" t="s">
        <v>622</v>
      </c>
      <c r="BM9" s="275" t="s">
        <v>622</v>
      </c>
      <c r="BN9" s="275" t="s">
        <v>622</v>
      </c>
      <c r="BO9" s="275" t="s">
        <v>622</v>
      </c>
      <c r="BP9" s="275" t="s">
        <v>622</v>
      </c>
      <c r="BQ9" s="275" t="s">
        <v>622</v>
      </c>
      <c r="BR9" s="275" t="s">
        <v>622</v>
      </c>
      <c r="BS9" s="275" t="s">
        <v>622</v>
      </c>
      <c r="BT9" s="275" t="s">
        <v>622</v>
      </c>
      <c r="BU9" s="275" t="s">
        <v>622</v>
      </c>
      <c r="BV9" s="275" t="s">
        <v>623</v>
      </c>
      <c r="BW9" s="275" t="s">
        <v>623</v>
      </c>
      <c r="BX9" s="275" t="s">
        <v>623</v>
      </c>
      <c r="BY9" s="275" t="s">
        <v>623</v>
      </c>
      <c r="BZ9" s="275" t="s">
        <v>623</v>
      </c>
      <c r="CA9" s="276" t="s">
        <v>623</v>
      </c>
    </row>
    <row r="10" spans="1:79" s="230" customFormat="1" ht="26.25" customHeight="1" x14ac:dyDescent="0.4">
      <c r="A10" s="354"/>
      <c r="B10" s="91" t="s">
        <v>100</v>
      </c>
      <c r="C10" s="91"/>
      <c r="D10" s="357">
        <v>0</v>
      </c>
      <c r="E10" s="357">
        <v>0</v>
      </c>
      <c r="F10" s="357">
        <v>0</v>
      </c>
      <c r="G10" s="357">
        <v>0</v>
      </c>
      <c r="H10" s="357">
        <v>0</v>
      </c>
      <c r="I10" s="357">
        <v>0</v>
      </c>
      <c r="J10" s="357">
        <v>0</v>
      </c>
      <c r="K10" s="357">
        <v>0</v>
      </c>
      <c r="L10" s="357">
        <v>0</v>
      </c>
      <c r="M10" s="357">
        <v>0</v>
      </c>
      <c r="N10" s="357">
        <v>0</v>
      </c>
      <c r="O10" s="357">
        <v>0</v>
      </c>
      <c r="P10" s="357">
        <v>0</v>
      </c>
      <c r="Q10" s="357">
        <v>0</v>
      </c>
      <c r="R10" s="357">
        <v>0</v>
      </c>
      <c r="S10" s="357">
        <v>0</v>
      </c>
      <c r="T10" s="357">
        <v>0</v>
      </c>
      <c r="U10" s="357">
        <v>0</v>
      </c>
      <c r="V10" s="357">
        <v>0</v>
      </c>
      <c r="W10" s="357">
        <v>0</v>
      </c>
      <c r="X10" s="357">
        <v>0</v>
      </c>
      <c r="Y10" s="357">
        <v>0</v>
      </c>
      <c r="Z10" s="357">
        <v>0</v>
      </c>
      <c r="AA10" s="357">
        <v>0</v>
      </c>
      <c r="AB10" s="357">
        <v>0</v>
      </c>
      <c r="AC10" s="357">
        <v>0</v>
      </c>
      <c r="AD10" s="357">
        <v>0</v>
      </c>
      <c r="AE10" s="357">
        <v>0</v>
      </c>
      <c r="AF10" s="357">
        <v>0</v>
      </c>
      <c r="AG10" s="357">
        <v>0</v>
      </c>
      <c r="AH10" s="357">
        <v>0</v>
      </c>
      <c r="AI10" s="357">
        <v>0</v>
      </c>
      <c r="AJ10" s="357">
        <v>0</v>
      </c>
      <c r="AK10" s="357">
        <v>0</v>
      </c>
      <c r="AL10" s="357">
        <v>0</v>
      </c>
      <c r="AM10" s="357">
        <v>0</v>
      </c>
      <c r="AN10" s="357">
        <v>0</v>
      </c>
      <c r="AO10" s="357">
        <v>0</v>
      </c>
      <c r="AP10" s="357">
        <v>0</v>
      </c>
      <c r="AQ10" s="357">
        <v>0</v>
      </c>
      <c r="AR10" s="357">
        <v>0</v>
      </c>
      <c r="AS10" s="357">
        <v>0</v>
      </c>
      <c r="AT10" s="357">
        <v>0</v>
      </c>
      <c r="AU10" s="357">
        <v>0</v>
      </c>
      <c r="AV10" s="357">
        <v>0</v>
      </c>
      <c r="AW10" s="357">
        <v>0</v>
      </c>
      <c r="AX10" s="357">
        <v>0</v>
      </c>
      <c r="AY10" s="357">
        <v>0</v>
      </c>
      <c r="AZ10" s="357">
        <v>0</v>
      </c>
      <c r="BA10" s="357">
        <v>0</v>
      </c>
      <c r="BB10" s="357">
        <v>0</v>
      </c>
      <c r="BC10" s="357">
        <v>0.84076546188954293</v>
      </c>
      <c r="BD10" s="357">
        <v>61.99484324219366</v>
      </c>
      <c r="BE10" s="357">
        <v>117.73242086396924</v>
      </c>
      <c r="BF10" s="357">
        <v>252.3647021394101</v>
      </c>
      <c r="BG10" s="357">
        <v>191.25714895832394</v>
      </c>
      <c r="BH10" s="357">
        <v>116.66978300803125</v>
      </c>
      <c r="BI10" s="357">
        <v>93.443423527889379</v>
      </c>
      <c r="BJ10" s="357">
        <v>109.29735256984681</v>
      </c>
      <c r="BK10" s="357">
        <v>135.72972109435619</v>
      </c>
      <c r="BL10" s="357">
        <v>134.85876171739429</v>
      </c>
      <c r="BM10" s="357">
        <v>136.37569255209235</v>
      </c>
      <c r="BN10" s="357">
        <v>160.67875113162836</v>
      </c>
      <c r="BO10" s="357">
        <v>53.981750022539735</v>
      </c>
      <c r="BP10" s="357">
        <v>1.5683357119981676</v>
      </c>
      <c r="BQ10" s="357">
        <v>0.96069460192031386</v>
      </c>
      <c r="BR10" s="357">
        <v>0.44997304644298608</v>
      </c>
      <c r="BS10" s="357">
        <v>0.10129124609378583</v>
      </c>
      <c r="BT10" s="357">
        <v>2.9631314268026288E-2</v>
      </c>
      <c r="BU10" s="357">
        <v>3.3587076720709999E-2</v>
      </c>
      <c r="BV10" s="357">
        <v>0</v>
      </c>
      <c r="BW10" s="357">
        <v>0</v>
      </c>
      <c r="BX10" s="358">
        <v>0</v>
      </c>
      <c r="BY10" s="358">
        <v>0</v>
      </c>
      <c r="BZ10" s="358">
        <v>0</v>
      </c>
      <c r="CA10" s="359">
        <v>0</v>
      </c>
    </row>
    <row r="11" spans="1:79" x14ac:dyDescent="0.4">
      <c r="B11" s="327" t="s">
        <v>542</v>
      </c>
      <c r="C11" s="327"/>
      <c r="D11" s="361">
        <v>0</v>
      </c>
      <c r="E11" s="361">
        <v>0</v>
      </c>
      <c r="F11" s="361">
        <v>0</v>
      </c>
      <c r="G11" s="361">
        <v>0</v>
      </c>
      <c r="H11" s="361">
        <v>0</v>
      </c>
      <c r="I11" s="361">
        <v>0</v>
      </c>
      <c r="J11" s="361">
        <v>0</v>
      </c>
      <c r="K11" s="361">
        <v>0</v>
      </c>
      <c r="L11" s="361">
        <v>0</v>
      </c>
      <c r="M11" s="361">
        <v>0</v>
      </c>
      <c r="N11" s="361">
        <v>0</v>
      </c>
      <c r="O11" s="361">
        <v>0</v>
      </c>
      <c r="P11" s="361">
        <v>0</v>
      </c>
      <c r="Q11" s="361">
        <v>0</v>
      </c>
      <c r="R11" s="361">
        <v>0</v>
      </c>
      <c r="S11" s="361">
        <v>0</v>
      </c>
      <c r="T11" s="361">
        <v>0</v>
      </c>
      <c r="U11" s="361">
        <v>0</v>
      </c>
      <c r="V11" s="361">
        <v>0</v>
      </c>
      <c r="W11" s="361">
        <v>0</v>
      </c>
      <c r="X11" s="361">
        <v>0</v>
      </c>
      <c r="Y11" s="361">
        <v>0</v>
      </c>
      <c r="Z11" s="361">
        <v>0</v>
      </c>
      <c r="AA11" s="361">
        <v>0</v>
      </c>
      <c r="AB11" s="361">
        <v>0</v>
      </c>
      <c r="AC11" s="361">
        <v>0</v>
      </c>
      <c r="AD11" s="361">
        <v>0</v>
      </c>
      <c r="AE11" s="361">
        <v>0</v>
      </c>
      <c r="AF11" s="361">
        <v>0</v>
      </c>
      <c r="AG11" s="361">
        <v>0</v>
      </c>
      <c r="AH11" s="361">
        <v>0</v>
      </c>
      <c r="AI11" s="361">
        <v>0</v>
      </c>
      <c r="AJ11" s="361">
        <v>0</v>
      </c>
      <c r="AK11" s="361">
        <v>0</v>
      </c>
      <c r="AL11" s="361">
        <v>0</v>
      </c>
      <c r="AM11" s="361">
        <v>0</v>
      </c>
      <c r="AN11" s="361">
        <v>0</v>
      </c>
      <c r="AO11" s="361">
        <v>0</v>
      </c>
      <c r="AP11" s="361">
        <v>0</v>
      </c>
      <c r="AQ11" s="361">
        <v>0</v>
      </c>
      <c r="AR11" s="361">
        <v>0</v>
      </c>
      <c r="AS11" s="361">
        <v>0</v>
      </c>
      <c r="AT11" s="361">
        <v>0</v>
      </c>
      <c r="AU11" s="361">
        <v>0</v>
      </c>
      <c r="AV11" s="361">
        <v>0</v>
      </c>
      <c r="AW11" s="361">
        <v>0</v>
      </c>
      <c r="AX11" s="361">
        <v>0</v>
      </c>
      <c r="AY11" s="361">
        <v>0</v>
      </c>
      <c r="AZ11" s="361">
        <v>0</v>
      </c>
      <c r="BA11" s="361">
        <v>0</v>
      </c>
      <c r="BB11" s="361">
        <v>0</v>
      </c>
      <c r="BC11" s="361">
        <v>0.84076546188954293</v>
      </c>
      <c r="BD11" s="361">
        <v>61.99484324219366</v>
      </c>
      <c r="BE11" s="361">
        <v>117.73242086396924</v>
      </c>
      <c r="BF11" s="361">
        <v>137.29925217582084</v>
      </c>
      <c r="BG11" s="361">
        <v>52.417933530449183</v>
      </c>
      <c r="BH11" s="361">
        <v>0</v>
      </c>
      <c r="BI11" s="361">
        <v>0</v>
      </c>
      <c r="BJ11" s="361">
        <v>0</v>
      </c>
      <c r="BK11" s="361">
        <v>0</v>
      </c>
      <c r="BL11" s="361">
        <v>0</v>
      </c>
      <c r="BM11" s="361">
        <v>0</v>
      </c>
      <c r="BN11" s="361">
        <v>0</v>
      </c>
      <c r="BO11" s="361">
        <v>0</v>
      </c>
      <c r="BP11" s="361">
        <v>0</v>
      </c>
      <c r="BQ11" s="361">
        <v>0</v>
      </c>
      <c r="BR11" s="361">
        <v>0</v>
      </c>
      <c r="BS11" s="361">
        <v>0</v>
      </c>
      <c r="BT11" s="361">
        <v>0</v>
      </c>
      <c r="BU11" s="361">
        <v>0</v>
      </c>
      <c r="BV11" s="361">
        <v>0</v>
      </c>
      <c r="BW11" s="361">
        <v>0</v>
      </c>
      <c r="BX11" s="362">
        <v>0</v>
      </c>
      <c r="BY11" s="362">
        <v>0</v>
      </c>
      <c r="BZ11" s="362">
        <v>0</v>
      </c>
      <c r="CA11" s="363">
        <v>0</v>
      </c>
    </row>
    <row r="12" spans="1:79" x14ac:dyDescent="0.4">
      <c r="B12" s="327" t="s">
        <v>543</v>
      </c>
      <c r="C12" s="327"/>
      <c r="D12" s="361">
        <v>0</v>
      </c>
      <c r="E12" s="361">
        <v>0</v>
      </c>
      <c r="F12" s="361">
        <v>0</v>
      </c>
      <c r="G12" s="361">
        <v>0</v>
      </c>
      <c r="H12" s="361">
        <v>0</v>
      </c>
      <c r="I12" s="361">
        <v>0</v>
      </c>
      <c r="J12" s="361">
        <v>0</v>
      </c>
      <c r="K12" s="361">
        <v>0</v>
      </c>
      <c r="L12" s="361">
        <v>0</v>
      </c>
      <c r="M12" s="361">
        <v>0</v>
      </c>
      <c r="N12" s="361">
        <v>0</v>
      </c>
      <c r="O12" s="361">
        <v>0</v>
      </c>
      <c r="P12" s="361">
        <v>0</v>
      </c>
      <c r="Q12" s="361">
        <v>0</v>
      </c>
      <c r="R12" s="361">
        <v>0</v>
      </c>
      <c r="S12" s="361">
        <v>0</v>
      </c>
      <c r="T12" s="361">
        <v>0</v>
      </c>
      <c r="U12" s="361">
        <v>0</v>
      </c>
      <c r="V12" s="361">
        <v>0</v>
      </c>
      <c r="W12" s="361">
        <v>0</v>
      </c>
      <c r="X12" s="361">
        <v>0</v>
      </c>
      <c r="Y12" s="361">
        <v>0</v>
      </c>
      <c r="Z12" s="361">
        <v>0</v>
      </c>
      <c r="AA12" s="361">
        <v>0</v>
      </c>
      <c r="AB12" s="361">
        <v>0</v>
      </c>
      <c r="AC12" s="361">
        <v>0</v>
      </c>
      <c r="AD12" s="361">
        <v>0</v>
      </c>
      <c r="AE12" s="361">
        <v>0</v>
      </c>
      <c r="AF12" s="361">
        <v>0</v>
      </c>
      <c r="AG12" s="361">
        <v>0</v>
      </c>
      <c r="AH12" s="361">
        <v>0</v>
      </c>
      <c r="AI12" s="361">
        <v>0</v>
      </c>
      <c r="AJ12" s="361">
        <v>0</v>
      </c>
      <c r="AK12" s="361">
        <v>0</v>
      </c>
      <c r="AL12" s="361">
        <v>0</v>
      </c>
      <c r="AM12" s="361">
        <v>0</v>
      </c>
      <c r="AN12" s="361">
        <v>0</v>
      </c>
      <c r="AO12" s="361">
        <v>0</v>
      </c>
      <c r="AP12" s="361">
        <v>0</v>
      </c>
      <c r="AQ12" s="361">
        <v>0</v>
      </c>
      <c r="AR12" s="361">
        <v>0</v>
      </c>
      <c r="AS12" s="361">
        <v>0</v>
      </c>
      <c r="AT12" s="361">
        <v>0</v>
      </c>
      <c r="AU12" s="361">
        <v>0</v>
      </c>
      <c r="AV12" s="361">
        <v>0</v>
      </c>
      <c r="AW12" s="361">
        <v>0</v>
      </c>
      <c r="AX12" s="361">
        <v>0</v>
      </c>
      <c r="AY12" s="361">
        <v>0</v>
      </c>
      <c r="AZ12" s="361">
        <v>0</v>
      </c>
      <c r="BA12" s="361">
        <v>0</v>
      </c>
      <c r="BB12" s="361">
        <v>0</v>
      </c>
      <c r="BC12" s="361">
        <v>0</v>
      </c>
      <c r="BD12" s="361">
        <v>0</v>
      </c>
      <c r="BE12" s="361">
        <v>0</v>
      </c>
      <c r="BF12" s="361">
        <v>51.568748870604026</v>
      </c>
      <c r="BG12" s="361">
        <v>69.074480241901583</v>
      </c>
      <c r="BH12" s="361">
        <v>57.549020397081321</v>
      </c>
      <c r="BI12" s="361">
        <v>46.166539473952746</v>
      </c>
      <c r="BJ12" s="361">
        <v>52.135656336546184</v>
      </c>
      <c r="BK12" s="361">
        <v>66.860452167996542</v>
      </c>
      <c r="BL12" s="361">
        <v>66.192462728600546</v>
      </c>
      <c r="BM12" s="361">
        <v>93.591161555357502</v>
      </c>
      <c r="BN12" s="361">
        <v>0</v>
      </c>
      <c r="BO12" s="361">
        <v>0</v>
      </c>
      <c r="BP12" s="361">
        <v>0</v>
      </c>
      <c r="BQ12" s="361">
        <v>0</v>
      </c>
      <c r="BR12" s="361">
        <v>0</v>
      </c>
      <c r="BS12" s="361">
        <v>0</v>
      </c>
      <c r="BT12" s="361">
        <v>0</v>
      </c>
      <c r="BU12" s="361">
        <v>0</v>
      </c>
      <c r="BV12" s="361">
        <v>0</v>
      </c>
      <c r="BW12" s="361">
        <v>0</v>
      </c>
      <c r="BX12" s="362">
        <v>0</v>
      </c>
      <c r="BY12" s="362">
        <v>0</v>
      </c>
      <c r="BZ12" s="362">
        <v>0</v>
      </c>
      <c r="CA12" s="363">
        <v>0</v>
      </c>
    </row>
    <row r="13" spans="1:79" x14ac:dyDescent="0.4">
      <c r="B13" s="327" t="s">
        <v>544</v>
      </c>
      <c r="C13" s="327"/>
      <c r="D13" s="361">
        <v>0</v>
      </c>
      <c r="E13" s="361">
        <v>0</v>
      </c>
      <c r="F13" s="361">
        <v>0</v>
      </c>
      <c r="G13" s="361">
        <v>0</v>
      </c>
      <c r="H13" s="361">
        <v>0</v>
      </c>
      <c r="I13" s="361">
        <v>0</v>
      </c>
      <c r="J13" s="361">
        <v>0</v>
      </c>
      <c r="K13" s="361">
        <v>0</v>
      </c>
      <c r="L13" s="361">
        <v>0</v>
      </c>
      <c r="M13" s="361">
        <v>0</v>
      </c>
      <c r="N13" s="361">
        <v>0</v>
      </c>
      <c r="O13" s="361">
        <v>0</v>
      </c>
      <c r="P13" s="361">
        <v>0</v>
      </c>
      <c r="Q13" s="361">
        <v>0</v>
      </c>
      <c r="R13" s="361">
        <v>0</v>
      </c>
      <c r="S13" s="361">
        <v>0</v>
      </c>
      <c r="T13" s="361">
        <v>0</v>
      </c>
      <c r="U13" s="361">
        <v>0</v>
      </c>
      <c r="V13" s="361">
        <v>0</v>
      </c>
      <c r="W13" s="361">
        <v>0</v>
      </c>
      <c r="X13" s="361">
        <v>0</v>
      </c>
      <c r="Y13" s="361">
        <v>0</v>
      </c>
      <c r="Z13" s="361">
        <v>0</v>
      </c>
      <c r="AA13" s="361">
        <v>0</v>
      </c>
      <c r="AB13" s="361">
        <v>0</v>
      </c>
      <c r="AC13" s="361">
        <v>0</v>
      </c>
      <c r="AD13" s="361">
        <v>0</v>
      </c>
      <c r="AE13" s="361">
        <v>0</v>
      </c>
      <c r="AF13" s="361">
        <v>0</v>
      </c>
      <c r="AG13" s="361">
        <v>0</v>
      </c>
      <c r="AH13" s="361">
        <v>0</v>
      </c>
      <c r="AI13" s="361">
        <v>0</v>
      </c>
      <c r="AJ13" s="361">
        <v>0</v>
      </c>
      <c r="AK13" s="361">
        <v>0</v>
      </c>
      <c r="AL13" s="361">
        <v>0</v>
      </c>
      <c r="AM13" s="361">
        <v>0</v>
      </c>
      <c r="AN13" s="361">
        <v>0</v>
      </c>
      <c r="AO13" s="361">
        <v>0</v>
      </c>
      <c r="AP13" s="361">
        <v>0</v>
      </c>
      <c r="AQ13" s="361">
        <v>0</v>
      </c>
      <c r="AR13" s="361">
        <v>0</v>
      </c>
      <c r="AS13" s="361">
        <v>0</v>
      </c>
      <c r="AT13" s="361">
        <v>0</v>
      </c>
      <c r="AU13" s="361">
        <v>0</v>
      </c>
      <c r="AV13" s="361">
        <v>0</v>
      </c>
      <c r="AW13" s="361">
        <v>0</v>
      </c>
      <c r="AX13" s="361">
        <v>0</v>
      </c>
      <c r="AY13" s="361">
        <v>0</v>
      </c>
      <c r="AZ13" s="361">
        <v>0</v>
      </c>
      <c r="BA13" s="361">
        <v>0</v>
      </c>
      <c r="BB13" s="361">
        <v>0</v>
      </c>
      <c r="BC13" s="361">
        <v>0</v>
      </c>
      <c r="BD13" s="361">
        <v>0</v>
      </c>
      <c r="BE13" s="361">
        <v>0</v>
      </c>
      <c r="BF13" s="361">
        <v>63.496701092985226</v>
      </c>
      <c r="BG13" s="361">
        <v>69.76473518597318</v>
      </c>
      <c r="BH13" s="361">
        <v>59.120762610949917</v>
      </c>
      <c r="BI13" s="361">
        <v>47.276884053936641</v>
      </c>
      <c r="BJ13" s="361">
        <v>57.161696233300617</v>
      </c>
      <c r="BK13" s="361">
        <v>68.869268926359652</v>
      </c>
      <c r="BL13" s="361">
        <v>68.666298988793727</v>
      </c>
      <c r="BM13" s="361">
        <v>42.784530996734865</v>
      </c>
      <c r="BN13" s="361">
        <v>0</v>
      </c>
      <c r="BO13" s="361">
        <v>0</v>
      </c>
      <c r="BP13" s="361">
        <v>0</v>
      </c>
      <c r="BQ13" s="361">
        <v>0</v>
      </c>
      <c r="BR13" s="361">
        <v>0</v>
      </c>
      <c r="BS13" s="361">
        <v>0</v>
      </c>
      <c r="BT13" s="361">
        <v>0</v>
      </c>
      <c r="BU13" s="361">
        <v>0</v>
      </c>
      <c r="BV13" s="361">
        <v>0</v>
      </c>
      <c r="BW13" s="361">
        <v>0</v>
      </c>
      <c r="BX13" s="362">
        <v>0</v>
      </c>
      <c r="BY13" s="362">
        <v>0</v>
      </c>
      <c r="BZ13" s="362">
        <v>0</v>
      </c>
      <c r="CA13" s="363">
        <v>0</v>
      </c>
    </row>
    <row r="14" spans="1:79" ht="15.4" thickBot="1" x14ac:dyDescent="0.45">
      <c r="A14" s="349"/>
      <c r="B14" s="430"/>
      <c r="C14" s="43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0"/>
      <c r="BS14" s="390"/>
      <c r="BT14" s="390"/>
      <c r="BU14" s="390"/>
      <c r="BV14" s="390"/>
      <c r="BW14" s="390"/>
      <c r="BX14" s="390"/>
      <c r="BY14" s="390"/>
      <c r="BZ14" s="390"/>
      <c r="CA14" s="391"/>
    </row>
    <row r="15" spans="1:79" x14ac:dyDescent="0.4">
      <c r="A15" s="312"/>
      <c r="B15" s="448"/>
      <c r="C15" s="312"/>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58"/>
      <c r="BU15" s="358"/>
      <c r="BV15" s="358"/>
      <c r="BW15" s="35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39997558519241921"/>
  </sheetPr>
  <dimension ref="A1:CA26"/>
  <sheetViews>
    <sheetView zoomScale="70" zoomScaleNormal="70" workbookViewId="0">
      <pane xSplit="3" topLeftCell="BS1" activePane="topRight" state="frozen"/>
      <selection activeCell="A4" sqref="A4"/>
      <selection pane="top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355" customWidth="1"/>
    <col min="76" max="79" width="12.73046875" style="312" customWidth="1"/>
    <col min="80" max="16384" width="9.1328125" style="312"/>
  </cols>
  <sheetData>
    <row r="1" spans="1:79" s="310" customFormat="1" ht="25.5" customHeight="1" thickBot="1" x14ac:dyDescent="0.4">
      <c r="A1" s="40" t="s">
        <v>42</v>
      </c>
      <c r="B1" s="41" t="s">
        <v>82</v>
      </c>
      <c r="C1" s="92"/>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9"/>
      <c r="BW1" s="309"/>
      <c r="BX1" s="309"/>
    </row>
    <row r="2" spans="1:79" ht="15.75" customHeight="1" x14ac:dyDescent="0.4">
      <c r="A2" s="44" t="s">
        <v>592</v>
      </c>
      <c r="B2" s="17" t="s">
        <v>545</v>
      </c>
      <c r="C2" s="404"/>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69"/>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ht="26.25" customHeight="1" x14ac:dyDescent="0.4">
      <c r="A4" s="498"/>
      <c r="B4" s="260" t="s">
        <v>546</v>
      </c>
      <c r="C4" s="393"/>
      <c r="D4" s="499">
        <f t="shared" ref="D4:BO4" si="0">SUM(D5,D8,D9)</f>
        <v>0</v>
      </c>
      <c r="E4" s="499">
        <f t="shared" si="0"/>
        <v>0</v>
      </c>
      <c r="F4" s="499">
        <f t="shared" si="0"/>
        <v>0</v>
      </c>
      <c r="G4" s="499">
        <f t="shared" si="0"/>
        <v>0</v>
      </c>
      <c r="H4" s="499">
        <f t="shared" si="0"/>
        <v>0</v>
      </c>
      <c r="I4" s="499">
        <f t="shared" si="0"/>
        <v>0</v>
      </c>
      <c r="J4" s="499">
        <f t="shared" si="0"/>
        <v>0</v>
      </c>
      <c r="K4" s="499">
        <f t="shared" si="0"/>
        <v>0</v>
      </c>
      <c r="L4" s="499">
        <f t="shared" si="0"/>
        <v>0</v>
      </c>
      <c r="M4" s="499">
        <f t="shared" si="0"/>
        <v>0</v>
      </c>
      <c r="N4" s="499">
        <f t="shared" si="0"/>
        <v>0</v>
      </c>
      <c r="O4" s="499">
        <f t="shared" si="0"/>
        <v>0</v>
      </c>
      <c r="P4" s="499">
        <f t="shared" si="0"/>
        <v>0</v>
      </c>
      <c r="Q4" s="499">
        <f t="shared" si="0"/>
        <v>0</v>
      </c>
      <c r="R4" s="499">
        <f t="shared" si="0"/>
        <v>0</v>
      </c>
      <c r="S4" s="499">
        <f t="shared" si="0"/>
        <v>0</v>
      </c>
      <c r="T4" s="499">
        <f t="shared" si="0"/>
        <v>0</v>
      </c>
      <c r="U4" s="499">
        <f t="shared" si="0"/>
        <v>0</v>
      </c>
      <c r="V4" s="499">
        <f t="shared" si="0"/>
        <v>0</v>
      </c>
      <c r="W4" s="499">
        <f t="shared" si="0"/>
        <v>0</v>
      </c>
      <c r="X4" s="499">
        <f t="shared" si="0"/>
        <v>0</v>
      </c>
      <c r="Y4" s="499">
        <f t="shared" si="0"/>
        <v>0</v>
      </c>
      <c r="Z4" s="499">
        <f t="shared" si="0"/>
        <v>0</v>
      </c>
      <c r="AA4" s="499">
        <f t="shared" si="0"/>
        <v>0</v>
      </c>
      <c r="AB4" s="499">
        <f t="shared" si="0"/>
        <v>0</v>
      </c>
      <c r="AC4" s="499">
        <f t="shared" si="0"/>
        <v>0</v>
      </c>
      <c r="AD4" s="499">
        <f t="shared" si="0"/>
        <v>0</v>
      </c>
      <c r="AE4" s="499">
        <f t="shared" si="0"/>
        <v>0</v>
      </c>
      <c r="AF4" s="499">
        <f t="shared" si="0"/>
        <v>0</v>
      </c>
      <c r="AG4" s="499">
        <f t="shared" si="0"/>
        <v>0</v>
      </c>
      <c r="AH4" s="499">
        <f t="shared" si="0"/>
        <v>561</v>
      </c>
      <c r="AI4" s="499">
        <f t="shared" si="0"/>
        <v>624</v>
      </c>
      <c r="AJ4" s="499">
        <f t="shared" si="0"/>
        <v>729</v>
      </c>
      <c r="AK4" s="499">
        <f t="shared" si="0"/>
        <v>924.13</v>
      </c>
      <c r="AL4" s="499">
        <f t="shared" si="0"/>
        <v>941</v>
      </c>
      <c r="AM4" s="499">
        <f t="shared" si="0"/>
        <v>985</v>
      </c>
      <c r="AN4" s="499">
        <f t="shared" si="0"/>
        <v>1189</v>
      </c>
      <c r="AO4" s="499">
        <f t="shared" si="0"/>
        <v>1371</v>
      </c>
      <c r="AP4" s="499">
        <f t="shared" si="0"/>
        <v>1458</v>
      </c>
      <c r="AQ4" s="499">
        <f t="shared" si="0"/>
        <v>1574</v>
      </c>
      <c r="AR4" s="499">
        <f t="shared" si="0"/>
        <v>1853.9770000000001</v>
      </c>
      <c r="AS4" s="499">
        <f t="shared" si="0"/>
        <v>2050.058</v>
      </c>
      <c r="AT4" s="499">
        <f t="shared" si="0"/>
        <v>2305.1849999999999</v>
      </c>
      <c r="AU4" s="499">
        <f t="shared" si="0"/>
        <v>2758</v>
      </c>
      <c r="AV4" s="499">
        <f t="shared" si="0"/>
        <v>3728</v>
      </c>
      <c r="AW4" s="499">
        <f t="shared" si="0"/>
        <v>3939</v>
      </c>
      <c r="AX4" s="499">
        <f t="shared" si="0"/>
        <v>3969</v>
      </c>
      <c r="AY4" s="499">
        <f t="shared" si="0"/>
        <v>3888</v>
      </c>
      <c r="AZ4" s="499">
        <f t="shared" si="0"/>
        <v>3815</v>
      </c>
      <c r="BA4" s="499">
        <f t="shared" si="0"/>
        <v>3773</v>
      </c>
      <c r="BB4" s="499">
        <f t="shared" si="0"/>
        <v>3619</v>
      </c>
      <c r="BC4" s="499">
        <f t="shared" si="0"/>
        <v>3781</v>
      </c>
      <c r="BD4" s="499">
        <f t="shared" si="0"/>
        <v>4095</v>
      </c>
      <c r="BE4" s="499">
        <f t="shared" si="0"/>
        <v>4486</v>
      </c>
      <c r="BF4" s="499">
        <f t="shared" si="0"/>
        <v>4484</v>
      </c>
      <c r="BG4" s="499">
        <f t="shared" si="0"/>
        <v>4851.1851234350615</v>
      </c>
      <c r="BH4" s="499">
        <f t="shared" si="0"/>
        <v>6099.3140000000003</v>
      </c>
      <c r="BI4" s="499">
        <f t="shared" si="0"/>
        <v>6508.5602195999991</v>
      </c>
      <c r="BJ4" s="499">
        <f t="shared" si="0"/>
        <v>6954.7246595999977</v>
      </c>
      <c r="BK4" s="499">
        <f t="shared" si="0"/>
        <v>7455.2028207140329</v>
      </c>
      <c r="BL4" s="499">
        <f t="shared" si="0"/>
        <v>7793.5174822999979</v>
      </c>
      <c r="BM4" s="499">
        <f t="shared" si="0"/>
        <v>8225.126148360001</v>
      </c>
      <c r="BN4" s="499">
        <f t="shared" si="0"/>
        <v>8242.1568431600008</v>
      </c>
      <c r="BO4" s="499">
        <f t="shared" si="0"/>
        <v>8052.1531093099993</v>
      </c>
      <c r="BP4" s="499">
        <f t="shared" ref="BP4:CA4" si="1">SUM(BP5,BP8,BP9)</f>
        <v>7510.8751163199995</v>
      </c>
      <c r="BQ4" s="499">
        <f t="shared" si="1"/>
        <v>7041.5234761999718</v>
      </c>
      <c r="BR4" s="499">
        <f t="shared" si="1"/>
        <v>6576.0799377400017</v>
      </c>
      <c r="BS4" s="499">
        <f t="shared" si="1"/>
        <v>6078.7060508699969</v>
      </c>
      <c r="BT4" s="499">
        <f t="shared" si="1"/>
        <v>5665.5855551100012</v>
      </c>
      <c r="BU4" s="499">
        <f t="shared" si="1"/>
        <v>5367.648018240001</v>
      </c>
      <c r="BV4" s="499">
        <f t="shared" si="1"/>
        <v>5059.1516466858347</v>
      </c>
      <c r="BW4" s="499">
        <f t="shared" si="1"/>
        <v>4951.1014240060513</v>
      </c>
      <c r="BX4" s="500">
        <f t="shared" si="1"/>
        <v>4806.4475651190041</v>
      </c>
      <c r="BY4" s="500">
        <f t="shared" si="1"/>
        <v>4647.6510313023509</v>
      </c>
      <c r="BZ4" s="500">
        <f t="shared" si="1"/>
        <v>4543.5825521712604</v>
      </c>
      <c r="CA4" s="501">
        <f t="shared" si="1"/>
        <v>4496.9572048842238</v>
      </c>
    </row>
    <row r="5" spans="1:79" s="321" customFormat="1" ht="24" customHeight="1" x14ac:dyDescent="0.4">
      <c r="A5" s="345"/>
      <c r="B5" s="123" t="s">
        <v>547</v>
      </c>
      <c r="C5" s="323"/>
      <c r="D5" s="502">
        <f t="shared" ref="D5:BF5" si="2">SUM(D6:D7)</f>
        <v>0</v>
      </c>
      <c r="E5" s="502">
        <f t="shared" si="2"/>
        <v>0</v>
      </c>
      <c r="F5" s="502">
        <f t="shared" si="2"/>
        <v>0</v>
      </c>
      <c r="G5" s="502">
        <f t="shared" si="2"/>
        <v>0</v>
      </c>
      <c r="H5" s="502">
        <f t="shared" si="2"/>
        <v>0</v>
      </c>
      <c r="I5" s="502">
        <f t="shared" si="2"/>
        <v>0</v>
      </c>
      <c r="J5" s="502">
        <f t="shared" si="2"/>
        <v>0</v>
      </c>
      <c r="K5" s="502">
        <f t="shared" si="2"/>
        <v>0</v>
      </c>
      <c r="L5" s="502">
        <f t="shared" si="2"/>
        <v>0</v>
      </c>
      <c r="M5" s="502">
        <f t="shared" si="2"/>
        <v>0</v>
      </c>
      <c r="N5" s="502">
        <f t="shared" si="2"/>
        <v>0</v>
      </c>
      <c r="O5" s="502">
        <f t="shared" si="2"/>
        <v>0</v>
      </c>
      <c r="P5" s="502">
        <f t="shared" si="2"/>
        <v>0</v>
      </c>
      <c r="Q5" s="502">
        <f t="shared" si="2"/>
        <v>0</v>
      </c>
      <c r="R5" s="502">
        <f t="shared" si="2"/>
        <v>0</v>
      </c>
      <c r="S5" s="502">
        <f t="shared" si="2"/>
        <v>0</v>
      </c>
      <c r="T5" s="502">
        <f t="shared" si="2"/>
        <v>0</v>
      </c>
      <c r="U5" s="502">
        <f t="shared" si="2"/>
        <v>0</v>
      </c>
      <c r="V5" s="502">
        <f t="shared" si="2"/>
        <v>0</v>
      </c>
      <c r="W5" s="502">
        <f t="shared" si="2"/>
        <v>0</v>
      </c>
      <c r="X5" s="502">
        <f t="shared" si="2"/>
        <v>0</v>
      </c>
      <c r="Y5" s="502">
        <f t="shared" si="2"/>
        <v>0</v>
      </c>
      <c r="Z5" s="502">
        <f t="shared" si="2"/>
        <v>0</v>
      </c>
      <c r="AA5" s="502">
        <f t="shared" si="2"/>
        <v>0</v>
      </c>
      <c r="AB5" s="502">
        <f t="shared" si="2"/>
        <v>0</v>
      </c>
      <c r="AC5" s="502">
        <f t="shared" si="2"/>
        <v>0</v>
      </c>
      <c r="AD5" s="502">
        <f t="shared" si="2"/>
        <v>0</v>
      </c>
      <c r="AE5" s="502">
        <f t="shared" si="2"/>
        <v>0</v>
      </c>
      <c r="AF5" s="502">
        <f t="shared" si="2"/>
        <v>0</v>
      </c>
      <c r="AG5" s="502">
        <f t="shared" si="2"/>
        <v>0</v>
      </c>
      <c r="AH5" s="502">
        <f t="shared" si="2"/>
        <v>0</v>
      </c>
      <c r="AI5" s="502">
        <f t="shared" si="2"/>
        <v>0</v>
      </c>
      <c r="AJ5" s="502">
        <f t="shared" si="2"/>
        <v>0</v>
      </c>
      <c r="AK5" s="502">
        <f t="shared" si="2"/>
        <v>0</v>
      </c>
      <c r="AL5" s="502">
        <f t="shared" si="2"/>
        <v>0</v>
      </c>
      <c r="AM5" s="502">
        <f t="shared" si="2"/>
        <v>0</v>
      </c>
      <c r="AN5" s="502">
        <f t="shared" si="2"/>
        <v>0</v>
      </c>
      <c r="AO5" s="502">
        <f t="shared" si="2"/>
        <v>0</v>
      </c>
      <c r="AP5" s="502">
        <f t="shared" si="2"/>
        <v>0</v>
      </c>
      <c r="AQ5" s="502">
        <f t="shared" si="2"/>
        <v>0</v>
      </c>
      <c r="AR5" s="502">
        <f t="shared" si="2"/>
        <v>0</v>
      </c>
      <c r="AS5" s="502">
        <f t="shared" si="2"/>
        <v>0</v>
      </c>
      <c r="AT5" s="502">
        <f t="shared" si="2"/>
        <v>0</v>
      </c>
      <c r="AU5" s="502">
        <f t="shared" si="2"/>
        <v>0</v>
      </c>
      <c r="AV5" s="502">
        <f t="shared" si="2"/>
        <v>0</v>
      </c>
      <c r="AW5" s="502">
        <f t="shared" si="2"/>
        <v>0</v>
      </c>
      <c r="AX5" s="502">
        <f t="shared" si="2"/>
        <v>0</v>
      </c>
      <c r="AY5" s="502">
        <f t="shared" si="2"/>
        <v>0</v>
      </c>
      <c r="AZ5" s="502">
        <f t="shared" si="2"/>
        <v>0</v>
      </c>
      <c r="BA5" s="502">
        <f t="shared" si="2"/>
        <v>0</v>
      </c>
      <c r="BB5" s="502">
        <f t="shared" si="2"/>
        <v>0</v>
      </c>
      <c r="BC5" s="502">
        <f t="shared" si="2"/>
        <v>0</v>
      </c>
      <c r="BD5" s="502">
        <f t="shared" si="2"/>
        <v>0</v>
      </c>
      <c r="BE5" s="502">
        <f t="shared" si="2"/>
        <v>0</v>
      </c>
      <c r="BF5" s="502">
        <f t="shared" si="2"/>
        <v>0</v>
      </c>
      <c r="BG5" s="502">
        <f>SUM(BG6:BG7)</f>
        <v>2336.1031234350612</v>
      </c>
      <c r="BH5" s="502">
        <f t="shared" ref="BH5:CA5" si="3">SUM(BH6:BH7)</f>
        <v>5970.616</v>
      </c>
      <c r="BI5" s="502">
        <f t="shared" si="3"/>
        <v>6426.2752195999992</v>
      </c>
      <c r="BJ5" s="502">
        <f t="shared" si="3"/>
        <v>6868.5436595999981</v>
      </c>
      <c r="BK5" s="502">
        <f t="shared" si="3"/>
        <v>7367.1248207140325</v>
      </c>
      <c r="BL5" s="502">
        <f t="shared" si="3"/>
        <v>7703.3184822999983</v>
      </c>
      <c r="BM5" s="502">
        <f t="shared" si="3"/>
        <v>8128.8851483600001</v>
      </c>
      <c r="BN5" s="502">
        <f t="shared" si="3"/>
        <v>8242.1568431600008</v>
      </c>
      <c r="BO5" s="502">
        <f t="shared" si="3"/>
        <v>8052.1531093099993</v>
      </c>
      <c r="BP5" s="502">
        <f t="shared" si="3"/>
        <v>7510.8751163199995</v>
      </c>
      <c r="BQ5" s="502">
        <f t="shared" si="3"/>
        <v>7041.5234761999718</v>
      </c>
      <c r="BR5" s="502">
        <f t="shared" si="3"/>
        <v>6576.0799377400017</v>
      </c>
      <c r="BS5" s="502">
        <f t="shared" si="3"/>
        <v>6078.7060508699969</v>
      </c>
      <c r="BT5" s="502">
        <f t="shared" si="3"/>
        <v>5665.5855551100012</v>
      </c>
      <c r="BU5" s="502">
        <f t="shared" si="3"/>
        <v>5367.648018240001</v>
      </c>
      <c r="BV5" s="502">
        <f t="shared" si="3"/>
        <v>5059.1516466858347</v>
      </c>
      <c r="BW5" s="502">
        <f t="shared" si="3"/>
        <v>4951.1014240060513</v>
      </c>
      <c r="BX5" s="503">
        <f t="shared" si="3"/>
        <v>4806.4475651190041</v>
      </c>
      <c r="BY5" s="503">
        <f t="shared" si="3"/>
        <v>4647.6510313023509</v>
      </c>
      <c r="BZ5" s="503">
        <f t="shared" si="3"/>
        <v>4543.5825521712604</v>
      </c>
      <c r="CA5" s="504">
        <f t="shared" si="3"/>
        <v>4496.9572048842238</v>
      </c>
    </row>
    <row r="6" spans="1:79" x14ac:dyDescent="0.4">
      <c r="B6" s="261" t="s">
        <v>548</v>
      </c>
      <c r="C6" s="123"/>
      <c r="D6" s="505">
        <v>0</v>
      </c>
      <c r="E6" s="505">
        <v>0</v>
      </c>
      <c r="F6" s="505">
        <v>0</v>
      </c>
      <c r="G6" s="505">
        <v>0</v>
      </c>
      <c r="H6" s="505">
        <v>0</v>
      </c>
      <c r="I6" s="505">
        <v>0</v>
      </c>
      <c r="J6" s="505">
        <v>0</v>
      </c>
      <c r="K6" s="505">
        <v>0</v>
      </c>
      <c r="L6" s="505">
        <v>0</v>
      </c>
      <c r="M6" s="505">
        <v>0</v>
      </c>
      <c r="N6" s="505">
        <v>0</v>
      </c>
      <c r="O6" s="505">
        <v>0</v>
      </c>
      <c r="P6" s="505">
        <v>0</v>
      </c>
      <c r="Q6" s="505">
        <v>0</v>
      </c>
      <c r="R6" s="505">
        <v>0</v>
      </c>
      <c r="S6" s="505">
        <v>0</v>
      </c>
      <c r="T6" s="505">
        <v>0</v>
      </c>
      <c r="U6" s="505">
        <v>0</v>
      </c>
      <c r="V6" s="505">
        <v>0</v>
      </c>
      <c r="W6" s="505">
        <v>0</v>
      </c>
      <c r="X6" s="505">
        <v>0</v>
      </c>
      <c r="Y6" s="505">
        <v>0</v>
      </c>
      <c r="Z6" s="505">
        <v>0</v>
      </c>
      <c r="AA6" s="505">
        <v>0</v>
      </c>
      <c r="AB6" s="505">
        <v>0</v>
      </c>
      <c r="AC6" s="505">
        <v>0</v>
      </c>
      <c r="AD6" s="505">
        <v>0</v>
      </c>
      <c r="AE6" s="505">
        <v>0</v>
      </c>
      <c r="AF6" s="505">
        <v>0</v>
      </c>
      <c r="AG6" s="505">
        <v>0</v>
      </c>
      <c r="AH6" s="505">
        <v>0</v>
      </c>
      <c r="AI6" s="505">
        <v>0</v>
      </c>
      <c r="AJ6" s="505">
        <v>0</v>
      </c>
      <c r="AK6" s="505">
        <v>0</v>
      </c>
      <c r="AL6" s="505">
        <v>0</v>
      </c>
      <c r="AM6" s="505">
        <v>0</v>
      </c>
      <c r="AN6" s="505">
        <v>0</v>
      </c>
      <c r="AO6" s="505">
        <v>0</v>
      </c>
      <c r="AP6" s="505">
        <v>0</v>
      </c>
      <c r="AQ6" s="505">
        <v>0</v>
      </c>
      <c r="AR6" s="505">
        <v>0</v>
      </c>
      <c r="AS6" s="505">
        <v>0</v>
      </c>
      <c r="AT6" s="505">
        <v>0</v>
      </c>
      <c r="AU6" s="505">
        <v>0</v>
      </c>
      <c r="AV6" s="505">
        <v>0</v>
      </c>
      <c r="AW6" s="505">
        <v>0</v>
      </c>
      <c r="AX6" s="505">
        <v>0</v>
      </c>
      <c r="AY6" s="505">
        <v>0</v>
      </c>
      <c r="AZ6" s="505">
        <v>0</v>
      </c>
      <c r="BA6" s="505">
        <v>0</v>
      </c>
      <c r="BB6" s="505">
        <v>0</v>
      </c>
      <c r="BC6" s="505">
        <v>0</v>
      </c>
      <c r="BD6" s="505">
        <v>0</v>
      </c>
      <c r="BE6" s="505">
        <v>0</v>
      </c>
      <c r="BF6" s="505">
        <v>0</v>
      </c>
      <c r="BG6" s="505">
        <v>2014.2471386050611</v>
      </c>
      <c r="BH6" s="505">
        <v>5015.7</v>
      </c>
      <c r="BI6" s="505">
        <v>5423.7671116726178</v>
      </c>
      <c r="BJ6" s="505">
        <v>5757.8360123012462</v>
      </c>
      <c r="BK6" s="505">
        <v>6177.3624194595423</v>
      </c>
      <c r="BL6" s="505">
        <v>6490.1720590102777</v>
      </c>
      <c r="BM6" s="505">
        <v>6915.0678474402721</v>
      </c>
      <c r="BN6" s="505">
        <v>6948.1568948414524</v>
      </c>
      <c r="BO6" s="505">
        <v>6809.6169528651753</v>
      </c>
      <c r="BP6" s="505">
        <v>6513.1149729962708</v>
      </c>
      <c r="BQ6" s="505">
        <v>6130.2807911553373</v>
      </c>
      <c r="BR6" s="505">
        <v>5797.0775256391153</v>
      </c>
      <c r="BS6" s="505">
        <v>5456.4054314190616</v>
      </c>
      <c r="BT6" s="505">
        <v>5243.7866305220668</v>
      </c>
      <c r="BU6" s="505">
        <v>4972.5094967900277</v>
      </c>
      <c r="BV6" s="505">
        <v>4671.7377055442857</v>
      </c>
      <c r="BW6" s="505">
        <v>4577.7743359180668</v>
      </c>
      <c r="BX6" s="506">
        <v>4456.3119888135479</v>
      </c>
      <c r="BY6" s="506">
        <v>4317.8110865848485</v>
      </c>
      <c r="BZ6" s="506">
        <v>4231.5144302377194</v>
      </c>
      <c r="CA6" s="507">
        <v>4203.3915205896174</v>
      </c>
    </row>
    <row r="7" spans="1:79" x14ac:dyDescent="0.4">
      <c r="A7" s="312"/>
      <c r="B7" s="101" t="s">
        <v>549</v>
      </c>
      <c r="C7" s="64"/>
      <c r="D7" s="505">
        <v>0</v>
      </c>
      <c r="E7" s="505">
        <v>0</v>
      </c>
      <c r="F7" s="505">
        <v>0</v>
      </c>
      <c r="G7" s="505">
        <v>0</v>
      </c>
      <c r="H7" s="505">
        <v>0</v>
      </c>
      <c r="I7" s="505">
        <v>0</v>
      </c>
      <c r="J7" s="505">
        <v>0</v>
      </c>
      <c r="K7" s="505">
        <v>0</v>
      </c>
      <c r="L7" s="505">
        <v>0</v>
      </c>
      <c r="M7" s="505">
        <v>0</v>
      </c>
      <c r="N7" s="505">
        <v>0</v>
      </c>
      <c r="O7" s="505">
        <v>0</v>
      </c>
      <c r="P7" s="505">
        <v>0</v>
      </c>
      <c r="Q7" s="505">
        <v>0</v>
      </c>
      <c r="R7" s="505">
        <v>0</v>
      </c>
      <c r="S7" s="505">
        <v>0</v>
      </c>
      <c r="T7" s="505">
        <v>0</v>
      </c>
      <c r="U7" s="505">
        <v>0</v>
      </c>
      <c r="V7" s="505">
        <v>0</v>
      </c>
      <c r="W7" s="505">
        <v>0</v>
      </c>
      <c r="X7" s="505">
        <v>0</v>
      </c>
      <c r="Y7" s="505">
        <v>0</v>
      </c>
      <c r="Z7" s="505">
        <v>0</v>
      </c>
      <c r="AA7" s="505">
        <v>0</v>
      </c>
      <c r="AB7" s="505">
        <v>0</v>
      </c>
      <c r="AC7" s="505">
        <v>0</v>
      </c>
      <c r="AD7" s="505">
        <v>0</v>
      </c>
      <c r="AE7" s="505">
        <v>0</v>
      </c>
      <c r="AF7" s="505">
        <v>0</v>
      </c>
      <c r="AG7" s="505">
        <v>0</v>
      </c>
      <c r="AH7" s="505">
        <v>0</v>
      </c>
      <c r="AI7" s="505">
        <v>0</v>
      </c>
      <c r="AJ7" s="505">
        <v>0</v>
      </c>
      <c r="AK7" s="505">
        <v>0</v>
      </c>
      <c r="AL7" s="505">
        <v>0</v>
      </c>
      <c r="AM7" s="505">
        <v>0</v>
      </c>
      <c r="AN7" s="505">
        <v>0</v>
      </c>
      <c r="AO7" s="505">
        <v>0</v>
      </c>
      <c r="AP7" s="505">
        <v>0</v>
      </c>
      <c r="AQ7" s="505">
        <v>0</v>
      </c>
      <c r="AR7" s="505">
        <v>0</v>
      </c>
      <c r="AS7" s="505">
        <v>0</v>
      </c>
      <c r="AT7" s="505">
        <v>0</v>
      </c>
      <c r="AU7" s="505">
        <v>0</v>
      </c>
      <c r="AV7" s="505">
        <v>0</v>
      </c>
      <c r="AW7" s="505">
        <v>0</v>
      </c>
      <c r="AX7" s="505">
        <v>0</v>
      </c>
      <c r="AY7" s="505">
        <v>0</v>
      </c>
      <c r="AZ7" s="505">
        <v>0</v>
      </c>
      <c r="BA7" s="505">
        <v>0</v>
      </c>
      <c r="BB7" s="505">
        <v>0</v>
      </c>
      <c r="BC7" s="505">
        <v>0</v>
      </c>
      <c r="BD7" s="505">
        <v>0</v>
      </c>
      <c r="BE7" s="505">
        <v>0</v>
      </c>
      <c r="BF7" s="505">
        <v>0</v>
      </c>
      <c r="BG7" s="505">
        <v>321.85598482999995</v>
      </c>
      <c r="BH7" s="505">
        <v>954.91600000000017</v>
      </c>
      <c r="BI7" s="505">
        <v>1002.5081079273812</v>
      </c>
      <c r="BJ7" s="505">
        <v>1110.7076472987521</v>
      </c>
      <c r="BK7" s="505">
        <v>1189.7624012544898</v>
      </c>
      <c r="BL7" s="505">
        <v>1213.1464232897204</v>
      </c>
      <c r="BM7" s="505">
        <v>1213.8173009197278</v>
      </c>
      <c r="BN7" s="505">
        <v>1293.9999483185484</v>
      </c>
      <c r="BO7" s="505">
        <v>1242.536156444824</v>
      </c>
      <c r="BP7" s="505">
        <v>997.76014332372893</v>
      </c>
      <c r="BQ7" s="505">
        <v>911.24268504463487</v>
      </c>
      <c r="BR7" s="505">
        <v>779.00241210088666</v>
      </c>
      <c r="BS7" s="505">
        <v>622.30061945093507</v>
      </c>
      <c r="BT7" s="505">
        <v>421.79892458793393</v>
      </c>
      <c r="BU7" s="505">
        <v>395.13852144997321</v>
      </c>
      <c r="BV7" s="505">
        <v>387.4139411415494</v>
      </c>
      <c r="BW7" s="505">
        <v>373.32708808798475</v>
      </c>
      <c r="BX7" s="506">
        <v>350.1355763054558</v>
      </c>
      <c r="BY7" s="506">
        <v>329.83994471750219</v>
      </c>
      <c r="BZ7" s="506">
        <v>312.06812193354068</v>
      </c>
      <c r="CA7" s="507">
        <v>293.56568429460606</v>
      </c>
    </row>
    <row r="8" spans="1:79" ht="30" x14ac:dyDescent="0.4">
      <c r="B8" s="460" t="s">
        <v>550</v>
      </c>
      <c r="C8" s="123"/>
      <c r="D8" s="502">
        <v>0</v>
      </c>
      <c r="E8" s="502">
        <v>0</v>
      </c>
      <c r="F8" s="502">
        <v>0</v>
      </c>
      <c r="G8" s="502">
        <v>0</v>
      </c>
      <c r="H8" s="502">
        <v>0</v>
      </c>
      <c r="I8" s="502">
        <v>0</v>
      </c>
      <c r="J8" s="502">
        <v>0</v>
      </c>
      <c r="K8" s="502">
        <v>0</v>
      </c>
      <c r="L8" s="502">
        <v>0</v>
      </c>
      <c r="M8" s="502">
        <v>0</v>
      </c>
      <c r="N8" s="502">
        <v>0</v>
      </c>
      <c r="O8" s="502">
        <v>0</v>
      </c>
      <c r="P8" s="502">
        <v>0</v>
      </c>
      <c r="Q8" s="502">
        <v>0</v>
      </c>
      <c r="R8" s="502">
        <v>0</v>
      </c>
      <c r="S8" s="502">
        <v>0</v>
      </c>
      <c r="T8" s="502">
        <v>0</v>
      </c>
      <c r="U8" s="502">
        <v>0</v>
      </c>
      <c r="V8" s="502">
        <v>0</v>
      </c>
      <c r="W8" s="502">
        <v>0</v>
      </c>
      <c r="X8" s="502">
        <v>0</v>
      </c>
      <c r="Y8" s="502">
        <v>0</v>
      </c>
      <c r="Z8" s="502">
        <v>0</v>
      </c>
      <c r="AA8" s="502">
        <v>0</v>
      </c>
      <c r="AB8" s="502">
        <v>0</v>
      </c>
      <c r="AC8" s="502">
        <v>0</v>
      </c>
      <c r="AD8" s="502">
        <v>0</v>
      </c>
      <c r="AE8" s="502">
        <v>0</v>
      </c>
      <c r="AF8" s="502">
        <v>0</v>
      </c>
      <c r="AG8" s="502">
        <v>0</v>
      </c>
      <c r="AH8" s="502">
        <v>0</v>
      </c>
      <c r="AI8" s="502">
        <v>0</v>
      </c>
      <c r="AJ8" s="502">
        <v>0</v>
      </c>
      <c r="AK8" s="502">
        <v>0</v>
      </c>
      <c r="AL8" s="502">
        <v>0</v>
      </c>
      <c r="AM8" s="502">
        <v>0</v>
      </c>
      <c r="AN8" s="502">
        <v>0</v>
      </c>
      <c r="AO8" s="502">
        <v>0</v>
      </c>
      <c r="AP8" s="502">
        <v>0</v>
      </c>
      <c r="AQ8" s="502">
        <v>0</v>
      </c>
      <c r="AR8" s="502">
        <v>1853.9770000000001</v>
      </c>
      <c r="AS8" s="502">
        <v>2050.058</v>
      </c>
      <c r="AT8" s="502">
        <v>2305.1849999999999</v>
      </c>
      <c r="AU8" s="502">
        <v>2758</v>
      </c>
      <c r="AV8" s="502">
        <v>3728</v>
      </c>
      <c r="AW8" s="502">
        <v>3939</v>
      </c>
      <c r="AX8" s="502">
        <v>3969</v>
      </c>
      <c r="AY8" s="502">
        <v>3888</v>
      </c>
      <c r="AZ8" s="502">
        <v>3815</v>
      </c>
      <c r="BA8" s="502">
        <v>3773</v>
      </c>
      <c r="BB8" s="502">
        <v>3619</v>
      </c>
      <c r="BC8" s="502">
        <v>3781</v>
      </c>
      <c r="BD8" s="502">
        <v>4095</v>
      </c>
      <c r="BE8" s="502">
        <v>4486</v>
      </c>
      <c r="BF8" s="502">
        <v>4484</v>
      </c>
      <c r="BG8" s="502">
        <v>2515.0819999999999</v>
      </c>
      <c r="BH8" s="502">
        <v>128.69800000000001</v>
      </c>
      <c r="BI8" s="502">
        <v>82.284999999999997</v>
      </c>
      <c r="BJ8" s="502">
        <v>86.180999999999997</v>
      </c>
      <c r="BK8" s="502">
        <v>88.078000000000003</v>
      </c>
      <c r="BL8" s="502">
        <v>90.198999999999998</v>
      </c>
      <c r="BM8" s="502">
        <v>96.241</v>
      </c>
      <c r="BN8" s="502">
        <v>0</v>
      </c>
      <c r="BO8" s="502">
        <v>0</v>
      </c>
      <c r="BP8" s="502">
        <v>0</v>
      </c>
      <c r="BQ8" s="502">
        <v>0</v>
      </c>
      <c r="BR8" s="502">
        <v>0</v>
      </c>
      <c r="BS8" s="502">
        <v>0</v>
      </c>
      <c r="BT8" s="502">
        <v>0</v>
      </c>
      <c r="BU8" s="502">
        <v>0</v>
      </c>
      <c r="BV8" s="502">
        <v>0</v>
      </c>
      <c r="BW8" s="502">
        <v>0</v>
      </c>
      <c r="BX8" s="503">
        <v>0</v>
      </c>
      <c r="BY8" s="503">
        <v>0</v>
      </c>
      <c r="BZ8" s="503">
        <v>0</v>
      </c>
      <c r="CA8" s="504">
        <v>0</v>
      </c>
    </row>
    <row r="9" spans="1:79" s="508" customFormat="1" ht="35.25" customHeight="1" thickBot="1" x14ac:dyDescent="0.4">
      <c r="B9" s="380" t="s">
        <v>551</v>
      </c>
      <c r="C9" s="509"/>
      <c r="D9" s="510">
        <v>0</v>
      </c>
      <c r="E9" s="510">
        <v>0</v>
      </c>
      <c r="F9" s="510">
        <v>0</v>
      </c>
      <c r="G9" s="510">
        <v>0</v>
      </c>
      <c r="H9" s="510">
        <v>0</v>
      </c>
      <c r="I9" s="510">
        <v>0</v>
      </c>
      <c r="J9" s="510">
        <v>0</v>
      </c>
      <c r="K9" s="510">
        <v>0</v>
      </c>
      <c r="L9" s="510">
        <v>0</v>
      </c>
      <c r="M9" s="510">
        <v>0</v>
      </c>
      <c r="N9" s="510">
        <v>0</v>
      </c>
      <c r="O9" s="510">
        <v>0</v>
      </c>
      <c r="P9" s="510">
        <v>0</v>
      </c>
      <c r="Q9" s="510">
        <v>0</v>
      </c>
      <c r="R9" s="510">
        <v>0</v>
      </c>
      <c r="S9" s="510">
        <v>0</v>
      </c>
      <c r="T9" s="510">
        <v>0</v>
      </c>
      <c r="U9" s="510">
        <v>0</v>
      </c>
      <c r="V9" s="510">
        <v>0</v>
      </c>
      <c r="W9" s="510">
        <v>0</v>
      </c>
      <c r="X9" s="510">
        <v>0</v>
      </c>
      <c r="Y9" s="510">
        <v>0</v>
      </c>
      <c r="Z9" s="510">
        <v>0</v>
      </c>
      <c r="AA9" s="510">
        <v>0</v>
      </c>
      <c r="AB9" s="510">
        <v>0</v>
      </c>
      <c r="AC9" s="510">
        <v>0</v>
      </c>
      <c r="AD9" s="510">
        <v>0</v>
      </c>
      <c r="AE9" s="510">
        <v>0</v>
      </c>
      <c r="AF9" s="510">
        <v>0</v>
      </c>
      <c r="AG9" s="510">
        <v>0</v>
      </c>
      <c r="AH9" s="510">
        <v>561</v>
      </c>
      <c r="AI9" s="510">
        <v>624</v>
      </c>
      <c r="AJ9" s="510">
        <v>729</v>
      </c>
      <c r="AK9" s="510">
        <v>924.13</v>
      </c>
      <c r="AL9" s="510">
        <v>941</v>
      </c>
      <c r="AM9" s="510">
        <v>985</v>
      </c>
      <c r="AN9" s="510">
        <v>1189</v>
      </c>
      <c r="AO9" s="510">
        <v>1371</v>
      </c>
      <c r="AP9" s="510">
        <v>1458</v>
      </c>
      <c r="AQ9" s="510">
        <v>1574</v>
      </c>
      <c r="AR9" s="510">
        <v>0</v>
      </c>
      <c r="AS9" s="510">
        <v>0</v>
      </c>
      <c r="AT9" s="510">
        <v>0</v>
      </c>
      <c r="AU9" s="510">
        <v>0</v>
      </c>
      <c r="AV9" s="510">
        <v>0</v>
      </c>
      <c r="AW9" s="510">
        <v>0</v>
      </c>
      <c r="AX9" s="510">
        <v>0</v>
      </c>
      <c r="AY9" s="510">
        <v>0</v>
      </c>
      <c r="AZ9" s="510">
        <v>0</v>
      </c>
      <c r="BA9" s="510">
        <v>0</v>
      </c>
      <c r="BB9" s="510">
        <v>0</v>
      </c>
      <c r="BC9" s="510">
        <v>0</v>
      </c>
      <c r="BD9" s="510">
        <v>0</v>
      </c>
      <c r="BE9" s="510">
        <v>0</v>
      </c>
      <c r="BF9" s="510">
        <v>0</v>
      </c>
      <c r="BG9" s="510">
        <v>0</v>
      </c>
      <c r="BH9" s="510">
        <v>0</v>
      </c>
      <c r="BI9" s="510">
        <v>0</v>
      </c>
      <c r="BJ9" s="510">
        <v>0</v>
      </c>
      <c r="BK9" s="510">
        <v>0</v>
      </c>
      <c r="BL9" s="510">
        <v>0</v>
      </c>
      <c r="BM9" s="510">
        <v>0</v>
      </c>
      <c r="BN9" s="510">
        <v>0</v>
      </c>
      <c r="BO9" s="510">
        <v>0</v>
      </c>
      <c r="BP9" s="510">
        <v>0</v>
      </c>
      <c r="BQ9" s="510">
        <v>0</v>
      </c>
      <c r="BR9" s="510">
        <v>0</v>
      </c>
      <c r="BS9" s="510">
        <v>0</v>
      </c>
      <c r="BT9" s="510">
        <v>0</v>
      </c>
      <c r="BU9" s="510">
        <v>0</v>
      </c>
      <c r="BV9" s="510">
        <v>0</v>
      </c>
      <c r="BW9" s="510">
        <v>0</v>
      </c>
      <c r="BX9" s="510">
        <v>0</v>
      </c>
      <c r="BY9" s="510">
        <v>0</v>
      </c>
      <c r="BZ9" s="510">
        <v>0</v>
      </c>
      <c r="CA9" s="511">
        <v>0</v>
      </c>
    </row>
    <row r="10" spans="1:79" ht="26.25" customHeight="1" x14ac:dyDescent="0.4">
      <c r="A10" s="342"/>
      <c r="B10" s="260" t="s">
        <v>552</v>
      </c>
      <c r="D10" s="46" t="s">
        <v>624</v>
      </c>
      <c r="E10" s="46" t="s">
        <v>625</v>
      </c>
      <c r="F10" s="46" t="s">
        <v>626</v>
      </c>
      <c r="G10" s="46" t="s">
        <v>627</v>
      </c>
      <c r="H10" s="46" t="s">
        <v>628</v>
      </c>
      <c r="I10" s="46" t="s">
        <v>629</v>
      </c>
      <c r="J10" s="46" t="s">
        <v>630</v>
      </c>
      <c r="K10" s="46" t="s">
        <v>631</v>
      </c>
      <c r="L10" s="46" t="s">
        <v>632</v>
      </c>
      <c r="M10" s="46" t="s">
        <v>633</v>
      </c>
      <c r="N10" s="46" t="s">
        <v>634</v>
      </c>
      <c r="O10" s="46" t="s">
        <v>635</v>
      </c>
      <c r="P10" s="46" t="s">
        <v>636</v>
      </c>
      <c r="Q10" s="46" t="s">
        <v>637</v>
      </c>
      <c r="R10" s="46" t="s">
        <v>638</v>
      </c>
      <c r="S10" s="46" t="s">
        <v>639</v>
      </c>
      <c r="T10" s="46" t="s">
        <v>640</v>
      </c>
      <c r="U10" s="46" t="s">
        <v>641</v>
      </c>
      <c r="V10" s="46" t="s">
        <v>642</v>
      </c>
      <c r="W10" s="46" t="s">
        <v>643</v>
      </c>
      <c r="X10" s="46" t="s">
        <v>644</v>
      </c>
      <c r="Y10" s="46" t="s">
        <v>645</v>
      </c>
      <c r="Z10" s="46" t="s">
        <v>646</v>
      </c>
      <c r="AA10" s="46" t="s">
        <v>647</v>
      </c>
      <c r="AB10" s="46" t="s">
        <v>648</v>
      </c>
      <c r="AC10" s="46" t="s">
        <v>649</v>
      </c>
      <c r="AD10" s="46" t="s">
        <v>650</v>
      </c>
      <c r="AE10" s="46" t="s">
        <v>651</v>
      </c>
      <c r="AF10" s="46" t="s">
        <v>652</v>
      </c>
      <c r="AG10" s="46" t="s">
        <v>653</v>
      </c>
      <c r="AH10" s="46" t="s">
        <v>654</v>
      </c>
      <c r="AI10" s="46" t="s">
        <v>655</v>
      </c>
      <c r="AJ10" s="46" t="s">
        <v>656</v>
      </c>
      <c r="AK10" s="46" t="s">
        <v>657</v>
      </c>
      <c r="AL10" s="46" t="s">
        <v>658</v>
      </c>
      <c r="AM10" s="46" t="s">
        <v>659</v>
      </c>
      <c r="AN10" s="46" t="s">
        <v>660</v>
      </c>
      <c r="AO10" s="46" t="s">
        <v>661</v>
      </c>
      <c r="AP10" s="46" t="s">
        <v>662</v>
      </c>
      <c r="AQ10" s="46" t="s">
        <v>663</v>
      </c>
      <c r="AR10" s="46" t="s">
        <v>664</v>
      </c>
      <c r="AS10" s="46" t="s">
        <v>665</v>
      </c>
      <c r="AT10" s="46" t="s">
        <v>666</v>
      </c>
      <c r="AU10" s="46" t="s">
        <v>667</v>
      </c>
      <c r="AV10" s="46" t="s">
        <v>668</v>
      </c>
      <c r="AW10" s="46" t="s">
        <v>669</v>
      </c>
      <c r="AX10" s="46" t="s">
        <v>670</v>
      </c>
      <c r="AY10" s="46" t="s">
        <v>593</v>
      </c>
      <c r="AZ10" s="46" t="s">
        <v>594</v>
      </c>
      <c r="BA10" s="46" t="s">
        <v>595</v>
      </c>
      <c r="BB10" s="46" t="s">
        <v>596</v>
      </c>
      <c r="BC10" s="46" t="s">
        <v>597</v>
      </c>
      <c r="BD10" s="46" t="s">
        <v>598</v>
      </c>
      <c r="BE10" s="46" t="s">
        <v>599</v>
      </c>
      <c r="BF10" s="46" t="s">
        <v>600</v>
      </c>
      <c r="BG10" s="46" t="s">
        <v>601</v>
      </c>
      <c r="BH10" s="46" t="s">
        <v>602</v>
      </c>
      <c r="BI10" s="46" t="s">
        <v>603</v>
      </c>
      <c r="BJ10" s="46" t="s">
        <v>604</v>
      </c>
      <c r="BK10" s="46" t="s">
        <v>605</v>
      </c>
      <c r="BL10" s="46" t="s">
        <v>606</v>
      </c>
      <c r="BM10" s="46" t="s">
        <v>607</v>
      </c>
      <c r="BN10" s="46" t="s">
        <v>608</v>
      </c>
      <c r="BO10" s="46" t="s">
        <v>609</v>
      </c>
      <c r="BP10" s="46" t="s">
        <v>610</v>
      </c>
      <c r="BQ10" s="46" t="s">
        <v>611</v>
      </c>
      <c r="BR10" s="46" t="s">
        <v>612</v>
      </c>
      <c r="BS10" s="46" t="s">
        <v>613</v>
      </c>
      <c r="BT10" s="46" t="s">
        <v>614</v>
      </c>
      <c r="BU10" s="46" t="s">
        <v>615</v>
      </c>
      <c r="BV10" s="46" t="s">
        <v>616</v>
      </c>
      <c r="BW10" s="46" t="s">
        <v>617</v>
      </c>
      <c r="BX10" s="46" t="s">
        <v>618</v>
      </c>
      <c r="BY10" s="46" t="s">
        <v>619</v>
      </c>
      <c r="BZ10" s="46" t="s">
        <v>620</v>
      </c>
      <c r="CA10" s="47" t="s">
        <v>621</v>
      </c>
    </row>
    <row r="11" spans="1:79" x14ac:dyDescent="0.4">
      <c r="A11" s="342"/>
      <c r="B11" s="512" t="s">
        <v>220</v>
      </c>
      <c r="C11" s="369"/>
      <c r="D11" s="275" t="s">
        <v>622</v>
      </c>
      <c r="E11" s="275" t="s">
        <v>622</v>
      </c>
      <c r="F11" s="275" t="s">
        <v>622</v>
      </c>
      <c r="G11" s="275" t="s">
        <v>622</v>
      </c>
      <c r="H11" s="275" t="s">
        <v>622</v>
      </c>
      <c r="I11" s="275" t="s">
        <v>622</v>
      </c>
      <c r="J11" s="275" t="s">
        <v>622</v>
      </c>
      <c r="K11" s="275" t="s">
        <v>622</v>
      </c>
      <c r="L11" s="275" t="s">
        <v>622</v>
      </c>
      <c r="M11" s="275" t="s">
        <v>622</v>
      </c>
      <c r="N11" s="275" t="s">
        <v>622</v>
      </c>
      <c r="O11" s="275" t="s">
        <v>622</v>
      </c>
      <c r="P11" s="275" t="s">
        <v>622</v>
      </c>
      <c r="Q11" s="275" t="s">
        <v>622</v>
      </c>
      <c r="R11" s="275" t="s">
        <v>622</v>
      </c>
      <c r="S11" s="275" t="s">
        <v>622</v>
      </c>
      <c r="T11" s="275" t="s">
        <v>622</v>
      </c>
      <c r="U11" s="275" t="s">
        <v>622</v>
      </c>
      <c r="V11" s="275" t="s">
        <v>622</v>
      </c>
      <c r="W11" s="275" t="s">
        <v>622</v>
      </c>
      <c r="X11" s="275" t="s">
        <v>622</v>
      </c>
      <c r="Y11" s="275" t="s">
        <v>622</v>
      </c>
      <c r="Z11" s="275" t="s">
        <v>622</v>
      </c>
      <c r="AA11" s="275" t="s">
        <v>622</v>
      </c>
      <c r="AB11" s="275" t="s">
        <v>622</v>
      </c>
      <c r="AC11" s="275" t="s">
        <v>622</v>
      </c>
      <c r="AD11" s="275" t="s">
        <v>622</v>
      </c>
      <c r="AE11" s="275" t="s">
        <v>622</v>
      </c>
      <c r="AF11" s="275" t="s">
        <v>622</v>
      </c>
      <c r="AG11" s="275" t="s">
        <v>622</v>
      </c>
      <c r="AH11" s="275" t="s">
        <v>622</v>
      </c>
      <c r="AI11" s="275" t="s">
        <v>622</v>
      </c>
      <c r="AJ11" s="275" t="s">
        <v>622</v>
      </c>
      <c r="AK11" s="275" t="s">
        <v>622</v>
      </c>
      <c r="AL11" s="275" t="s">
        <v>622</v>
      </c>
      <c r="AM11" s="275" t="s">
        <v>622</v>
      </c>
      <c r="AN11" s="275" t="s">
        <v>622</v>
      </c>
      <c r="AO11" s="275" t="s">
        <v>622</v>
      </c>
      <c r="AP11" s="275" t="s">
        <v>622</v>
      </c>
      <c r="AQ11" s="275" t="s">
        <v>622</v>
      </c>
      <c r="AR11" s="275" t="s">
        <v>622</v>
      </c>
      <c r="AS11" s="275" t="s">
        <v>622</v>
      </c>
      <c r="AT11" s="275" t="s">
        <v>622</v>
      </c>
      <c r="AU11" s="275" t="s">
        <v>622</v>
      </c>
      <c r="AV11" s="275" t="s">
        <v>622</v>
      </c>
      <c r="AW11" s="275" t="s">
        <v>622</v>
      </c>
      <c r="AX11" s="275" t="s">
        <v>622</v>
      </c>
      <c r="AY11" s="275" t="s">
        <v>622</v>
      </c>
      <c r="AZ11" s="275" t="s">
        <v>622</v>
      </c>
      <c r="BA11" s="275" t="s">
        <v>622</v>
      </c>
      <c r="BB11" s="275" t="s">
        <v>622</v>
      </c>
      <c r="BC11" s="275" t="s">
        <v>622</v>
      </c>
      <c r="BD11" s="275" t="s">
        <v>622</v>
      </c>
      <c r="BE11" s="275" t="s">
        <v>622</v>
      </c>
      <c r="BF11" s="275" t="s">
        <v>622</v>
      </c>
      <c r="BG11" s="275" t="s">
        <v>622</v>
      </c>
      <c r="BH11" s="275" t="s">
        <v>622</v>
      </c>
      <c r="BI11" s="275" t="s">
        <v>622</v>
      </c>
      <c r="BJ11" s="275" t="s">
        <v>622</v>
      </c>
      <c r="BK11" s="275" t="s">
        <v>622</v>
      </c>
      <c r="BL11" s="275" t="s">
        <v>622</v>
      </c>
      <c r="BM11" s="275" t="s">
        <v>622</v>
      </c>
      <c r="BN11" s="275" t="s">
        <v>622</v>
      </c>
      <c r="BO11" s="275" t="s">
        <v>622</v>
      </c>
      <c r="BP11" s="275" t="s">
        <v>622</v>
      </c>
      <c r="BQ11" s="275" t="s">
        <v>622</v>
      </c>
      <c r="BR11" s="275" t="s">
        <v>622</v>
      </c>
      <c r="BS11" s="275" t="s">
        <v>622</v>
      </c>
      <c r="BT11" s="275" t="s">
        <v>622</v>
      </c>
      <c r="BU11" s="275" t="s">
        <v>622</v>
      </c>
      <c r="BV11" s="275" t="s">
        <v>623</v>
      </c>
      <c r="BW11" s="275" t="s">
        <v>623</v>
      </c>
      <c r="BX11" s="275" t="s">
        <v>623</v>
      </c>
      <c r="BY11" s="275" t="s">
        <v>623</v>
      </c>
      <c r="BZ11" s="275" t="s">
        <v>623</v>
      </c>
      <c r="CA11" s="276" t="s">
        <v>623</v>
      </c>
    </row>
    <row r="12" spans="1:79" ht="26.25" customHeight="1" x14ac:dyDescent="0.4">
      <c r="A12" s="346"/>
      <c r="B12" s="91" t="s">
        <v>546</v>
      </c>
      <c r="C12" s="393"/>
      <c r="D12" s="500">
        <v>0</v>
      </c>
      <c r="E12" s="500">
        <v>0</v>
      </c>
      <c r="F12" s="500">
        <v>0</v>
      </c>
      <c r="G12" s="500">
        <v>0</v>
      </c>
      <c r="H12" s="500">
        <v>0</v>
      </c>
      <c r="I12" s="500">
        <v>0</v>
      </c>
      <c r="J12" s="500">
        <v>0</v>
      </c>
      <c r="K12" s="500">
        <v>0</v>
      </c>
      <c r="L12" s="500">
        <v>0</v>
      </c>
      <c r="M12" s="500">
        <v>0</v>
      </c>
      <c r="N12" s="500">
        <v>0</v>
      </c>
      <c r="O12" s="500">
        <v>0</v>
      </c>
      <c r="P12" s="500">
        <v>0</v>
      </c>
      <c r="Q12" s="500">
        <v>0</v>
      </c>
      <c r="R12" s="500">
        <v>0</v>
      </c>
      <c r="S12" s="500">
        <v>0</v>
      </c>
      <c r="T12" s="500">
        <v>0</v>
      </c>
      <c r="U12" s="500">
        <v>0</v>
      </c>
      <c r="V12" s="500">
        <v>0</v>
      </c>
      <c r="W12" s="500">
        <v>0</v>
      </c>
      <c r="X12" s="500">
        <v>0</v>
      </c>
      <c r="Y12" s="500">
        <v>0</v>
      </c>
      <c r="Z12" s="500">
        <v>0</v>
      </c>
      <c r="AA12" s="500">
        <v>0</v>
      </c>
      <c r="AB12" s="500">
        <v>0</v>
      </c>
      <c r="AC12" s="500">
        <v>0</v>
      </c>
      <c r="AD12" s="500">
        <v>0</v>
      </c>
      <c r="AE12" s="500">
        <v>0</v>
      </c>
      <c r="AF12" s="500">
        <v>0</v>
      </c>
      <c r="AG12" s="500">
        <v>0</v>
      </c>
      <c r="AH12" s="499">
        <f t="shared" ref="AH12:BX12" si="4">SUM(AH13,AH16,AH17)</f>
        <v>2685.6646628119283</v>
      </c>
      <c r="AI12" s="499">
        <f t="shared" si="4"/>
        <v>2555.8705767950646</v>
      </c>
      <c r="AJ12" s="499">
        <f t="shared" si="4"/>
        <v>2505.7279809552983</v>
      </c>
      <c r="AK12" s="499">
        <f t="shared" si="4"/>
        <v>2874.441425089743</v>
      </c>
      <c r="AL12" s="499">
        <f t="shared" si="4"/>
        <v>2728.1314461130673</v>
      </c>
      <c r="AM12" s="499">
        <f t="shared" si="4"/>
        <v>2726.104598802704</v>
      </c>
      <c r="AN12" s="499">
        <f t="shared" si="4"/>
        <v>3115.0347430164247</v>
      </c>
      <c r="AO12" s="499">
        <f t="shared" si="4"/>
        <v>3404.8571231842848</v>
      </c>
      <c r="AP12" s="499">
        <f t="shared" si="4"/>
        <v>3477.0402852241887</v>
      </c>
      <c r="AQ12" s="499">
        <f t="shared" si="4"/>
        <v>3554.8752776118358</v>
      </c>
      <c r="AR12" s="499">
        <f t="shared" si="4"/>
        <v>3932.3531206569332</v>
      </c>
      <c r="AS12" s="499">
        <f t="shared" si="4"/>
        <v>4037.2415103754793</v>
      </c>
      <c r="AT12" s="499">
        <f t="shared" si="4"/>
        <v>4195.8264722655804</v>
      </c>
      <c r="AU12" s="499">
        <f t="shared" si="4"/>
        <v>4747.3450930862764</v>
      </c>
      <c r="AV12" s="499">
        <f t="shared" si="4"/>
        <v>6258.6466542599392</v>
      </c>
      <c r="AW12" s="499">
        <f t="shared" si="4"/>
        <v>6455.8720453420938</v>
      </c>
      <c r="AX12" s="499">
        <f t="shared" si="4"/>
        <v>6427.3501897311353</v>
      </c>
      <c r="AY12" s="499">
        <f t="shared" si="4"/>
        <v>6108.5654904569737</v>
      </c>
      <c r="AZ12" s="499">
        <f t="shared" si="4"/>
        <v>5789.9696856374721</v>
      </c>
      <c r="BA12" s="499">
        <f t="shared" si="4"/>
        <v>5688.5845565662194</v>
      </c>
      <c r="BB12" s="499">
        <f t="shared" si="4"/>
        <v>5386.8807875976072</v>
      </c>
      <c r="BC12" s="499">
        <f t="shared" si="4"/>
        <v>5606.5859107660708</v>
      </c>
      <c r="BD12" s="499">
        <f t="shared" si="4"/>
        <v>5938.314497363408</v>
      </c>
      <c r="BE12" s="499">
        <f t="shared" si="4"/>
        <v>6440.8248779971464</v>
      </c>
      <c r="BF12" s="499">
        <f t="shared" si="4"/>
        <v>6282.1412934324553</v>
      </c>
      <c r="BG12" s="499">
        <f t="shared" si="4"/>
        <v>6658.3514268838971</v>
      </c>
      <c r="BH12" s="499">
        <f t="shared" si="4"/>
        <v>8151.8276270745664</v>
      </c>
      <c r="BI12" s="499">
        <f t="shared" si="4"/>
        <v>8476.5770225897631</v>
      </c>
      <c r="BJ12" s="499">
        <f t="shared" si="4"/>
        <v>8796.2236425173742</v>
      </c>
      <c r="BK12" s="499">
        <f t="shared" si="4"/>
        <v>9201.2487376993849</v>
      </c>
      <c r="BL12" s="499">
        <f t="shared" si="4"/>
        <v>9364.5702784255591</v>
      </c>
      <c r="BM12" s="499">
        <f t="shared" si="4"/>
        <v>9745.1667456898449</v>
      </c>
      <c r="BN12" s="499">
        <f t="shared" si="4"/>
        <v>9586.9508149711619</v>
      </c>
      <c r="BO12" s="499">
        <f t="shared" si="4"/>
        <v>9244.4091960150963</v>
      </c>
      <c r="BP12" s="499">
        <f t="shared" si="4"/>
        <v>8452.8119036568787</v>
      </c>
      <c r="BQ12" s="499">
        <f t="shared" si="4"/>
        <v>7781.8400930409252</v>
      </c>
      <c r="BR12" s="499">
        <f t="shared" si="4"/>
        <v>7175.2617675533675</v>
      </c>
      <c r="BS12" s="499">
        <f t="shared" si="4"/>
        <v>6579.974270104778</v>
      </c>
      <c r="BT12" s="499">
        <f t="shared" si="4"/>
        <v>5996.1877453642292</v>
      </c>
      <c r="BU12" s="499">
        <f t="shared" si="4"/>
        <v>5572.2664990526246</v>
      </c>
      <c r="BV12" s="499">
        <f t="shared" si="4"/>
        <v>5160.2985464094145</v>
      </c>
      <c r="BW12" s="499">
        <f t="shared" si="4"/>
        <v>4951.1014240060513</v>
      </c>
      <c r="BX12" s="500">
        <f t="shared" si="4"/>
        <v>4719.5091729846354</v>
      </c>
      <c r="BY12" s="500">
        <f>SUM(BY13,BY16,BY17)</f>
        <v>4476.7975187661768</v>
      </c>
      <c r="BZ12" s="500">
        <f>SUM(BZ13,BZ16,BZ17)</f>
        <v>4292.66663189259</v>
      </c>
      <c r="CA12" s="501">
        <f>SUM(CA13,CA16,CA17)</f>
        <v>4165.4481603496743</v>
      </c>
    </row>
    <row r="13" spans="1:79" ht="24" customHeight="1" x14ac:dyDescent="0.4">
      <c r="B13" s="123" t="s">
        <v>547</v>
      </c>
      <c r="C13" s="48"/>
      <c r="D13" s="503">
        <v>0</v>
      </c>
      <c r="E13" s="503">
        <v>0</v>
      </c>
      <c r="F13" s="503">
        <v>0</v>
      </c>
      <c r="G13" s="503">
        <v>0</v>
      </c>
      <c r="H13" s="503">
        <v>0</v>
      </c>
      <c r="I13" s="503">
        <v>0</v>
      </c>
      <c r="J13" s="503">
        <v>0</v>
      </c>
      <c r="K13" s="503">
        <v>0</v>
      </c>
      <c r="L13" s="503">
        <v>0</v>
      </c>
      <c r="M13" s="503">
        <v>0</v>
      </c>
      <c r="N13" s="503">
        <v>0</v>
      </c>
      <c r="O13" s="503">
        <v>0</v>
      </c>
      <c r="P13" s="503">
        <v>0</v>
      </c>
      <c r="Q13" s="503">
        <v>0</v>
      </c>
      <c r="R13" s="503">
        <v>0</v>
      </c>
      <c r="S13" s="503">
        <v>0</v>
      </c>
      <c r="T13" s="503">
        <v>0</v>
      </c>
      <c r="U13" s="503">
        <v>0</v>
      </c>
      <c r="V13" s="503">
        <v>0</v>
      </c>
      <c r="W13" s="503">
        <v>0</v>
      </c>
      <c r="X13" s="503">
        <v>0</v>
      </c>
      <c r="Y13" s="503">
        <v>0</v>
      </c>
      <c r="Z13" s="503">
        <v>0</v>
      </c>
      <c r="AA13" s="503">
        <v>0</v>
      </c>
      <c r="AB13" s="503">
        <v>0</v>
      </c>
      <c r="AC13" s="503">
        <v>0</v>
      </c>
      <c r="AD13" s="503">
        <v>0</v>
      </c>
      <c r="AE13" s="503">
        <v>0</v>
      </c>
      <c r="AF13" s="503">
        <v>0</v>
      </c>
      <c r="AG13" s="503">
        <v>0</v>
      </c>
      <c r="AH13" s="503">
        <v>0</v>
      </c>
      <c r="AI13" s="503">
        <v>0</v>
      </c>
      <c r="AJ13" s="503">
        <v>0</v>
      </c>
      <c r="AK13" s="503">
        <v>0</v>
      </c>
      <c r="AL13" s="503">
        <v>0</v>
      </c>
      <c r="AM13" s="503">
        <v>0</v>
      </c>
      <c r="AN13" s="503">
        <v>0</v>
      </c>
      <c r="AO13" s="503">
        <v>0</v>
      </c>
      <c r="AP13" s="503">
        <v>0</v>
      </c>
      <c r="AQ13" s="503">
        <v>0</v>
      </c>
      <c r="AR13" s="503">
        <v>0</v>
      </c>
      <c r="AS13" s="503">
        <v>0</v>
      </c>
      <c r="AT13" s="503">
        <v>0</v>
      </c>
      <c r="AU13" s="503">
        <v>0</v>
      </c>
      <c r="AV13" s="503">
        <v>0</v>
      </c>
      <c r="AW13" s="503">
        <v>0</v>
      </c>
      <c r="AX13" s="503">
        <v>0</v>
      </c>
      <c r="AY13" s="503">
        <v>0</v>
      </c>
      <c r="AZ13" s="503">
        <v>0</v>
      </c>
      <c r="BA13" s="503">
        <v>0</v>
      </c>
      <c r="BB13" s="503">
        <v>0</v>
      </c>
      <c r="BC13" s="503">
        <v>0</v>
      </c>
      <c r="BD13" s="503">
        <v>0</v>
      </c>
      <c r="BE13" s="503">
        <v>0</v>
      </c>
      <c r="BF13" s="503">
        <v>0</v>
      </c>
      <c r="BG13" s="502">
        <f t="shared" ref="BG13:BO13" si="5">SUM(BG14:BG15)</f>
        <v>3206.3496175668024</v>
      </c>
      <c r="BH13" s="502">
        <f t="shared" si="5"/>
        <v>7979.8207568020662</v>
      </c>
      <c r="BI13" s="502">
        <f t="shared" si="5"/>
        <v>8369.411210678958</v>
      </c>
      <c r="BJ13" s="502">
        <f t="shared" si="5"/>
        <v>8687.2233029152321</v>
      </c>
      <c r="BK13" s="502">
        <f t="shared" si="5"/>
        <v>9092.5424280511288</v>
      </c>
      <c r="BL13" s="502">
        <f t="shared" si="5"/>
        <v>9256.1885526564092</v>
      </c>
      <c r="BM13" s="502">
        <f t="shared" si="5"/>
        <v>9631.1399726221825</v>
      </c>
      <c r="BN13" s="502">
        <f t="shared" si="5"/>
        <v>9586.9508149711619</v>
      </c>
      <c r="BO13" s="502">
        <f t="shared" si="5"/>
        <v>9244.4091960150963</v>
      </c>
      <c r="BP13" s="502">
        <f t="shared" ref="BP13:BX13" si="6">SUM(BP14:BP15)</f>
        <v>8452.8119036568787</v>
      </c>
      <c r="BQ13" s="502">
        <f t="shared" si="6"/>
        <v>7781.8400930409252</v>
      </c>
      <c r="BR13" s="502">
        <f t="shared" si="6"/>
        <v>7175.2617675533675</v>
      </c>
      <c r="BS13" s="502">
        <f t="shared" si="6"/>
        <v>6579.974270104778</v>
      </c>
      <c r="BT13" s="502">
        <f t="shared" si="6"/>
        <v>5996.1877453642292</v>
      </c>
      <c r="BU13" s="502">
        <f t="shared" si="6"/>
        <v>5572.2664990526246</v>
      </c>
      <c r="BV13" s="502">
        <f t="shared" si="6"/>
        <v>5160.2985464094145</v>
      </c>
      <c r="BW13" s="502">
        <f t="shared" si="6"/>
        <v>4951.1014240060513</v>
      </c>
      <c r="BX13" s="503">
        <f t="shared" si="6"/>
        <v>4719.5091729846354</v>
      </c>
      <c r="BY13" s="503">
        <f>SUM(BY14:BY15)</f>
        <v>4476.7975187661768</v>
      </c>
      <c r="BZ13" s="503">
        <f>SUM(BZ14:BZ15)</f>
        <v>4292.66663189259</v>
      </c>
      <c r="CA13" s="504">
        <f>SUM(CA14:CA15)</f>
        <v>4165.4481603496743</v>
      </c>
    </row>
    <row r="14" spans="1:79" x14ac:dyDescent="0.4">
      <c r="B14" s="261" t="s">
        <v>548</v>
      </c>
      <c r="C14" s="123"/>
      <c r="D14" s="503">
        <v>0</v>
      </c>
      <c r="E14" s="503">
        <v>0</v>
      </c>
      <c r="F14" s="503">
        <v>0</v>
      </c>
      <c r="G14" s="503">
        <v>0</v>
      </c>
      <c r="H14" s="503">
        <v>0</v>
      </c>
      <c r="I14" s="503">
        <v>0</v>
      </c>
      <c r="J14" s="503">
        <v>0</v>
      </c>
      <c r="K14" s="503">
        <v>0</v>
      </c>
      <c r="L14" s="503">
        <v>0</v>
      </c>
      <c r="M14" s="503">
        <v>0</v>
      </c>
      <c r="N14" s="503">
        <v>0</v>
      </c>
      <c r="O14" s="503">
        <v>0</v>
      </c>
      <c r="P14" s="503">
        <v>0</v>
      </c>
      <c r="Q14" s="503">
        <v>0</v>
      </c>
      <c r="R14" s="503">
        <v>0</v>
      </c>
      <c r="S14" s="503">
        <v>0</v>
      </c>
      <c r="T14" s="503">
        <v>0</v>
      </c>
      <c r="U14" s="503">
        <v>0</v>
      </c>
      <c r="V14" s="503">
        <v>0</v>
      </c>
      <c r="W14" s="503">
        <v>0</v>
      </c>
      <c r="X14" s="503">
        <v>0</v>
      </c>
      <c r="Y14" s="503">
        <v>0</v>
      </c>
      <c r="Z14" s="503">
        <v>0</v>
      </c>
      <c r="AA14" s="503">
        <v>0</v>
      </c>
      <c r="AB14" s="503">
        <v>0</v>
      </c>
      <c r="AC14" s="503">
        <v>0</v>
      </c>
      <c r="AD14" s="503">
        <v>0</v>
      </c>
      <c r="AE14" s="503">
        <v>0</v>
      </c>
      <c r="AF14" s="503">
        <v>0</v>
      </c>
      <c r="AG14" s="503">
        <v>0</v>
      </c>
      <c r="AH14" s="503">
        <v>0</v>
      </c>
      <c r="AI14" s="503">
        <v>0</v>
      </c>
      <c r="AJ14" s="503">
        <v>0</v>
      </c>
      <c r="AK14" s="503">
        <v>0</v>
      </c>
      <c r="AL14" s="503">
        <v>0</v>
      </c>
      <c r="AM14" s="503">
        <v>0</v>
      </c>
      <c r="AN14" s="503">
        <v>0</v>
      </c>
      <c r="AO14" s="503">
        <v>0</v>
      </c>
      <c r="AP14" s="503">
        <v>0</v>
      </c>
      <c r="AQ14" s="503">
        <v>0</v>
      </c>
      <c r="AR14" s="503">
        <v>0</v>
      </c>
      <c r="AS14" s="503">
        <v>0</v>
      </c>
      <c r="AT14" s="503">
        <v>0</v>
      </c>
      <c r="AU14" s="503">
        <v>0</v>
      </c>
      <c r="AV14" s="503">
        <v>0</v>
      </c>
      <c r="AW14" s="503">
        <v>0</v>
      </c>
      <c r="AX14" s="503">
        <v>0</v>
      </c>
      <c r="AY14" s="503">
        <v>0</v>
      </c>
      <c r="AZ14" s="503">
        <v>0</v>
      </c>
      <c r="BA14" s="503">
        <v>0</v>
      </c>
      <c r="BB14" s="503">
        <v>0</v>
      </c>
      <c r="BC14" s="503">
        <v>0</v>
      </c>
      <c r="BD14" s="503">
        <v>0</v>
      </c>
      <c r="BE14" s="503">
        <v>0</v>
      </c>
      <c r="BF14" s="503">
        <v>0</v>
      </c>
      <c r="BG14" s="503">
        <v>2764.5956540885954</v>
      </c>
      <c r="BH14" s="503">
        <v>6703.560733078818</v>
      </c>
      <c r="BI14" s="503">
        <v>7063.7711142676762</v>
      </c>
      <c r="BJ14" s="503">
        <v>7282.4181747053035</v>
      </c>
      <c r="BK14" s="503">
        <v>7624.1317012110285</v>
      </c>
      <c r="BL14" s="503">
        <v>7798.490540851285</v>
      </c>
      <c r="BM14" s="503">
        <v>8193.0037321677464</v>
      </c>
      <c r="BN14" s="503">
        <v>8081.8212602721114</v>
      </c>
      <c r="BO14" s="503">
        <v>7817.8947575677039</v>
      </c>
      <c r="BP14" s="503">
        <v>7329.9229345465201</v>
      </c>
      <c r="BQ14" s="503">
        <v>6774.7931258699218</v>
      </c>
      <c r="BR14" s="503">
        <v>6325.2802774712527</v>
      </c>
      <c r="BS14" s="503">
        <v>5906.3568867356034</v>
      </c>
      <c r="BT14" s="503">
        <v>5549.7757164538525</v>
      </c>
      <c r="BU14" s="503">
        <v>5162.065021966423</v>
      </c>
      <c r="BV14" s="503">
        <v>4765.1390934127639</v>
      </c>
      <c r="BW14" s="503">
        <v>4577.7743359180668</v>
      </c>
      <c r="BX14" s="503">
        <v>4375.7068029860466</v>
      </c>
      <c r="BY14" s="503">
        <v>4159.082906340228</v>
      </c>
      <c r="BZ14" s="503">
        <v>3997.8322366726034</v>
      </c>
      <c r="CA14" s="504">
        <v>3893.5237047959013</v>
      </c>
    </row>
    <row r="15" spans="1:79" x14ac:dyDescent="0.4">
      <c r="A15" s="312"/>
      <c r="B15" s="101" t="s">
        <v>549</v>
      </c>
      <c r="C15" s="64"/>
      <c r="D15" s="503">
        <v>0</v>
      </c>
      <c r="E15" s="503">
        <v>0</v>
      </c>
      <c r="F15" s="503">
        <v>0</v>
      </c>
      <c r="G15" s="503">
        <v>0</v>
      </c>
      <c r="H15" s="503">
        <v>0</v>
      </c>
      <c r="I15" s="503">
        <v>0</v>
      </c>
      <c r="J15" s="503">
        <v>0</v>
      </c>
      <c r="K15" s="503">
        <v>0</v>
      </c>
      <c r="L15" s="503">
        <v>0</v>
      </c>
      <c r="M15" s="503">
        <v>0</v>
      </c>
      <c r="N15" s="503">
        <v>0</v>
      </c>
      <c r="O15" s="503">
        <v>0</v>
      </c>
      <c r="P15" s="503">
        <v>0</v>
      </c>
      <c r="Q15" s="503">
        <v>0</v>
      </c>
      <c r="R15" s="503">
        <v>0</v>
      </c>
      <c r="S15" s="503">
        <v>0</v>
      </c>
      <c r="T15" s="503">
        <v>0</v>
      </c>
      <c r="U15" s="503">
        <v>0</v>
      </c>
      <c r="V15" s="503">
        <v>0</v>
      </c>
      <c r="W15" s="503">
        <v>0</v>
      </c>
      <c r="X15" s="503">
        <v>0</v>
      </c>
      <c r="Y15" s="503">
        <v>0</v>
      </c>
      <c r="Z15" s="503">
        <v>0</v>
      </c>
      <c r="AA15" s="503">
        <v>0</v>
      </c>
      <c r="AB15" s="503">
        <v>0</v>
      </c>
      <c r="AC15" s="503">
        <v>0</v>
      </c>
      <c r="AD15" s="503">
        <v>0</v>
      </c>
      <c r="AE15" s="503">
        <v>0</v>
      </c>
      <c r="AF15" s="503">
        <v>0</v>
      </c>
      <c r="AG15" s="503">
        <v>0</v>
      </c>
      <c r="AH15" s="503">
        <v>0</v>
      </c>
      <c r="AI15" s="503">
        <v>0</v>
      </c>
      <c r="AJ15" s="503">
        <v>0</v>
      </c>
      <c r="AK15" s="503">
        <v>0</v>
      </c>
      <c r="AL15" s="503">
        <v>0</v>
      </c>
      <c r="AM15" s="503">
        <v>0</v>
      </c>
      <c r="AN15" s="503">
        <v>0</v>
      </c>
      <c r="AO15" s="503">
        <v>0</v>
      </c>
      <c r="AP15" s="503">
        <v>0</v>
      </c>
      <c r="AQ15" s="503">
        <v>0</v>
      </c>
      <c r="AR15" s="503">
        <v>0</v>
      </c>
      <c r="AS15" s="503">
        <v>0</v>
      </c>
      <c r="AT15" s="503">
        <v>0</v>
      </c>
      <c r="AU15" s="503">
        <v>0</v>
      </c>
      <c r="AV15" s="503">
        <v>0</v>
      </c>
      <c r="AW15" s="503">
        <v>0</v>
      </c>
      <c r="AX15" s="503">
        <v>0</v>
      </c>
      <c r="AY15" s="503">
        <v>0</v>
      </c>
      <c r="AZ15" s="503">
        <v>0</v>
      </c>
      <c r="BA15" s="503">
        <v>0</v>
      </c>
      <c r="BB15" s="503">
        <v>0</v>
      </c>
      <c r="BC15" s="503">
        <v>0</v>
      </c>
      <c r="BD15" s="503">
        <v>0</v>
      </c>
      <c r="BE15" s="503">
        <v>0</v>
      </c>
      <c r="BF15" s="503">
        <v>0</v>
      </c>
      <c r="BG15" s="503">
        <v>441.7539634782068</v>
      </c>
      <c r="BH15" s="503">
        <v>1276.2600237232477</v>
      </c>
      <c r="BI15" s="503">
        <v>1305.640096411282</v>
      </c>
      <c r="BJ15" s="503">
        <v>1404.8051282099293</v>
      </c>
      <c r="BK15" s="503">
        <v>1468.410726840101</v>
      </c>
      <c r="BL15" s="503">
        <v>1457.6980118051245</v>
      </c>
      <c r="BM15" s="503">
        <v>1438.136240454437</v>
      </c>
      <c r="BN15" s="503">
        <v>1505.1295546990511</v>
      </c>
      <c r="BO15" s="503">
        <v>1426.5144384473931</v>
      </c>
      <c r="BP15" s="503">
        <v>1122.8889691103586</v>
      </c>
      <c r="BQ15" s="503">
        <v>1007.0469671710035</v>
      </c>
      <c r="BR15" s="503">
        <v>849.98149008211431</v>
      </c>
      <c r="BS15" s="503">
        <v>673.61738336917495</v>
      </c>
      <c r="BT15" s="503">
        <v>446.41202891037699</v>
      </c>
      <c r="BU15" s="503">
        <v>410.20147708620192</v>
      </c>
      <c r="BV15" s="503">
        <v>395.15945299665088</v>
      </c>
      <c r="BW15" s="503">
        <v>373.32708808798475</v>
      </c>
      <c r="BX15" s="503">
        <v>343.80236999858892</v>
      </c>
      <c r="BY15" s="503">
        <v>317.71461242594859</v>
      </c>
      <c r="BZ15" s="503">
        <v>294.83439521998696</v>
      </c>
      <c r="CA15" s="504">
        <v>271.92445555377316</v>
      </c>
    </row>
    <row r="16" spans="1:79" ht="30" x14ac:dyDescent="0.4">
      <c r="A16" s="312"/>
      <c r="B16" s="460" t="s">
        <v>550</v>
      </c>
      <c r="C16" s="64"/>
      <c r="D16" s="503">
        <v>0</v>
      </c>
      <c r="E16" s="503">
        <v>0</v>
      </c>
      <c r="F16" s="503">
        <v>0</v>
      </c>
      <c r="G16" s="503">
        <v>0</v>
      </c>
      <c r="H16" s="503">
        <v>0</v>
      </c>
      <c r="I16" s="503">
        <v>0</v>
      </c>
      <c r="J16" s="503">
        <v>0</v>
      </c>
      <c r="K16" s="503">
        <v>0</v>
      </c>
      <c r="L16" s="503">
        <v>0</v>
      </c>
      <c r="M16" s="503">
        <v>0</v>
      </c>
      <c r="N16" s="503">
        <v>0</v>
      </c>
      <c r="O16" s="503">
        <v>0</v>
      </c>
      <c r="P16" s="503">
        <v>0</v>
      </c>
      <c r="Q16" s="503">
        <v>0</v>
      </c>
      <c r="R16" s="503">
        <v>0</v>
      </c>
      <c r="S16" s="503">
        <v>0</v>
      </c>
      <c r="T16" s="503">
        <v>0</v>
      </c>
      <c r="U16" s="503">
        <v>0</v>
      </c>
      <c r="V16" s="503">
        <v>0</v>
      </c>
      <c r="W16" s="503">
        <v>0</v>
      </c>
      <c r="X16" s="503">
        <v>0</v>
      </c>
      <c r="Y16" s="503">
        <v>0</v>
      </c>
      <c r="Z16" s="503">
        <v>0</v>
      </c>
      <c r="AA16" s="503">
        <v>0</v>
      </c>
      <c r="AB16" s="503">
        <v>0</v>
      </c>
      <c r="AC16" s="503">
        <v>0</v>
      </c>
      <c r="AD16" s="503">
        <v>0</v>
      </c>
      <c r="AE16" s="503">
        <v>0</v>
      </c>
      <c r="AF16" s="503">
        <v>0</v>
      </c>
      <c r="AG16" s="503">
        <v>0</v>
      </c>
      <c r="AH16" s="503">
        <v>0</v>
      </c>
      <c r="AI16" s="503">
        <v>0</v>
      </c>
      <c r="AJ16" s="503">
        <v>0</v>
      </c>
      <c r="AK16" s="503">
        <v>0</v>
      </c>
      <c r="AL16" s="503">
        <v>0</v>
      </c>
      <c r="AM16" s="503">
        <v>0</v>
      </c>
      <c r="AN16" s="503">
        <v>0</v>
      </c>
      <c r="AO16" s="503">
        <v>0</v>
      </c>
      <c r="AP16" s="503">
        <v>0</v>
      </c>
      <c r="AQ16" s="503">
        <v>0</v>
      </c>
      <c r="AR16" s="503">
        <v>3932.3531206569332</v>
      </c>
      <c r="AS16" s="503">
        <v>4037.2415103754793</v>
      </c>
      <c r="AT16" s="503">
        <v>4195.8264722655804</v>
      </c>
      <c r="AU16" s="503">
        <v>4747.3450930862764</v>
      </c>
      <c r="AV16" s="503">
        <v>6258.6466542599392</v>
      </c>
      <c r="AW16" s="503">
        <v>6455.8720453420938</v>
      </c>
      <c r="AX16" s="503">
        <v>6427.3501897311353</v>
      </c>
      <c r="AY16" s="503">
        <v>6108.5654904569737</v>
      </c>
      <c r="AZ16" s="503">
        <v>5789.9696856374721</v>
      </c>
      <c r="BA16" s="503">
        <v>5688.5845565662194</v>
      </c>
      <c r="BB16" s="503">
        <v>5386.8807875976072</v>
      </c>
      <c r="BC16" s="503">
        <v>5606.5859107660708</v>
      </c>
      <c r="BD16" s="503">
        <v>5938.314497363408</v>
      </c>
      <c r="BE16" s="503">
        <v>6440.8248779971464</v>
      </c>
      <c r="BF16" s="503">
        <v>6282.1412934324553</v>
      </c>
      <c r="BG16" s="503">
        <v>3452.0018093170947</v>
      </c>
      <c r="BH16" s="503">
        <v>172.0068702724999</v>
      </c>
      <c r="BI16" s="503">
        <v>107.16581191080461</v>
      </c>
      <c r="BJ16" s="503">
        <v>109.00033960214179</v>
      </c>
      <c r="BK16" s="503">
        <v>108.70630964825537</v>
      </c>
      <c r="BL16" s="503">
        <v>108.381725769149</v>
      </c>
      <c r="BM16" s="503">
        <v>114.02677306766174</v>
      </c>
      <c r="BN16" s="503">
        <v>0</v>
      </c>
      <c r="BO16" s="503">
        <v>0</v>
      </c>
      <c r="BP16" s="503">
        <v>0</v>
      </c>
      <c r="BQ16" s="503">
        <v>0</v>
      </c>
      <c r="BR16" s="503">
        <v>0</v>
      </c>
      <c r="BS16" s="503">
        <v>0</v>
      </c>
      <c r="BT16" s="503">
        <v>0</v>
      </c>
      <c r="BU16" s="503">
        <v>0</v>
      </c>
      <c r="BV16" s="503">
        <v>0</v>
      </c>
      <c r="BW16" s="503">
        <v>0</v>
      </c>
      <c r="BX16" s="503">
        <v>0</v>
      </c>
      <c r="BY16" s="503">
        <v>0</v>
      </c>
      <c r="BZ16" s="503">
        <v>0</v>
      </c>
      <c r="CA16" s="504">
        <v>0</v>
      </c>
    </row>
    <row r="17" spans="1:79" s="508" customFormat="1" ht="35.25" customHeight="1" thickBot="1" x14ac:dyDescent="0.4">
      <c r="B17" s="513" t="s">
        <v>551</v>
      </c>
      <c r="C17" s="509"/>
      <c r="D17" s="510">
        <v>0</v>
      </c>
      <c r="E17" s="510">
        <v>0</v>
      </c>
      <c r="F17" s="510">
        <v>0</v>
      </c>
      <c r="G17" s="510">
        <v>0</v>
      </c>
      <c r="H17" s="510">
        <v>0</v>
      </c>
      <c r="I17" s="510">
        <v>0</v>
      </c>
      <c r="J17" s="510">
        <v>0</v>
      </c>
      <c r="K17" s="510">
        <v>0</v>
      </c>
      <c r="L17" s="510">
        <v>0</v>
      </c>
      <c r="M17" s="510">
        <v>0</v>
      </c>
      <c r="N17" s="510">
        <v>0</v>
      </c>
      <c r="O17" s="510">
        <v>0</v>
      </c>
      <c r="P17" s="510">
        <v>0</v>
      </c>
      <c r="Q17" s="510">
        <v>0</v>
      </c>
      <c r="R17" s="510">
        <v>0</v>
      </c>
      <c r="S17" s="510">
        <v>0</v>
      </c>
      <c r="T17" s="510">
        <v>0</v>
      </c>
      <c r="U17" s="510">
        <v>0</v>
      </c>
      <c r="V17" s="510">
        <v>0</v>
      </c>
      <c r="W17" s="510">
        <v>0</v>
      </c>
      <c r="X17" s="510">
        <v>0</v>
      </c>
      <c r="Y17" s="510">
        <v>0</v>
      </c>
      <c r="Z17" s="510">
        <v>0</v>
      </c>
      <c r="AA17" s="510">
        <v>0</v>
      </c>
      <c r="AB17" s="510">
        <v>0</v>
      </c>
      <c r="AC17" s="510">
        <v>0</v>
      </c>
      <c r="AD17" s="510">
        <v>0</v>
      </c>
      <c r="AE17" s="510">
        <v>0</v>
      </c>
      <c r="AF17" s="510">
        <v>0</v>
      </c>
      <c r="AG17" s="510">
        <v>0</v>
      </c>
      <c r="AH17" s="510">
        <v>2685.6646628119283</v>
      </c>
      <c r="AI17" s="510">
        <v>2555.8705767950646</v>
      </c>
      <c r="AJ17" s="510">
        <v>2505.7279809552983</v>
      </c>
      <c r="AK17" s="510">
        <v>2874.441425089743</v>
      </c>
      <c r="AL17" s="510">
        <v>2728.1314461130673</v>
      </c>
      <c r="AM17" s="510">
        <v>2726.104598802704</v>
      </c>
      <c r="AN17" s="510">
        <v>3115.0347430164247</v>
      </c>
      <c r="AO17" s="510">
        <v>3404.8571231842848</v>
      </c>
      <c r="AP17" s="510">
        <v>3477.0402852241887</v>
      </c>
      <c r="AQ17" s="510">
        <v>3554.8752776118358</v>
      </c>
      <c r="AR17" s="510">
        <v>0</v>
      </c>
      <c r="AS17" s="510">
        <v>0</v>
      </c>
      <c r="AT17" s="510">
        <v>0</v>
      </c>
      <c r="AU17" s="510">
        <v>0</v>
      </c>
      <c r="AV17" s="510">
        <v>0</v>
      </c>
      <c r="AW17" s="510">
        <v>0</v>
      </c>
      <c r="AX17" s="510">
        <v>0</v>
      </c>
      <c r="AY17" s="510">
        <v>0</v>
      </c>
      <c r="AZ17" s="510">
        <v>0</v>
      </c>
      <c r="BA17" s="510">
        <v>0</v>
      </c>
      <c r="BB17" s="510">
        <v>0</v>
      </c>
      <c r="BC17" s="510">
        <v>0</v>
      </c>
      <c r="BD17" s="510">
        <v>0</v>
      </c>
      <c r="BE17" s="510">
        <v>0</v>
      </c>
      <c r="BF17" s="510">
        <v>0</v>
      </c>
      <c r="BG17" s="510">
        <v>0</v>
      </c>
      <c r="BH17" s="510">
        <v>0</v>
      </c>
      <c r="BI17" s="510">
        <v>0</v>
      </c>
      <c r="BJ17" s="510">
        <v>0</v>
      </c>
      <c r="BK17" s="510">
        <v>0</v>
      </c>
      <c r="BL17" s="510">
        <v>0</v>
      </c>
      <c r="BM17" s="510">
        <v>0</v>
      </c>
      <c r="BN17" s="510">
        <v>0</v>
      </c>
      <c r="BO17" s="510">
        <v>0</v>
      </c>
      <c r="BP17" s="510">
        <v>0</v>
      </c>
      <c r="BQ17" s="510">
        <v>0</v>
      </c>
      <c r="BR17" s="510">
        <v>0</v>
      </c>
      <c r="BS17" s="510">
        <v>0</v>
      </c>
      <c r="BT17" s="510">
        <v>0</v>
      </c>
      <c r="BU17" s="510">
        <v>0</v>
      </c>
      <c r="BV17" s="510">
        <v>0</v>
      </c>
      <c r="BW17" s="510">
        <v>0</v>
      </c>
      <c r="BX17" s="510">
        <v>0</v>
      </c>
      <c r="BY17" s="510">
        <v>0</v>
      </c>
      <c r="BZ17" s="510">
        <v>0</v>
      </c>
      <c r="CA17" s="511">
        <v>0</v>
      </c>
    </row>
    <row r="18" spans="1:79" ht="39.75" customHeight="1" x14ac:dyDescent="0.4">
      <c r="A18" s="384"/>
      <c r="B18" s="370" t="s">
        <v>553</v>
      </c>
      <c r="C18" s="514"/>
      <c r="D18" s="372" t="s">
        <v>671</v>
      </c>
      <c r="E18" s="372" t="s">
        <v>672</v>
      </c>
      <c r="F18" s="372" t="s">
        <v>673</v>
      </c>
      <c r="G18" s="372" t="s">
        <v>674</v>
      </c>
      <c r="H18" s="372" t="s">
        <v>675</v>
      </c>
      <c r="I18" s="372" t="s">
        <v>676</v>
      </c>
      <c r="J18" s="372" t="s">
        <v>677</v>
      </c>
      <c r="K18" s="372" t="s">
        <v>678</v>
      </c>
      <c r="L18" s="372" t="s">
        <v>679</v>
      </c>
      <c r="M18" s="372" t="s">
        <v>680</v>
      </c>
      <c r="N18" s="372" t="s">
        <v>681</v>
      </c>
      <c r="O18" s="372" t="s">
        <v>682</v>
      </c>
      <c r="P18" s="372" t="s">
        <v>683</v>
      </c>
      <c r="Q18" s="372" t="s">
        <v>684</v>
      </c>
      <c r="R18" s="372" t="s">
        <v>685</v>
      </c>
      <c r="S18" s="372" t="s">
        <v>686</v>
      </c>
      <c r="T18" s="372" t="s">
        <v>687</v>
      </c>
      <c r="U18" s="372" t="s">
        <v>688</v>
      </c>
      <c r="V18" s="372" t="s">
        <v>689</v>
      </c>
      <c r="W18" s="372" t="s">
        <v>690</v>
      </c>
      <c r="X18" s="372" t="s">
        <v>691</v>
      </c>
      <c r="Y18" s="372" t="s">
        <v>692</v>
      </c>
      <c r="Z18" s="372" t="s">
        <v>693</v>
      </c>
      <c r="AA18" s="372" t="s">
        <v>694</v>
      </c>
      <c r="AB18" s="372" t="s">
        <v>695</v>
      </c>
      <c r="AC18" s="372" t="s">
        <v>696</v>
      </c>
      <c r="AD18" s="372" t="s">
        <v>697</v>
      </c>
      <c r="AE18" s="372" t="s">
        <v>698</v>
      </c>
      <c r="AF18" s="372" t="s">
        <v>699</v>
      </c>
      <c r="AG18" s="372" t="s">
        <v>700</v>
      </c>
      <c r="AH18" s="372" t="s">
        <v>701</v>
      </c>
      <c r="AI18" s="372" t="s">
        <v>702</v>
      </c>
      <c r="AJ18" s="372" t="s">
        <v>703</v>
      </c>
      <c r="AK18" s="372" t="s">
        <v>704</v>
      </c>
      <c r="AL18" s="372" t="s">
        <v>705</v>
      </c>
      <c r="AM18" s="372" t="s">
        <v>706</v>
      </c>
      <c r="AN18" s="372" t="s">
        <v>707</v>
      </c>
      <c r="AO18" s="372" t="s">
        <v>708</v>
      </c>
      <c r="AP18" s="372" t="s">
        <v>709</v>
      </c>
      <c r="AQ18" s="372" t="s">
        <v>710</v>
      </c>
      <c r="AR18" s="372" t="s">
        <v>711</v>
      </c>
      <c r="AS18" s="372" t="s">
        <v>712</v>
      </c>
      <c r="AT18" s="372" t="s">
        <v>713</v>
      </c>
      <c r="AU18" s="372" t="s">
        <v>714</v>
      </c>
      <c r="AV18" s="372" t="s">
        <v>715</v>
      </c>
      <c r="AW18" s="372" t="s">
        <v>716</v>
      </c>
      <c r="AX18" s="372" t="s">
        <v>717</v>
      </c>
      <c r="AY18" s="372" t="s">
        <v>718</v>
      </c>
      <c r="AZ18" s="372" t="s">
        <v>719</v>
      </c>
      <c r="BA18" s="372" t="s">
        <v>720</v>
      </c>
      <c r="BB18" s="372" t="s">
        <v>721</v>
      </c>
      <c r="BC18" s="372" t="s">
        <v>722</v>
      </c>
      <c r="BD18" s="372" t="s">
        <v>723</v>
      </c>
      <c r="BE18" s="372" t="s">
        <v>724</v>
      </c>
      <c r="BF18" s="372" t="s">
        <v>725</v>
      </c>
      <c r="BG18" s="372" t="s">
        <v>726</v>
      </c>
      <c r="BH18" s="372" t="s">
        <v>727</v>
      </c>
      <c r="BI18" s="372" t="s">
        <v>728</v>
      </c>
      <c r="BJ18" s="372" t="s">
        <v>729</v>
      </c>
      <c r="BK18" s="372" t="s">
        <v>730</v>
      </c>
      <c r="BL18" s="372" t="s">
        <v>731</v>
      </c>
      <c r="BM18" s="372" t="s">
        <v>732</v>
      </c>
      <c r="BN18" s="372" t="s">
        <v>733</v>
      </c>
      <c r="BO18" s="372" t="s">
        <v>734</v>
      </c>
      <c r="BP18" s="372" t="s">
        <v>735</v>
      </c>
      <c r="BQ18" s="372" t="s">
        <v>736</v>
      </c>
      <c r="BR18" s="372" t="s">
        <v>737</v>
      </c>
      <c r="BS18" s="372" t="s">
        <v>738</v>
      </c>
      <c r="BT18" s="372" t="s">
        <v>739</v>
      </c>
      <c r="BU18" s="372" t="s">
        <v>740</v>
      </c>
      <c r="BV18" s="372" t="s">
        <v>741</v>
      </c>
      <c r="BW18" s="372" t="s">
        <v>742</v>
      </c>
      <c r="BX18" s="372" t="s">
        <v>743</v>
      </c>
      <c r="BY18" s="372" t="s">
        <v>744</v>
      </c>
      <c r="BZ18" s="372" t="s">
        <v>745</v>
      </c>
      <c r="CA18" s="373" t="s">
        <v>746</v>
      </c>
    </row>
    <row r="19" spans="1:79" ht="26.25" customHeight="1" x14ac:dyDescent="0.4">
      <c r="A19" s="346"/>
      <c r="B19" s="91" t="s">
        <v>546</v>
      </c>
      <c r="D19" s="499">
        <v>0</v>
      </c>
      <c r="E19" s="499">
        <v>0</v>
      </c>
      <c r="F19" s="499">
        <v>0</v>
      </c>
      <c r="G19" s="499">
        <v>0</v>
      </c>
      <c r="H19" s="499">
        <v>0</v>
      </c>
      <c r="I19" s="499">
        <v>0</v>
      </c>
      <c r="J19" s="499">
        <v>0</v>
      </c>
      <c r="K19" s="499">
        <v>0</v>
      </c>
      <c r="L19" s="499">
        <v>0</v>
      </c>
      <c r="M19" s="499">
        <v>0</v>
      </c>
      <c r="N19" s="499">
        <v>0</v>
      </c>
      <c r="O19" s="499">
        <v>0</v>
      </c>
      <c r="P19" s="499">
        <v>0</v>
      </c>
      <c r="Q19" s="499">
        <v>0</v>
      </c>
      <c r="R19" s="499">
        <v>0</v>
      </c>
      <c r="S19" s="499">
        <v>0</v>
      </c>
      <c r="T19" s="499">
        <v>0</v>
      </c>
      <c r="U19" s="499">
        <v>0</v>
      </c>
      <c r="V19" s="499">
        <v>0</v>
      </c>
      <c r="W19" s="499">
        <v>0</v>
      </c>
      <c r="X19" s="499">
        <v>0</v>
      </c>
      <c r="Y19" s="499">
        <v>0</v>
      </c>
      <c r="Z19" s="499">
        <v>0</v>
      </c>
      <c r="AA19" s="499">
        <v>0</v>
      </c>
      <c r="AB19" s="499">
        <v>0</v>
      </c>
      <c r="AC19" s="499">
        <v>0</v>
      </c>
      <c r="AD19" s="499">
        <v>0</v>
      </c>
      <c r="AE19" s="499">
        <v>0</v>
      </c>
      <c r="AF19" s="499">
        <v>0</v>
      </c>
      <c r="AG19" s="499">
        <v>0</v>
      </c>
      <c r="AH19" s="499">
        <v>0</v>
      </c>
      <c r="AI19" s="499">
        <v>1723</v>
      </c>
      <c r="AJ19" s="499">
        <v>1694</v>
      </c>
      <c r="AK19" s="499">
        <v>1738</v>
      </c>
      <c r="AL19" s="499">
        <v>1781</v>
      </c>
      <c r="AM19" s="499">
        <v>1651</v>
      </c>
      <c r="AN19" s="499">
        <v>1683</v>
      </c>
      <c r="AO19" s="499">
        <v>1717</v>
      </c>
      <c r="AP19" s="499">
        <v>1722</v>
      </c>
      <c r="AQ19" s="499">
        <v>1727</v>
      </c>
      <c r="AR19" s="499">
        <v>1719</v>
      </c>
      <c r="AS19" s="499">
        <v>1607</v>
      </c>
      <c r="AT19" s="499">
        <v>1675</v>
      </c>
      <c r="AU19" s="499">
        <v>1575</v>
      </c>
      <c r="AV19" s="499">
        <v>1643</v>
      </c>
      <c r="AW19" s="499">
        <v>1736</v>
      </c>
      <c r="AX19" s="499">
        <v>1765</v>
      </c>
      <c r="AY19" s="499">
        <v>1781</v>
      </c>
      <c r="AZ19" s="499">
        <v>1764</v>
      </c>
      <c r="BA19" s="499">
        <v>1705</v>
      </c>
      <c r="BB19" s="499">
        <v>1643</v>
      </c>
      <c r="BC19" s="499">
        <v>1620</v>
      </c>
      <c r="BD19" s="499">
        <v>1671</v>
      </c>
      <c r="BE19" s="499">
        <v>1750</v>
      </c>
      <c r="BF19" s="499">
        <v>1776</v>
      </c>
      <c r="BG19" s="499">
        <v>1979</v>
      </c>
      <c r="BH19" s="499">
        <v>2606</v>
      </c>
      <c r="BI19" s="499">
        <v>2711</v>
      </c>
      <c r="BJ19" s="499">
        <v>2741</v>
      </c>
      <c r="BK19" s="499">
        <v>2744</v>
      </c>
      <c r="BL19" s="499">
        <v>2735</v>
      </c>
      <c r="BM19" s="499">
        <v>2746</v>
      </c>
      <c r="BN19" s="499">
        <v>2718</v>
      </c>
      <c r="BO19" s="499">
        <v>2649</v>
      </c>
      <c r="BP19" s="499">
        <v>2505</v>
      </c>
      <c r="BQ19" s="499">
        <v>2380</v>
      </c>
      <c r="BR19" s="499">
        <v>2228</v>
      </c>
      <c r="BS19" s="499">
        <v>2098</v>
      </c>
      <c r="BT19" s="499">
        <v>1903</v>
      </c>
      <c r="BU19" s="499">
        <v>1792</v>
      </c>
      <c r="BV19" s="499">
        <v>1638</v>
      </c>
      <c r="BW19" s="499">
        <v>1538</v>
      </c>
      <c r="BX19" s="500">
        <v>1466</v>
      </c>
      <c r="BY19" s="500">
        <v>1434</v>
      </c>
      <c r="BZ19" s="500">
        <v>1379</v>
      </c>
      <c r="CA19" s="501">
        <v>1304</v>
      </c>
    </row>
    <row r="20" spans="1:79" ht="26.25" customHeight="1" x14ac:dyDescent="0.4">
      <c r="A20" s="354"/>
      <c r="B20" s="123" t="s">
        <v>30</v>
      </c>
      <c r="D20" s="502"/>
      <c r="E20" s="502"/>
      <c r="F20" s="502"/>
      <c r="G20" s="502"/>
      <c r="H20" s="502"/>
      <c r="I20" s="502"/>
      <c r="J20" s="502"/>
      <c r="K20" s="502"/>
      <c r="L20" s="50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502"/>
      <c r="BC20" s="502"/>
      <c r="BD20" s="502"/>
      <c r="BE20" s="502"/>
      <c r="BF20" s="502"/>
      <c r="BG20" s="502">
        <v>1979</v>
      </c>
      <c r="BH20" s="502">
        <v>2594</v>
      </c>
      <c r="BI20" s="502">
        <v>2700</v>
      </c>
      <c r="BJ20" s="502">
        <v>2729</v>
      </c>
      <c r="BK20" s="502">
        <v>2732</v>
      </c>
      <c r="BL20" s="502">
        <v>2724</v>
      </c>
      <c r="BM20" s="502">
        <v>2736</v>
      </c>
      <c r="BN20" s="502">
        <v>2718</v>
      </c>
      <c r="BO20" s="502">
        <v>2649</v>
      </c>
      <c r="BP20" s="502">
        <v>2505</v>
      </c>
      <c r="BQ20" s="502">
        <v>2380</v>
      </c>
      <c r="BR20" s="502">
        <v>2228</v>
      </c>
      <c r="BS20" s="502">
        <v>2098</v>
      </c>
      <c r="BT20" s="502">
        <v>1903</v>
      </c>
      <c r="BU20" s="502">
        <v>1792</v>
      </c>
      <c r="BV20" s="502">
        <v>1638</v>
      </c>
      <c r="BW20" s="502">
        <v>1538</v>
      </c>
      <c r="BX20" s="503">
        <v>1466</v>
      </c>
      <c r="BY20" s="503">
        <v>1434</v>
      </c>
      <c r="BZ20" s="503">
        <v>1379</v>
      </c>
      <c r="CA20" s="504">
        <v>1304</v>
      </c>
    </row>
    <row r="21" spans="1:79" x14ac:dyDescent="0.4">
      <c r="B21" s="261" t="s">
        <v>554</v>
      </c>
      <c r="D21" s="502"/>
      <c r="E21" s="502"/>
      <c r="F21" s="502"/>
      <c r="G21" s="502"/>
      <c r="H21" s="502"/>
      <c r="I21" s="502"/>
      <c r="J21" s="502"/>
      <c r="K21" s="502"/>
      <c r="L21" s="502"/>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502"/>
      <c r="BC21" s="502"/>
      <c r="BD21" s="502"/>
      <c r="BE21" s="502"/>
      <c r="BF21" s="502"/>
      <c r="BG21" s="502">
        <v>1259</v>
      </c>
      <c r="BH21" s="502">
        <v>752</v>
      </c>
      <c r="BI21" s="502">
        <v>773</v>
      </c>
      <c r="BJ21" s="502">
        <v>790</v>
      </c>
      <c r="BK21" s="502">
        <v>827</v>
      </c>
      <c r="BL21" s="502">
        <v>897</v>
      </c>
      <c r="BM21" s="502">
        <v>942</v>
      </c>
      <c r="BN21" s="502">
        <v>951</v>
      </c>
      <c r="BO21" s="502">
        <v>958</v>
      </c>
      <c r="BP21" s="502">
        <v>1002</v>
      </c>
      <c r="BQ21" s="502">
        <v>967</v>
      </c>
      <c r="BR21" s="502">
        <v>947</v>
      </c>
      <c r="BS21" s="502">
        <v>946</v>
      </c>
      <c r="BT21" s="502">
        <v>918</v>
      </c>
      <c r="BU21" s="502">
        <v>884</v>
      </c>
      <c r="BV21" s="502">
        <v>804</v>
      </c>
      <c r="BW21" s="502">
        <v>755</v>
      </c>
      <c r="BX21" s="503">
        <v>731</v>
      </c>
      <c r="BY21" s="503">
        <v>730</v>
      </c>
      <c r="BZ21" s="503">
        <v>716</v>
      </c>
      <c r="CA21" s="504">
        <v>697</v>
      </c>
    </row>
    <row r="22" spans="1:79" x14ac:dyDescent="0.4">
      <c r="B22" s="261" t="s">
        <v>555</v>
      </c>
      <c r="D22" s="502"/>
      <c r="E22" s="502"/>
      <c r="F22" s="502"/>
      <c r="G22" s="502"/>
      <c r="H22" s="502"/>
      <c r="I22" s="502"/>
      <c r="J22" s="502"/>
      <c r="K22" s="502"/>
      <c r="L22" s="50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502"/>
      <c r="BC22" s="502"/>
      <c r="BD22" s="502"/>
      <c r="BE22" s="502"/>
      <c r="BF22" s="502"/>
      <c r="BG22" s="502">
        <v>577</v>
      </c>
      <c r="BH22" s="502">
        <v>1295</v>
      </c>
      <c r="BI22" s="502">
        <v>1321</v>
      </c>
      <c r="BJ22" s="502">
        <v>1333</v>
      </c>
      <c r="BK22" s="502">
        <v>1307</v>
      </c>
      <c r="BL22" s="502">
        <v>1234</v>
      </c>
      <c r="BM22" s="502">
        <v>1205</v>
      </c>
      <c r="BN22" s="502">
        <v>1186</v>
      </c>
      <c r="BO22" s="502">
        <v>1108</v>
      </c>
      <c r="BP22" s="502">
        <v>948</v>
      </c>
      <c r="BQ22" s="502">
        <v>885</v>
      </c>
      <c r="BR22" s="502">
        <v>802</v>
      </c>
      <c r="BS22" s="502">
        <v>723</v>
      </c>
      <c r="BT22" s="502">
        <v>646</v>
      </c>
      <c r="BU22" s="502">
        <v>599</v>
      </c>
      <c r="BV22" s="502">
        <v>541</v>
      </c>
      <c r="BW22" s="502">
        <v>508</v>
      </c>
      <c r="BX22" s="503">
        <v>488</v>
      </c>
      <c r="BY22" s="503">
        <v>472</v>
      </c>
      <c r="BZ22" s="503">
        <v>452</v>
      </c>
      <c r="CA22" s="504">
        <v>415</v>
      </c>
    </row>
    <row r="23" spans="1:79" x14ac:dyDescent="0.4">
      <c r="A23" s="312"/>
      <c r="B23" s="101" t="s">
        <v>556</v>
      </c>
      <c r="D23" s="502"/>
      <c r="E23" s="502"/>
      <c r="F23" s="502"/>
      <c r="G23" s="502"/>
      <c r="H23" s="502"/>
      <c r="I23" s="502"/>
      <c r="J23" s="502"/>
      <c r="K23" s="502"/>
      <c r="L23" s="502"/>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502"/>
      <c r="BC23" s="502"/>
      <c r="BD23" s="502"/>
      <c r="BE23" s="502"/>
      <c r="BF23" s="502"/>
      <c r="BG23" s="502">
        <v>143</v>
      </c>
      <c r="BH23" s="502">
        <v>547</v>
      </c>
      <c r="BI23" s="502">
        <v>606</v>
      </c>
      <c r="BJ23" s="502">
        <v>606</v>
      </c>
      <c r="BK23" s="502">
        <v>598</v>
      </c>
      <c r="BL23" s="502">
        <v>594</v>
      </c>
      <c r="BM23" s="502">
        <v>589</v>
      </c>
      <c r="BN23" s="502">
        <v>581</v>
      </c>
      <c r="BO23" s="502">
        <v>583</v>
      </c>
      <c r="BP23" s="502">
        <v>555</v>
      </c>
      <c r="BQ23" s="502">
        <v>528</v>
      </c>
      <c r="BR23" s="502">
        <v>478</v>
      </c>
      <c r="BS23" s="502">
        <v>429</v>
      </c>
      <c r="BT23" s="502">
        <v>339</v>
      </c>
      <c r="BU23" s="502">
        <v>309</v>
      </c>
      <c r="BV23" s="502">
        <v>293</v>
      </c>
      <c r="BW23" s="502">
        <v>274</v>
      </c>
      <c r="BX23" s="503">
        <v>247</v>
      </c>
      <c r="BY23" s="503">
        <v>232</v>
      </c>
      <c r="BZ23" s="503">
        <v>211</v>
      </c>
      <c r="CA23" s="504">
        <v>192</v>
      </c>
    </row>
    <row r="24" spans="1:79" ht="30" customHeight="1" x14ac:dyDescent="0.4">
      <c r="B24" s="460" t="s">
        <v>550</v>
      </c>
      <c r="D24" s="502">
        <v>0</v>
      </c>
      <c r="E24" s="502">
        <v>0</v>
      </c>
      <c r="F24" s="502">
        <v>0</v>
      </c>
      <c r="G24" s="502">
        <v>0</v>
      </c>
      <c r="H24" s="502">
        <v>0</v>
      </c>
      <c r="I24" s="502">
        <v>0</v>
      </c>
      <c r="J24" s="502">
        <v>0</v>
      </c>
      <c r="K24" s="502">
        <v>0</v>
      </c>
      <c r="L24" s="502">
        <v>0</v>
      </c>
      <c r="M24" s="502">
        <v>0</v>
      </c>
      <c r="N24" s="502">
        <v>0</v>
      </c>
      <c r="O24" s="502">
        <v>0</v>
      </c>
      <c r="P24" s="502">
        <v>0</v>
      </c>
      <c r="Q24" s="502">
        <v>0</v>
      </c>
      <c r="R24" s="502">
        <v>0</v>
      </c>
      <c r="S24" s="502">
        <v>0</v>
      </c>
      <c r="T24" s="502">
        <v>0</v>
      </c>
      <c r="U24" s="502">
        <v>0</v>
      </c>
      <c r="V24" s="502">
        <v>0</v>
      </c>
      <c r="W24" s="502">
        <v>0</v>
      </c>
      <c r="X24" s="502">
        <v>0</v>
      </c>
      <c r="Y24" s="502">
        <v>0</v>
      </c>
      <c r="Z24" s="502">
        <v>0</v>
      </c>
      <c r="AA24" s="502">
        <v>0</v>
      </c>
      <c r="AB24" s="502">
        <v>0</v>
      </c>
      <c r="AC24" s="502">
        <v>0</v>
      </c>
      <c r="AD24" s="502">
        <v>0</v>
      </c>
      <c r="AE24" s="502">
        <v>0</v>
      </c>
      <c r="AF24" s="502">
        <v>0</v>
      </c>
      <c r="AG24" s="502">
        <v>0</v>
      </c>
      <c r="AH24" s="502">
        <v>0</v>
      </c>
      <c r="AI24" s="502">
        <v>0</v>
      </c>
      <c r="AJ24" s="502">
        <v>0</v>
      </c>
      <c r="AK24" s="502">
        <v>0</v>
      </c>
      <c r="AL24" s="502">
        <v>0</v>
      </c>
      <c r="AM24" s="502">
        <v>0</v>
      </c>
      <c r="AN24" s="502">
        <v>0</v>
      </c>
      <c r="AO24" s="502">
        <v>0</v>
      </c>
      <c r="AP24" s="502">
        <v>0</v>
      </c>
      <c r="AQ24" s="502">
        <v>0</v>
      </c>
      <c r="AR24" s="502">
        <v>1719</v>
      </c>
      <c r="AS24" s="502">
        <v>1607</v>
      </c>
      <c r="AT24" s="502">
        <v>1675</v>
      </c>
      <c r="AU24" s="502">
        <v>1575</v>
      </c>
      <c r="AV24" s="502">
        <v>1643</v>
      </c>
      <c r="AW24" s="502">
        <v>1736</v>
      </c>
      <c r="AX24" s="502">
        <v>1765</v>
      </c>
      <c r="AY24" s="502">
        <v>1781</v>
      </c>
      <c r="AZ24" s="502">
        <v>1764</v>
      </c>
      <c r="BA24" s="502">
        <v>1705</v>
      </c>
      <c r="BB24" s="502">
        <v>1643</v>
      </c>
      <c r="BC24" s="502">
        <v>1620</v>
      </c>
      <c r="BD24" s="502">
        <v>1671</v>
      </c>
      <c r="BE24" s="502">
        <v>1750</v>
      </c>
      <c r="BF24" s="502">
        <v>1776</v>
      </c>
      <c r="BG24" s="502">
        <v>911</v>
      </c>
      <c r="BH24" s="502">
        <v>12</v>
      </c>
      <c r="BI24" s="502">
        <v>11</v>
      </c>
      <c r="BJ24" s="502">
        <v>12</v>
      </c>
      <c r="BK24" s="502">
        <v>12</v>
      </c>
      <c r="BL24" s="502">
        <v>11</v>
      </c>
      <c r="BM24" s="502">
        <v>10</v>
      </c>
      <c r="BN24" s="502">
        <v>0</v>
      </c>
      <c r="BO24" s="502">
        <v>0</v>
      </c>
      <c r="BP24" s="502">
        <v>0</v>
      </c>
      <c r="BQ24" s="502">
        <v>0</v>
      </c>
      <c r="BR24" s="502">
        <v>0</v>
      </c>
      <c r="BS24" s="502">
        <v>0</v>
      </c>
      <c r="BT24" s="502">
        <v>0</v>
      </c>
      <c r="BU24" s="502">
        <v>0</v>
      </c>
      <c r="BV24" s="502">
        <v>0</v>
      </c>
      <c r="BW24" s="502">
        <v>0</v>
      </c>
      <c r="BX24" s="503">
        <v>0</v>
      </c>
      <c r="BY24" s="503">
        <v>0</v>
      </c>
      <c r="BZ24" s="503">
        <v>0</v>
      </c>
      <c r="CA24" s="504">
        <v>0</v>
      </c>
    </row>
    <row r="25" spans="1:79" ht="30" customHeight="1" x14ac:dyDescent="0.4">
      <c r="B25" s="460" t="s">
        <v>551</v>
      </c>
      <c r="D25" s="502">
        <v>0</v>
      </c>
      <c r="E25" s="502">
        <v>0</v>
      </c>
      <c r="F25" s="502">
        <v>0</v>
      </c>
      <c r="G25" s="502">
        <v>0</v>
      </c>
      <c r="H25" s="502">
        <v>0</v>
      </c>
      <c r="I25" s="502">
        <v>0</v>
      </c>
      <c r="J25" s="502">
        <v>0</v>
      </c>
      <c r="K25" s="502">
        <v>0</v>
      </c>
      <c r="L25" s="502">
        <v>0</v>
      </c>
      <c r="M25" s="502">
        <v>0</v>
      </c>
      <c r="N25" s="502">
        <v>0</v>
      </c>
      <c r="O25" s="502">
        <v>0</v>
      </c>
      <c r="P25" s="502">
        <v>0</v>
      </c>
      <c r="Q25" s="502">
        <v>0</v>
      </c>
      <c r="R25" s="502">
        <v>0</v>
      </c>
      <c r="S25" s="502">
        <v>0</v>
      </c>
      <c r="T25" s="502">
        <v>0</v>
      </c>
      <c r="U25" s="502">
        <v>0</v>
      </c>
      <c r="V25" s="502">
        <v>0</v>
      </c>
      <c r="W25" s="502">
        <v>0</v>
      </c>
      <c r="X25" s="502">
        <v>0</v>
      </c>
      <c r="Y25" s="502">
        <v>0</v>
      </c>
      <c r="Z25" s="502">
        <v>0</v>
      </c>
      <c r="AA25" s="502">
        <v>0</v>
      </c>
      <c r="AB25" s="502">
        <v>0</v>
      </c>
      <c r="AC25" s="502">
        <v>0</v>
      </c>
      <c r="AD25" s="502">
        <v>0</v>
      </c>
      <c r="AE25" s="502">
        <v>0</v>
      </c>
      <c r="AF25" s="502">
        <v>0</v>
      </c>
      <c r="AG25" s="502">
        <v>0</v>
      </c>
      <c r="AH25" s="502">
        <v>0</v>
      </c>
      <c r="AI25" s="502">
        <v>1723</v>
      </c>
      <c r="AJ25" s="502">
        <v>1694</v>
      </c>
      <c r="AK25" s="502">
        <v>1738</v>
      </c>
      <c r="AL25" s="502">
        <v>1781</v>
      </c>
      <c r="AM25" s="502">
        <v>1651</v>
      </c>
      <c r="AN25" s="502">
        <v>1683</v>
      </c>
      <c r="AO25" s="502">
        <v>1717</v>
      </c>
      <c r="AP25" s="502">
        <v>1722</v>
      </c>
      <c r="AQ25" s="502">
        <v>1727</v>
      </c>
      <c r="AR25" s="502">
        <v>0</v>
      </c>
      <c r="AS25" s="502">
        <v>0</v>
      </c>
      <c r="AT25" s="502">
        <v>0</v>
      </c>
      <c r="AU25" s="502">
        <v>0</v>
      </c>
      <c r="AV25" s="502">
        <v>0</v>
      </c>
      <c r="AW25" s="502">
        <v>0</v>
      </c>
      <c r="AX25" s="502">
        <v>0</v>
      </c>
      <c r="AY25" s="502">
        <v>0</v>
      </c>
      <c r="AZ25" s="502">
        <v>0</v>
      </c>
      <c r="BA25" s="502">
        <v>0</v>
      </c>
      <c r="BB25" s="502">
        <v>0</v>
      </c>
      <c r="BC25" s="502">
        <v>0</v>
      </c>
      <c r="BD25" s="502">
        <v>0</v>
      </c>
      <c r="BE25" s="502">
        <v>0</v>
      </c>
      <c r="BF25" s="502">
        <v>0</v>
      </c>
      <c r="BG25" s="502">
        <v>0</v>
      </c>
      <c r="BH25" s="502">
        <v>0</v>
      </c>
      <c r="BI25" s="502">
        <v>0</v>
      </c>
      <c r="BJ25" s="502">
        <v>0</v>
      </c>
      <c r="BK25" s="502">
        <v>0</v>
      </c>
      <c r="BL25" s="502">
        <v>0</v>
      </c>
      <c r="BM25" s="502">
        <v>0</v>
      </c>
      <c r="BN25" s="502">
        <v>0</v>
      </c>
      <c r="BO25" s="502">
        <v>0</v>
      </c>
      <c r="BP25" s="502">
        <v>0</v>
      </c>
      <c r="BQ25" s="502">
        <v>0</v>
      </c>
      <c r="BR25" s="502">
        <v>0</v>
      </c>
      <c r="BS25" s="502">
        <v>0</v>
      </c>
      <c r="BT25" s="502">
        <v>0</v>
      </c>
      <c r="BU25" s="502">
        <v>0</v>
      </c>
      <c r="BV25" s="502">
        <v>0</v>
      </c>
      <c r="BW25" s="502">
        <v>0</v>
      </c>
      <c r="BX25" s="503">
        <v>0</v>
      </c>
      <c r="BY25" s="503">
        <v>0</v>
      </c>
      <c r="BZ25" s="503">
        <v>0</v>
      </c>
      <c r="CA25" s="504">
        <v>0</v>
      </c>
    </row>
    <row r="26" spans="1:79" ht="15.75" customHeight="1" thickBot="1" x14ac:dyDescent="0.45">
      <c r="A26" s="515"/>
      <c r="B26" s="350"/>
      <c r="C26" s="349"/>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516"/>
      <c r="AU26" s="516"/>
      <c r="AV26" s="516"/>
      <c r="AW26" s="516"/>
      <c r="AX26" s="516"/>
      <c r="AY26" s="516"/>
      <c r="AZ26" s="516"/>
      <c r="BA26" s="516"/>
      <c r="BB26" s="516"/>
      <c r="BC26" s="516"/>
      <c r="BD26" s="516"/>
      <c r="BE26" s="516"/>
      <c r="BF26" s="516"/>
      <c r="BG26" s="516"/>
      <c r="BH26" s="516"/>
      <c r="BI26" s="516"/>
      <c r="BJ26" s="516"/>
      <c r="BK26" s="516"/>
      <c r="BL26" s="516"/>
      <c r="BM26" s="516"/>
      <c r="BN26" s="516"/>
      <c r="BO26" s="516"/>
      <c r="BP26" s="516"/>
      <c r="BQ26" s="516"/>
      <c r="BR26" s="516"/>
      <c r="BS26" s="516"/>
      <c r="BT26" s="516"/>
      <c r="BU26" s="516"/>
      <c r="BV26" s="516"/>
      <c r="BW26" s="516"/>
      <c r="BX26" s="516"/>
      <c r="BY26" s="516"/>
      <c r="BZ26" s="516"/>
      <c r="CA26" s="51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tint="0.39997558519241921"/>
  </sheetPr>
  <dimension ref="A1:CA53"/>
  <sheetViews>
    <sheetView zoomScale="70" zoomScaleNormal="70" workbookViewId="0">
      <pane xSplit="3" topLeftCell="BS1" activePane="topRight" state="frozen"/>
      <selection activeCell="A4" sqref="A4"/>
      <selection pane="topRight" activeCell="A4" sqref="A4"/>
    </sheetView>
  </sheetViews>
  <sheetFormatPr defaultColWidth="9.1328125" defaultRowHeight="15" x14ac:dyDescent="0.4"/>
  <cols>
    <col min="1" max="1" width="23.1328125" style="353" bestFit="1" customWidth="1"/>
    <col min="2" max="2" width="75.73046875" style="353" customWidth="1"/>
    <col min="3" max="3" width="25.73046875" style="353" customWidth="1"/>
    <col min="4" max="75" width="12.73046875" style="355" customWidth="1"/>
    <col min="76" max="79" width="12.73046875" style="312" customWidth="1"/>
    <col min="80" max="16384" width="9.1328125" style="312"/>
  </cols>
  <sheetData>
    <row r="1" spans="1:79" s="310" customFormat="1" ht="25.5" customHeight="1" thickBot="1" x14ac:dyDescent="0.4">
      <c r="A1" s="40" t="s">
        <v>42</v>
      </c>
      <c r="B1" s="41" t="s">
        <v>82</v>
      </c>
      <c r="C1" s="92"/>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9"/>
      <c r="BW1" s="309"/>
      <c r="BX1" s="309"/>
    </row>
    <row r="2" spans="1:79" ht="15.75" customHeight="1" x14ac:dyDescent="0.4">
      <c r="A2" s="44" t="s">
        <v>592</v>
      </c>
      <c r="B2" s="17" t="s">
        <v>557</v>
      </c>
      <c r="C2" s="404"/>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69"/>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30" customFormat="1" ht="24" customHeight="1" x14ac:dyDescent="0.4">
      <c r="A4" s="518"/>
      <c r="B4" s="519" t="s">
        <v>100</v>
      </c>
      <c r="C4" s="91"/>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f t="shared" ref="AQ4:CA4" si="0">AQ5+AQ9</f>
        <v>28.981999999999999</v>
      </c>
      <c r="AR4" s="318">
        <f t="shared" si="0"/>
        <v>152.04351</v>
      </c>
      <c r="AS4" s="318">
        <f t="shared" si="0"/>
        <v>131.50648100000001</v>
      </c>
      <c r="AT4" s="318">
        <f t="shared" si="0"/>
        <v>155</v>
      </c>
      <c r="AU4" s="318">
        <f t="shared" si="0"/>
        <v>210.18</v>
      </c>
      <c r="AV4" s="318">
        <f t="shared" si="0"/>
        <v>211.578</v>
      </c>
      <c r="AW4" s="318">
        <f t="shared" si="0"/>
        <v>234.45600000000002</v>
      </c>
      <c r="AX4" s="318">
        <f t="shared" si="0"/>
        <v>217.38900000000001</v>
      </c>
      <c r="AY4" s="318">
        <f t="shared" si="0"/>
        <v>265.98800000000006</v>
      </c>
      <c r="AZ4" s="318">
        <f t="shared" si="0"/>
        <v>238.81600000000003</v>
      </c>
      <c r="BA4" s="318">
        <f t="shared" si="0"/>
        <v>185.90699999999998</v>
      </c>
      <c r="BB4" s="318">
        <f t="shared" si="0"/>
        <v>198.82299999999998</v>
      </c>
      <c r="BC4" s="318">
        <f t="shared" si="0"/>
        <v>185.245</v>
      </c>
      <c r="BD4" s="318">
        <f t="shared" si="0"/>
        <v>234.97299999999998</v>
      </c>
      <c r="BE4" s="318">
        <f t="shared" si="0"/>
        <v>251</v>
      </c>
      <c r="BF4" s="318">
        <f t="shared" si="0"/>
        <v>300.72500000000002</v>
      </c>
      <c r="BG4" s="318">
        <f t="shared" si="0"/>
        <v>328.07900000000001</v>
      </c>
      <c r="BH4" s="318">
        <f t="shared" si="0"/>
        <v>328.59699999999998</v>
      </c>
      <c r="BI4" s="318">
        <f t="shared" si="0"/>
        <v>364.44799999999998</v>
      </c>
      <c r="BJ4" s="318">
        <f t="shared" si="0"/>
        <v>442.661</v>
      </c>
      <c r="BK4" s="318">
        <f t="shared" si="0"/>
        <v>408.28</v>
      </c>
      <c r="BL4" s="318">
        <f t="shared" si="0"/>
        <v>611.97900000000004</v>
      </c>
      <c r="BM4" s="318">
        <f t="shared" si="0"/>
        <v>754.63800000000003</v>
      </c>
      <c r="BN4" s="318">
        <f t="shared" si="0"/>
        <v>884.19721186000004</v>
      </c>
      <c r="BO4" s="318">
        <f t="shared" si="0"/>
        <v>348.01045738980469</v>
      </c>
      <c r="BP4" s="318">
        <f t="shared" si="0"/>
        <v>321.60000000000002</v>
      </c>
      <c r="BQ4" s="318">
        <f t="shared" si="0"/>
        <v>98.405999999999992</v>
      </c>
      <c r="BR4" s="318">
        <f t="shared" si="0"/>
        <v>89.052999999999997</v>
      </c>
      <c r="BS4" s="318">
        <f t="shared" si="0"/>
        <v>73.882000000000005</v>
      </c>
      <c r="BT4" s="318">
        <f t="shared" si="0"/>
        <v>69.526122639999997</v>
      </c>
      <c r="BU4" s="318">
        <f t="shared" si="0"/>
        <v>176.87249709999998</v>
      </c>
      <c r="BV4" s="318">
        <f t="shared" si="0"/>
        <v>106.47588669364009</v>
      </c>
      <c r="BW4" s="318">
        <f t="shared" si="0"/>
        <v>205.20736136754985</v>
      </c>
      <c r="BX4" s="182">
        <f t="shared" si="0"/>
        <v>209.21070067901672</v>
      </c>
      <c r="BY4" s="182">
        <f t="shared" si="0"/>
        <v>212.70747166072329</v>
      </c>
      <c r="BZ4" s="182">
        <f t="shared" si="0"/>
        <v>217.21025838168686</v>
      </c>
      <c r="CA4" s="325">
        <f t="shared" si="0"/>
        <v>221.96357658874962</v>
      </c>
    </row>
    <row r="5" spans="1:79" s="230" customFormat="1" ht="24.75" customHeight="1" x14ac:dyDescent="0.4">
      <c r="A5" s="354"/>
      <c r="B5" s="520" t="s">
        <v>558</v>
      </c>
      <c r="C5" s="521"/>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f t="shared" ref="AR5:BP5" si="1">SUM(AR6:AR8)</f>
        <v>118</v>
      </c>
      <c r="AS5" s="318">
        <f t="shared" si="1"/>
        <v>93</v>
      </c>
      <c r="AT5" s="318">
        <f t="shared" si="1"/>
        <v>98.4</v>
      </c>
      <c r="AU5" s="318">
        <f t="shared" si="1"/>
        <v>126.66799999999999</v>
      </c>
      <c r="AV5" s="318">
        <f t="shared" si="1"/>
        <v>127.428</v>
      </c>
      <c r="AW5" s="318">
        <f t="shared" si="1"/>
        <v>139.703</v>
      </c>
      <c r="AX5" s="318">
        <f t="shared" si="1"/>
        <v>134.45699999999999</v>
      </c>
      <c r="AY5" s="318">
        <f t="shared" si="1"/>
        <v>137.58500000000001</v>
      </c>
      <c r="AZ5" s="318">
        <f t="shared" si="1"/>
        <v>134.50500000000002</v>
      </c>
      <c r="BA5" s="318">
        <f t="shared" si="1"/>
        <v>128.536</v>
      </c>
      <c r="BB5" s="318">
        <f t="shared" si="1"/>
        <v>142.53099999999998</v>
      </c>
      <c r="BC5" s="318">
        <f t="shared" si="1"/>
        <v>129.44200000000001</v>
      </c>
      <c r="BD5" s="318">
        <f t="shared" si="1"/>
        <v>126.22099999999999</v>
      </c>
      <c r="BE5" s="318">
        <f t="shared" si="1"/>
        <v>136</v>
      </c>
      <c r="BF5" s="318">
        <f t="shared" si="1"/>
        <v>135.53100000000001</v>
      </c>
      <c r="BG5" s="318">
        <f t="shared" si="1"/>
        <v>154.86799999999999</v>
      </c>
      <c r="BH5" s="318">
        <f t="shared" si="1"/>
        <v>160.81200000000001</v>
      </c>
      <c r="BI5" s="318">
        <f t="shared" si="1"/>
        <v>190.72200000000001</v>
      </c>
      <c r="BJ5" s="318">
        <f t="shared" si="1"/>
        <v>272.476</v>
      </c>
      <c r="BK5" s="318">
        <f t="shared" si="1"/>
        <v>234.56</v>
      </c>
      <c r="BL5" s="318">
        <f t="shared" si="1"/>
        <v>217.55500000000001</v>
      </c>
      <c r="BM5" s="318">
        <f t="shared" si="1"/>
        <v>270.00200000000001</v>
      </c>
      <c r="BN5" s="318">
        <f t="shared" si="1"/>
        <v>273.28648482000006</v>
      </c>
      <c r="BO5" s="318">
        <f t="shared" si="1"/>
        <v>126.68199999999999</v>
      </c>
      <c r="BP5" s="318">
        <f t="shared" si="1"/>
        <v>96.879000000000005</v>
      </c>
      <c r="BQ5" s="318">
        <f>SUM(BQ6:BQ8)</f>
        <v>8.7829999999999995</v>
      </c>
      <c r="BR5" s="318">
        <f t="shared" ref="BR5:BX5" si="2">SUM(BR6:BR8)</f>
        <v>0</v>
      </c>
      <c r="BS5" s="318">
        <f t="shared" si="2"/>
        <v>0</v>
      </c>
      <c r="BT5" s="318">
        <f t="shared" si="2"/>
        <v>0</v>
      </c>
      <c r="BU5" s="318">
        <f t="shared" si="2"/>
        <v>0</v>
      </c>
      <c r="BV5" s="318">
        <f t="shared" si="2"/>
        <v>0</v>
      </c>
      <c r="BW5" s="318">
        <f t="shared" si="2"/>
        <v>0</v>
      </c>
      <c r="BX5" s="182">
        <f t="shared" si="2"/>
        <v>0</v>
      </c>
      <c r="BY5" s="182">
        <f>SUM(BY6:BY8)</f>
        <v>0</v>
      </c>
      <c r="BZ5" s="182">
        <f>SUM(BZ6:BZ8)</f>
        <v>0</v>
      </c>
      <c r="CA5" s="325">
        <f>SUM(CA6:CA8)</f>
        <v>0</v>
      </c>
    </row>
    <row r="6" spans="1:79" x14ac:dyDescent="0.4">
      <c r="B6" s="261" t="s">
        <v>559</v>
      </c>
      <c r="C6" s="48"/>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v>68</v>
      </c>
      <c r="AS6" s="206">
        <v>25</v>
      </c>
      <c r="AT6" s="206">
        <v>22</v>
      </c>
      <c r="AU6" s="206">
        <v>36.134</v>
      </c>
      <c r="AV6" s="206">
        <v>27.254999999999999</v>
      </c>
      <c r="AW6" s="206">
        <v>31.824000000000002</v>
      </c>
      <c r="AX6" s="206">
        <v>27.925000000000001</v>
      </c>
      <c r="AY6" s="206">
        <v>31.975999999999999</v>
      </c>
      <c r="AZ6" s="206">
        <v>33.951000000000001</v>
      </c>
      <c r="BA6" s="206">
        <v>28.73</v>
      </c>
      <c r="BB6" s="206">
        <v>37.692999999999998</v>
      </c>
      <c r="BC6" s="206">
        <v>22.696999999999999</v>
      </c>
      <c r="BD6" s="206">
        <v>15.597</v>
      </c>
      <c r="BE6" s="206">
        <v>15</v>
      </c>
      <c r="BF6" s="206">
        <v>3.915</v>
      </c>
      <c r="BG6" s="206">
        <v>22.943999999999999</v>
      </c>
      <c r="BH6" s="206">
        <v>19.669</v>
      </c>
      <c r="BI6" s="206">
        <v>38.921999999999997</v>
      </c>
      <c r="BJ6" s="206">
        <v>106.18</v>
      </c>
      <c r="BK6" s="206">
        <v>47.756999999999998</v>
      </c>
      <c r="BL6" s="206">
        <v>-0.24199999999999999</v>
      </c>
      <c r="BM6" s="206">
        <v>17.018999999999998</v>
      </c>
      <c r="BN6" s="206">
        <v>28.041668320000053</v>
      </c>
      <c r="BO6" s="206">
        <v>0.2287232800000325</v>
      </c>
      <c r="BP6" s="206">
        <v>-4.673</v>
      </c>
      <c r="BQ6" s="206">
        <v>0</v>
      </c>
      <c r="BR6" s="206">
        <v>0</v>
      </c>
      <c r="BS6" s="206"/>
      <c r="BT6" s="206"/>
      <c r="BU6" s="206"/>
      <c r="BV6" s="206"/>
      <c r="BW6" s="206"/>
      <c r="BX6" s="207"/>
      <c r="BY6" s="207"/>
      <c r="BZ6" s="207"/>
      <c r="CA6" s="208"/>
    </row>
    <row r="7" spans="1:79" x14ac:dyDescent="0.4">
      <c r="B7" s="261" t="s">
        <v>560</v>
      </c>
      <c r="C7" s="48"/>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6"/>
      <c r="AR7" s="206">
        <v>41</v>
      </c>
      <c r="AS7" s="206">
        <v>60</v>
      </c>
      <c r="AT7" s="206">
        <v>67.400000000000006</v>
      </c>
      <c r="AU7" s="206">
        <v>80.007999999999996</v>
      </c>
      <c r="AV7" s="206">
        <v>90.844999999999999</v>
      </c>
      <c r="AW7" s="206">
        <v>97.629000000000005</v>
      </c>
      <c r="AX7" s="206">
        <v>94.061999999999998</v>
      </c>
      <c r="AY7" s="206">
        <v>95.814999999999998</v>
      </c>
      <c r="AZ7" s="206">
        <v>96.2</v>
      </c>
      <c r="BA7" s="206">
        <v>96.498999999999995</v>
      </c>
      <c r="BB7" s="206">
        <v>97.774000000000001</v>
      </c>
      <c r="BC7" s="206">
        <v>98.138999999999996</v>
      </c>
      <c r="BD7" s="206">
        <v>99.977999999999994</v>
      </c>
      <c r="BE7" s="206">
        <v>103</v>
      </c>
      <c r="BF7" s="206">
        <v>108.88500000000001</v>
      </c>
      <c r="BG7" s="206">
        <v>116.81699999999999</v>
      </c>
      <c r="BH7" s="206">
        <v>128.03800000000001</v>
      </c>
      <c r="BI7" s="206">
        <v>138</v>
      </c>
      <c r="BJ7" s="206">
        <v>140.625</v>
      </c>
      <c r="BK7" s="206">
        <v>140.04400000000001</v>
      </c>
      <c r="BL7" s="206">
        <v>141.37299999999999</v>
      </c>
      <c r="BM7" s="206">
        <v>140.65799999999999</v>
      </c>
      <c r="BN7" s="206">
        <v>141.16998859000003</v>
      </c>
      <c r="BO7" s="206">
        <v>141.81741953000005</v>
      </c>
      <c r="BP7" s="206">
        <v>133.44800000000001</v>
      </c>
      <c r="BQ7" s="206">
        <v>8.7829999999999995</v>
      </c>
      <c r="BR7" s="206">
        <v>0</v>
      </c>
      <c r="BS7" s="206"/>
      <c r="BT7" s="206"/>
      <c r="BU7" s="206"/>
      <c r="BV7" s="206"/>
      <c r="BW7" s="206"/>
      <c r="BX7" s="207"/>
      <c r="BY7" s="207"/>
      <c r="BZ7" s="207"/>
      <c r="CA7" s="208"/>
    </row>
    <row r="8" spans="1:79" x14ac:dyDescent="0.4">
      <c r="B8" s="261" t="s">
        <v>561</v>
      </c>
      <c r="C8" s="48"/>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v>9</v>
      </c>
      <c r="AS8" s="207">
        <v>8</v>
      </c>
      <c r="AT8" s="207">
        <v>9</v>
      </c>
      <c r="AU8" s="207">
        <v>10.526</v>
      </c>
      <c r="AV8" s="207">
        <v>9.3279999999999994</v>
      </c>
      <c r="AW8" s="207">
        <v>10.25</v>
      </c>
      <c r="AX8" s="207">
        <v>12.47</v>
      </c>
      <c r="AY8" s="207">
        <v>9.7940000000000005</v>
      </c>
      <c r="AZ8" s="207">
        <v>4.3540000000000001</v>
      </c>
      <c r="BA8" s="207">
        <v>3.3069999999999999</v>
      </c>
      <c r="BB8" s="207">
        <v>7.0640000000000001</v>
      </c>
      <c r="BC8" s="207">
        <v>8.6059999999999999</v>
      </c>
      <c r="BD8" s="207">
        <v>10.646000000000001</v>
      </c>
      <c r="BE8" s="207">
        <v>18</v>
      </c>
      <c r="BF8" s="207">
        <v>22.731000000000002</v>
      </c>
      <c r="BG8" s="207">
        <v>15.106999999999999</v>
      </c>
      <c r="BH8" s="207">
        <v>13.105</v>
      </c>
      <c r="BI8" s="207">
        <v>13.8</v>
      </c>
      <c r="BJ8" s="207">
        <v>25.670999999999999</v>
      </c>
      <c r="BK8" s="207">
        <v>46.759</v>
      </c>
      <c r="BL8" s="207">
        <v>76.424000000000007</v>
      </c>
      <c r="BM8" s="207">
        <v>112.325</v>
      </c>
      <c r="BN8" s="207">
        <v>104.07482791000001</v>
      </c>
      <c r="BO8" s="207">
        <v>-15.364142810000091</v>
      </c>
      <c r="BP8" s="207">
        <v>-31.895999999999997</v>
      </c>
      <c r="BQ8" s="207">
        <v>0</v>
      </c>
      <c r="BR8" s="207">
        <v>0</v>
      </c>
      <c r="BS8" s="207"/>
      <c r="BT8" s="207"/>
      <c r="BU8" s="207"/>
      <c r="BV8" s="207"/>
      <c r="BW8" s="207"/>
      <c r="BX8" s="207"/>
      <c r="BY8" s="207"/>
      <c r="BZ8" s="207"/>
      <c r="CA8" s="208"/>
    </row>
    <row r="9" spans="1:79" s="230" customFormat="1" ht="24.75" customHeight="1" x14ac:dyDescent="0.4">
      <c r="A9" s="354"/>
      <c r="B9" s="520" t="s">
        <v>562</v>
      </c>
      <c r="C9" s="521"/>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f t="shared" ref="AQ9:CA9" si="3">SUM(AQ10:AQ12)</f>
        <v>28.981999999999999</v>
      </c>
      <c r="AR9" s="182">
        <f t="shared" si="3"/>
        <v>34.043509999999998</v>
      </c>
      <c r="AS9" s="182">
        <f t="shared" si="3"/>
        <v>38.506481000000001</v>
      </c>
      <c r="AT9" s="182">
        <f t="shared" si="3"/>
        <v>56.6</v>
      </c>
      <c r="AU9" s="182">
        <f t="shared" si="3"/>
        <v>83.512</v>
      </c>
      <c r="AV9" s="182">
        <f t="shared" si="3"/>
        <v>84.15</v>
      </c>
      <c r="AW9" s="182">
        <f t="shared" si="3"/>
        <v>94.753</v>
      </c>
      <c r="AX9" s="182">
        <f t="shared" si="3"/>
        <v>82.932000000000002</v>
      </c>
      <c r="AY9" s="182">
        <f t="shared" si="3"/>
        <v>128.40300000000002</v>
      </c>
      <c r="AZ9" s="182">
        <f t="shared" si="3"/>
        <v>104.31100000000001</v>
      </c>
      <c r="BA9" s="182">
        <f t="shared" si="3"/>
        <v>57.370999999999995</v>
      </c>
      <c r="BB9" s="182">
        <f t="shared" si="3"/>
        <v>56.292000000000002</v>
      </c>
      <c r="BC9" s="182">
        <f t="shared" si="3"/>
        <v>55.803000000000004</v>
      </c>
      <c r="BD9" s="182">
        <f t="shared" si="3"/>
        <v>108.752</v>
      </c>
      <c r="BE9" s="182">
        <f t="shared" si="3"/>
        <v>115</v>
      </c>
      <c r="BF9" s="182">
        <f t="shared" si="3"/>
        <v>165.19399999999999</v>
      </c>
      <c r="BG9" s="182">
        <f t="shared" si="3"/>
        <v>173.21100000000001</v>
      </c>
      <c r="BH9" s="182">
        <f t="shared" si="3"/>
        <v>167.785</v>
      </c>
      <c r="BI9" s="182">
        <f t="shared" si="3"/>
        <v>173.726</v>
      </c>
      <c r="BJ9" s="182">
        <f t="shared" si="3"/>
        <v>170.185</v>
      </c>
      <c r="BK9" s="182">
        <f t="shared" si="3"/>
        <v>173.72</v>
      </c>
      <c r="BL9" s="182">
        <f t="shared" si="3"/>
        <v>394.42399999999998</v>
      </c>
      <c r="BM9" s="182">
        <f t="shared" si="3"/>
        <v>484.63600000000002</v>
      </c>
      <c r="BN9" s="182">
        <f t="shared" si="3"/>
        <v>610.91072703999998</v>
      </c>
      <c r="BO9" s="182">
        <f t="shared" si="3"/>
        <v>221.3284573898047</v>
      </c>
      <c r="BP9" s="182">
        <f t="shared" si="3"/>
        <v>224.721</v>
      </c>
      <c r="BQ9" s="182">
        <f t="shared" si="3"/>
        <v>89.62299999999999</v>
      </c>
      <c r="BR9" s="182">
        <f t="shared" si="3"/>
        <v>89.052999999999997</v>
      </c>
      <c r="BS9" s="182">
        <f t="shared" si="3"/>
        <v>73.882000000000005</v>
      </c>
      <c r="BT9" s="182">
        <f t="shared" si="3"/>
        <v>69.526122639999997</v>
      </c>
      <c r="BU9" s="182">
        <f t="shared" si="3"/>
        <v>176.87249709999998</v>
      </c>
      <c r="BV9" s="182">
        <f t="shared" si="3"/>
        <v>106.47588669364009</v>
      </c>
      <c r="BW9" s="182">
        <f t="shared" si="3"/>
        <v>205.20736136754985</v>
      </c>
      <c r="BX9" s="182">
        <f t="shared" si="3"/>
        <v>209.21070067901672</v>
      </c>
      <c r="BY9" s="182">
        <f t="shared" si="3"/>
        <v>212.70747166072329</v>
      </c>
      <c r="BZ9" s="182">
        <f t="shared" si="3"/>
        <v>217.21025838168686</v>
      </c>
      <c r="CA9" s="325">
        <f t="shared" si="3"/>
        <v>221.96357658874962</v>
      </c>
    </row>
    <row r="10" spans="1:79" x14ac:dyDescent="0.4">
      <c r="B10" s="261" t="s">
        <v>154</v>
      </c>
      <c r="C10" s="48"/>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v>14.981999999999999</v>
      </c>
      <c r="AR10" s="206">
        <v>19.041</v>
      </c>
      <c r="AS10" s="206">
        <v>23.1</v>
      </c>
      <c r="AT10" s="206">
        <v>29</v>
      </c>
      <c r="AU10" s="206">
        <v>37.561</v>
      </c>
      <c r="AV10" s="206">
        <v>46.265999999999998</v>
      </c>
      <c r="AW10" s="206">
        <v>59.125</v>
      </c>
      <c r="AX10" s="206">
        <v>60.497999999999998</v>
      </c>
      <c r="AY10" s="206">
        <v>46.542999999999999</v>
      </c>
      <c r="AZ10" s="206">
        <v>41.273000000000003</v>
      </c>
      <c r="BA10" s="206">
        <v>36.790999999999997</v>
      </c>
      <c r="BB10" s="206">
        <v>37.914999999999999</v>
      </c>
      <c r="BC10" s="206">
        <v>37.4</v>
      </c>
      <c r="BD10" s="206">
        <v>34.851999999999997</v>
      </c>
      <c r="BE10" s="206">
        <v>38</v>
      </c>
      <c r="BF10" s="206">
        <v>40.408999999999999</v>
      </c>
      <c r="BG10" s="206">
        <v>46.344000000000001</v>
      </c>
      <c r="BH10" s="206">
        <v>46.491</v>
      </c>
      <c r="BI10" s="206">
        <v>44.334000000000003</v>
      </c>
      <c r="BJ10" s="206">
        <v>46.637999999999998</v>
      </c>
      <c r="BK10" s="206">
        <v>46.658999999999999</v>
      </c>
      <c r="BL10" s="206">
        <v>50.039000000000001</v>
      </c>
      <c r="BM10" s="206">
        <v>47.561</v>
      </c>
      <c r="BN10" s="206">
        <v>44.601999999999997</v>
      </c>
      <c r="BO10" s="206">
        <v>46.558457389804701</v>
      </c>
      <c r="BP10" s="206">
        <v>43.945999999999998</v>
      </c>
      <c r="BQ10" s="206">
        <v>44.098999999999997</v>
      </c>
      <c r="BR10" s="206">
        <v>44.164999999999999</v>
      </c>
      <c r="BS10" s="206">
        <v>39.841999999999999</v>
      </c>
      <c r="BT10" s="206">
        <v>38.341528220000001</v>
      </c>
      <c r="BU10" s="206">
        <v>36.994</v>
      </c>
      <c r="BV10" s="206">
        <v>42.778347122362838</v>
      </c>
      <c r="BW10" s="206">
        <v>41.908551374158115</v>
      </c>
      <c r="BX10" s="207">
        <v>43.237375857809134</v>
      </c>
      <c r="BY10" s="207">
        <v>44.538606694497332</v>
      </c>
      <c r="BZ10" s="207">
        <v>46.181485941363633</v>
      </c>
      <c r="CA10" s="208">
        <v>47.97955287523456</v>
      </c>
    </row>
    <row r="11" spans="1:79" x14ac:dyDescent="0.4">
      <c r="B11" s="261" t="s">
        <v>188</v>
      </c>
      <c r="C11" s="48"/>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v>14</v>
      </c>
      <c r="AR11" s="206">
        <v>15</v>
      </c>
      <c r="AS11" s="206">
        <v>15</v>
      </c>
      <c r="AT11" s="206">
        <v>19</v>
      </c>
      <c r="AU11" s="206">
        <v>22.698</v>
      </c>
      <c r="AV11" s="206">
        <v>22.576000000000001</v>
      </c>
      <c r="AW11" s="206">
        <v>23.443000000000001</v>
      </c>
      <c r="AX11" s="206">
        <v>22.434000000000001</v>
      </c>
      <c r="AY11" s="206">
        <v>21.899000000000001</v>
      </c>
      <c r="AZ11" s="206">
        <v>22.006</v>
      </c>
      <c r="BA11" s="206">
        <v>19.994</v>
      </c>
      <c r="BB11" s="206">
        <v>18.376999999999999</v>
      </c>
      <c r="BC11" s="206">
        <v>17.431000000000001</v>
      </c>
      <c r="BD11" s="206">
        <v>44.381999999999998</v>
      </c>
      <c r="BE11" s="206">
        <v>61</v>
      </c>
      <c r="BF11" s="206">
        <v>110.63800000000001</v>
      </c>
      <c r="BG11" s="206">
        <v>120.54600000000001</v>
      </c>
      <c r="BH11" s="206">
        <v>119.50700000000001</v>
      </c>
      <c r="BI11" s="206">
        <v>120.578</v>
      </c>
      <c r="BJ11" s="206">
        <v>120.111</v>
      </c>
      <c r="BK11" s="206">
        <v>123.071</v>
      </c>
      <c r="BL11" s="206">
        <v>133.291</v>
      </c>
      <c r="BM11" s="206">
        <v>138.81399999999999</v>
      </c>
      <c r="BN11" s="206">
        <v>130.89869660000002</v>
      </c>
      <c r="BO11" s="206">
        <v>46.04</v>
      </c>
      <c r="BP11" s="206">
        <v>39.037999999999997</v>
      </c>
      <c r="BQ11" s="206">
        <v>37.116999999999997</v>
      </c>
      <c r="BR11" s="206">
        <v>33.851999999999997</v>
      </c>
      <c r="BS11" s="206">
        <v>30.114000000000001</v>
      </c>
      <c r="BT11" s="206">
        <v>27.888000000000002</v>
      </c>
      <c r="BU11" s="206">
        <v>25.613999999999965</v>
      </c>
      <c r="BV11" s="206">
        <v>24.142415923518968</v>
      </c>
      <c r="BW11" s="206">
        <v>23.038951030765109</v>
      </c>
      <c r="BX11" s="207">
        <v>23.14998132418302</v>
      </c>
      <c r="BY11" s="207">
        <v>23.216738749060401</v>
      </c>
      <c r="BZ11" s="207">
        <v>23.420200473059637</v>
      </c>
      <c r="CA11" s="208">
        <v>23.638111204766329</v>
      </c>
    </row>
    <row r="12" spans="1:79" x14ac:dyDescent="0.4">
      <c r="A12" s="312"/>
      <c r="B12" s="101" t="s">
        <v>143</v>
      </c>
      <c r="C12" s="54"/>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v>0</v>
      </c>
      <c r="AR12" s="206">
        <v>2.5100000000000001E-3</v>
      </c>
      <c r="AS12" s="206">
        <v>0.40648099999999998</v>
      </c>
      <c r="AT12" s="206">
        <v>8.6</v>
      </c>
      <c r="AU12" s="206">
        <v>23.253</v>
      </c>
      <c r="AV12" s="206">
        <v>15.308</v>
      </c>
      <c r="AW12" s="206">
        <v>12.185</v>
      </c>
      <c r="AX12" s="206">
        <v>0</v>
      </c>
      <c r="AY12" s="206">
        <v>59.960999999999999</v>
      </c>
      <c r="AZ12" s="206">
        <v>41.031999999999996</v>
      </c>
      <c r="BA12" s="206">
        <v>0.58599999999999997</v>
      </c>
      <c r="BB12" s="206">
        <v>0</v>
      </c>
      <c r="BC12" s="206">
        <v>0.97199999999999998</v>
      </c>
      <c r="BD12" s="206">
        <v>29.518000000000001</v>
      </c>
      <c r="BE12" s="206">
        <v>16</v>
      </c>
      <c r="BF12" s="206">
        <v>14.147</v>
      </c>
      <c r="BG12" s="206">
        <v>6.3209999999999997</v>
      </c>
      <c r="BH12" s="206">
        <v>1.7869999999999999</v>
      </c>
      <c r="BI12" s="206">
        <v>8.8140000000000001</v>
      </c>
      <c r="BJ12" s="206">
        <v>3.4359999999999999</v>
      </c>
      <c r="BK12" s="206">
        <v>3.99</v>
      </c>
      <c r="BL12" s="206">
        <v>211.09399999999999</v>
      </c>
      <c r="BM12" s="206">
        <v>298.26100000000002</v>
      </c>
      <c r="BN12" s="206">
        <v>435.41003044000001</v>
      </c>
      <c r="BO12" s="206">
        <v>128.72999999999999</v>
      </c>
      <c r="BP12" s="206">
        <v>141.73699999999999</v>
      </c>
      <c r="BQ12" s="206">
        <v>8.4069999999999965</v>
      </c>
      <c r="BR12" s="206">
        <v>11.036000000000001</v>
      </c>
      <c r="BS12" s="206">
        <v>3.9260000000000019</v>
      </c>
      <c r="BT12" s="206">
        <v>3.2965944199999972</v>
      </c>
      <c r="BU12" s="206">
        <v>114.2644971</v>
      </c>
      <c r="BV12" s="206">
        <v>39.555123647758286</v>
      </c>
      <c r="BW12" s="206">
        <v>140.25985896262662</v>
      </c>
      <c r="BX12" s="207">
        <v>142.82334349702455</v>
      </c>
      <c r="BY12" s="207">
        <v>144.95212621716556</v>
      </c>
      <c r="BZ12" s="207">
        <v>147.6085719672636</v>
      </c>
      <c r="CA12" s="208">
        <v>150.34591250874871</v>
      </c>
    </row>
    <row r="13" spans="1:79" s="230" customFormat="1" ht="26.25" customHeight="1" x14ac:dyDescent="0.4">
      <c r="A13" s="354"/>
      <c r="B13" s="459" t="s">
        <v>563</v>
      </c>
      <c r="C13" s="364"/>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207">
        <v>23.742129412884193</v>
      </c>
      <c r="AR13" s="207">
        <v>124.55443691978304</v>
      </c>
      <c r="AS13" s="207">
        <v>107.73044960785994</v>
      </c>
      <c r="AT13" s="207">
        <v>126.97640117994101</v>
      </c>
      <c r="AU13" s="207">
        <v>172.18</v>
      </c>
      <c r="AV13" s="207">
        <v>172.37799999999999</v>
      </c>
      <c r="AW13" s="207">
        <v>194.25600000000003</v>
      </c>
      <c r="AX13" s="207">
        <v>187.28899999999999</v>
      </c>
      <c r="AY13" s="207">
        <v>214.38800000000001</v>
      </c>
      <c r="AZ13" s="207">
        <v>197.916</v>
      </c>
      <c r="BA13" s="207">
        <v>164.20699999999999</v>
      </c>
      <c r="BB13" s="207">
        <v>176.72299999999998</v>
      </c>
      <c r="BC13" s="207">
        <v>163.03138294517106</v>
      </c>
      <c r="BD13" s="207">
        <v>199.31266883868574</v>
      </c>
      <c r="BE13" s="207">
        <v>223.009962981786</v>
      </c>
      <c r="BF13" s="207">
        <v>271.56763858619945</v>
      </c>
      <c r="BG13" s="207">
        <v>297.69167471771999</v>
      </c>
      <c r="BH13" s="207">
        <v>296.03603723607625</v>
      </c>
      <c r="BI13" s="207">
        <v>323.58529987590123</v>
      </c>
      <c r="BJ13" s="207">
        <f>SUM(BJ14:BJ19)</f>
        <v>397.09139123869591</v>
      </c>
      <c r="BK13" s="207">
        <f>SUM(BK14:BK19)</f>
        <v>365.57602716769622</v>
      </c>
      <c r="BL13" s="207">
        <f>SUM(BL14:BL19)</f>
        <v>428.08124799166512</v>
      </c>
      <c r="BM13" s="207">
        <f t="shared" ref="BM13:BX13" si="4">SUM(BM14:BM19)</f>
        <v>523.25416753056652</v>
      </c>
      <c r="BN13" s="207">
        <f t="shared" si="4"/>
        <v>581.59344393140691</v>
      </c>
      <c r="BO13" s="207">
        <f t="shared" si="4"/>
        <v>238.92399636036316</v>
      </c>
      <c r="BP13" s="207">
        <f t="shared" si="4"/>
        <v>211.24968195335762</v>
      </c>
      <c r="BQ13" s="207">
        <f t="shared" si="4"/>
        <v>75.084993981267189</v>
      </c>
      <c r="BR13" s="207">
        <f t="shared" si="4"/>
        <v>66.170281157308693</v>
      </c>
      <c r="BS13" s="207">
        <f t="shared" si="4"/>
        <v>57.635301513993738</v>
      </c>
      <c r="BT13" s="207">
        <f t="shared" si="4"/>
        <v>54.821549201138716</v>
      </c>
      <c r="BU13" s="207">
        <f t="shared" si="4"/>
        <v>111.30444023002792</v>
      </c>
      <c r="BV13" s="207">
        <f t="shared" si="4"/>
        <v>68.127891124582277</v>
      </c>
      <c r="BW13" s="207">
        <f t="shared" si="4"/>
        <v>113.14574678156606</v>
      </c>
      <c r="BX13" s="207">
        <f t="shared" si="4"/>
        <v>115.00230423917424</v>
      </c>
      <c r="BY13" s="207">
        <f>SUM(BY14:BY19)</f>
        <v>117.27144794085804</v>
      </c>
      <c r="BZ13" s="207">
        <f>SUM(BZ14:BZ19)</f>
        <v>120.15919867045002</v>
      </c>
      <c r="CA13" s="208">
        <f>SUM(CA14:CA19)</f>
        <v>122.9214846823085</v>
      </c>
    </row>
    <row r="14" spans="1:79" x14ac:dyDescent="0.4">
      <c r="B14" s="262" t="s">
        <v>559</v>
      </c>
      <c r="C14" s="123"/>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v>100.44628</v>
      </c>
      <c r="BK14" s="206">
        <v>44.748308999999999</v>
      </c>
      <c r="BL14" s="206">
        <v>-0.225302</v>
      </c>
      <c r="BM14" s="206">
        <v>15.793631999999999</v>
      </c>
      <c r="BN14" s="206">
        <v>25.79833485440005</v>
      </c>
      <c r="BO14" s="206">
        <v>0.21019669432002988</v>
      </c>
      <c r="BP14" s="206">
        <v>-4.303833</v>
      </c>
      <c r="BQ14" s="206">
        <v>0</v>
      </c>
      <c r="BR14" s="206">
        <v>0</v>
      </c>
      <c r="BS14" s="206"/>
      <c r="BT14" s="206"/>
      <c r="BU14" s="206"/>
      <c r="BV14" s="206"/>
      <c r="BW14" s="206"/>
      <c r="BX14" s="207"/>
      <c r="BY14" s="207"/>
      <c r="BZ14" s="207"/>
      <c r="CA14" s="208"/>
    </row>
    <row r="15" spans="1:79" x14ac:dyDescent="0.4">
      <c r="B15" s="262" t="s">
        <v>560</v>
      </c>
      <c r="C15" s="123"/>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c r="BJ15" s="206">
        <v>126.84375</v>
      </c>
      <c r="BK15" s="206">
        <v>126.17964400000001</v>
      </c>
      <c r="BL15" s="206">
        <v>127.659819</v>
      </c>
      <c r="BM15" s="206">
        <v>127.99877999999998</v>
      </c>
      <c r="BN15" s="206">
        <v>129.31170954844004</v>
      </c>
      <c r="BO15" s="206">
        <v>131.89020016290004</v>
      </c>
      <c r="BP15" s="206">
        <v>124.90732800000001</v>
      </c>
      <c r="BQ15" s="206">
        <v>8.2208879999999986</v>
      </c>
      <c r="BR15" s="206">
        <v>0</v>
      </c>
      <c r="BS15" s="206"/>
      <c r="BT15" s="206"/>
      <c r="BU15" s="206"/>
      <c r="BV15" s="206"/>
      <c r="BW15" s="206"/>
      <c r="BX15" s="207"/>
      <c r="BY15" s="207"/>
      <c r="BZ15" s="207"/>
      <c r="CA15" s="208"/>
    </row>
    <row r="16" spans="1:79" x14ac:dyDescent="0.4">
      <c r="B16" s="262" t="s">
        <v>561</v>
      </c>
      <c r="C16" s="123"/>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v>25.234593</v>
      </c>
      <c r="BK16" s="206">
        <v>46.104374</v>
      </c>
      <c r="BL16" s="206">
        <v>75.277640000000005</v>
      </c>
      <c r="BM16" s="206">
        <v>110.86477500000001</v>
      </c>
      <c r="BN16" s="206">
        <v>102.72185514717</v>
      </c>
      <c r="BO16" s="206">
        <v>-15.28732209595009</v>
      </c>
      <c r="BP16" s="206">
        <v>-31.768415999999998</v>
      </c>
      <c r="BQ16" s="206">
        <v>0</v>
      </c>
      <c r="BR16" s="206">
        <v>0</v>
      </c>
      <c r="BS16" s="206"/>
      <c r="BT16" s="206"/>
      <c r="BU16" s="206"/>
      <c r="BV16" s="206"/>
      <c r="BW16" s="206"/>
      <c r="BX16" s="207"/>
      <c r="BY16" s="207"/>
      <c r="BZ16" s="207"/>
      <c r="CA16" s="208"/>
    </row>
    <row r="17" spans="1:79" x14ac:dyDescent="0.4">
      <c r="B17" s="262" t="s">
        <v>154</v>
      </c>
      <c r="C17" s="123"/>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v>23.645465999999999</v>
      </c>
      <c r="BK17" s="206">
        <v>24.26268</v>
      </c>
      <c r="BL17" s="206">
        <v>26.420592000000003</v>
      </c>
      <c r="BM17" s="206">
        <v>25.445135000000001</v>
      </c>
      <c r="BN17" s="206">
        <v>24.263487999999999</v>
      </c>
      <c r="BO17" s="206">
        <v>25.234683905274146</v>
      </c>
      <c r="BP17" s="206">
        <v>25.400787999999999</v>
      </c>
      <c r="BQ17" s="206">
        <v>26.194805999999996</v>
      </c>
      <c r="BR17" s="206">
        <v>27.426465</v>
      </c>
      <c r="BS17" s="206">
        <v>25.544037070000002</v>
      </c>
      <c r="BT17" s="206">
        <v>25.261430920000002</v>
      </c>
      <c r="BU17" s="206">
        <v>25.523962900000001</v>
      </c>
      <c r="BV17" s="206">
        <v>29.637417569509243</v>
      </c>
      <c r="BW17" s="206">
        <v>29.034811309010433</v>
      </c>
      <c r="BX17" s="207">
        <v>29.955438886927414</v>
      </c>
      <c r="BY17" s="207">
        <v>30.85694921295611</v>
      </c>
      <c r="BZ17" s="207">
        <v>31.995158179197439</v>
      </c>
      <c r="CA17" s="208">
        <v>33.240883274293552</v>
      </c>
    </row>
    <row r="18" spans="1:79" x14ac:dyDescent="0.4">
      <c r="B18" s="262" t="s">
        <v>188</v>
      </c>
      <c r="C18" s="123"/>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v>119.870778</v>
      </c>
      <c r="BK18" s="206">
        <v>123.071</v>
      </c>
      <c r="BL18" s="206">
        <v>133.291</v>
      </c>
      <c r="BM18" s="206">
        <v>138.81399999999999</v>
      </c>
      <c r="BN18" s="206">
        <v>130.89869660000002</v>
      </c>
      <c r="BO18" s="206">
        <v>46.04</v>
      </c>
      <c r="BP18" s="206">
        <v>39.037999999999997</v>
      </c>
      <c r="BQ18" s="206">
        <v>37.116999999999997</v>
      </c>
      <c r="BR18" s="206">
        <v>33.851999999999997</v>
      </c>
      <c r="BS18" s="206">
        <v>30.109000000000002</v>
      </c>
      <c r="BT18" s="206">
        <v>27.880500000000001</v>
      </c>
      <c r="BU18" s="206">
        <v>25.610500000000002</v>
      </c>
      <c r="BV18" s="206">
        <v>24.139066266191911</v>
      </c>
      <c r="BW18" s="206">
        <v>23.035754474489529</v>
      </c>
      <c r="BX18" s="207">
        <v>23.146769362927383</v>
      </c>
      <c r="BY18" s="207">
        <v>23.213517525496552</v>
      </c>
      <c r="BZ18" s="207">
        <v>23.416951020048629</v>
      </c>
      <c r="CA18" s="208">
        <v>23.634831517569918</v>
      </c>
    </row>
    <row r="19" spans="1:79" x14ac:dyDescent="0.4">
      <c r="A19" s="312"/>
      <c r="B19" s="253" t="s">
        <v>143</v>
      </c>
      <c r="C19" s="64"/>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v>1.0505242386959734</v>
      </c>
      <c r="BK19" s="206">
        <v>1.210020167696229</v>
      </c>
      <c r="BL19" s="206">
        <v>65.657498991665165</v>
      </c>
      <c r="BM19" s="206">
        <v>104.33784553056645</v>
      </c>
      <c r="BN19" s="206">
        <v>168.59935978139674</v>
      </c>
      <c r="BO19" s="206">
        <v>50.836237693819029</v>
      </c>
      <c r="BP19" s="206">
        <v>57.975814953357627</v>
      </c>
      <c r="BQ19" s="206">
        <v>3.5522999812671952</v>
      </c>
      <c r="BR19" s="206">
        <v>4.8918161573086953</v>
      </c>
      <c r="BS19" s="206">
        <v>1.9822644439937367</v>
      </c>
      <c r="BT19" s="206">
        <v>1.6796182811387106</v>
      </c>
      <c r="BU19" s="206">
        <v>60.169977330027926</v>
      </c>
      <c r="BV19" s="206">
        <v>14.351407288881122</v>
      </c>
      <c r="BW19" s="206">
        <v>61.075180998066109</v>
      </c>
      <c r="BX19" s="207">
        <v>61.900095989319439</v>
      </c>
      <c r="BY19" s="207">
        <v>63.200981202405373</v>
      </c>
      <c r="BZ19" s="207">
        <v>64.747089471203964</v>
      </c>
      <c r="CA19" s="208">
        <v>66.04576989044503</v>
      </c>
    </row>
    <row r="20" spans="1:79" s="230" customFormat="1" ht="26.25" customHeight="1" x14ac:dyDescent="0.4">
      <c r="B20" s="295" t="s">
        <v>564</v>
      </c>
      <c r="C20" s="221"/>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207">
        <v>5.2398705871158064</v>
      </c>
      <c r="AR20" s="207">
        <v>27.489073080216954</v>
      </c>
      <c r="AS20" s="207">
        <v>23.776031392140069</v>
      </c>
      <c r="AT20" s="207">
        <v>28.023598820058993</v>
      </c>
      <c r="AU20" s="207">
        <v>38</v>
      </c>
      <c r="AV20" s="207">
        <v>39.200000000000003</v>
      </c>
      <c r="AW20" s="207">
        <v>40.200000000000003</v>
      </c>
      <c r="AX20" s="207">
        <v>30.1</v>
      </c>
      <c r="AY20" s="207">
        <v>51.6</v>
      </c>
      <c r="AZ20" s="207">
        <v>40.9</v>
      </c>
      <c r="BA20" s="207">
        <v>21.7</v>
      </c>
      <c r="BB20" s="207">
        <v>22.1</v>
      </c>
      <c r="BC20" s="207">
        <v>22.213617054828948</v>
      </c>
      <c r="BD20" s="207">
        <v>35.660331161314261</v>
      </c>
      <c r="BE20" s="207">
        <v>27.990037018213997</v>
      </c>
      <c r="BF20" s="207">
        <v>29.15736141380097</v>
      </c>
      <c r="BG20" s="207">
        <v>30.387325282280013</v>
      </c>
      <c r="BH20" s="207">
        <v>32.560962763923698</v>
      </c>
      <c r="BI20" s="207">
        <v>40.862700124098772</v>
      </c>
      <c r="BJ20" s="207">
        <f>SUM(BJ21:BJ26)</f>
        <v>45.569608761304032</v>
      </c>
      <c r="BK20" s="207">
        <f t="shared" ref="BK20:BX20" si="5">SUM(BK21:BK26)</f>
        <v>42.703972832303776</v>
      </c>
      <c r="BL20" s="207">
        <f t="shared" si="5"/>
        <v>183.89775200833483</v>
      </c>
      <c r="BM20" s="207">
        <f t="shared" si="5"/>
        <v>231.38383246943357</v>
      </c>
      <c r="BN20" s="207">
        <f t="shared" si="5"/>
        <v>302.6037679285933</v>
      </c>
      <c r="BO20" s="207">
        <f t="shared" si="5"/>
        <v>109.08646102944152</v>
      </c>
      <c r="BP20" s="207">
        <f t="shared" si="5"/>
        <v>110.35031804664237</v>
      </c>
      <c r="BQ20" s="207">
        <f t="shared" si="5"/>
        <v>23.321006018732803</v>
      </c>
      <c r="BR20" s="207">
        <f t="shared" si="5"/>
        <v>22.882718842691304</v>
      </c>
      <c r="BS20" s="207">
        <f t="shared" si="5"/>
        <v>16.24669848600626</v>
      </c>
      <c r="BT20" s="207">
        <f t="shared" si="5"/>
        <v>14.704573438861285</v>
      </c>
      <c r="BU20" s="207">
        <f t="shared" si="5"/>
        <v>65.568056869972068</v>
      </c>
      <c r="BV20" s="207">
        <f t="shared" si="5"/>
        <v>38.347995569057815</v>
      </c>
      <c r="BW20" s="207">
        <f t="shared" si="5"/>
        <v>92.061614585983762</v>
      </c>
      <c r="BX20" s="207">
        <f t="shared" si="5"/>
        <v>94.20839643984246</v>
      </c>
      <c r="BY20" s="207">
        <f>SUM(BY21:BY26)</f>
        <v>95.436023719865261</v>
      </c>
      <c r="BZ20" s="207">
        <f>SUM(BZ21:BZ26)</f>
        <v>97.051059711236832</v>
      </c>
      <c r="CA20" s="208">
        <f>SUM(CA21:CA26)</f>
        <v>99.042091906441101</v>
      </c>
    </row>
    <row r="21" spans="1:79" x14ac:dyDescent="0.4">
      <c r="A21" s="312"/>
      <c r="B21" s="262" t="s">
        <v>559</v>
      </c>
      <c r="C21" s="54"/>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v>5.7337199999999999</v>
      </c>
      <c r="BK21" s="206">
        <v>3.0086909999999998</v>
      </c>
      <c r="BL21" s="206">
        <v>-1.6698000000000001E-2</v>
      </c>
      <c r="BM21" s="206">
        <v>1.2253679999999998</v>
      </c>
      <c r="BN21" s="206">
        <v>2.2433334656000041</v>
      </c>
      <c r="BO21" s="206">
        <v>1.8526585680002632E-2</v>
      </c>
      <c r="BP21" s="206">
        <v>-0.36916700000000002</v>
      </c>
      <c r="BQ21" s="206">
        <v>0</v>
      </c>
      <c r="BR21" s="206">
        <v>0</v>
      </c>
      <c r="BS21" s="206"/>
      <c r="BT21" s="206"/>
      <c r="BU21" s="206"/>
      <c r="BV21" s="206"/>
      <c r="BW21" s="206"/>
      <c r="BX21" s="207"/>
      <c r="BY21" s="207"/>
      <c r="BZ21" s="207"/>
      <c r="CA21" s="208"/>
    </row>
    <row r="22" spans="1:79" x14ac:dyDescent="0.4">
      <c r="A22" s="312"/>
      <c r="B22" s="262" t="s">
        <v>560</v>
      </c>
      <c r="C22" s="54"/>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v>13.78125</v>
      </c>
      <c r="BK22" s="206">
        <v>13.864356000000003</v>
      </c>
      <c r="BL22" s="206">
        <v>13.713180999999999</v>
      </c>
      <c r="BM22" s="206">
        <v>12.659219999999998</v>
      </c>
      <c r="BN22" s="206">
        <v>11.858279041560003</v>
      </c>
      <c r="BO22" s="206">
        <v>9.9272193671000046</v>
      </c>
      <c r="BP22" s="206">
        <v>8.5406720000000007</v>
      </c>
      <c r="BQ22" s="206">
        <v>0.56211199999999995</v>
      </c>
      <c r="BR22" s="206">
        <v>0</v>
      </c>
      <c r="BS22" s="206"/>
      <c r="BT22" s="206"/>
      <c r="BU22" s="206"/>
      <c r="BV22" s="206"/>
      <c r="BW22" s="206"/>
      <c r="BX22" s="207"/>
      <c r="BY22" s="207"/>
      <c r="BZ22" s="207"/>
      <c r="CA22" s="208"/>
    </row>
    <row r="23" spans="1:79" x14ac:dyDescent="0.4">
      <c r="A23" s="312"/>
      <c r="B23" s="262" t="s">
        <v>561</v>
      </c>
      <c r="C23" s="54"/>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v>0.43640700000000004</v>
      </c>
      <c r="BK23" s="206">
        <v>0.65462600000000004</v>
      </c>
      <c r="BL23" s="206">
        <v>1.14636</v>
      </c>
      <c r="BM23" s="206">
        <v>1.4602249999999999</v>
      </c>
      <c r="BN23" s="206">
        <v>1.3529727628300001</v>
      </c>
      <c r="BO23" s="206">
        <v>-7.682071405000046E-2</v>
      </c>
      <c r="BP23" s="206">
        <v>-0.127584</v>
      </c>
      <c r="BQ23" s="206">
        <v>0</v>
      </c>
      <c r="BR23" s="206">
        <v>0</v>
      </c>
      <c r="BS23" s="206"/>
      <c r="BT23" s="206"/>
      <c r="BU23" s="206"/>
      <c r="BV23" s="206"/>
      <c r="BW23" s="206"/>
      <c r="BX23" s="207"/>
      <c r="BY23" s="207"/>
      <c r="BZ23" s="207"/>
      <c r="CA23" s="208"/>
    </row>
    <row r="24" spans="1:79" x14ac:dyDescent="0.4">
      <c r="A24" s="312"/>
      <c r="B24" s="262" t="s">
        <v>154</v>
      </c>
      <c r="C24" s="54"/>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v>22.992533999999999</v>
      </c>
      <c r="BK24" s="206">
        <v>22.396319999999999</v>
      </c>
      <c r="BL24" s="206">
        <v>23.618407999999999</v>
      </c>
      <c r="BM24" s="206">
        <v>22.115864999999999</v>
      </c>
      <c r="BN24" s="206">
        <v>20.338511999999998</v>
      </c>
      <c r="BO24" s="206">
        <v>21.323773484530555</v>
      </c>
      <c r="BP24" s="206">
        <v>18.545211999999999</v>
      </c>
      <c r="BQ24" s="206">
        <v>17.904194</v>
      </c>
      <c r="BR24" s="206">
        <v>16.738534999999999</v>
      </c>
      <c r="BS24" s="206">
        <v>14.297962929999997</v>
      </c>
      <c r="BT24" s="206">
        <v>13.080097299999998</v>
      </c>
      <c r="BU24" s="206">
        <v>11.470037099999999</v>
      </c>
      <c r="BV24" s="206">
        <v>13.140929552853596</v>
      </c>
      <c r="BW24" s="206">
        <v>12.873740065147683</v>
      </c>
      <c r="BX24" s="207">
        <v>13.28193697088172</v>
      </c>
      <c r="BY24" s="207">
        <v>13.681657481541222</v>
      </c>
      <c r="BZ24" s="207">
        <v>14.186327762166194</v>
      </c>
      <c r="CA24" s="208">
        <v>14.738669600941009</v>
      </c>
    </row>
    <row r="25" spans="1:79" x14ac:dyDescent="0.4">
      <c r="A25" s="312"/>
      <c r="B25" s="262" t="s">
        <v>188</v>
      </c>
      <c r="C25" s="54"/>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v>0.24022200000000002</v>
      </c>
      <c r="BK25" s="206">
        <v>0</v>
      </c>
      <c r="BL25" s="206">
        <v>0</v>
      </c>
      <c r="BM25" s="206">
        <v>0</v>
      </c>
      <c r="BN25" s="206">
        <v>0</v>
      </c>
      <c r="BO25" s="206">
        <v>0</v>
      </c>
      <c r="BP25" s="206">
        <v>0</v>
      </c>
      <c r="BQ25" s="206">
        <v>0</v>
      </c>
      <c r="BR25" s="206">
        <v>0</v>
      </c>
      <c r="BS25" s="206">
        <v>4.9999999999990052E-3</v>
      </c>
      <c r="BT25" s="206">
        <v>7.5000000000002842E-3</v>
      </c>
      <c r="BU25" s="206">
        <v>3.4999999999989484E-3</v>
      </c>
      <c r="BV25" s="206">
        <v>3.3496573270568319E-3</v>
      </c>
      <c r="BW25" s="206">
        <v>3.1965562755758015E-3</v>
      </c>
      <c r="BX25" s="207">
        <v>3.2119612556371635E-3</v>
      </c>
      <c r="BY25" s="207">
        <v>3.2212235638517939E-3</v>
      </c>
      <c r="BZ25" s="207">
        <v>3.2494530110085407E-3</v>
      </c>
      <c r="CA25" s="208">
        <v>3.2796871964144714E-3</v>
      </c>
    </row>
    <row r="26" spans="1:79" s="334" customFormat="1" ht="26.25" customHeight="1" thickBot="1" x14ac:dyDescent="0.4">
      <c r="B26" s="522" t="s">
        <v>143</v>
      </c>
      <c r="C26" s="74"/>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c r="BC26" s="340"/>
      <c r="BD26" s="340"/>
      <c r="BE26" s="340"/>
      <c r="BF26" s="340"/>
      <c r="BG26" s="340"/>
      <c r="BH26" s="340"/>
      <c r="BI26" s="340"/>
      <c r="BJ26" s="340">
        <v>2.3854757613040265</v>
      </c>
      <c r="BK26" s="340">
        <v>2.7799798323037712</v>
      </c>
      <c r="BL26" s="340">
        <v>145.43650100833483</v>
      </c>
      <c r="BM26" s="340">
        <v>193.92315446943357</v>
      </c>
      <c r="BN26" s="340">
        <v>266.81067065860327</v>
      </c>
      <c r="BO26" s="340">
        <v>77.89376230618096</v>
      </c>
      <c r="BP26" s="340">
        <v>83.761185046642368</v>
      </c>
      <c r="BQ26" s="340">
        <v>4.8547000187328013</v>
      </c>
      <c r="BR26" s="340">
        <v>6.144183842691306</v>
      </c>
      <c r="BS26" s="340">
        <v>1.9437355560062652</v>
      </c>
      <c r="BT26" s="340">
        <v>1.6169761388612867</v>
      </c>
      <c r="BU26" s="340">
        <v>54.094519769972067</v>
      </c>
      <c r="BV26" s="340">
        <v>25.203716358877166</v>
      </c>
      <c r="BW26" s="340">
        <v>79.184677964560507</v>
      </c>
      <c r="BX26" s="340">
        <v>80.923247507705099</v>
      </c>
      <c r="BY26" s="340">
        <v>81.751145014760183</v>
      </c>
      <c r="BZ26" s="340">
        <v>82.861482496059637</v>
      </c>
      <c r="CA26" s="341">
        <v>84.300142618303681</v>
      </c>
    </row>
    <row r="27" spans="1:79" ht="26.25" customHeight="1" x14ac:dyDescent="0.4">
      <c r="A27" s="342"/>
      <c r="B27" s="523" t="s">
        <v>557</v>
      </c>
      <c r="D27" s="46" t="s">
        <v>624</v>
      </c>
      <c r="E27" s="46" t="s">
        <v>625</v>
      </c>
      <c r="F27" s="46" t="s">
        <v>626</v>
      </c>
      <c r="G27" s="46" t="s">
        <v>627</v>
      </c>
      <c r="H27" s="46" t="s">
        <v>628</v>
      </c>
      <c r="I27" s="46" t="s">
        <v>629</v>
      </c>
      <c r="J27" s="46" t="s">
        <v>630</v>
      </c>
      <c r="K27" s="46" t="s">
        <v>631</v>
      </c>
      <c r="L27" s="46" t="s">
        <v>632</v>
      </c>
      <c r="M27" s="46" t="s">
        <v>633</v>
      </c>
      <c r="N27" s="46" t="s">
        <v>634</v>
      </c>
      <c r="O27" s="46" t="s">
        <v>635</v>
      </c>
      <c r="P27" s="46" t="s">
        <v>636</v>
      </c>
      <c r="Q27" s="46" t="s">
        <v>637</v>
      </c>
      <c r="R27" s="46" t="s">
        <v>638</v>
      </c>
      <c r="S27" s="46" t="s">
        <v>639</v>
      </c>
      <c r="T27" s="46" t="s">
        <v>640</v>
      </c>
      <c r="U27" s="46" t="s">
        <v>641</v>
      </c>
      <c r="V27" s="46" t="s">
        <v>642</v>
      </c>
      <c r="W27" s="46" t="s">
        <v>643</v>
      </c>
      <c r="X27" s="46" t="s">
        <v>644</v>
      </c>
      <c r="Y27" s="46" t="s">
        <v>645</v>
      </c>
      <c r="Z27" s="46" t="s">
        <v>646</v>
      </c>
      <c r="AA27" s="46" t="s">
        <v>647</v>
      </c>
      <c r="AB27" s="46" t="s">
        <v>648</v>
      </c>
      <c r="AC27" s="46" t="s">
        <v>649</v>
      </c>
      <c r="AD27" s="46" t="s">
        <v>650</v>
      </c>
      <c r="AE27" s="46" t="s">
        <v>651</v>
      </c>
      <c r="AF27" s="46" t="s">
        <v>652</v>
      </c>
      <c r="AG27" s="46" t="s">
        <v>653</v>
      </c>
      <c r="AH27" s="46" t="s">
        <v>654</v>
      </c>
      <c r="AI27" s="46" t="s">
        <v>655</v>
      </c>
      <c r="AJ27" s="46" t="s">
        <v>656</v>
      </c>
      <c r="AK27" s="46" t="s">
        <v>657</v>
      </c>
      <c r="AL27" s="46" t="s">
        <v>658</v>
      </c>
      <c r="AM27" s="46" t="s">
        <v>659</v>
      </c>
      <c r="AN27" s="46" t="s">
        <v>660</v>
      </c>
      <c r="AO27" s="46" t="s">
        <v>661</v>
      </c>
      <c r="AP27" s="46" t="s">
        <v>662</v>
      </c>
      <c r="AQ27" s="46" t="s">
        <v>663</v>
      </c>
      <c r="AR27" s="46" t="s">
        <v>664</v>
      </c>
      <c r="AS27" s="46" t="s">
        <v>665</v>
      </c>
      <c r="AT27" s="46" t="s">
        <v>666</v>
      </c>
      <c r="AU27" s="46" t="s">
        <v>667</v>
      </c>
      <c r="AV27" s="46" t="s">
        <v>668</v>
      </c>
      <c r="AW27" s="46" t="s">
        <v>669</v>
      </c>
      <c r="AX27" s="46" t="s">
        <v>670</v>
      </c>
      <c r="AY27" s="46" t="s">
        <v>593</v>
      </c>
      <c r="AZ27" s="46" t="s">
        <v>594</v>
      </c>
      <c r="BA27" s="46" t="s">
        <v>595</v>
      </c>
      <c r="BB27" s="46" t="s">
        <v>596</v>
      </c>
      <c r="BC27" s="46" t="s">
        <v>597</v>
      </c>
      <c r="BD27" s="46" t="s">
        <v>598</v>
      </c>
      <c r="BE27" s="46" t="s">
        <v>599</v>
      </c>
      <c r="BF27" s="46" t="s">
        <v>600</v>
      </c>
      <c r="BG27" s="46" t="s">
        <v>601</v>
      </c>
      <c r="BH27" s="46" t="s">
        <v>602</v>
      </c>
      <c r="BI27" s="46" t="s">
        <v>603</v>
      </c>
      <c r="BJ27" s="46" t="s">
        <v>604</v>
      </c>
      <c r="BK27" s="46" t="s">
        <v>605</v>
      </c>
      <c r="BL27" s="46" t="s">
        <v>606</v>
      </c>
      <c r="BM27" s="46" t="s">
        <v>607</v>
      </c>
      <c r="BN27" s="46" t="s">
        <v>608</v>
      </c>
      <c r="BO27" s="46" t="s">
        <v>609</v>
      </c>
      <c r="BP27" s="46" t="s">
        <v>610</v>
      </c>
      <c r="BQ27" s="46" t="s">
        <v>611</v>
      </c>
      <c r="BR27" s="46" t="s">
        <v>612</v>
      </c>
      <c r="BS27" s="46" t="s">
        <v>613</v>
      </c>
      <c r="BT27" s="46" t="s">
        <v>614</v>
      </c>
      <c r="BU27" s="46" t="s">
        <v>615</v>
      </c>
      <c r="BV27" s="46" t="s">
        <v>616</v>
      </c>
      <c r="BW27" s="46" t="s">
        <v>617</v>
      </c>
      <c r="BX27" s="46" t="s">
        <v>618</v>
      </c>
      <c r="BY27" s="46" t="s">
        <v>619</v>
      </c>
      <c r="BZ27" s="46" t="s">
        <v>620</v>
      </c>
      <c r="CA27" s="47" t="s">
        <v>621</v>
      </c>
    </row>
    <row r="28" spans="1:79" x14ac:dyDescent="0.4">
      <c r="A28" s="342"/>
      <c r="B28" s="368" t="s">
        <v>220</v>
      </c>
      <c r="C28" s="369"/>
      <c r="D28" s="275" t="s">
        <v>622</v>
      </c>
      <c r="E28" s="275" t="s">
        <v>622</v>
      </c>
      <c r="F28" s="275" t="s">
        <v>622</v>
      </c>
      <c r="G28" s="275" t="s">
        <v>622</v>
      </c>
      <c r="H28" s="275" t="s">
        <v>622</v>
      </c>
      <c r="I28" s="275" t="s">
        <v>622</v>
      </c>
      <c r="J28" s="275" t="s">
        <v>622</v>
      </c>
      <c r="K28" s="275" t="s">
        <v>622</v>
      </c>
      <c r="L28" s="275" t="s">
        <v>622</v>
      </c>
      <c r="M28" s="275" t="s">
        <v>622</v>
      </c>
      <c r="N28" s="275" t="s">
        <v>622</v>
      </c>
      <c r="O28" s="275" t="s">
        <v>622</v>
      </c>
      <c r="P28" s="275" t="s">
        <v>622</v>
      </c>
      <c r="Q28" s="275" t="s">
        <v>622</v>
      </c>
      <c r="R28" s="275" t="s">
        <v>622</v>
      </c>
      <c r="S28" s="275" t="s">
        <v>622</v>
      </c>
      <c r="T28" s="275" t="s">
        <v>622</v>
      </c>
      <c r="U28" s="275" t="s">
        <v>622</v>
      </c>
      <c r="V28" s="275" t="s">
        <v>622</v>
      </c>
      <c r="W28" s="275" t="s">
        <v>622</v>
      </c>
      <c r="X28" s="275" t="s">
        <v>622</v>
      </c>
      <c r="Y28" s="275" t="s">
        <v>622</v>
      </c>
      <c r="Z28" s="275" t="s">
        <v>622</v>
      </c>
      <c r="AA28" s="275" t="s">
        <v>622</v>
      </c>
      <c r="AB28" s="275" t="s">
        <v>622</v>
      </c>
      <c r="AC28" s="275" t="s">
        <v>622</v>
      </c>
      <c r="AD28" s="275" t="s">
        <v>622</v>
      </c>
      <c r="AE28" s="275" t="s">
        <v>622</v>
      </c>
      <c r="AF28" s="275" t="s">
        <v>622</v>
      </c>
      <c r="AG28" s="275" t="s">
        <v>622</v>
      </c>
      <c r="AH28" s="275" t="s">
        <v>622</v>
      </c>
      <c r="AI28" s="275" t="s">
        <v>622</v>
      </c>
      <c r="AJ28" s="275" t="s">
        <v>622</v>
      </c>
      <c r="AK28" s="275" t="s">
        <v>622</v>
      </c>
      <c r="AL28" s="275" t="s">
        <v>622</v>
      </c>
      <c r="AM28" s="275" t="s">
        <v>622</v>
      </c>
      <c r="AN28" s="275" t="s">
        <v>622</v>
      </c>
      <c r="AO28" s="275" t="s">
        <v>622</v>
      </c>
      <c r="AP28" s="275" t="s">
        <v>622</v>
      </c>
      <c r="AQ28" s="275" t="s">
        <v>622</v>
      </c>
      <c r="AR28" s="275" t="s">
        <v>622</v>
      </c>
      <c r="AS28" s="275" t="s">
        <v>622</v>
      </c>
      <c r="AT28" s="275" t="s">
        <v>622</v>
      </c>
      <c r="AU28" s="275" t="s">
        <v>622</v>
      </c>
      <c r="AV28" s="275" t="s">
        <v>622</v>
      </c>
      <c r="AW28" s="275" t="s">
        <v>622</v>
      </c>
      <c r="AX28" s="275" t="s">
        <v>622</v>
      </c>
      <c r="AY28" s="275" t="s">
        <v>622</v>
      </c>
      <c r="AZ28" s="275" t="s">
        <v>622</v>
      </c>
      <c r="BA28" s="275" t="s">
        <v>622</v>
      </c>
      <c r="BB28" s="275" t="s">
        <v>622</v>
      </c>
      <c r="BC28" s="275" t="s">
        <v>622</v>
      </c>
      <c r="BD28" s="275" t="s">
        <v>622</v>
      </c>
      <c r="BE28" s="275" t="s">
        <v>622</v>
      </c>
      <c r="BF28" s="275" t="s">
        <v>622</v>
      </c>
      <c r="BG28" s="275" t="s">
        <v>622</v>
      </c>
      <c r="BH28" s="275" t="s">
        <v>622</v>
      </c>
      <c r="BI28" s="275" t="s">
        <v>622</v>
      </c>
      <c r="BJ28" s="275" t="s">
        <v>622</v>
      </c>
      <c r="BK28" s="275" t="s">
        <v>622</v>
      </c>
      <c r="BL28" s="275" t="s">
        <v>622</v>
      </c>
      <c r="BM28" s="275" t="s">
        <v>622</v>
      </c>
      <c r="BN28" s="275" t="s">
        <v>622</v>
      </c>
      <c r="BO28" s="275" t="s">
        <v>622</v>
      </c>
      <c r="BP28" s="275" t="s">
        <v>622</v>
      </c>
      <c r="BQ28" s="275" t="s">
        <v>622</v>
      </c>
      <c r="BR28" s="275" t="s">
        <v>622</v>
      </c>
      <c r="BS28" s="275" t="s">
        <v>622</v>
      </c>
      <c r="BT28" s="275" t="s">
        <v>622</v>
      </c>
      <c r="BU28" s="275" t="s">
        <v>622</v>
      </c>
      <c r="BV28" s="275" t="s">
        <v>623</v>
      </c>
      <c r="BW28" s="275" t="s">
        <v>623</v>
      </c>
      <c r="BX28" s="275" t="s">
        <v>623</v>
      </c>
      <c r="BY28" s="275" t="s">
        <v>623</v>
      </c>
      <c r="BZ28" s="275" t="s">
        <v>623</v>
      </c>
      <c r="CA28" s="276" t="s">
        <v>623</v>
      </c>
    </row>
    <row r="29" spans="1:79" s="230" customFormat="1" ht="24" customHeight="1" x14ac:dyDescent="0.4">
      <c r="A29" s="360"/>
      <c r="B29" s="91" t="s">
        <v>100</v>
      </c>
      <c r="C29" s="91"/>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318"/>
      <c r="AQ29" s="318">
        <v>65.455778459813359</v>
      </c>
      <c r="AR29" s="318">
        <f t="shared" ref="AR29:BX29" si="6">AR30+AR34</f>
        <v>322.48985344701339</v>
      </c>
      <c r="AS29" s="318">
        <f t="shared" si="6"/>
        <v>258.97970885536131</v>
      </c>
      <c r="AT29" s="318">
        <f t="shared" si="6"/>
        <v>282.12620817902467</v>
      </c>
      <c r="AU29" s="318">
        <f t="shared" si="6"/>
        <v>361.78281061090411</v>
      </c>
      <c r="AV29" s="318">
        <f t="shared" si="6"/>
        <v>355.20170113063557</v>
      </c>
      <c r="AW29" s="318">
        <f t="shared" si="6"/>
        <v>384.26451796464227</v>
      </c>
      <c r="AX29" s="318">
        <f t="shared" si="6"/>
        <v>352.03709508578027</v>
      </c>
      <c r="AY29" s="318">
        <f t="shared" si="6"/>
        <v>417.90255084250759</v>
      </c>
      <c r="AZ29" s="318">
        <f t="shared" si="6"/>
        <v>362.44754926479646</v>
      </c>
      <c r="BA29" s="318">
        <f t="shared" si="6"/>
        <v>280.29358313213788</v>
      </c>
      <c r="BB29" s="318">
        <f t="shared" si="6"/>
        <v>295.94799636156927</v>
      </c>
      <c r="BC29" s="318">
        <f t="shared" si="6"/>
        <v>274.68712167147868</v>
      </c>
      <c r="BD29" s="318">
        <f t="shared" si="6"/>
        <v>340.74324112062811</v>
      </c>
      <c r="BE29" s="318">
        <f t="shared" si="6"/>
        <v>360.37606874214976</v>
      </c>
      <c r="BF29" s="318">
        <f t="shared" si="6"/>
        <v>421.31956745483393</v>
      </c>
      <c r="BG29" s="318">
        <f t="shared" si="6"/>
        <v>450.29517987840683</v>
      </c>
      <c r="BH29" s="318">
        <f t="shared" si="6"/>
        <v>439.17497980491265</v>
      </c>
      <c r="BI29" s="318">
        <f t="shared" si="6"/>
        <v>474.64745481277168</v>
      </c>
      <c r="BJ29" s="318">
        <f t="shared" si="6"/>
        <v>559.87049730942658</v>
      </c>
      <c r="BK29" s="318">
        <f t="shared" si="6"/>
        <v>503.9012250867379</v>
      </c>
      <c r="BL29" s="318">
        <f t="shared" si="6"/>
        <v>735.34451772722571</v>
      </c>
      <c r="BM29" s="318">
        <f t="shared" si="6"/>
        <v>894.09852323057862</v>
      </c>
      <c r="BN29" s="318">
        <f t="shared" si="6"/>
        <v>1028.4632217198277</v>
      </c>
      <c r="BO29" s="318">
        <f t="shared" si="6"/>
        <v>399.53923241772691</v>
      </c>
      <c r="BP29" s="318">
        <f t="shared" si="6"/>
        <v>361.93176775224578</v>
      </c>
      <c r="BQ29" s="318">
        <f t="shared" si="6"/>
        <v>108.75199930584424</v>
      </c>
      <c r="BR29" s="318">
        <f t="shared" si="6"/>
        <v>97.167095326631227</v>
      </c>
      <c r="BS29" s="318">
        <f t="shared" si="6"/>
        <v>79.974529933768338</v>
      </c>
      <c r="BT29" s="318">
        <f t="shared" si="6"/>
        <v>73.583159322454932</v>
      </c>
      <c r="BU29" s="318">
        <f t="shared" si="6"/>
        <v>183.61499987424187</v>
      </c>
      <c r="BV29" s="318">
        <f t="shared" si="6"/>
        <v>108.60464396096492</v>
      </c>
      <c r="BW29" s="318">
        <f t="shared" si="6"/>
        <v>205.20736136754985</v>
      </c>
      <c r="BX29" s="182">
        <f t="shared" si="6"/>
        <v>205.42652500916563</v>
      </c>
      <c r="BY29" s="182">
        <f>BY30+BY34</f>
        <v>204.88807678121148</v>
      </c>
      <c r="BZ29" s="182">
        <f>BZ30+BZ34</f>
        <v>205.21498565361378</v>
      </c>
      <c r="CA29" s="325">
        <f>CA30+CA34</f>
        <v>205.60074949391137</v>
      </c>
    </row>
    <row r="30" spans="1:79" s="230" customFormat="1" ht="24.75" customHeight="1" x14ac:dyDescent="0.4">
      <c r="A30" s="354"/>
      <c r="B30" s="520" t="s">
        <v>558</v>
      </c>
      <c r="C30" s="521"/>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8"/>
      <c r="AO30" s="318"/>
      <c r="AP30" s="318"/>
      <c r="AQ30" s="318"/>
      <c r="AR30" s="318">
        <f t="shared" ref="AR30:BF30" si="7">SUM(AR31:AR33)</f>
        <v>250.28232186133815</v>
      </c>
      <c r="AS30" s="318">
        <f t="shared" si="7"/>
        <v>183.14772580332829</v>
      </c>
      <c r="AT30" s="318">
        <f t="shared" si="7"/>
        <v>179.10463796655503</v>
      </c>
      <c r="AU30" s="318">
        <f t="shared" si="7"/>
        <v>218.03361430422495</v>
      </c>
      <c r="AV30" s="318">
        <f t="shared" si="7"/>
        <v>213.92886959738078</v>
      </c>
      <c r="AW30" s="318">
        <f t="shared" si="7"/>
        <v>228.96793408236266</v>
      </c>
      <c r="AX30" s="318">
        <f t="shared" si="7"/>
        <v>217.73802581523793</v>
      </c>
      <c r="AY30" s="318">
        <f t="shared" si="7"/>
        <v>216.16434748058711</v>
      </c>
      <c r="AZ30" s="318">
        <f t="shared" si="7"/>
        <v>204.13627065967711</v>
      </c>
      <c r="BA30" s="318">
        <f t="shared" si="7"/>
        <v>193.79483290824163</v>
      </c>
      <c r="BB30" s="318">
        <f t="shared" si="7"/>
        <v>212.15736544268432</v>
      </c>
      <c r="BC30" s="318">
        <f t="shared" si="7"/>
        <v>191.94067534022264</v>
      </c>
      <c r="BD30" s="318">
        <f t="shared" si="7"/>
        <v>183.03784961458038</v>
      </c>
      <c r="BE30" s="318">
        <f t="shared" si="7"/>
        <v>195.26352728658313</v>
      </c>
      <c r="BF30" s="318">
        <f t="shared" si="7"/>
        <v>189.88066272082833</v>
      </c>
      <c r="BG30" s="318">
        <f t="shared" ref="BG30:CA30" si="8">SUM(BG31:BG33)</f>
        <v>212.55951742540395</v>
      </c>
      <c r="BH30" s="318">
        <f t="shared" si="8"/>
        <v>214.92772865360186</v>
      </c>
      <c r="BI30" s="318">
        <f t="shared" si="8"/>
        <v>248.39129828343533</v>
      </c>
      <c r="BJ30" s="318">
        <f t="shared" si="8"/>
        <v>344.62325261290994</v>
      </c>
      <c r="BK30" s="318">
        <f t="shared" si="8"/>
        <v>289.49512921609005</v>
      </c>
      <c r="BL30" s="318">
        <f t="shared" si="8"/>
        <v>261.41072905139981</v>
      </c>
      <c r="BM30" s="318">
        <f t="shared" si="8"/>
        <v>319.89959353928992</v>
      </c>
      <c r="BN30" s="318">
        <f t="shared" si="8"/>
        <v>317.87602908090446</v>
      </c>
      <c r="BO30" s="318">
        <f t="shared" si="8"/>
        <v>145.43939116303486</v>
      </c>
      <c r="BP30" s="318">
        <f t="shared" si="8"/>
        <v>109.02856880618725</v>
      </c>
      <c r="BQ30" s="318">
        <f t="shared" si="8"/>
        <v>9.7064082464812103</v>
      </c>
      <c r="BR30" s="318">
        <f t="shared" si="8"/>
        <v>0</v>
      </c>
      <c r="BS30" s="318">
        <f t="shared" si="8"/>
        <v>0</v>
      </c>
      <c r="BT30" s="318">
        <f t="shared" si="8"/>
        <v>0</v>
      </c>
      <c r="BU30" s="318">
        <f t="shared" si="8"/>
        <v>0</v>
      </c>
      <c r="BV30" s="318">
        <f t="shared" si="8"/>
        <v>0</v>
      </c>
      <c r="BW30" s="318">
        <f t="shared" si="8"/>
        <v>0</v>
      </c>
      <c r="BX30" s="182">
        <f t="shared" si="8"/>
        <v>0</v>
      </c>
      <c r="BY30" s="182">
        <f t="shared" si="8"/>
        <v>0</v>
      </c>
      <c r="BZ30" s="182">
        <f t="shared" si="8"/>
        <v>0</v>
      </c>
      <c r="CA30" s="325">
        <f t="shared" si="8"/>
        <v>0</v>
      </c>
    </row>
    <row r="31" spans="1:79" x14ac:dyDescent="0.4">
      <c r="B31" s="261" t="s">
        <v>559</v>
      </c>
      <c r="C31" s="48"/>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v>144.23049056416096</v>
      </c>
      <c r="AS31" s="206">
        <v>49.233259624550612</v>
      </c>
      <c r="AT31" s="206">
        <v>40.043719870571245</v>
      </c>
      <c r="AU31" s="206">
        <v>62.197450178962839</v>
      </c>
      <c r="AV31" s="206">
        <v>45.756280730111222</v>
      </c>
      <c r="AW31" s="206">
        <v>52.158332564348008</v>
      </c>
      <c r="AX31" s="206">
        <v>45.221404396130502</v>
      </c>
      <c r="AY31" s="206">
        <v>50.2385519863303</v>
      </c>
      <c r="AZ31" s="206">
        <v>51.526935988749095</v>
      </c>
      <c r="BA31" s="206">
        <v>43.316468144751525</v>
      </c>
      <c r="BB31" s="206">
        <v>56.106023080109587</v>
      </c>
      <c r="BC31" s="206">
        <v>33.655826611123381</v>
      </c>
      <c r="BD31" s="206">
        <v>22.617800052595133</v>
      </c>
      <c r="BE31" s="206">
        <v>21.536418450726082</v>
      </c>
      <c r="BF31" s="206">
        <v>5.4849650231463123</v>
      </c>
      <c r="BG31" s="206">
        <v>31.491112223367438</v>
      </c>
      <c r="BH31" s="206">
        <v>26.28792313314737</v>
      </c>
      <c r="BI31" s="206">
        <v>50.690985370265984</v>
      </c>
      <c r="BJ31" s="206">
        <v>134.29475242751207</v>
      </c>
      <c r="BK31" s="206">
        <v>58.941929084126926</v>
      </c>
      <c r="BL31" s="206">
        <v>-0.29078346363190344</v>
      </c>
      <c r="BM31" s="206">
        <v>20.164188348401773</v>
      </c>
      <c r="BN31" s="206">
        <v>32.616959379591947</v>
      </c>
      <c r="BO31" s="206">
        <v>0.2625895911654148</v>
      </c>
      <c r="BP31" s="206">
        <v>-5.2590396477184225</v>
      </c>
      <c r="BQ31" s="233">
        <v>0</v>
      </c>
      <c r="BR31" s="206">
        <v>0</v>
      </c>
      <c r="BS31" s="206"/>
      <c r="BT31" s="206"/>
      <c r="BU31" s="206"/>
      <c r="BV31" s="206"/>
      <c r="BW31" s="206"/>
      <c r="BX31" s="207"/>
      <c r="BY31" s="207"/>
      <c r="BZ31" s="207"/>
      <c r="CA31" s="208"/>
    </row>
    <row r="32" spans="1:79" x14ac:dyDescent="0.4">
      <c r="B32" s="261" t="s">
        <v>560</v>
      </c>
      <c r="C32" s="48"/>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v>86.962501663685288</v>
      </c>
      <c r="AS32" s="206">
        <v>118.15982309892146</v>
      </c>
      <c r="AT32" s="206">
        <v>122.67939633075009</v>
      </c>
      <c r="AU32" s="206">
        <v>137.71776149660869</v>
      </c>
      <c r="AV32" s="206">
        <v>152.51254165940026</v>
      </c>
      <c r="AW32" s="206">
        <v>160.01023912533722</v>
      </c>
      <c r="AX32" s="206">
        <v>152.32285551687832</v>
      </c>
      <c r="AY32" s="206">
        <v>150.53811791875899</v>
      </c>
      <c r="AZ32" s="206">
        <v>146.00133257098946</v>
      </c>
      <c r="BA32" s="206">
        <v>145.49237241560658</v>
      </c>
      <c r="BB32" s="206">
        <v>145.53657975312751</v>
      </c>
      <c r="BC32" s="206">
        <v>145.52360081900858</v>
      </c>
      <c r="BD32" s="206">
        <v>144.9818820066908</v>
      </c>
      <c r="BE32" s="206">
        <v>147.88340669498575</v>
      </c>
      <c r="BF32" s="206">
        <v>152.54927625677809</v>
      </c>
      <c r="BG32" s="206">
        <v>160.33373677637351</v>
      </c>
      <c r="BH32" s="206">
        <v>171.12477005043078</v>
      </c>
      <c r="BI32" s="206">
        <v>179.72755719379032</v>
      </c>
      <c r="BJ32" s="206">
        <v>177.86023319004411</v>
      </c>
      <c r="BK32" s="206">
        <v>172.84300765662567</v>
      </c>
      <c r="BL32" s="206">
        <v>169.87161406625242</v>
      </c>
      <c r="BM32" s="206">
        <v>166.65223601324968</v>
      </c>
      <c r="BN32" s="206">
        <v>164.2033466380249</v>
      </c>
      <c r="BO32" s="206">
        <v>162.8158629699239</v>
      </c>
      <c r="BP32" s="206">
        <v>150.18367706157244</v>
      </c>
      <c r="BQ32" s="206">
        <v>9.7064082464812103</v>
      </c>
      <c r="BR32" s="206">
        <v>0</v>
      </c>
      <c r="BS32" s="206"/>
      <c r="BT32" s="206"/>
      <c r="BU32" s="206"/>
      <c r="BV32" s="206"/>
      <c r="BW32" s="206"/>
      <c r="BX32" s="207"/>
      <c r="BY32" s="207"/>
      <c r="BZ32" s="207"/>
      <c r="CA32" s="208"/>
    </row>
    <row r="33" spans="1:79" x14ac:dyDescent="0.4">
      <c r="B33" s="261" t="s">
        <v>561</v>
      </c>
      <c r="C33" s="48"/>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v>19.089329633491893</v>
      </c>
      <c r="AS33" s="206">
        <v>15.754643079856196</v>
      </c>
      <c r="AT33" s="206">
        <v>16.381521765233689</v>
      </c>
      <c r="AU33" s="206">
        <v>18.118402628653424</v>
      </c>
      <c r="AV33" s="206">
        <v>15.660047207869288</v>
      </c>
      <c r="AW33" s="206">
        <v>16.799362392677445</v>
      </c>
      <c r="AX33" s="206">
        <v>20.193765902229092</v>
      </c>
      <c r="AY33" s="206">
        <v>15.387677575497841</v>
      </c>
      <c r="AZ33" s="206">
        <v>6.6080020999385463</v>
      </c>
      <c r="BA33" s="206">
        <v>4.9859923478835118</v>
      </c>
      <c r="BB33" s="206">
        <v>10.514762609447223</v>
      </c>
      <c r="BC33" s="206">
        <v>12.761247910090665</v>
      </c>
      <c r="BD33" s="206">
        <v>15.438167555294468</v>
      </c>
      <c r="BE33" s="206">
        <v>25.843702140871297</v>
      </c>
      <c r="BF33" s="206">
        <v>31.846421440903917</v>
      </c>
      <c r="BG33" s="206">
        <v>20.734668425663003</v>
      </c>
      <c r="BH33" s="206">
        <v>17.515035470023708</v>
      </c>
      <c r="BI33" s="206">
        <v>17.972755719379034</v>
      </c>
      <c r="BJ33" s="206">
        <v>32.468266995353758</v>
      </c>
      <c r="BK33" s="206">
        <v>57.710192475337465</v>
      </c>
      <c r="BL33" s="206">
        <v>91.829898448779304</v>
      </c>
      <c r="BM33" s="206">
        <v>133.08316917763847</v>
      </c>
      <c r="BN33" s="206">
        <v>121.05572306328763</v>
      </c>
      <c r="BO33" s="206">
        <v>-17.639061398054444</v>
      </c>
      <c r="BP33" s="206">
        <v>-35.896068607666763</v>
      </c>
      <c r="BQ33" s="206">
        <v>0</v>
      </c>
      <c r="BR33" s="206">
        <v>0</v>
      </c>
      <c r="BS33" s="206"/>
      <c r="BT33" s="206"/>
      <c r="BU33" s="206"/>
      <c r="BV33" s="206"/>
      <c r="BW33" s="206"/>
      <c r="BX33" s="207"/>
      <c r="BY33" s="207"/>
      <c r="BZ33" s="207"/>
      <c r="CA33" s="208"/>
    </row>
    <row r="34" spans="1:79" s="230" customFormat="1" ht="24.75" customHeight="1" x14ac:dyDescent="0.4">
      <c r="A34" s="354"/>
      <c r="B34" s="520" t="s">
        <v>562</v>
      </c>
      <c r="C34" s="521"/>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318"/>
      <c r="AF34" s="318"/>
      <c r="AG34" s="318"/>
      <c r="AH34" s="318"/>
      <c r="AI34" s="318"/>
      <c r="AJ34" s="318"/>
      <c r="AK34" s="318"/>
      <c r="AL34" s="318"/>
      <c r="AM34" s="318"/>
      <c r="AN34" s="318"/>
      <c r="AO34" s="318"/>
      <c r="AP34" s="318"/>
      <c r="AQ34" s="318">
        <v>65.455778459813359</v>
      </c>
      <c r="AR34" s="318">
        <f>SUM(AR35:AR37)</f>
        <v>72.20753158567527</v>
      </c>
      <c r="AS34" s="318">
        <f t="shared" ref="AS34:CA34" si="9">SUM(AS35:AS37)</f>
        <v>75.83198305203301</v>
      </c>
      <c r="AT34" s="318">
        <f t="shared" si="9"/>
        <v>103.02157021246964</v>
      </c>
      <c r="AU34" s="318">
        <f t="shared" si="9"/>
        <v>143.74919630667915</v>
      </c>
      <c r="AV34" s="318">
        <f t="shared" si="9"/>
        <v>141.27283153325479</v>
      </c>
      <c r="AW34" s="318">
        <f t="shared" si="9"/>
        <v>155.29658388227961</v>
      </c>
      <c r="AX34" s="318">
        <f t="shared" si="9"/>
        <v>134.29906927054233</v>
      </c>
      <c r="AY34" s="318">
        <f t="shared" si="9"/>
        <v>201.73820336192045</v>
      </c>
      <c r="AZ34" s="318">
        <f t="shared" si="9"/>
        <v>158.31127860511936</v>
      </c>
      <c r="BA34" s="318">
        <f t="shared" si="9"/>
        <v>86.498750223896266</v>
      </c>
      <c r="BB34" s="318">
        <f t="shared" si="9"/>
        <v>83.790630918884915</v>
      </c>
      <c r="BC34" s="318">
        <f t="shared" si="9"/>
        <v>82.746446331256024</v>
      </c>
      <c r="BD34" s="318">
        <f t="shared" si="9"/>
        <v>157.7053915060477</v>
      </c>
      <c r="BE34" s="318">
        <f t="shared" si="9"/>
        <v>165.1125414555666</v>
      </c>
      <c r="BF34" s="318">
        <f t="shared" si="9"/>
        <v>231.4389047340056</v>
      </c>
      <c r="BG34" s="318">
        <f t="shared" si="9"/>
        <v>237.73566245300287</v>
      </c>
      <c r="BH34" s="318">
        <f t="shared" si="9"/>
        <v>224.24725115131079</v>
      </c>
      <c r="BI34" s="318">
        <f t="shared" si="9"/>
        <v>226.25615652933635</v>
      </c>
      <c r="BJ34" s="318">
        <f t="shared" si="9"/>
        <v>215.24724469651667</v>
      </c>
      <c r="BK34" s="318">
        <f t="shared" si="9"/>
        <v>214.40609587064785</v>
      </c>
      <c r="BL34" s="318">
        <f t="shared" si="9"/>
        <v>473.93378867582589</v>
      </c>
      <c r="BM34" s="318">
        <f t="shared" si="9"/>
        <v>574.19892969128864</v>
      </c>
      <c r="BN34" s="318">
        <f t="shared" si="9"/>
        <v>710.58719263892317</v>
      </c>
      <c r="BO34" s="318">
        <f t="shared" si="9"/>
        <v>254.09984125469208</v>
      </c>
      <c r="BP34" s="318">
        <f t="shared" si="9"/>
        <v>252.90319894605852</v>
      </c>
      <c r="BQ34" s="318">
        <f t="shared" si="9"/>
        <v>99.045591059363019</v>
      </c>
      <c r="BR34" s="318">
        <f t="shared" si="9"/>
        <v>97.167095326631227</v>
      </c>
      <c r="BS34" s="318">
        <f t="shared" si="9"/>
        <v>79.974529933768338</v>
      </c>
      <c r="BT34" s="318">
        <f t="shared" si="9"/>
        <v>73.583159322454932</v>
      </c>
      <c r="BU34" s="318">
        <f t="shared" si="9"/>
        <v>183.61499987424187</v>
      </c>
      <c r="BV34" s="318">
        <f t="shared" si="9"/>
        <v>108.60464396096492</v>
      </c>
      <c r="BW34" s="318">
        <f t="shared" si="9"/>
        <v>205.20736136754985</v>
      </c>
      <c r="BX34" s="182">
        <f t="shared" si="9"/>
        <v>205.42652500916563</v>
      </c>
      <c r="BY34" s="182">
        <f t="shared" si="9"/>
        <v>204.88807678121148</v>
      </c>
      <c r="BZ34" s="182">
        <f t="shared" si="9"/>
        <v>205.21498565361378</v>
      </c>
      <c r="CA34" s="325">
        <f t="shared" si="9"/>
        <v>205.60074949391137</v>
      </c>
    </row>
    <row r="35" spans="1:79" x14ac:dyDescent="0.4">
      <c r="B35" s="261" t="s">
        <v>154</v>
      </c>
      <c r="C35" s="48"/>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v>40.386658394591009</v>
      </c>
      <c r="AS35" s="206">
        <v>45.491531893084769</v>
      </c>
      <c r="AT35" s="206">
        <v>52.784903465753004</v>
      </c>
      <c r="AU35" s="206">
        <v>64.653745120164473</v>
      </c>
      <c r="AV35" s="206">
        <v>77.672356788087541</v>
      </c>
      <c r="AW35" s="206">
        <v>96.903639167517468</v>
      </c>
      <c r="AX35" s="206">
        <v>97.96972330016483</v>
      </c>
      <c r="AY35" s="206">
        <v>73.125247845251778</v>
      </c>
      <c r="AZ35" s="206">
        <v>62.63942826613772</v>
      </c>
      <c r="BA35" s="206">
        <v>55.470107188080512</v>
      </c>
      <c r="BB35" s="206">
        <v>56.43647003640875</v>
      </c>
      <c r="BC35" s="206">
        <v>55.457898191655921</v>
      </c>
      <c r="BD35" s="206">
        <v>50.540204361931494</v>
      </c>
      <c r="BE35" s="206">
        <v>54.5589267418394</v>
      </c>
      <c r="BF35" s="206">
        <v>56.613525318089224</v>
      </c>
      <c r="BG35" s="206">
        <v>63.608093831927334</v>
      </c>
      <c r="BH35" s="206">
        <v>62.135941551840681</v>
      </c>
      <c r="BI35" s="206">
        <v>57.739431308909424</v>
      </c>
      <c r="BJ35" s="206">
        <v>58.986990617011742</v>
      </c>
      <c r="BK35" s="206">
        <v>57.586771973454745</v>
      </c>
      <c r="BL35" s="206">
        <v>60.126089820978578</v>
      </c>
      <c r="BM35" s="206">
        <v>56.350488397575461</v>
      </c>
      <c r="BN35" s="206">
        <v>51.879282132831293</v>
      </c>
      <c r="BO35" s="206">
        <v>53.452216544286465</v>
      </c>
      <c r="BP35" s="206">
        <v>49.457255801119999</v>
      </c>
      <c r="BQ35" s="206">
        <v>48.73538623039677</v>
      </c>
      <c r="BR35" s="206">
        <v>48.189109464034544</v>
      </c>
      <c r="BS35" s="206">
        <v>43.127490073647138</v>
      </c>
      <c r="BT35" s="206">
        <v>40.578859751564913</v>
      </c>
      <c r="BU35" s="206">
        <v>38.404237044876915</v>
      </c>
      <c r="BV35" s="206">
        <v>43.633608535521034</v>
      </c>
      <c r="BW35" s="206">
        <v>41.908551374158115</v>
      </c>
      <c r="BX35" s="207">
        <v>42.455303883391537</v>
      </c>
      <c r="BY35" s="207">
        <v>42.901311349823033</v>
      </c>
      <c r="BZ35" s="207">
        <v>43.63114820417951</v>
      </c>
      <c r="CA35" s="208">
        <v>44.442571088174532</v>
      </c>
    </row>
    <row r="36" spans="1:79" x14ac:dyDescent="0.4">
      <c r="B36" s="261" t="s">
        <v>188</v>
      </c>
      <c r="C36" s="48"/>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v>31.815549389153151</v>
      </c>
      <c r="AS36" s="206">
        <v>29.539955774730366</v>
      </c>
      <c r="AT36" s="206">
        <v>34.583212615493345</v>
      </c>
      <c r="AU36" s="206">
        <v>39.070064874137891</v>
      </c>
      <c r="AV36" s="206">
        <v>37.901074803265125</v>
      </c>
      <c r="AW36" s="206">
        <v>38.422190494784132</v>
      </c>
      <c r="AX36" s="206">
        <v>36.329345970377503</v>
      </c>
      <c r="AY36" s="206">
        <v>34.406243743703001</v>
      </c>
      <c r="AZ36" s="206">
        <v>33.398184246956276</v>
      </c>
      <c r="BA36" s="206">
        <v>30.145125794854227</v>
      </c>
      <c r="BB36" s="206">
        <v>27.354160882476158</v>
      </c>
      <c r="BC36" s="206">
        <v>25.847235919218036</v>
      </c>
      <c r="BD36" s="206">
        <v>64.360018076186265</v>
      </c>
      <c r="BE36" s="206">
        <v>87.581435032952726</v>
      </c>
      <c r="BF36" s="206">
        <v>155.00525165539253</v>
      </c>
      <c r="BG36" s="206">
        <v>165.45186602501968</v>
      </c>
      <c r="BH36" s="206">
        <v>159.72295642244359</v>
      </c>
      <c r="BI36" s="206">
        <v>157.03760428487573</v>
      </c>
      <c r="BJ36" s="206">
        <v>151.91445666623565</v>
      </c>
      <c r="BK36" s="206">
        <v>151.89484587207289</v>
      </c>
      <c r="BL36" s="206">
        <v>160.1604076485952</v>
      </c>
      <c r="BM36" s="206">
        <v>164.46745645425958</v>
      </c>
      <c r="BN36" s="206">
        <v>152.25618608428513</v>
      </c>
      <c r="BO36" s="206">
        <v>52.856992857281426</v>
      </c>
      <c r="BP36" s="206">
        <v>43.933744867886098</v>
      </c>
      <c r="BQ36" s="206">
        <v>41.019327665335652</v>
      </c>
      <c r="BR36" s="206">
        <v>36.93643685217927</v>
      </c>
      <c r="BS36" s="206">
        <v>32.597290198228251</v>
      </c>
      <c r="BT36" s="206">
        <v>29.515339979623857</v>
      </c>
      <c r="BU36" s="206">
        <v>26.590423519151106</v>
      </c>
      <c r="BV36" s="206">
        <v>24.625091813280207</v>
      </c>
      <c r="BW36" s="206">
        <v>23.038951030765109</v>
      </c>
      <c r="BX36" s="207">
        <v>22.731247503206593</v>
      </c>
      <c r="BY36" s="207">
        <v>22.363262156649341</v>
      </c>
      <c r="BZ36" s="207">
        <v>22.126837562331744</v>
      </c>
      <c r="CA36" s="208">
        <v>21.895544552901725</v>
      </c>
    </row>
    <row r="37" spans="1:79" x14ac:dyDescent="0.4">
      <c r="A37" s="312"/>
      <c r="B37" s="101" t="s">
        <v>143</v>
      </c>
      <c r="C37" s="54"/>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v>5.323801931118294E-3</v>
      </c>
      <c r="AS37" s="207">
        <v>0.80049538421787825</v>
      </c>
      <c r="AT37" s="207">
        <v>15.653454131223302</v>
      </c>
      <c r="AU37" s="207">
        <v>40.025386312376789</v>
      </c>
      <c r="AV37" s="207">
        <v>25.699399941902133</v>
      </c>
      <c r="AW37" s="207">
        <v>19.970754219978019</v>
      </c>
      <c r="AX37" s="207">
        <v>0</v>
      </c>
      <c r="AY37" s="207">
        <v>94.20671177296569</v>
      </c>
      <c r="AZ37" s="207">
        <v>62.273666092025351</v>
      </c>
      <c r="BA37" s="207">
        <v>0.88351724096151729</v>
      </c>
      <c r="BB37" s="207">
        <v>0</v>
      </c>
      <c r="BC37" s="207">
        <v>1.4413122203820738</v>
      </c>
      <c r="BD37" s="207">
        <v>42.805169067929938</v>
      </c>
      <c r="BE37" s="207">
        <v>22.972179680774484</v>
      </c>
      <c r="BF37" s="207">
        <v>19.820127760523853</v>
      </c>
      <c r="BG37" s="207">
        <v>8.6757025960558565</v>
      </c>
      <c r="BH37" s="207">
        <v>2.3883531770265063</v>
      </c>
      <c r="BI37" s="207">
        <v>11.479120935551217</v>
      </c>
      <c r="BJ37" s="207">
        <v>4.3457974132692732</v>
      </c>
      <c r="BK37" s="207">
        <v>4.9244780251202229</v>
      </c>
      <c r="BL37" s="207">
        <v>253.64729120625216</v>
      </c>
      <c r="BM37" s="207">
        <v>353.38098483945367</v>
      </c>
      <c r="BN37" s="207">
        <v>506.45172442180672</v>
      </c>
      <c r="BO37" s="207">
        <v>147.79063185312418</v>
      </c>
      <c r="BP37" s="207">
        <v>159.51219827705242</v>
      </c>
      <c r="BQ37" s="207">
        <v>9.2908771636305936</v>
      </c>
      <c r="BR37" s="207">
        <v>12.04154901041742</v>
      </c>
      <c r="BS37" s="207">
        <v>4.2497496618929462</v>
      </c>
      <c r="BT37" s="207">
        <v>3.4889595912661657</v>
      </c>
      <c r="BU37" s="207">
        <v>118.62033931021385</v>
      </c>
      <c r="BV37" s="207">
        <v>40.345943612163687</v>
      </c>
      <c r="BW37" s="207">
        <v>140.25985896262662</v>
      </c>
      <c r="BX37" s="207">
        <v>140.2399736225675</v>
      </c>
      <c r="BY37" s="207">
        <v>139.62350327473911</v>
      </c>
      <c r="BZ37" s="207">
        <v>139.45699988710254</v>
      </c>
      <c r="CA37" s="208">
        <v>139.26263385283511</v>
      </c>
    </row>
    <row r="38" spans="1:79" s="230" customFormat="1" ht="26.25" customHeight="1" x14ac:dyDescent="0.4">
      <c r="A38" s="354"/>
      <c r="B38" s="459" t="s">
        <v>326</v>
      </c>
      <c r="C38" s="364"/>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v>53.621543130700651</v>
      </c>
      <c r="AR38" s="206">
        <v>264.18452263063455</v>
      </c>
      <c r="AS38" s="206">
        <v>212.1568478005334</v>
      </c>
      <c r="AT38" s="206">
        <v>231.11851995558317</v>
      </c>
      <c r="AU38" s="206">
        <v>296.3734148395921</v>
      </c>
      <c r="AV38" s="206">
        <v>289.39189725537011</v>
      </c>
      <c r="AW38" s="206">
        <v>318.3782381416537</v>
      </c>
      <c r="AX38" s="206">
        <v>303.29352221833068</v>
      </c>
      <c r="AY38" s="206">
        <v>336.83208291360336</v>
      </c>
      <c r="AZ38" s="206">
        <v>300.37421764157949</v>
      </c>
      <c r="BA38" s="206">
        <v>247.57630646171989</v>
      </c>
      <c r="BB38" s="206">
        <v>263.0521507119679</v>
      </c>
      <c r="BC38" s="206">
        <v>241.74807051920232</v>
      </c>
      <c r="BD38" s="206">
        <v>289.03084514602187</v>
      </c>
      <c r="BE38" s="206">
        <v>320.18905876377841</v>
      </c>
      <c r="BF38" s="206">
        <v>380.46973156162011</v>
      </c>
      <c r="BG38" s="206">
        <v>408.58795050984639</v>
      </c>
      <c r="BH38" s="206">
        <v>395.65674876727468</v>
      </c>
      <c r="BI38" s="206">
        <v>421.42895282982482</v>
      </c>
      <c r="BJ38" s="206">
        <f>SUM(BJ39:BJ44)</f>
        <v>502.23479070914499</v>
      </c>
      <c r="BK38" s="206">
        <f>SUM(BK39:BK44)</f>
        <v>451.19576749325148</v>
      </c>
      <c r="BL38" s="206">
        <f>SUM(BL39:BL44)</f>
        <v>514.37581821026527</v>
      </c>
      <c r="BM38" s="206">
        <f>SUM(BM39:BM44)</f>
        <v>619.9539096405498</v>
      </c>
      <c r="BN38" s="206">
        <f t="shared" ref="BN38:BX38" si="10">SUM(BN39:BN44)</f>
        <v>676.48648859518528</v>
      </c>
      <c r="BO38" s="206">
        <f t="shared" si="10"/>
        <v>274.30069437560491</v>
      </c>
      <c r="BP38" s="206">
        <f t="shared" si="10"/>
        <v>237.74244659974633</v>
      </c>
      <c r="BQ38" s="206">
        <f t="shared" si="10"/>
        <v>82.979119294860951</v>
      </c>
      <c r="BR38" s="206">
        <f t="shared" si="10"/>
        <v>72.199409531427392</v>
      </c>
      <c r="BS38" s="206">
        <f t="shared" si="10"/>
        <v>62.388080265459195</v>
      </c>
      <c r="BT38" s="206">
        <f t="shared" si="10"/>
        <v>58.020534383293374</v>
      </c>
      <c r="BU38" s="206">
        <f t="shared" si="10"/>
        <v>115.54744301079438</v>
      </c>
      <c r="BV38" s="206">
        <f t="shared" si="10"/>
        <v>69.489962367588248</v>
      </c>
      <c r="BW38" s="206">
        <f t="shared" si="10"/>
        <v>113.14574678156606</v>
      </c>
      <c r="BX38" s="207">
        <f t="shared" si="10"/>
        <v>112.92215766796043</v>
      </c>
      <c r="BY38" s="207">
        <f>SUM(BY39:BY44)</f>
        <v>112.96040163683202</v>
      </c>
      <c r="BZ38" s="207">
        <f>SUM(BZ39:BZ44)</f>
        <v>113.52349753194301</v>
      </c>
      <c r="CA38" s="208">
        <f>SUM(CA39:CA44)</f>
        <v>113.85989434839527</v>
      </c>
    </row>
    <row r="39" spans="1:79" x14ac:dyDescent="0.4">
      <c r="B39" s="262" t="s">
        <v>559</v>
      </c>
      <c r="C39" s="123"/>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v>127.0428357964264</v>
      </c>
      <c r="BK39" s="206">
        <v>55.228587551826934</v>
      </c>
      <c r="BL39" s="206">
        <v>-0.27071940464130212</v>
      </c>
      <c r="BM39" s="206">
        <v>18.712366787316846</v>
      </c>
      <c r="BN39" s="206">
        <v>30.007602629224593</v>
      </c>
      <c r="BO39" s="206">
        <v>0.24131983428101622</v>
      </c>
      <c r="BP39" s="206">
        <v>-4.8435755155486664</v>
      </c>
      <c r="BQ39" s="206">
        <v>0</v>
      </c>
      <c r="BR39" s="206">
        <v>0</v>
      </c>
      <c r="BS39" s="206"/>
      <c r="BT39" s="206"/>
      <c r="BU39" s="206"/>
      <c r="BV39" s="206"/>
      <c r="BW39" s="206"/>
      <c r="BX39" s="207"/>
      <c r="BY39" s="207"/>
      <c r="BZ39" s="207"/>
      <c r="CA39" s="208"/>
    </row>
    <row r="40" spans="1:79" x14ac:dyDescent="0.4">
      <c r="B40" s="262" t="s">
        <v>560</v>
      </c>
      <c r="C40" s="123"/>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v>160.42993033741979</v>
      </c>
      <c r="BK40" s="206">
        <v>155.73154989861973</v>
      </c>
      <c r="BL40" s="206">
        <v>153.39406750182593</v>
      </c>
      <c r="BM40" s="206">
        <v>151.65353477205721</v>
      </c>
      <c r="BN40" s="206">
        <v>150.41026552043081</v>
      </c>
      <c r="BO40" s="206">
        <v>151.41875256202923</v>
      </c>
      <c r="BP40" s="206">
        <v>140.57192172963181</v>
      </c>
      <c r="BQ40" s="206">
        <v>9.0851981187064119</v>
      </c>
      <c r="BR40" s="206">
        <v>0</v>
      </c>
      <c r="BS40" s="206"/>
      <c r="BT40" s="206"/>
      <c r="BU40" s="206"/>
      <c r="BV40" s="206"/>
      <c r="BW40" s="206"/>
      <c r="BX40" s="207"/>
      <c r="BY40" s="207"/>
      <c r="BZ40" s="207"/>
      <c r="CA40" s="208"/>
    </row>
    <row r="41" spans="1:79" x14ac:dyDescent="0.4">
      <c r="B41" s="262" t="s">
        <v>561</v>
      </c>
      <c r="C41" s="123"/>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v>31.916306456432743</v>
      </c>
      <c r="BK41" s="206">
        <v>56.902249780682737</v>
      </c>
      <c r="BL41" s="206">
        <v>90.452449972047603</v>
      </c>
      <c r="BM41" s="206">
        <v>131.35308797832917</v>
      </c>
      <c r="BN41" s="206">
        <v>119.48199866346489</v>
      </c>
      <c r="BO41" s="206">
        <v>-17.550866091064172</v>
      </c>
      <c r="BP41" s="206">
        <v>-35.752484333236097</v>
      </c>
      <c r="BQ41" s="206">
        <v>0</v>
      </c>
      <c r="BR41" s="206">
        <v>0</v>
      </c>
      <c r="BS41" s="206"/>
      <c r="BT41" s="206"/>
      <c r="BU41" s="206"/>
      <c r="BV41" s="206"/>
      <c r="BW41" s="206"/>
      <c r="BX41" s="207"/>
      <c r="BY41" s="207"/>
      <c r="BZ41" s="207"/>
      <c r="CA41" s="208"/>
    </row>
    <row r="42" spans="1:79" x14ac:dyDescent="0.4">
      <c r="B42" s="262" t="s">
        <v>154</v>
      </c>
      <c r="C42" s="123"/>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v>29.906404242824955</v>
      </c>
      <c r="BK42" s="206">
        <v>29.945121426196469</v>
      </c>
      <c r="BL42" s="206">
        <v>31.746575425476692</v>
      </c>
      <c r="BM42" s="206">
        <v>30.14751129270287</v>
      </c>
      <c r="BN42" s="206">
        <v>28.222329480260221</v>
      </c>
      <c r="BO42" s="206">
        <v>28.971101367003261</v>
      </c>
      <c r="BP42" s="206">
        <v>28.586293853047358</v>
      </c>
      <c r="BQ42" s="206">
        <v>28.948819420855681</v>
      </c>
      <c r="BR42" s="206">
        <v>29.925436977165454</v>
      </c>
      <c r="BS42" s="206">
        <v>27.650474503722194</v>
      </c>
      <c r="BT42" s="206">
        <v>26.73550351318066</v>
      </c>
      <c r="BU42" s="206">
        <v>26.496954142191818</v>
      </c>
      <c r="BV42" s="206">
        <v>30.229954246074925</v>
      </c>
      <c r="BW42" s="206">
        <v>29.034811309010433</v>
      </c>
      <c r="BX42" s="207">
        <v>29.413608843589717</v>
      </c>
      <c r="BY42" s="207">
        <v>29.722608849689511</v>
      </c>
      <c r="BZ42" s="207">
        <v>30.228249695239441</v>
      </c>
      <c r="CA42" s="208">
        <v>30.79041444577615</v>
      </c>
    </row>
    <row r="43" spans="1:79" x14ac:dyDescent="0.4">
      <c r="B43" s="262" t="s">
        <v>188</v>
      </c>
      <c r="C43" s="123"/>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v>151.61062775290318</v>
      </c>
      <c r="BK43" s="206">
        <v>151.89484587207289</v>
      </c>
      <c r="BL43" s="206">
        <v>160.1604076485952</v>
      </c>
      <c r="BM43" s="206">
        <v>164.46745645425958</v>
      </c>
      <c r="BN43" s="206">
        <v>152.25618608428513</v>
      </c>
      <c r="BO43" s="206">
        <v>52.856992857281426</v>
      </c>
      <c r="BP43" s="206">
        <v>43.933744867886098</v>
      </c>
      <c r="BQ43" s="206">
        <v>41.019327665335652</v>
      </c>
      <c r="BR43" s="206">
        <v>36.93643685217927</v>
      </c>
      <c r="BS43" s="206">
        <v>32.591877883325182</v>
      </c>
      <c r="BT43" s="206">
        <v>29.507402334405583</v>
      </c>
      <c r="BU43" s="206">
        <v>26.586790096713528</v>
      </c>
      <c r="BV43" s="206">
        <v>24.621675186730361</v>
      </c>
      <c r="BW43" s="206">
        <v>23.035754474489529</v>
      </c>
      <c r="BX43" s="207">
        <v>22.728093639484193</v>
      </c>
      <c r="BY43" s="207">
        <v>22.36015934932562</v>
      </c>
      <c r="BZ43" s="207">
        <v>22.123767557912963</v>
      </c>
      <c r="CA43" s="208">
        <v>21.892506639402356</v>
      </c>
    </row>
    <row r="44" spans="1:79" x14ac:dyDescent="0.4">
      <c r="A44" s="312"/>
      <c r="B44" s="253" t="s">
        <v>143</v>
      </c>
      <c r="C44" s="64"/>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v>1.3286861231378446</v>
      </c>
      <c r="BK44" s="206">
        <v>1.4934129638527234</v>
      </c>
      <c r="BL44" s="206">
        <v>78.89303706696117</v>
      </c>
      <c r="BM44" s="206">
        <v>123.61995235588414</v>
      </c>
      <c r="BN44" s="206">
        <v>196.10810621751963</v>
      </c>
      <c r="BO44" s="206">
        <v>58.363393846074139</v>
      </c>
      <c r="BP44" s="206">
        <v>65.246545997965825</v>
      </c>
      <c r="BQ44" s="206">
        <v>3.9257740899632187</v>
      </c>
      <c r="BR44" s="206">
        <v>5.3375357020826799</v>
      </c>
      <c r="BS44" s="206">
        <v>2.1457278784118152</v>
      </c>
      <c r="BT44" s="206">
        <v>1.7776285357071315</v>
      </c>
      <c r="BU44" s="206">
        <v>62.463698771889028</v>
      </c>
      <c r="BV44" s="206">
        <v>14.638332934782966</v>
      </c>
      <c r="BW44" s="206">
        <v>61.075180998066109</v>
      </c>
      <c r="BX44" s="207">
        <v>60.78045518488652</v>
      </c>
      <c r="BY44" s="207">
        <v>60.87763343781689</v>
      </c>
      <c r="BZ44" s="207">
        <v>61.171480278790604</v>
      </c>
      <c r="CA44" s="208">
        <v>61.176973263216773</v>
      </c>
    </row>
    <row r="45" spans="1:79" s="230" customFormat="1" ht="26.25" customHeight="1" x14ac:dyDescent="0.4">
      <c r="B45" s="295" t="s">
        <v>565</v>
      </c>
      <c r="C45" s="221"/>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v>11.834235329112703</v>
      </c>
      <c r="AR45" s="207">
        <v>58.305330816378856</v>
      </c>
      <c r="AS45" s="207">
        <v>46.822861054827904</v>
      </c>
      <c r="AT45" s="207">
        <v>51.007688223441505</v>
      </c>
      <c r="AU45" s="207">
        <v>65.409395771312006</v>
      </c>
      <c r="AV45" s="207">
        <v>65.809803875265459</v>
      </c>
      <c r="AW45" s="207">
        <v>65.886279822988627</v>
      </c>
      <c r="AX45" s="207">
        <v>48.743572867449529</v>
      </c>
      <c r="AY45" s="207">
        <v>81.070467928904293</v>
      </c>
      <c r="AZ45" s="207">
        <v>62.07333162321693</v>
      </c>
      <c r="BA45" s="207">
        <v>32.717276670417959</v>
      </c>
      <c r="BB45" s="207">
        <v>32.895845649601306</v>
      </c>
      <c r="BC45" s="207">
        <v>32.939051152276349</v>
      </c>
      <c r="BD45" s="207">
        <v>51.712395974606245</v>
      </c>
      <c r="BE45" s="207">
        <v>40.187009978371329</v>
      </c>
      <c r="BF45" s="207">
        <v>40.849835893214362</v>
      </c>
      <c r="BG45" s="207">
        <v>41.707229368560434</v>
      </c>
      <c r="BH45" s="207">
        <v>43.518231037637904</v>
      </c>
      <c r="BI45" s="207">
        <v>53.218501982946847</v>
      </c>
      <c r="BJ45" s="207">
        <f>SUM(BJ46:BJ51)</f>
        <v>57.635706600281679</v>
      </c>
      <c r="BK45" s="207">
        <f t="shared" ref="BK45:BX45" si="11">SUM(BK46:BK51)</f>
        <v>52.705457593486436</v>
      </c>
      <c r="BL45" s="207">
        <f t="shared" si="11"/>
        <v>220.96869951696044</v>
      </c>
      <c r="BM45" s="207">
        <f t="shared" si="11"/>
        <v>274.14461359002883</v>
      </c>
      <c r="BN45" s="207">
        <f t="shared" si="11"/>
        <v>351.97673312464229</v>
      </c>
      <c r="BO45" s="207">
        <f t="shared" si="11"/>
        <v>125.23853804212206</v>
      </c>
      <c r="BP45" s="207">
        <f t="shared" si="11"/>
        <v>124.18932115249945</v>
      </c>
      <c r="BQ45" s="207">
        <f t="shared" si="11"/>
        <v>25.772880010983265</v>
      </c>
      <c r="BR45" s="207">
        <f t="shared" si="11"/>
        <v>24.967685795203831</v>
      </c>
      <c r="BS45" s="207">
        <f t="shared" si="11"/>
        <v>17.58644966830915</v>
      </c>
      <c r="BT45" s="207">
        <f t="shared" si="11"/>
        <v>15.562624939161557</v>
      </c>
      <c r="BU45" s="207">
        <f t="shared" si="11"/>
        <v>68.067556863447521</v>
      </c>
      <c r="BV45" s="207">
        <f t="shared" si="11"/>
        <v>39.11468159337668</v>
      </c>
      <c r="BW45" s="207">
        <f t="shared" si="11"/>
        <v>92.061614585983762</v>
      </c>
      <c r="BX45" s="207">
        <f t="shared" si="11"/>
        <v>92.504367341205182</v>
      </c>
      <c r="BY45" s="207">
        <f>SUM(BY46:BY51)</f>
        <v>91.927675144379478</v>
      </c>
      <c r="BZ45" s="207">
        <f>SUM(BZ46:BZ51)</f>
        <v>91.691488121670787</v>
      </c>
      <c r="CA45" s="208">
        <f>SUM(CA46:CA51)</f>
        <v>91.740855145516093</v>
      </c>
    </row>
    <row r="46" spans="1:79" x14ac:dyDescent="0.4">
      <c r="A46" s="312"/>
      <c r="B46" s="262" t="s">
        <v>559</v>
      </c>
      <c r="C46" s="54"/>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v>7.2519166310856509</v>
      </c>
      <c r="BK46" s="206">
        <v>3.7133415322999963</v>
      </c>
      <c r="BL46" s="206">
        <v>-2.006405899060134E-2</v>
      </c>
      <c r="BM46" s="206">
        <v>1.4518215610849274</v>
      </c>
      <c r="BN46" s="206">
        <v>2.6093567503673558</v>
      </c>
      <c r="BO46" s="206">
        <v>2.12697568843986E-2</v>
      </c>
      <c r="BP46" s="206">
        <v>-0.41546413216975536</v>
      </c>
      <c r="BQ46" s="206">
        <v>0</v>
      </c>
      <c r="BR46" s="206">
        <v>0</v>
      </c>
      <c r="BS46" s="206"/>
      <c r="BT46" s="206"/>
      <c r="BU46" s="206"/>
      <c r="BV46" s="206"/>
      <c r="BW46" s="206"/>
      <c r="BX46" s="207"/>
      <c r="BY46" s="207"/>
      <c r="BZ46" s="207"/>
      <c r="CA46" s="208"/>
    </row>
    <row r="47" spans="1:79" x14ac:dyDescent="0.4">
      <c r="A47" s="312"/>
      <c r="B47" s="262" t="s">
        <v>560</v>
      </c>
      <c r="C47" s="54"/>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v>17.430302852624322</v>
      </c>
      <c r="BK47" s="206">
        <v>17.111457758005944</v>
      </c>
      <c r="BL47" s="206">
        <v>16.477546564426483</v>
      </c>
      <c r="BM47" s="206">
        <v>14.998701241192471</v>
      </c>
      <c r="BN47" s="206">
        <v>13.793081117594092</v>
      </c>
      <c r="BO47" s="206">
        <v>11.397110407894674</v>
      </c>
      <c r="BP47" s="206">
        <v>9.6117553319406372</v>
      </c>
      <c r="BQ47" s="206">
        <v>0.62121012777479745</v>
      </c>
      <c r="BR47" s="206">
        <v>0</v>
      </c>
      <c r="BS47" s="206"/>
      <c r="BT47" s="206"/>
      <c r="BU47" s="206"/>
      <c r="BV47" s="206"/>
      <c r="BW47" s="206"/>
      <c r="BX47" s="207"/>
      <c r="BY47" s="207"/>
      <c r="BZ47" s="207"/>
      <c r="CA47" s="208"/>
    </row>
    <row r="48" spans="1:79" x14ac:dyDescent="0.4">
      <c r="A48" s="312"/>
      <c r="B48" s="262" t="s">
        <v>561</v>
      </c>
      <c r="C48" s="54"/>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v>0.55196053892101393</v>
      </c>
      <c r="BK48" s="206">
        <v>0.80794269465472446</v>
      </c>
      <c r="BL48" s="206">
        <v>1.3774484767316895</v>
      </c>
      <c r="BM48" s="206">
        <v>1.7300811993092999</v>
      </c>
      <c r="BN48" s="206">
        <v>1.5737243998227393</v>
      </c>
      <c r="BO48" s="206">
        <v>-8.8195306990272226E-2</v>
      </c>
      <c r="BP48" s="206">
        <v>-0.14358427443066707</v>
      </c>
      <c r="BQ48" s="206">
        <v>0</v>
      </c>
      <c r="BR48" s="206">
        <v>0</v>
      </c>
      <c r="BS48" s="206"/>
      <c r="BT48" s="206"/>
      <c r="BU48" s="206"/>
      <c r="BV48" s="206"/>
      <c r="BW48" s="206"/>
      <c r="BX48" s="207"/>
      <c r="BY48" s="207"/>
      <c r="BZ48" s="207"/>
      <c r="CA48" s="208"/>
    </row>
    <row r="49" spans="1:79" x14ac:dyDescent="0.4">
      <c r="A49" s="312"/>
      <c r="B49" s="262" t="s">
        <v>154</v>
      </c>
      <c r="C49" s="54"/>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v>29.08058637418679</v>
      </c>
      <c r="BK49" s="206">
        <v>27.64165054725828</v>
      </c>
      <c r="BL49" s="206">
        <v>28.379514395501889</v>
      </c>
      <c r="BM49" s="206">
        <v>26.202977104872588</v>
      </c>
      <c r="BN49" s="206">
        <v>23.656952652571068</v>
      </c>
      <c r="BO49" s="206">
        <v>24.481115177283204</v>
      </c>
      <c r="BP49" s="206">
        <v>20.87096194807264</v>
      </c>
      <c r="BQ49" s="206">
        <v>19.786566809541092</v>
      </c>
      <c r="BR49" s="206">
        <v>18.263672486869091</v>
      </c>
      <c r="BS49" s="206">
        <v>15.477015569924946</v>
      </c>
      <c r="BT49" s="206">
        <v>13.843356238384251</v>
      </c>
      <c r="BU49" s="206">
        <v>11.907282902685099</v>
      </c>
      <c r="BV49" s="206">
        <v>13.403654289446107</v>
      </c>
      <c r="BW49" s="206">
        <v>12.873740065147683</v>
      </c>
      <c r="BX49" s="207">
        <v>13.041695039801818</v>
      </c>
      <c r="BY49" s="207">
        <v>13.178702500133523</v>
      </c>
      <c r="BZ49" s="207">
        <v>13.402898508940071</v>
      </c>
      <c r="CA49" s="208">
        <v>13.652156642398378</v>
      </c>
    </row>
    <row r="50" spans="1:79" x14ac:dyDescent="0.4">
      <c r="A50" s="312"/>
      <c r="B50" s="262" t="s">
        <v>188</v>
      </c>
      <c r="C50" s="54"/>
      <c r="D50" s="206"/>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206"/>
      <c r="BD50" s="206"/>
      <c r="BE50" s="206"/>
      <c r="BF50" s="206"/>
      <c r="BG50" s="206"/>
      <c r="BH50" s="206"/>
      <c r="BI50" s="206"/>
      <c r="BJ50" s="206">
        <v>0.30382891333247131</v>
      </c>
      <c r="BK50" s="206">
        <v>0</v>
      </c>
      <c r="BL50" s="206">
        <v>0</v>
      </c>
      <c r="BM50" s="206">
        <v>0</v>
      </c>
      <c r="BN50" s="206">
        <v>0</v>
      </c>
      <c r="BO50" s="206">
        <v>0</v>
      </c>
      <c r="BP50" s="206">
        <v>0</v>
      </c>
      <c r="BQ50" s="206">
        <v>0</v>
      </c>
      <c r="BR50" s="206">
        <v>0</v>
      </c>
      <c r="BS50" s="206">
        <v>5.4123149030719546E-3</v>
      </c>
      <c r="BT50" s="206">
        <v>7.9376452182726379E-3</v>
      </c>
      <c r="BU50" s="206">
        <v>3.6334224376122835E-3</v>
      </c>
      <c r="BV50" s="206">
        <v>3.4166265498493764E-3</v>
      </c>
      <c r="BW50" s="206">
        <v>3.1965562755758015E-3</v>
      </c>
      <c r="BX50" s="207">
        <v>3.1538637224008746E-3</v>
      </c>
      <c r="BY50" s="207">
        <v>3.1028073237249717E-3</v>
      </c>
      <c r="BZ50" s="207">
        <v>3.0700044187803939E-3</v>
      </c>
      <c r="CA50" s="208">
        <v>3.0379134993744642E-3</v>
      </c>
    </row>
    <row r="51" spans="1:79" x14ac:dyDescent="0.4">
      <c r="A51" s="312"/>
      <c r="B51" s="262" t="s">
        <v>143</v>
      </c>
      <c r="C51" s="54"/>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v>3.0171112901314285</v>
      </c>
      <c r="BK51" s="206">
        <v>3.4310650612674993</v>
      </c>
      <c r="BL51" s="206">
        <v>174.75425413929099</v>
      </c>
      <c r="BM51" s="206">
        <v>229.76103248356952</v>
      </c>
      <c r="BN51" s="206">
        <v>310.34361820428705</v>
      </c>
      <c r="BO51" s="206">
        <v>89.42723800705005</v>
      </c>
      <c r="BP51" s="206">
        <v>94.265652279086595</v>
      </c>
      <c r="BQ51" s="206">
        <v>5.3651030736673739</v>
      </c>
      <c r="BR51" s="206">
        <v>6.7040133083347397</v>
      </c>
      <c r="BS51" s="206">
        <v>2.1040217834811306</v>
      </c>
      <c r="BT51" s="206">
        <v>1.7113310555590344</v>
      </c>
      <c r="BU51" s="206">
        <v>56.156640538324808</v>
      </c>
      <c r="BV51" s="206">
        <v>25.707610677380721</v>
      </c>
      <c r="BW51" s="206">
        <v>79.184677964560507</v>
      </c>
      <c r="BX51" s="207">
        <v>79.459518437680956</v>
      </c>
      <c r="BY51" s="207">
        <v>78.745869836922225</v>
      </c>
      <c r="BZ51" s="207">
        <v>78.28551960831193</v>
      </c>
      <c r="CA51" s="208">
        <v>78.085660589618342</v>
      </c>
    </row>
    <row r="52" spans="1:79" ht="15.4" thickBot="1" x14ac:dyDescent="0.45">
      <c r="A52" s="349"/>
      <c r="B52" s="435"/>
      <c r="C52" s="102"/>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4"/>
      <c r="BN52" s="524"/>
      <c r="BO52" s="524"/>
      <c r="BP52" s="524"/>
      <c r="BQ52" s="524"/>
      <c r="BR52" s="524"/>
      <c r="BS52" s="524"/>
      <c r="BT52" s="524"/>
      <c r="BU52" s="524"/>
      <c r="BV52" s="524"/>
      <c r="BW52" s="524"/>
      <c r="BX52" s="524"/>
      <c r="BY52" s="524"/>
      <c r="BZ52" s="524"/>
      <c r="CA52" s="525"/>
    </row>
    <row r="53" spans="1:79" x14ac:dyDescent="0.4">
      <c r="A53" s="312"/>
      <c r="B53" s="54"/>
      <c r="C53" s="54"/>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39997558519241921"/>
  </sheetPr>
  <dimension ref="A1:CA39"/>
  <sheetViews>
    <sheetView zoomScale="70" zoomScaleNormal="70" workbookViewId="0">
      <pane xSplit="3" topLeftCell="BS1" activePane="topRight" state="frozen"/>
      <selection activeCell="A4" sqref="A4"/>
      <selection pane="topRight" activeCell="A4" sqref="A4"/>
    </sheetView>
  </sheetViews>
  <sheetFormatPr defaultColWidth="12.73046875" defaultRowHeight="15" x14ac:dyDescent="0.4"/>
  <cols>
    <col min="1" max="1" width="23.1328125" style="353" bestFit="1" customWidth="1"/>
    <col min="2" max="2" width="75.73046875" style="353" customWidth="1"/>
    <col min="3" max="3" width="25.73046875" style="353" customWidth="1"/>
    <col min="4" max="75" width="12.73046875" style="206" customWidth="1"/>
    <col min="76" max="76" width="12.73046875" style="312" customWidth="1"/>
    <col min="77" max="16384" width="12.73046875" style="312"/>
  </cols>
  <sheetData>
    <row r="1" spans="1:79" s="310" customFormat="1" ht="25.5" customHeight="1" thickBot="1" x14ac:dyDescent="0.4">
      <c r="A1" s="40" t="s">
        <v>42</v>
      </c>
      <c r="B1" s="41" t="s">
        <v>82</v>
      </c>
      <c r="C1" s="92"/>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9"/>
      <c r="BW1" s="309"/>
      <c r="BX1" s="309"/>
    </row>
    <row r="2" spans="1:79" ht="15.75" customHeight="1" x14ac:dyDescent="0.4">
      <c r="A2" s="44" t="s">
        <v>592</v>
      </c>
      <c r="B2" s="17" t="s">
        <v>566</v>
      </c>
      <c r="C2" s="404"/>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69"/>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30" customFormat="1" ht="24" customHeight="1" x14ac:dyDescent="0.4">
      <c r="A4" s="356"/>
      <c r="B4" s="323" t="s">
        <v>100</v>
      </c>
      <c r="C4" s="354"/>
      <c r="D4" s="499">
        <f t="shared" ref="D4:BO4" si="0">SUM(D5,D12)</f>
        <v>176.4</v>
      </c>
      <c r="E4" s="499">
        <f t="shared" si="0"/>
        <v>248.9</v>
      </c>
      <c r="F4" s="499">
        <f t="shared" si="0"/>
        <v>248.6</v>
      </c>
      <c r="G4" s="499">
        <f t="shared" si="0"/>
        <v>275.2</v>
      </c>
      <c r="H4" s="499">
        <f t="shared" si="0"/>
        <v>315.5</v>
      </c>
      <c r="I4" s="499">
        <f t="shared" si="0"/>
        <v>334.1</v>
      </c>
      <c r="J4" s="499">
        <f t="shared" si="0"/>
        <v>348.1</v>
      </c>
      <c r="K4" s="499">
        <f t="shared" si="0"/>
        <v>432.5</v>
      </c>
      <c r="L4" s="499">
        <f t="shared" si="0"/>
        <v>447.9</v>
      </c>
      <c r="M4" s="499">
        <f t="shared" si="0"/>
        <v>482.1</v>
      </c>
      <c r="N4" s="499">
        <f t="shared" si="0"/>
        <v>617.4</v>
      </c>
      <c r="O4" s="499">
        <f t="shared" si="0"/>
        <v>657</v>
      </c>
      <c r="P4" s="499">
        <f t="shared" si="0"/>
        <v>676.9</v>
      </c>
      <c r="Q4" s="499">
        <f t="shared" si="0"/>
        <v>783.9</v>
      </c>
      <c r="R4" s="499">
        <f t="shared" si="0"/>
        <v>807.1</v>
      </c>
      <c r="S4" s="499">
        <f t="shared" si="0"/>
        <v>958.8</v>
      </c>
      <c r="T4" s="499">
        <f t="shared" si="0"/>
        <v>1014.7</v>
      </c>
      <c r="U4" s="499">
        <f t="shared" si="0"/>
        <v>1237.8</v>
      </c>
      <c r="V4" s="499">
        <f t="shared" si="0"/>
        <v>1271.5999999999999</v>
      </c>
      <c r="W4" s="499">
        <f t="shared" si="0"/>
        <v>1384.6</v>
      </c>
      <c r="X4" s="499">
        <f t="shared" si="0"/>
        <v>1543.3</v>
      </c>
      <c r="Y4" s="499">
        <f t="shared" si="0"/>
        <v>1626.9</v>
      </c>
      <c r="Z4" s="499">
        <f t="shared" si="0"/>
        <v>1785.2</v>
      </c>
      <c r="AA4" s="499">
        <f t="shared" si="0"/>
        <v>2068.1999999999998</v>
      </c>
      <c r="AB4" s="499">
        <f t="shared" si="0"/>
        <v>2395.6</v>
      </c>
      <c r="AC4" s="499">
        <f t="shared" si="0"/>
        <v>2779.8</v>
      </c>
      <c r="AD4" s="499">
        <f t="shared" si="0"/>
        <v>3609</v>
      </c>
      <c r="AE4" s="499">
        <f t="shared" si="0"/>
        <v>4824.8999999999996</v>
      </c>
      <c r="AF4" s="499">
        <f t="shared" si="0"/>
        <v>5687.1</v>
      </c>
      <c r="AG4" s="499">
        <f t="shared" si="0"/>
        <v>6627.5</v>
      </c>
      <c r="AH4" s="499">
        <f t="shared" si="0"/>
        <v>7589</v>
      </c>
      <c r="AI4" s="499">
        <f t="shared" si="0"/>
        <v>8852</v>
      </c>
      <c r="AJ4" s="499">
        <f t="shared" si="0"/>
        <v>10564</v>
      </c>
      <c r="AK4" s="499">
        <f t="shared" si="0"/>
        <v>12165</v>
      </c>
      <c r="AL4" s="499">
        <f t="shared" si="0"/>
        <v>13589</v>
      </c>
      <c r="AM4" s="499">
        <f t="shared" si="0"/>
        <v>14654</v>
      </c>
      <c r="AN4" s="499">
        <f t="shared" si="0"/>
        <v>15307</v>
      </c>
      <c r="AO4" s="499">
        <f t="shared" si="0"/>
        <v>16625</v>
      </c>
      <c r="AP4" s="499">
        <f t="shared" si="0"/>
        <v>17816.453000000001</v>
      </c>
      <c r="AQ4" s="499">
        <f t="shared" si="0"/>
        <v>18685.544999999998</v>
      </c>
      <c r="AR4" s="499">
        <f t="shared" si="0"/>
        <v>19273.72</v>
      </c>
      <c r="AS4" s="499">
        <f t="shared" si="0"/>
        <v>20731.936000000002</v>
      </c>
      <c r="AT4" s="499">
        <f t="shared" si="0"/>
        <v>22734.863000000001</v>
      </c>
      <c r="AU4" s="499">
        <f t="shared" si="0"/>
        <v>25578.864000000001</v>
      </c>
      <c r="AV4" s="499">
        <f t="shared" si="0"/>
        <v>26741.489000000001</v>
      </c>
      <c r="AW4" s="499">
        <f t="shared" si="0"/>
        <v>28219.280000000002</v>
      </c>
      <c r="AX4" s="499">
        <f t="shared" si="0"/>
        <v>28779.506000000001</v>
      </c>
      <c r="AY4" s="499">
        <f t="shared" si="0"/>
        <v>29998.344000000005</v>
      </c>
      <c r="AZ4" s="499">
        <f t="shared" si="0"/>
        <v>32024.285999999996</v>
      </c>
      <c r="BA4" s="499">
        <f t="shared" si="0"/>
        <v>33586</v>
      </c>
      <c r="BB4" s="499">
        <f t="shared" si="0"/>
        <v>35603.290999999997</v>
      </c>
      <c r="BC4" s="499">
        <f t="shared" si="0"/>
        <v>37802.438000000002</v>
      </c>
      <c r="BD4" s="499">
        <f t="shared" si="0"/>
        <v>38745.199999999997</v>
      </c>
      <c r="BE4" s="499">
        <f t="shared" si="0"/>
        <v>41921.603135450001</v>
      </c>
      <c r="BF4" s="499">
        <f t="shared" si="0"/>
        <v>44367.258565528275</v>
      </c>
      <c r="BG4" s="499">
        <f t="shared" si="0"/>
        <v>46506.352382756908</v>
      </c>
      <c r="BH4" s="499">
        <f t="shared" si="0"/>
        <v>48801.804999999993</v>
      </c>
      <c r="BI4" s="499">
        <f t="shared" si="0"/>
        <v>51422.462685709994</v>
      </c>
      <c r="BJ4" s="499">
        <f t="shared" si="0"/>
        <v>53663.45674691999</v>
      </c>
      <c r="BK4" s="499">
        <f t="shared" si="0"/>
        <v>57593.742352232308</v>
      </c>
      <c r="BL4" s="499">
        <f t="shared" si="0"/>
        <v>61584.34965923</v>
      </c>
      <c r="BM4" s="499">
        <f t="shared" si="0"/>
        <v>66895.841990320012</v>
      </c>
      <c r="BN4" s="499">
        <f t="shared" si="0"/>
        <v>69835.141333070016</v>
      </c>
      <c r="BO4" s="499">
        <f t="shared" si="0"/>
        <v>74150.519898250015</v>
      </c>
      <c r="BP4" s="499">
        <f t="shared" ref="BP4:CA4" si="1">SUM(BP5,BP12)</f>
        <v>79809.006438810029</v>
      </c>
      <c r="BQ4" s="499">
        <f t="shared" si="1"/>
        <v>83110.340476999991</v>
      </c>
      <c r="BR4" s="499">
        <f t="shared" si="1"/>
        <v>86515.830874880034</v>
      </c>
      <c r="BS4" s="499">
        <f t="shared" si="1"/>
        <v>89367.86147389999</v>
      </c>
      <c r="BT4" s="499">
        <f t="shared" si="1"/>
        <v>91580.290263549963</v>
      </c>
      <c r="BU4" s="499">
        <f t="shared" si="1"/>
        <v>93800.446975290004</v>
      </c>
      <c r="BV4" s="499">
        <f t="shared" si="1"/>
        <v>96760.112668854636</v>
      </c>
      <c r="BW4" s="499">
        <f t="shared" si="1"/>
        <v>98854.816585637236</v>
      </c>
      <c r="BX4" s="500">
        <f t="shared" si="1"/>
        <v>101616.33471974442</v>
      </c>
      <c r="BY4" s="500">
        <f t="shared" si="1"/>
        <v>106365.19472006377</v>
      </c>
      <c r="BZ4" s="500">
        <f t="shared" si="1"/>
        <v>111986.86025110044</v>
      </c>
      <c r="CA4" s="501">
        <f t="shared" si="1"/>
        <v>118470.83422613186</v>
      </c>
    </row>
    <row r="5" spans="1:79" ht="26.25" customHeight="1" x14ac:dyDescent="0.4">
      <c r="B5" s="123" t="s">
        <v>567</v>
      </c>
      <c r="C5" s="526"/>
      <c r="D5" s="502">
        <f t="shared" ref="D5:BM5" si="2">SUM(D6:D9)</f>
        <v>176.4</v>
      </c>
      <c r="E5" s="502">
        <f t="shared" si="2"/>
        <v>248.9</v>
      </c>
      <c r="F5" s="502">
        <f t="shared" si="2"/>
        <v>248.6</v>
      </c>
      <c r="G5" s="502">
        <f t="shared" si="2"/>
        <v>275.2</v>
      </c>
      <c r="H5" s="502">
        <f t="shared" si="2"/>
        <v>315.5</v>
      </c>
      <c r="I5" s="502">
        <f t="shared" si="2"/>
        <v>334.1</v>
      </c>
      <c r="J5" s="502">
        <f t="shared" si="2"/>
        <v>348.1</v>
      </c>
      <c r="K5" s="502">
        <f t="shared" si="2"/>
        <v>432.5</v>
      </c>
      <c r="L5" s="502">
        <f t="shared" si="2"/>
        <v>447.9</v>
      </c>
      <c r="M5" s="502">
        <f t="shared" si="2"/>
        <v>482.1</v>
      </c>
      <c r="N5" s="502">
        <f t="shared" si="2"/>
        <v>617.4</v>
      </c>
      <c r="O5" s="502">
        <f t="shared" si="2"/>
        <v>657</v>
      </c>
      <c r="P5" s="502">
        <f t="shared" si="2"/>
        <v>676.9</v>
      </c>
      <c r="Q5" s="502">
        <f t="shared" si="2"/>
        <v>783.9</v>
      </c>
      <c r="R5" s="502">
        <f t="shared" si="2"/>
        <v>807.1</v>
      </c>
      <c r="S5" s="502">
        <f t="shared" si="2"/>
        <v>958.8</v>
      </c>
      <c r="T5" s="502">
        <f t="shared" si="2"/>
        <v>1014.7</v>
      </c>
      <c r="U5" s="502">
        <f t="shared" si="2"/>
        <v>1237.8</v>
      </c>
      <c r="V5" s="502">
        <f t="shared" si="2"/>
        <v>1271.5999999999999</v>
      </c>
      <c r="W5" s="502">
        <f t="shared" si="2"/>
        <v>1384.6</v>
      </c>
      <c r="X5" s="502">
        <f t="shared" si="2"/>
        <v>1543.3</v>
      </c>
      <c r="Y5" s="502">
        <f t="shared" si="2"/>
        <v>1626.9</v>
      </c>
      <c r="Z5" s="502">
        <f t="shared" si="2"/>
        <v>1777.8</v>
      </c>
      <c r="AA5" s="502">
        <f t="shared" si="2"/>
        <v>2045.3</v>
      </c>
      <c r="AB5" s="502">
        <f t="shared" si="2"/>
        <v>2368.6</v>
      </c>
      <c r="AC5" s="502">
        <f t="shared" si="2"/>
        <v>2752</v>
      </c>
      <c r="AD5" s="502">
        <f t="shared" si="2"/>
        <v>3578.4</v>
      </c>
      <c r="AE5" s="502">
        <f t="shared" si="2"/>
        <v>4791</v>
      </c>
      <c r="AF5" s="502">
        <f t="shared" si="2"/>
        <v>5651.3</v>
      </c>
      <c r="AG5" s="502">
        <f t="shared" si="2"/>
        <v>6591.6</v>
      </c>
      <c r="AH5" s="502">
        <f t="shared" si="2"/>
        <v>7552</v>
      </c>
      <c r="AI5" s="502">
        <f t="shared" si="2"/>
        <v>8816</v>
      </c>
      <c r="AJ5" s="502">
        <f t="shared" si="2"/>
        <v>10526</v>
      </c>
      <c r="AK5" s="502">
        <f t="shared" si="2"/>
        <v>12126</v>
      </c>
      <c r="AL5" s="502">
        <f t="shared" si="2"/>
        <v>13549</v>
      </c>
      <c r="AM5" s="502">
        <f t="shared" si="2"/>
        <v>14613</v>
      </c>
      <c r="AN5" s="502">
        <f t="shared" si="2"/>
        <v>15268</v>
      </c>
      <c r="AO5" s="502">
        <f t="shared" si="2"/>
        <v>16584</v>
      </c>
      <c r="AP5" s="502">
        <f t="shared" si="2"/>
        <v>17779.453000000001</v>
      </c>
      <c r="AQ5" s="502">
        <f t="shared" si="2"/>
        <v>18648.391</v>
      </c>
      <c r="AR5" s="502">
        <f t="shared" si="2"/>
        <v>19237.593000000001</v>
      </c>
      <c r="AS5" s="502">
        <f t="shared" si="2"/>
        <v>20697.363000000001</v>
      </c>
      <c r="AT5" s="502">
        <f t="shared" si="2"/>
        <v>22699.034</v>
      </c>
      <c r="AU5" s="502">
        <f t="shared" si="2"/>
        <v>25543.024000000001</v>
      </c>
      <c r="AV5" s="502">
        <f t="shared" si="2"/>
        <v>26705.927</v>
      </c>
      <c r="AW5" s="502">
        <f t="shared" si="2"/>
        <v>28183.114000000001</v>
      </c>
      <c r="AX5" s="502">
        <f t="shared" si="2"/>
        <v>28744.81</v>
      </c>
      <c r="AY5" s="502">
        <f t="shared" si="2"/>
        <v>29962.569000000003</v>
      </c>
      <c r="AZ5" s="502">
        <f t="shared" si="2"/>
        <v>31994.560999999998</v>
      </c>
      <c r="BA5" s="502">
        <f t="shared" si="2"/>
        <v>33556.756999999998</v>
      </c>
      <c r="BB5" s="502">
        <f t="shared" si="2"/>
        <v>35574.510999999999</v>
      </c>
      <c r="BC5" s="502">
        <f t="shared" si="2"/>
        <v>37774.760999999999</v>
      </c>
      <c r="BD5" s="502">
        <f t="shared" si="2"/>
        <v>38717.656999999999</v>
      </c>
      <c r="BE5" s="502">
        <f t="shared" si="2"/>
        <v>41893.0018538</v>
      </c>
      <c r="BF5" s="502">
        <f t="shared" si="2"/>
        <v>44338.400971748277</v>
      </c>
      <c r="BG5" s="502">
        <f t="shared" si="2"/>
        <v>46476.654559836905</v>
      </c>
      <c r="BH5" s="502">
        <f t="shared" si="2"/>
        <v>48771.517999999996</v>
      </c>
      <c r="BI5" s="502">
        <f t="shared" si="2"/>
        <v>51391.939927299994</v>
      </c>
      <c r="BJ5" s="502">
        <f t="shared" si="2"/>
        <v>53629.367547699992</v>
      </c>
      <c r="BK5" s="502">
        <f t="shared" si="2"/>
        <v>57554.148143162311</v>
      </c>
      <c r="BL5" s="502">
        <f t="shared" si="2"/>
        <v>61539.334872430001</v>
      </c>
      <c r="BM5" s="502">
        <f t="shared" si="2"/>
        <v>66848.160442100008</v>
      </c>
      <c r="BN5" s="502">
        <f t="shared" ref="BN5:BS5" si="3">SUM(BN6:BN9)</f>
        <v>69777.042747120009</v>
      </c>
      <c r="BO5" s="502">
        <f t="shared" si="3"/>
        <v>74087.953530660016</v>
      </c>
      <c r="BP5" s="502">
        <f t="shared" si="3"/>
        <v>79733.982094140025</v>
      </c>
      <c r="BQ5" s="502">
        <f t="shared" si="3"/>
        <v>83014.68745279999</v>
      </c>
      <c r="BR5" s="502">
        <f t="shared" si="3"/>
        <v>86427.717724600036</v>
      </c>
      <c r="BS5" s="502">
        <f t="shared" si="3"/>
        <v>89274.966169329986</v>
      </c>
      <c r="BT5" s="502">
        <f t="shared" ref="BT5:CA5" si="4">SUM(BT6:BT11)</f>
        <v>91481.012978129962</v>
      </c>
      <c r="BU5" s="502">
        <f t="shared" si="4"/>
        <v>93695.825169830001</v>
      </c>
      <c r="BV5" s="502">
        <f t="shared" si="4"/>
        <v>96647.286976994161</v>
      </c>
      <c r="BW5" s="502">
        <f t="shared" si="4"/>
        <v>98732.44396227719</v>
      </c>
      <c r="BX5" s="503">
        <f t="shared" si="4"/>
        <v>101485.30561251375</v>
      </c>
      <c r="BY5" s="503">
        <f t="shared" si="4"/>
        <v>106223.71423731578</v>
      </c>
      <c r="BZ5" s="503">
        <f t="shared" si="4"/>
        <v>111836.76567173177</v>
      </c>
      <c r="CA5" s="504">
        <f t="shared" si="4"/>
        <v>118310.92394381262</v>
      </c>
    </row>
    <row r="6" spans="1:79" x14ac:dyDescent="0.4">
      <c r="B6" s="261" t="s">
        <v>568</v>
      </c>
      <c r="C6" s="428"/>
      <c r="D6" s="505">
        <v>176.4</v>
      </c>
      <c r="E6" s="505">
        <v>248.9</v>
      </c>
      <c r="F6" s="505">
        <v>248.6</v>
      </c>
      <c r="G6" s="505">
        <v>275.2</v>
      </c>
      <c r="H6" s="505">
        <v>315.5</v>
      </c>
      <c r="I6" s="505">
        <v>334.1</v>
      </c>
      <c r="J6" s="505">
        <v>348.1</v>
      </c>
      <c r="K6" s="505">
        <v>432.5</v>
      </c>
      <c r="L6" s="505">
        <v>447.9</v>
      </c>
      <c r="M6" s="505">
        <v>482.1</v>
      </c>
      <c r="N6" s="505">
        <v>617.4</v>
      </c>
      <c r="O6" s="505">
        <v>657</v>
      </c>
      <c r="P6" s="505">
        <v>676.9</v>
      </c>
      <c r="Q6" s="505">
        <v>783.9</v>
      </c>
      <c r="R6" s="505">
        <v>807.1</v>
      </c>
      <c r="S6" s="505">
        <v>958.8</v>
      </c>
      <c r="T6" s="505">
        <v>1014.7</v>
      </c>
      <c r="U6" s="505">
        <v>1237.8</v>
      </c>
      <c r="V6" s="505">
        <v>1271.5999999999999</v>
      </c>
      <c r="W6" s="505">
        <v>1384.6</v>
      </c>
      <c r="X6" s="505">
        <v>1543.3</v>
      </c>
      <c r="Y6" s="505">
        <v>1626.9</v>
      </c>
      <c r="Z6" s="505">
        <v>1777.8</v>
      </c>
      <c r="AA6" s="505">
        <v>2045.3</v>
      </c>
      <c r="AB6" s="505">
        <v>2368.6</v>
      </c>
      <c r="AC6" s="505">
        <v>2752</v>
      </c>
      <c r="AD6" s="505">
        <v>3578.4</v>
      </c>
      <c r="AE6" s="505">
        <v>4791</v>
      </c>
      <c r="AF6" s="505">
        <v>5651.3</v>
      </c>
      <c r="AG6" s="505">
        <v>6591.6</v>
      </c>
      <c r="AH6" s="505">
        <v>7552</v>
      </c>
      <c r="AI6" s="505">
        <v>8815</v>
      </c>
      <c r="AJ6" s="505">
        <v>10518</v>
      </c>
      <c r="AK6" s="505">
        <v>12107</v>
      </c>
      <c r="AL6" s="505">
        <v>13509</v>
      </c>
      <c r="AM6" s="505">
        <v>14553</v>
      </c>
      <c r="AN6" s="505">
        <v>15181</v>
      </c>
      <c r="AO6" s="505">
        <v>16443</v>
      </c>
      <c r="AP6" s="505">
        <v>17560.36</v>
      </c>
      <c r="AQ6" s="505">
        <v>18355.971000000001</v>
      </c>
      <c r="AR6" s="505">
        <v>18857.098000000002</v>
      </c>
      <c r="AS6" s="505">
        <v>20171.257000000001</v>
      </c>
      <c r="AT6" s="505">
        <v>21972.580999999998</v>
      </c>
      <c r="AU6" s="505">
        <v>24450.99</v>
      </c>
      <c r="AV6" s="505">
        <v>25364.328000000001</v>
      </c>
      <c r="AW6" s="505">
        <v>26546.062000000002</v>
      </c>
      <c r="AX6" s="505">
        <v>26859.15</v>
      </c>
      <c r="AY6" s="505">
        <v>27740.434000000001</v>
      </c>
      <c r="AZ6" s="505">
        <v>29238.920999999998</v>
      </c>
      <c r="BA6" s="505">
        <v>30391.121999999999</v>
      </c>
      <c r="BB6" s="505">
        <v>31914.134999999998</v>
      </c>
      <c r="BC6" s="505">
        <v>33377.665495317</v>
      </c>
      <c r="BD6" s="505">
        <v>32886.690685359994</v>
      </c>
      <c r="BE6" s="505">
        <v>35420.719669182879</v>
      </c>
      <c r="BF6" s="505">
        <v>37284.042076120684</v>
      </c>
      <c r="BG6" s="505">
        <v>38505.283116754588</v>
      </c>
      <c r="BH6" s="505">
        <v>40026.295326250001</v>
      </c>
      <c r="BI6" s="505">
        <v>41780.351999849998</v>
      </c>
      <c r="BJ6" s="505">
        <v>43129.110323089997</v>
      </c>
      <c r="BK6" s="505">
        <v>45774.817325406155</v>
      </c>
      <c r="BL6" s="505">
        <v>48323.221362397162</v>
      </c>
      <c r="BM6" s="505">
        <v>51848.801061122263</v>
      </c>
      <c r="BN6" s="505">
        <v>54097.476088878946</v>
      </c>
      <c r="BO6" s="505">
        <v>57360.707342025926</v>
      </c>
      <c r="BP6" s="505">
        <v>61155.804856264447</v>
      </c>
      <c r="BQ6" s="505">
        <v>63491.474743577586</v>
      </c>
      <c r="BR6" s="505">
        <v>65864.526208284093</v>
      </c>
      <c r="BS6" s="505">
        <v>68092.517947238579</v>
      </c>
      <c r="BT6" s="505">
        <v>68936.914504692759</v>
      </c>
      <c r="BU6" s="505">
        <v>68235.789467601091</v>
      </c>
      <c r="BV6" s="505">
        <v>67582.905856242651</v>
      </c>
      <c r="BW6" s="505">
        <v>66880.781709691961</v>
      </c>
      <c r="BX6" s="506">
        <v>66274.409628589958</v>
      </c>
      <c r="BY6" s="506">
        <v>65342.525201582081</v>
      </c>
      <c r="BZ6" s="506">
        <v>64490.401094918823</v>
      </c>
      <c r="CA6" s="507">
        <v>63688.715957325912</v>
      </c>
    </row>
    <row r="7" spans="1:79" x14ac:dyDescent="0.4">
      <c r="B7" s="261" t="s">
        <v>271</v>
      </c>
      <c r="C7" s="427"/>
      <c r="BD7" s="505">
        <v>1099.6683146400001</v>
      </c>
      <c r="BE7" s="505">
        <v>1144.4988485600004</v>
      </c>
      <c r="BF7" s="505">
        <v>1185.4171848499998</v>
      </c>
      <c r="BG7" s="505">
        <v>1322.9499594399999</v>
      </c>
      <c r="BH7" s="505">
        <v>1382.4806737499998</v>
      </c>
      <c r="BI7" s="505">
        <v>1450.2460951499997</v>
      </c>
      <c r="BJ7" s="505">
        <v>1507.2713076100001</v>
      </c>
      <c r="BK7" s="505">
        <v>1595.1330525061512</v>
      </c>
      <c r="BL7" s="505">
        <v>1696.1175015328326</v>
      </c>
      <c r="BM7" s="505">
        <v>1803.6566907777408</v>
      </c>
      <c r="BN7" s="505">
        <v>1841.4891045270388</v>
      </c>
      <c r="BO7" s="505">
        <v>1928.517541864087</v>
      </c>
      <c r="BP7" s="505">
        <v>2057.8452180005802</v>
      </c>
      <c r="BQ7" s="505">
        <v>2120.523072903236</v>
      </c>
      <c r="BR7" s="505">
        <v>2184.8482328354826</v>
      </c>
      <c r="BS7" s="505">
        <v>2207.3069311882009</v>
      </c>
      <c r="BT7" s="505">
        <v>2157.4744771163223</v>
      </c>
      <c r="BU7" s="505">
        <v>2097.9187308552828</v>
      </c>
      <c r="BV7" s="505">
        <v>2071.4323542512534</v>
      </c>
      <c r="BW7" s="505">
        <v>2042.6182548184966</v>
      </c>
      <c r="BX7" s="506">
        <v>1994.7479067623747</v>
      </c>
      <c r="BY7" s="506">
        <v>1945.2370761296581</v>
      </c>
      <c r="BZ7" s="506">
        <v>1896.8099095947864</v>
      </c>
      <c r="CA7" s="507">
        <v>1850.5299158196281</v>
      </c>
    </row>
    <row r="8" spans="1:79" x14ac:dyDescent="0.4">
      <c r="B8" s="261" t="s">
        <v>569</v>
      </c>
      <c r="C8" s="427"/>
      <c r="D8" s="505">
        <v>0</v>
      </c>
      <c r="E8" s="505">
        <v>0</v>
      </c>
      <c r="F8" s="505">
        <v>0</v>
      </c>
      <c r="G8" s="505">
        <v>0</v>
      </c>
      <c r="H8" s="505">
        <v>0</v>
      </c>
      <c r="I8" s="505">
        <v>0</v>
      </c>
      <c r="J8" s="505">
        <v>0</v>
      </c>
      <c r="K8" s="505">
        <v>0</v>
      </c>
      <c r="L8" s="505">
        <v>0</v>
      </c>
      <c r="M8" s="505">
        <v>0</v>
      </c>
      <c r="N8" s="505">
        <v>0</v>
      </c>
      <c r="O8" s="505">
        <v>0</v>
      </c>
      <c r="P8" s="505">
        <v>0</v>
      </c>
      <c r="Q8" s="505">
        <v>0</v>
      </c>
      <c r="R8" s="505">
        <v>0</v>
      </c>
      <c r="S8" s="505">
        <v>0</v>
      </c>
      <c r="T8" s="505">
        <v>0</v>
      </c>
      <c r="U8" s="505">
        <v>0</v>
      </c>
      <c r="V8" s="505">
        <v>0</v>
      </c>
      <c r="W8" s="505">
        <v>0</v>
      </c>
      <c r="X8" s="505">
        <v>0</v>
      </c>
      <c r="Y8" s="505">
        <v>0</v>
      </c>
      <c r="Z8" s="505">
        <v>0</v>
      </c>
      <c r="AA8" s="505">
        <v>0</v>
      </c>
      <c r="AB8" s="505">
        <v>0</v>
      </c>
      <c r="AC8" s="505">
        <v>0</v>
      </c>
      <c r="AD8" s="505">
        <v>0</v>
      </c>
      <c r="AE8" s="505">
        <v>0</v>
      </c>
      <c r="AF8" s="505">
        <v>0</v>
      </c>
      <c r="AG8" s="505">
        <v>0</v>
      </c>
      <c r="AH8" s="505">
        <v>0</v>
      </c>
      <c r="AI8" s="505">
        <v>0</v>
      </c>
      <c r="AJ8" s="505">
        <v>0</v>
      </c>
      <c r="AK8" s="505">
        <v>0</v>
      </c>
      <c r="AL8" s="505">
        <v>0</v>
      </c>
      <c r="AM8" s="505">
        <v>0</v>
      </c>
      <c r="AN8" s="505">
        <v>0</v>
      </c>
      <c r="AO8" s="505">
        <v>0</v>
      </c>
      <c r="AP8" s="505">
        <v>0</v>
      </c>
      <c r="AQ8" s="505">
        <v>0</v>
      </c>
      <c r="AR8" s="505">
        <v>0</v>
      </c>
      <c r="AS8" s="505">
        <v>0</v>
      </c>
      <c r="AT8" s="505">
        <v>0</v>
      </c>
      <c r="AU8" s="505">
        <v>0</v>
      </c>
      <c r="AV8" s="505">
        <v>0</v>
      </c>
      <c r="AW8" s="505">
        <v>0</v>
      </c>
      <c r="AX8" s="505">
        <v>0</v>
      </c>
      <c r="AY8" s="505">
        <v>0</v>
      </c>
      <c r="AZ8" s="505">
        <v>0</v>
      </c>
      <c r="BA8" s="505">
        <v>0</v>
      </c>
      <c r="BB8" s="505">
        <v>0</v>
      </c>
      <c r="BC8" s="505">
        <v>0</v>
      </c>
      <c r="BD8" s="505">
        <v>0</v>
      </c>
      <c r="BE8" s="505">
        <v>0</v>
      </c>
      <c r="BF8" s="505">
        <v>0</v>
      </c>
      <c r="BG8" s="505">
        <v>0</v>
      </c>
      <c r="BH8" s="505">
        <v>0</v>
      </c>
      <c r="BI8" s="505">
        <v>0</v>
      </c>
      <c r="BJ8" s="505">
        <v>41.005154839999996</v>
      </c>
      <c r="BK8" s="505">
        <v>158.65031815</v>
      </c>
      <c r="BL8" s="505">
        <v>347.99640159999996</v>
      </c>
      <c r="BM8" s="505">
        <v>499.48331779</v>
      </c>
      <c r="BN8" s="505">
        <v>763.72664662801776</v>
      </c>
      <c r="BO8" s="505">
        <v>632.22697060000007</v>
      </c>
      <c r="BP8" s="505">
        <v>753.45013339999991</v>
      </c>
      <c r="BQ8" s="505">
        <v>738.99857426000017</v>
      </c>
      <c r="BR8" s="505">
        <v>745.19955327293599</v>
      </c>
      <c r="BS8" s="505">
        <v>750.35909004872349</v>
      </c>
      <c r="BT8" s="505">
        <v>843.26833552000005</v>
      </c>
      <c r="BU8" s="505">
        <v>773.7962701000821</v>
      </c>
      <c r="BV8" s="505">
        <v>759.68813276768242</v>
      </c>
      <c r="BW8" s="505">
        <v>565.12829302446187</v>
      </c>
      <c r="BX8" s="506">
        <v>461.70719944021738</v>
      </c>
      <c r="BY8" s="506">
        <v>353.52326387224451</v>
      </c>
      <c r="BZ8" s="506">
        <v>236.63483330743452</v>
      </c>
      <c r="CA8" s="507">
        <v>157.70267080038641</v>
      </c>
    </row>
    <row r="9" spans="1:79" x14ac:dyDescent="0.4">
      <c r="A9" s="312"/>
      <c r="B9" s="261" t="s">
        <v>570</v>
      </c>
      <c r="C9" s="527"/>
      <c r="D9" s="505">
        <v>0</v>
      </c>
      <c r="E9" s="505">
        <v>0</v>
      </c>
      <c r="F9" s="505">
        <v>0</v>
      </c>
      <c r="G9" s="505">
        <v>0</v>
      </c>
      <c r="H9" s="505">
        <v>0</v>
      </c>
      <c r="I9" s="505">
        <v>0</v>
      </c>
      <c r="J9" s="505">
        <v>0</v>
      </c>
      <c r="K9" s="505">
        <v>0</v>
      </c>
      <c r="L9" s="505">
        <v>0</v>
      </c>
      <c r="M9" s="505">
        <v>0</v>
      </c>
      <c r="N9" s="505">
        <v>0</v>
      </c>
      <c r="O9" s="505">
        <v>0</v>
      </c>
      <c r="P9" s="505">
        <v>0</v>
      </c>
      <c r="Q9" s="505">
        <v>0</v>
      </c>
      <c r="R9" s="505">
        <v>0</v>
      </c>
      <c r="S9" s="505">
        <v>0</v>
      </c>
      <c r="T9" s="505">
        <v>0</v>
      </c>
      <c r="U9" s="505">
        <v>0</v>
      </c>
      <c r="V9" s="505">
        <v>0</v>
      </c>
      <c r="W9" s="505">
        <v>0</v>
      </c>
      <c r="X9" s="505">
        <v>0</v>
      </c>
      <c r="Y9" s="505">
        <v>0</v>
      </c>
      <c r="Z9" s="505">
        <v>0</v>
      </c>
      <c r="AA9" s="505">
        <v>0</v>
      </c>
      <c r="AB9" s="505">
        <v>0</v>
      </c>
      <c r="AC9" s="505">
        <v>0</v>
      </c>
      <c r="AD9" s="505">
        <v>0</v>
      </c>
      <c r="AE9" s="505">
        <v>0</v>
      </c>
      <c r="AF9" s="505">
        <v>0</v>
      </c>
      <c r="AG9" s="505">
        <v>0</v>
      </c>
      <c r="AH9" s="505">
        <v>0</v>
      </c>
      <c r="AI9" s="505">
        <v>1</v>
      </c>
      <c r="AJ9" s="505">
        <v>8</v>
      </c>
      <c r="AK9" s="505">
        <v>19</v>
      </c>
      <c r="AL9" s="505">
        <v>40</v>
      </c>
      <c r="AM9" s="505">
        <v>60</v>
      </c>
      <c r="AN9" s="505">
        <v>87</v>
      </c>
      <c r="AO9" s="505">
        <v>141</v>
      </c>
      <c r="AP9" s="505">
        <v>219.09299999999999</v>
      </c>
      <c r="AQ9" s="505">
        <v>292.42</v>
      </c>
      <c r="AR9" s="505">
        <v>380.495</v>
      </c>
      <c r="AS9" s="505">
        <v>526.10599999999999</v>
      </c>
      <c r="AT9" s="505">
        <v>726.45299999999997</v>
      </c>
      <c r="AU9" s="505">
        <v>1092.0340000000001</v>
      </c>
      <c r="AV9" s="505">
        <v>1341.5989999999999</v>
      </c>
      <c r="AW9" s="505">
        <v>1637.0519999999999</v>
      </c>
      <c r="AX9" s="505">
        <v>1885.66</v>
      </c>
      <c r="AY9" s="505">
        <v>2222.1350000000002</v>
      </c>
      <c r="AZ9" s="505">
        <v>2755.64</v>
      </c>
      <c r="BA9" s="505">
        <v>3165.6350000000002</v>
      </c>
      <c r="BB9" s="505">
        <v>3660.3760000000002</v>
      </c>
      <c r="BC9" s="505">
        <v>4397.0955046829995</v>
      </c>
      <c r="BD9" s="505">
        <v>4731.2979999999998</v>
      </c>
      <c r="BE9" s="505">
        <v>5327.7833360571276</v>
      </c>
      <c r="BF9" s="505">
        <v>5868.9417107775953</v>
      </c>
      <c r="BG9" s="505">
        <v>6648.4214836423171</v>
      </c>
      <c r="BH9" s="505">
        <v>7362.7420000000002</v>
      </c>
      <c r="BI9" s="505">
        <v>8161.3418322999996</v>
      </c>
      <c r="BJ9" s="505">
        <v>8951.9807621599994</v>
      </c>
      <c r="BK9" s="505">
        <v>10025.547447100002</v>
      </c>
      <c r="BL9" s="505">
        <v>11171.999606900003</v>
      </c>
      <c r="BM9" s="505">
        <v>12696.219372410003</v>
      </c>
      <c r="BN9" s="505">
        <v>13074.350907085996</v>
      </c>
      <c r="BO9" s="505">
        <v>14166.501676169999</v>
      </c>
      <c r="BP9" s="505">
        <v>15766.881886475003</v>
      </c>
      <c r="BQ9" s="505">
        <v>16663.691062059166</v>
      </c>
      <c r="BR9" s="505">
        <v>17633.143730207517</v>
      </c>
      <c r="BS9" s="505">
        <v>18224.782200854486</v>
      </c>
      <c r="BT9" s="505">
        <v>18134.927972884791</v>
      </c>
      <c r="BU9" s="505">
        <v>17984.633919878503</v>
      </c>
      <c r="BV9" s="505">
        <v>18209.831685000947</v>
      </c>
      <c r="BW9" s="505">
        <v>18281.287928794329</v>
      </c>
      <c r="BX9" s="506">
        <v>18129.961240861132</v>
      </c>
      <c r="BY9" s="506">
        <v>17938.53137891967</v>
      </c>
      <c r="BZ9" s="506">
        <v>17726.61155948928</v>
      </c>
      <c r="CA9" s="507">
        <v>17508.36414471424</v>
      </c>
    </row>
    <row r="10" spans="1:79" x14ac:dyDescent="0.4">
      <c r="A10" s="312"/>
      <c r="B10" s="261" t="s">
        <v>273</v>
      </c>
      <c r="C10" s="527"/>
      <c r="D10" s="505"/>
      <c r="E10" s="505"/>
      <c r="F10" s="505"/>
      <c r="G10" s="505"/>
      <c r="H10" s="505"/>
      <c r="I10" s="505"/>
      <c r="J10" s="505"/>
      <c r="K10" s="505"/>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c r="AJ10" s="505"/>
      <c r="AK10" s="505"/>
      <c r="AL10" s="505"/>
      <c r="AM10" s="505"/>
      <c r="AN10" s="505"/>
      <c r="AO10" s="505"/>
      <c r="AP10" s="505"/>
      <c r="AQ10" s="505"/>
      <c r="AR10" s="505"/>
      <c r="AS10" s="505"/>
      <c r="AT10" s="505"/>
      <c r="AU10" s="505"/>
      <c r="AV10" s="505"/>
      <c r="AW10" s="505"/>
      <c r="AX10" s="505"/>
      <c r="AY10" s="505"/>
      <c r="AZ10" s="505"/>
      <c r="BA10" s="505"/>
      <c r="BB10" s="505"/>
      <c r="BC10" s="505"/>
      <c r="BD10" s="505"/>
      <c r="BE10" s="505"/>
      <c r="BF10" s="505"/>
      <c r="BG10" s="505"/>
      <c r="BH10" s="505"/>
      <c r="BI10" s="505"/>
      <c r="BJ10" s="505"/>
      <c r="BK10" s="505"/>
      <c r="BL10" s="505"/>
      <c r="BM10" s="505"/>
      <c r="BN10" s="505"/>
      <c r="BO10" s="505"/>
      <c r="BP10" s="505"/>
      <c r="BQ10" s="505"/>
      <c r="BR10" s="505"/>
      <c r="BS10" s="505"/>
      <c r="BT10" s="505">
        <v>1345.8648391247798</v>
      </c>
      <c r="BU10" s="505">
        <v>4409.8023715576574</v>
      </c>
      <c r="BV10" s="505">
        <v>7696.1657270625337</v>
      </c>
      <c r="BW10" s="505">
        <v>10525.278288273646</v>
      </c>
      <c r="BX10" s="506">
        <v>14080.993153045456</v>
      </c>
      <c r="BY10" s="506">
        <v>19928.349977865626</v>
      </c>
      <c r="BZ10" s="506">
        <v>26582.837455218047</v>
      </c>
      <c r="CA10" s="507">
        <v>33998.894943022242</v>
      </c>
    </row>
    <row r="11" spans="1:79" x14ac:dyDescent="0.4">
      <c r="A11" s="312"/>
      <c r="B11" s="261" t="s">
        <v>274</v>
      </c>
      <c r="C11" s="527"/>
      <c r="D11" s="505"/>
      <c r="E11" s="505"/>
      <c r="F11" s="505"/>
      <c r="G11" s="505"/>
      <c r="H11" s="505"/>
      <c r="I11" s="505"/>
      <c r="J11" s="505"/>
      <c r="K11" s="505"/>
      <c r="L11" s="505"/>
      <c r="M11" s="505"/>
      <c r="N11" s="505"/>
      <c r="O11" s="505"/>
      <c r="P11" s="505"/>
      <c r="Q11" s="505"/>
      <c r="R11" s="505"/>
      <c r="S11" s="505"/>
      <c r="T11" s="505"/>
      <c r="U11" s="505"/>
      <c r="V11" s="505"/>
      <c r="W11" s="505"/>
      <c r="X11" s="505"/>
      <c r="Y11" s="505"/>
      <c r="Z11" s="505"/>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c r="BN11" s="505"/>
      <c r="BO11" s="505"/>
      <c r="BP11" s="505"/>
      <c r="BQ11" s="505"/>
      <c r="BR11" s="505"/>
      <c r="BS11" s="505"/>
      <c r="BT11" s="505">
        <v>62.56284879129872</v>
      </c>
      <c r="BU11" s="505">
        <v>193.88440983739935</v>
      </c>
      <c r="BV11" s="505">
        <v>327.26322166910518</v>
      </c>
      <c r="BW11" s="505">
        <v>437.34948767427107</v>
      </c>
      <c r="BX11" s="506">
        <v>543.48648381461271</v>
      </c>
      <c r="BY11" s="506">
        <v>715.547338946526</v>
      </c>
      <c r="BZ11" s="506">
        <v>903.47081920341748</v>
      </c>
      <c r="CA11" s="507">
        <v>1106.7163121302206</v>
      </c>
    </row>
    <row r="12" spans="1:79" x14ac:dyDescent="0.4">
      <c r="A12" s="312"/>
      <c r="B12" s="528" t="s">
        <v>571</v>
      </c>
      <c r="C12" s="528"/>
      <c r="D12" s="505">
        <v>0</v>
      </c>
      <c r="E12" s="505">
        <v>0</v>
      </c>
      <c r="F12" s="505">
        <v>0</v>
      </c>
      <c r="G12" s="505">
        <v>0</v>
      </c>
      <c r="H12" s="505">
        <v>0</v>
      </c>
      <c r="I12" s="505">
        <v>0</v>
      </c>
      <c r="J12" s="505">
        <v>0</v>
      </c>
      <c r="K12" s="505">
        <v>0</v>
      </c>
      <c r="L12" s="505">
        <v>0</v>
      </c>
      <c r="M12" s="505">
        <v>0</v>
      </c>
      <c r="N12" s="505">
        <v>0</v>
      </c>
      <c r="O12" s="505">
        <v>0</v>
      </c>
      <c r="P12" s="505">
        <v>0</v>
      </c>
      <c r="Q12" s="505">
        <v>0</v>
      </c>
      <c r="R12" s="505">
        <v>0</v>
      </c>
      <c r="S12" s="505">
        <v>0</v>
      </c>
      <c r="T12" s="505">
        <v>0</v>
      </c>
      <c r="U12" s="505">
        <v>0</v>
      </c>
      <c r="V12" s="505">
        <v>0</v>
      </c>
      <c r="W12" s="505">
        <v>0</v>
      </c>
      <c r="X12" s="505">
        <v>0</v>
      </c>
      <c r="Y12" s="505">
        <v>0</v>
      </c>
      <c r="Z12" s="505">
        <v>7.4</v>
      </c>
      <c r="AA12" s="505">
        <v>22.9</v>
      </c>
      <c r="AB12" s="505">
        <v>27</v>
      </c>
      <c r="AC12" s="505">
        <v>27.8</v>
      </c>
      <c r="AD12" s="505">
        <v>30.6</v>
      </c>
      <c r="AE12" s="505">
        <v>33.9</v>
      </c>
      <c r="AF12" s="505">
        <v>35.799999999999997</v>
      </c>
      <c r="AG12" s="505">
        <v>35.9</v>
      </c>
      <c r="AH12" s="505">
        <v>37</v>
      </c>
      <c r="AI12" s="505">
        <v>36</v>
      </c>
      <c r="AJ12" s="505">
        <v>38</v>
      </c>
      <c r="AK12" s="505">
        <v>39</v>
      </c>
      <c r="AL12" s="505">
        <v>40</v>
      </c>
      <c r="AM12" s="505">
        <v>41</v>
      </c>
      <c r="AN12" s="505">
        <v>39</v>
      </c>
      <c r="AO12" s="505">
        <v>41</v>
      </c>
      <c r="AP12" s="505">
        <v>37</v>
      </c>
      <c r="AQ12" s="505">
        <v>37.154000000000003</v>
      </c>
      <c r="AR12" s="505">
        <v>36.127000000000002</v>
      </c>
      <c r="AS12" s="505">
        <v>34.573</v>
      </c>
      <c r="AT12" s="505">
        <v>35.829000000000001</v>
      </c>
      <c r="AU12" s="505">
        <v>35.840000000000003</v>
      </c>
      <c r="AV12" s="505">
        <v>35.561999999999998</v>
      </c>
      <c r="AW12" s="505">
        <v>36.165999999999997</v>
      </c>
      <c r="AX12" s="505">
        <v>34.695999999999998</v>
      </c>
      <c r="AY12" s="505">
        <v>35.774999999999999</v>
      </c>
      <c r="AZ12" s="505">
        <v>29.725000000000001</v>
      </c>
      <c r="BA12" s="505">
        <v>29.242999999999999</v>
      </c>
      <c r="BB12" s="505">
        <v>28.78</v>
      </c>
      <c r="BC12" s="505">
        <v>27.677</v>
      </c>
      <c r="BD12" s="505">
        <v>27.542999999999999</v>
      </c>
      <c r="BE12" s="505">
        <v>28.601281650000001</v>
      </c>
      <c r="BF12" s="505">
        <v>28.857593779999998</v>
      </c>
      <c r="BG12" s="505">
        <v>29.69782292</v>
      </c>
      <c r="BH12" s="505">
        <v>30.286999999999999</v>
      </c>
      <c r="BI12" s="505">
        <v>30.522758409999998</v>
      </c>
      <c r="BJ12" s="505">
        <v>34.089199220000005</v>
      </c>
      <c r="BK12" s="505">
        <v>39.594209070000005</v>
      </c>
      <c r="BL12" s="505">
        <v>45.014786799999996</v>
      </c>
      <c r="BM12" s="505">
        <v>47.681548220000018</v>
      </c>
      <c r="BN12" s="505">
        <v>58.09858595</v>
      </c>
      <c r="BO12" s="505">
        <v>62.566367589999992</v>
      </c>
      <c r="BP12" s="505">
        <v>75.024344669999962</v>
      </c>
      <c r="BQ12" s="505">
        <v>95.653024200000061</v>
      </c>
      <c r="BR12" s="505">
        <v>88.113150280000013</v>
      </c>
      <c r="BS12" s="505">
        <v>92.895304570000008</v>
      </c>
      <c r="BT12" s="505">
        <v>99.277285419999984</v>
      </c>
      <c r="BU12" s="505">
        <v>104.62180545999999</v>
      </c>
      <c r="BV12" s="505">
        <v>112.82569186047058</v>
      </c>
      <c r="BW12" s="505">
        <v>122.37262336005087</v>
      </c>
      <c r="BX12" s="506">
        <v>131.02910723066765</v>
      </c>
      <c r="BY12" s="506">
        <v>141.48048274798666</v>
      </c>
      <c r="BZ12" s="506">
        <v>150.09457936866272</v>
      </c>
      <c r="CA12" s="507">
        <v>159.91028231924341</v>
      </c>
    </row>
    <row r="13" spans="1:79" ht="26.25" customHeight="1" x14ac:dyDescent="0.4">
      <c r="B13" s="123" t="s">
        <v>572</v>
      </c>
      <c r="C13" s="428"/>
      <c r="BD13" s="502">
        <v>1396.9807118136234</v>
      </c>
      <c r="BE13" s="502">
        <v>1514.0330256590748</v>
      </c>
      <c r="BF13" s="502">
        <v>1622.685744422949</v>
      </c>
      <c r="BG13" s="502">
        <v>1753.5941622288271</v>
      </c>
      <c r="BH13" s="502">
        <v>1890.9482456924106</v>
      </c>
      <c r="BI13" s="502">
        <v>2035.6212325466122</v>
      </c>
      <c r="BJ13" s="502">
        <v>2173.936356712717</v>
      </c>
      <c r="BK13" s="502">
        <v>2333.216346707105</v>
      </c>
      <c r="BL13" s="502">
        <v>2511.1234542366046</v>
      </c>
      <c r="BM13" s="502">
        <v>2753.6384223247896</v>
      </c>
      <c r="BN13" s="502">
        <v>3015.8112222628183</v>
      </c>
      <c r="BO13" s="502">
        <v>3174.4124856362937</v>
      </c>
      <c r="BP13" s="502">
        <v>3407.5967994059415</v>
      </c>
      <c r="BQ13" s="502">
        <v>3481.0106828642861</v>
      </c>
      <c r="BR13" s="502">
        <v>3677.9968933946316</v>
      </c>
      <c r="BS13" s="502">
        <v>3755.2251642728688</v>
      </c>
      <c r="BT13" s="502">
        <v>3858.3271710760018</v>
      </c>
      <c r="BU13" s="502">
        <v>3914.1571517056409</v>
      </c>
      <c r="BV13" s="502">
        <v>4115.2177056534592</v>
      </c>
      <c r="BW13" s="502">
        <v>4269.9217035551328</v>
      </c>
      <c r="BX13" s="503">
        <v>4399.6136002215171</v>
      </c>
      <c r="BY13" s="503">
        <v>4617.5625380005595</v>
      </c>
      <c r="BZ13" s="503">
        <v>4861.536783469689</v>
      </c>
      <c r="CA13" s="504">
        <v>5123.9206263338156</v>
      </c>
    </row>
    <row r="14" spans="1:79" ht="15.75" customHeight="1" thickBot="1" x14ac:dyDescent="0.45">
      <c r="B14" s="529"/>
      <c r="C14" s="428"/>
      <c r="BX14" s="207"/>
      <c r="BY14" s="207"/>
      <c r="BZ14" s="207"/>
      <c r="CA14" s="208"/>
    </row>
    <row r="15" spans="1:79" ht="26.25" customHeight="1" x14ac:dyDescent="0.4">
      <c r="A15" s="530"/>
      <c r="B15" s="91" t="s">
        <v>573</v>
      </c>
      <c r="C15" s="404"/>
      <c r="D15" s="46" t="s">
        <v>624</v>
      </c>
      <c r="E15" s="46" t="s">
        <v>625</v>
      </c>
      <c r="F15" s="46" t="s">
        <v>626</v>
      </c>
      <c r="G15" s="46" t="s">
        <v>627</v>
      </c>
      <c r="H15" s="46" t="s">
        <v>628</v>
      </c>
      <c r="I15" s="46" t="s">
        <v>629</v>
      </c>
      <c r="J15" s="46" t="s">
        <v>630</v>
      </c>
      <c r="K15" s="46" t="s">
        <v>631</v>
      </c>
      <c r="L15" s="46" t="s">
        <v>632</v>
      </c>
      <c r="M15" s="46" t="s">
        <v>633</v>
      </c>
      <c r="N15" s="46" t="s">
        <v>634</v>
      </c>
      <c r="O15" s="46" t="s">
        <v>635</v>
      </c>
      <c r="P15" s="46" t="s">
        <v>636</v>
      </c>
      <c r="Q15" s="46" t="s">
        <v>637</v>
      </c>
      <c r="R15" s="46" t="s">
        <v>638</v>
      </c>
      <c r="S15" s="46" t="s">
        <v>639</v>
      </c>
      <c r="T15" s="46" t="s">
        <v>640</v>
      </c>
      <c r="U15" s="46" t="s">
        <v>641</v>
      </c>
      <c r="V15" s="46" t="s">
        <v>642</v>
      </c>
      <c r="W15" s="46" t="s">
        <v>643</v>
      </c>
      <c r="X15" s="46" t="s">
        <v>644</v>
      </c>
      <c r="Y15" s="46" t="s">
        <v>645</v>
      </c>
      <c r="Z15" s="46" t="s">
        <v>646</v>
      </c>
      <c r="AA15" s="46" t="s">
        <v>647</v>
      </c>
      <c r="AB15" s="46" t="s">
        <v>648</v>
      </c>
      <c r="AC15" s="46" t="s">
        <v>649</v>
      </c>
      <c r="AD15" s="46" t="s">
        <v>650</v>
      </c>
      <c r="AE15" s="46" t="s">
        <v>651</v>
      </c>
      <c r="AF15" s="46" t="s">
        <v>652</v>
      </c>
      <c r="AG15" s="46" t="s">
        <v>653</v>
      </c>
      <c r="AH15" s="46" t="s">
        <v>654</v>
      </c>
      <c r="AI15" s="46" t="s">
        <v>655</v>
      </c>
      <c r="AJ15" s="46" t="s">
        <v>656</v>
      </c>
      <c r="AK15" s="46" t="s">
        <v>657</v>
      </c>
      <c r="AL15" s="46" t="s">
        <v>658</v>
      </c>
      <c r="AM15" s="46" t="s">
        <v>659</v>
      </c>
      <c r="AN15" s="46" t="s">
        <v>660</v>
      </c>
      <c r="AO15" s="46" t="s">
        <v>661</v>
      </c>
      <c r="AP15" s="46" t="s">
        <v>662</v>
      </c>
      <c r="AQ15" s="46" t="s">
        <v>663</v>
      </c>
      <c r="AR15" s="46" t="s">
        <v>664</v>
      </c>
      <c r="AS15" s="46" t="s">
        <v>665</v>
      </c>
      <c r="AT15" s="46" t="s">
        <v>666</v>
      </c>
      <c r="AU15" s="46" t="s">
        <v>667</v>
      </c>
      <c r="AV15" s="46" t="s">
        <v>668</v>
      </c>
      <c r="AW15" s="46" t="s">
        <v>669</v>
      </c>
      <c r="AX15" s="46" t="s">
        <v>670</v>
      </c>
      <c r="AY15" s="46" t="s">
        <v>593</v>
      </c>
      <c r="AZ15" s="46" t="s">
        <v>594</v>
      </c>
      <c r="BA15" s="46" t="s">
        <v>595</v>
      </c>
      <c r="BB15" s="46" t="s">
        <v>596</v>
      </c>
      <c r="BC15" s="46" t="s">
        <v>597</v>
      </c>
      <c r="BD15" s="46" t="s">
        <v>598</v>
      </c>
      <c r="BE15" s="46" t="s">
        <v>599</v>
      </c>
      <c r="BF15" s="46" t="s">
        <v>600</v>
      </c>
      <c r="BG15" s="46" t="s">
        <v>601</v>
      </c>
      <c r="BH15" s="46" t="s">
        <v>602</v>
      </c>
      <c r="BI15" s="46" t="s">
        <v>603</v>
      </c>
      <c r="BJ15" s="46" t="s">
        <v>604</v>
      </c>
      <c r="BK15" s="46" t="s">
        <v>605</v>
      </c>
      <c r="BL15" s="46" t="s">
        <v>606</v>
      </c>
      <c r="BM15" s="46" t="s">
        <v>607</v>
      </c>
      <c r="BN15" s="46" t="s">
        <v>608</v>
      </c>
      <c r="BO15" s="46" t="s">
        <v>609</v>
      </c>
      <c r="BP15" s="46" t="s">
        <v>610</v>
      </c>
      <c r="BQ15" s="46" t="s">
        <v>611</v>
      </c>
      <c r="BR15" s="46" t="s">
        <v>612</v>
      </c>
      <c r="BS15" s="46" t="s">
        <v>613</v>
      </c>
      <c r="BT15" s="46" t="s">
        <v>614</v>
      </c>
      <c r="BU15" s="46" t="s">
        <v>615</v>
      </c>
      <c r="BV15" s="46" t="s">
        <v>616</v>
      </c>
      <c r="BW15" s="46" t="s">
        <v>617</v>
      </c>
      <c r="BX15" s="46" t="s">
        <v>618</v>
      </c>
      <c r="BY15" s="46" t="s">
        <v>619</v>
      </c>
      <c r="BZ15" s="46" t="s">
        <v>620</v>
      </c>
      <c r="CA15" s="47" t="s">
        <v>621</v>
      </c>
    </row>
    <row r="16" spans="1:79" x14ac:dyDescent="0.4">
      <c r="A16" s="530"/>
      <c r="B16" s="368" t="s">
        <v>220</v>
      </c>
      <c r="C16" s="369"/>
      <c r="D16" s="275" t="s">
        <v>622</v>
      </c>
      <c r="E16" s="275" t="s">
        <v>622</v>
      </c>
      <c r="F16" s="275" t="s">
        <v>622</v>
      </c>
      <c r="G16" s="275" t="s">
        <v>622</v>
      </c>
      <c r="H16" s="275" t="s">
        <v>622</v>
      </c>
      <c r="I16" s="275" t="s">
        <v>622</v>
      </c>
      <c r="J16" s="275" t="s">
        <v>622</v>
      </c>
      <c r="K16" s="275" t="s">
        <v>622</v>
      </c>
      <c r="L16" s="275" t="s">
        <v>622</v>
      </c>
      <c r="M16" s="275" t="s">
        <v>622</v>
      </c>
      <c r="N16" s="275" t="s">
        <v>622</v>
      </c>
      <c r="O16" s="275" t="s">
        <v>622</v>
      </c>
      <c r="P16" s="275" t="s">
        <v>622</v>
      </c>
      <c r="Q16" s="275" t="s">
        <v>622</v>
      </c>
      <c r="R16" s="275" t="s">
        <v>622</v>
      </c>
      <c r="S16" s="275" t="s">
        <v>622</v>
      </c>
      <c r="T16" s="275" t="s">
        <v>622</v>
      </c>
      <c r="U16" s="275" t="s">
        <v>622</v>
      </c>
      <c r="V16" s="275" t="s">
        <v>622</v>
      </c>
      <c r="W16" s="275" t="s">
        <v>622</v>
      </c>
      <c r="X16" s="275" t="s">
        <v>622</v>
      </c>
      <c r="Y16" s="275" t="s">
        <v>622</v>
      </c>
      <c r="Z16" s="275" t="s">
        <v>622</v>
      </c>
      <c r="AA16" s="275" t="s">
        <v>622</v>
      </c>
      <c r="AB16" s="275" t="s">
        <v>622</v>
      </c>
      <c r="AC16" s="275" t="s">
        <v>622</v>
      </c>
      <c r="AD16" s="275" t="s">
        <v>622</v>
      </c>
      <c r="AE16" s="275" t="s">
        <v>622</v>
      </c>
      <c r="AF16" s="275" t="s">
        <v>622</v>
      </c>
      <c r="AG16" s="275" t="s">
        <v>622</v>
      </c>
      <c r="AH16" s="275" t="s">
        <v>622</v>
      </c>
      <c r="AI16" s="275" t="s">
        <v>622</v>
      </c>
      <c r="AJ16" s="275" t="s">
        <v>622</v>
      </c>
      <c r="AK16" s="275" t="s">
        <v>622</v>
      </c>
      <c r="AL16" s="275" t="s">
        <v>622</v>
      </c>
      <c r="AM16" s="275" t="s">
        <v>622</v>
      </c>
      <c r="AN16" s="275" t="s">
        <v>622</v>
      </c>
      <c r="AO16" s="275" t="s">
        <v>622</v>
      </c>
      <c r="AP16" s="275" t="s">
        <v>622</v>
      </c>
      <c r="AQ16" s="275" t="s">
        <v>622</v>
      </c>
      <c r="AR16" s="275" t="s">
        <v>622</v>
      </c>
      <c r="AS16" s="275" t="s">
        <v>622</v>
      </c>
      <c r="AT16" s="275" t="s">
        <v>622</v>
      </c>
      <c r="AU16" s="275" t="s">
        <v>622</v>
      </c>
      <c r="AV16" s="275" t="s">
        <v>622</v>
      </c>
      <c r="AW16" s="275" t="s">
        <v>622</v>
      </c>
      <c r="AX16" s="275" t="s">
        <v>622</v>
      </c>
      <c r="AY16" s="275" t="s">
        <v>622</v>
      </c>
      <c r="AZ16" s="275" t="s">
        <v>622</v>
      </c>
      <c r="BA16" s="275" t="s">
        <v>622</v>
      </c>
      <c r="BB16" s="275" t="s">
        <v>622</v>
      </c>
      <c r="BC16" s="275" t="s">
        <v>622</v>
      </c>
      <c r="BD16" s="275" t="s">
        <v>622</v>
      </c>
      <c r="BE16" s="275" t="s">
        <v>622</v>
      </c>
      <c r="BF16" s="275" t="s">
        <v>622</v>
      </c>
      <c r="BG16" s="275" t="s">
        <v>622</v>
      </c>
      <c r="BH16" s="275" t="s">
        <v>622</v>
      </c>
      <c r="BI16" s="275" t="s">
        <v>622</v>
      </c>
      <c r="BJ16" s="275" t="s">
        <v>622</v>
      </c>
      <c r="BK16" s="275" t="s">
        <v>622</v>
      </c>
      <c r="BL16" s="275" t="s">
        <v>622</v>
      </c>
      <c r="BM16" s="275" t="s">
        <v>622</v>
      </c>
      <c r="BN16" s="275" t="s">
        <v>622</v>
      </c>
      <c r="BO16" s="275" t="s">
        <v>622</v>
      </c>
      <c r="BP16" s="275" t="s">
        <v>622</v>
      </c>
      <c r="BQ16" s="275" t="s">
        <v>622</v>
      </c>
      <c r="BR16" s="275" t="s">
        <v>622</v>
      </c>
      <c r="BS16" s="275" t="s">
        <v>622</v>
      </c>
      <c r="BT16" s="275" t="s">
        <v>622</v>
      </c>
      <c r="BU16" s="275" t="s">
        <v>622</v>
      </c>
      <c r="BV16" s="275" t="s">
        <v>623</v>
      </c>
      <c r="BW16" s="275" t="s">
        <v>623</v>
      </c>
      <c r="BX16" s="275" t="s">
        <v>623</v>
      </c>
      <c r="BY16" s="275" t="s">
        <v>623</v>
      </c>
      <c r="BZ16" s="275" t="s">
        <v>623</v>
      </c>
      <c r="CA16" s="276" t="s">
        <v>623</v>
      </c>
    </row>
    <row r="17" spans="1:79" s="230" customFormat="1" ht="24" customHeight="1" x14ac:dyDescent="0.4">
      <c r="A17" s="531"/>
      <c r="B17" s="91" t="s">
        <v>100</v>
      </c>
      <c r="C17" s="354"/>
      <c r="D17" s="499">
        <f t="shared" ref="D17:BO17" si="5">SUM(D18,D25)</f>
        <v>5728.402306404736</v>
      </c>
      <c r="E17" s="499">
        <f t="shared" si="5"/>
        <v>7880.6935981436236</v>
      </c>
      <c r="F17" s="499">
        <f t="shared" si="5"/>
        <v>7679.2146067026815</v>
      </c>
      <c r="G17" s="499">
        <f t="shared" si="5"/>
        <v>7921.2786376753147</v>
      </c>
      <c r="H17" s="499">
        <f t="shared" si="5"/>
        <v>8324.4905256940965</v>
      </c>
      <c r="I17" s="499">
        <f t="shared" si="5"/>
        <v>8635.3497630874917</v>
      </c>
      <c r="J17" s="499">
        <f t="shared" si="5"/>
        <v>8817.2581486984163</v>
      </c>
      <c r="K17" s="499">
        <f t="shared" si="5"/>
        <v>10533.732982653262</v>
      </c>
      <c r="L17" s="499">
        <f t="shared" si="5"/>
        <v>10260.651751741725</v>
      </c>
      <c r="M17" s="499">
        <f t="shared" si="5"/>
        <v>10551.150300185122</v>
      </c>
      <c r="N17" s="499">
        <f t="shared" si="5"/>
        <v>13180.858445695469</v>
      </c>
      <c r="O17" s="499">
        <f t="shared" si="5"/>
        <v>13959.960856881089</v>
      </c>
      <c r="P17" s="499">
        <f t="shared" si="5"/>
        <v>14091.278965156545</v>
      </c>
      <c r="Q17" s="499">
        <f t="shared" si="5"/>
        <v>15794.860718833699</v>
      </c>
      <c r="R17" s="499">
        <f t="shared" si="5"/>
        <v>15767.314598625209</v>
      </c>
      <c r="S17" s="499">
        <f t="shared" si="5"/>
        <v>18441.715935667027</v>
      </c>
      <c r="T17" s="499">
        <f t="shared" si="5"/>
        <v>18634.59545800446</v>
      </c>
      <c r="U17" s="499">
        <f t="shared" si="5"/>
        <v>21586.604365739608</v>
      </c>
      <c r="V17" s="499">
        <f t="shared" si="5"/>
        <v>21117.049500214151</v>
      </c>
      <c r="W17" s="499">
        <f t="shared" si="5"/>
        <v>22370.484352134143</v>
      </c>
      <c r="X17" s="499">
        <f t="shared" si="5"/>
        <v>23724.827514513323</v>
      </c>
      <c r="Y17" s="499">
        <f t="shared" si="5"/>
        <v>23434.012329081888</v>
      </c>
      <c r="Z17" s="499">
        <f t="shared" si="5"/>
        <v>23399.881530722996</v>
      </c>
      <c r="AA17" s="499">
        <f t="shared" si="5"/>
        <v>25209.112730481556</v>
      </c>
      <c r="AB17" s="499">
        <f t="shared" si="5"/>
        <v>26902.802224574443</v>
      </c>
      <c r="AC17" s="499">
        <f t="shared" si="5"/>
        <v>28685.20929930979</v>
      </c>
      <c r="AD17" s="499">
        <f t="shared" si="5"/>
        <v>30993.035447287453</v>
      </c>
      <c r="AE17" s="499">
        <f t="shared" si="5"/>
        <v>33288.773200287818</v>
      </c>
      <c r="AF17" s="499">
        <f t="shared" si="5"/>
        <v>34442.121242850102</v>
      </c>
      <c r="AG17" s="499">
        <f t="shared" si="5"/>
        <v>35280.532867354872</v>
      </c>
      <c r="AH17" s="499">
        <f t="shared" si="5"/>
        <v>36330.675804063678</v>
      </c>
      <c r="AI17" s="499">
        <f t="shared" si="5"/>
        <v>36257.317861842806</v>
      </c>
      <c r="AJ17" s="499">
        <f t="shared" si="5"/>
        <v>36310.713841991455</v>
      </c>
      <c r="AK17" s="499">
        <f t="shared" si="5"/>
        <v>37838.377648400899</v>
      </c>
      <c r="AL17" s="499">
        <f t="shared" si="5"/>
        <v>39397.001297800714</v>
      </c>
      <c r="AM17" s="499">
        <f t="shared" si="5"/>
        <v>40556.687097314541</v>
      </c>
      <c r="AN17" s="499">
        <f t="shared" si="5"/>
        <v>40102.469984316573</v>
      </c>
      <c r="AO17" s="499">
        <f t="shared" si="5"/>
        <v>41287.928280772234</v>
      </c>
      <c r="AP17" s="499">
        <f t="shared" si="5"/>
        <v>42488.700151442623</v>
      </c>
      <c r="AQ17" s="499">
        <f t="shared" si="5"/>
        <v>42201.259192632438</v>
      </c>
      <c r="AR17" s="499">
        <f t="shared" si="5"/>
        <v>40880.266038180598</v>
      </c>
      <c r="AS17" s="499">
        <f t="shared" si="5"/>
        <v>40828.031504302693</v>
      </c>
      <c r="AT17" s="499">
        <f t="shared" si="5"/>
        <v>41381.294784900674</v>
      </c>
      <c r="AU17" s="499">
        <f t="shared" si="5"/>
        <v>44028.895756751706</v>
      </c>
      <c r="AV17" s="499">
        <f t="shared" si="5"/>
        <v>44894.187408738995</v>
      </c>
      <c r="AW17" s="499">
        <f t="shared" si="5"/>
        <v>46250.3327980912</v>
      </c>
      <c r="AX17" s="499">
        <f t="shared" si="5"/>
        <v>46605.180990039895</v>
      </c>
      <c r="AY17" s="499">
        <f t="shared" si="5"/>
        <v>47131.391185508495</v>
      </c>
      <c r="AZ17" s="499">
        <f t="shared" si="5"/>
        <v>48602.790339235777</v>
      </c>
      <c r="BA17" s="499">
        <f t="shared" si="5"/>
        <v>50637.901117633992</v>
      </c>
      <c r="BB17" s="499">
        <f t="shared" si="5"/>
        <v>52995.49164497009</v>
      </c>
      <c r="BC17" s="499">
        <f t="shared" si="5"/>
        <v>56054.64593583918</v>
      </c>
      <c r="BD17" s="499">
        <f t="shared" si="5"/>
        <v>56185.881041085391</v>
      </c>
      <c r="BE17" s="499">
        <f t="shared" si="5"/>
        <v>60189.412483354783</v>
      </c>
      <c r="BF17" s="499">
        <f t="shared" si="5"/>
        <v>62159.096144268522</v>
      </c>
      <c r="BG17" s="499">
        <f t="shared" si="5"/>
        <v>63830.925818726872</v>
      </c>
      <c r="BH17" s="499">
        <f t="shared" si="5"/>
        <v>65224.368224050391</v>
      </c>
      <c r="BI17" s="499">
        <f t="shared" si="5"/>
        <v>66971.257995590524</v>
      </c>
      <c r="BJ17" s="499">
        <f t="shared" si="5"/>
        <v>67872.675063402916</v>
      </c>
      <c r="BK17" s="499">
        <f t="shared" si="5"/>
        <v>71082.485864161368</v>
      </c>
      <c r="BL17" s="499">
        <f t="shared" si="5"/>
        <v>73998.803716649301</v>
      </c>
      <c r="BM17" s="499">
        <f t="shared" si="5"/>
        <v>79258.496833993573</v>
      </c>
      <c r="BN17" s="499">
        <f t="shared" si="5"/>
        <v>81229.474014718769</v>
      </c>
      <c r="BO17" s="499">
        <f t="shared" si="5"/>
        <v>85129.745886739896</v>
      </c>
      <c r="BP17" s="499">
        <f t="shared" ref="BP17:BX17" si="6">SUM(BP18,BP25)</f>
        <v>89817.832036532593</v>
      </c>
      <c r="BQ17" s="499">
        <f t="shared" si="6"/>
        <v>91848.217485348272</v>
      </c>
      <c r="BR17" s="499">
        <f t="shared" si="6"/>
        <v>94398.751146869545</v>
      </c>
      <c r="BS17" s="499">
        <f t="shared" si="6"/>
        <v>96737.401702191011</v>
      </c>
      <c r="BT17" s="499">
        <f t="shared" si="6"/>
        <v>96924.24707979463</v>
      </c>
      <c r="BU17" s="499">
        <f t="shared" si="6"/>
        <v>97376.185342337834</v>
      </c>
      <c r="BV17" s="499">
        <f t="shared" si="6"/>
        <v>98694.62384718041</v>
      </c>
      <c r="BW17" s="499">
        <f t="shared" si="6"/>
        <v>98854.816585637236</v>
      </c>
      <c r="BX17" s="500">
        <f t="shared" si="6"/>
        <v>99778.311806681872</v>
      </c>
      <c r="BY17" s="500">
        <f>SUM(BY18,BY25)</f>
        <v>102455.07603707294</v>
      </c>
      <c r="BZ17" s="500">
        <f>SUM(BZ18,BZ25)</f>
        <v>105802.47033931254</v>
      </c>
      <c r="CA17" s="501">
        <f>SUM(CA18,CA25)</f>
        <v>109737.33927161917</v>
      </c>
    </row>
    <row r="18" spans="1:79" ht="26.25" customHeight="1" x14ac:dyDescent="0.4">
      <c r="A18" s="312"/>
      <c r="B18" s="123" t="s">
        <v>567</v>
      </c>
      <c r="C18" s="428"/>
      <c r="D18" s="502">
        <f>SUM(D19:D22)</f>
        <v>5728.402306404736</v>
      </c>
      <c r="E18" s="502">
        <f t="shared" ref="E18:BP18" si="7">SUM(E19:E22)</f>
        <v>7880.6935981436236</v>
      </c>
      <c r="F18" s="502">
        <f t="shared" si="7"/>
        <v>7679.2146067026815</v>
      </c>
      <c r="G18" s="502">
        <f t="shared" si="7"/>
        <v>7921.2786376753147</v>
      </c>
      <c r="H18" s="502">
        <f t="shared" si="7"/>
        <v>8324.4905256940965</v>
      </c>
      <c r="I18" s="502">
        <f t="shared" si="7"/>
        <v>8635.3497630874917</v>
      </c>
      <c r="J18" s="502">
        <f t="shared" si="7"/>
        <v>8817.2581486984163</v>
      </c>
      <c r="K18" s="502">
        <f t="shared" si="7"/>
        <v>10533.732982653262</v>
      </c>
      <c r="L18" s="502">
        <f t="shared" si="7"/>
        <v>10260.651751741725</v>
      </c>
      <c r="M18" s="502">
        <f t="shared" si="7"/>
        <v>10551.150300185122</v>
      </c>
      <c r="N18" s="502">
        <f t="shared" si="7"/>
        <v>13180.858445695469</v>
      </c>
      <c r="O18" s="502">
        <f t="shared" si="7"/>
        <v>13959.960856881089</v>
      </c>
      <c r="P18" s="502">
        <f t="shared" si="7"/>
        <v>14091.278965156545</v>
      </c>
      <c r="Q18" s="502">
        <f t="shared" si="7"/>
        <v>15794.860718833699</v>
      </c>
      <c r="R18" s="502">
        <f t="shared" si="7"/>
        <v>15767.314598625209</v>
      </c>
      <c r="S18" s="502">
        <f t="shared" si="7"/>
        <v>18441.715935667027</v>
      </c>
      <c r="T18" s="502">
        <f t="shared" si="7"/>
        <v>18634.59545800446</v>
      </c>
      <c r="U18" s="502">
        <f t="shared" si="7"/>
        <v>21586.604365739608</v>
      </c>
      <c r="V18" s="502">
        <f t="shared" si="7"/>
        <v>21117.049500214151</v>
      </c>
      <c r="W18" s="502">
        <f t="shared" si="7"/>
        <v>22370.484352134143</v>
      </c>
      <c r="X18" s="502">
        <f t="shared" si="7"/>
        <v>23724.827514513323</v>
      </c>
      <c r="Y18" s="502">
        <f t="shared" si="7"/>
        <v>23434.012329081888</v>
      </c>
      <c r="Z18" s="502">
        <f t="shared" si="7"/>
        <v>23302.884486510946</v>
      </c>
      <c r="AA18" s="502">
        <f t="shared" si="7"/>
        <v>24929.986591071429</v>
      </c>
      <c r="AB18" s="502">
        <f t="shared" si="7"/>
        <v>26599.589810121484</v>
      </c>
      <c r="AC18" s="502">
        <f t="shared" si="7"/>
        <v>28398.336567990696</v>
      </c>
      <c r="AD18" s="502">
        <f t="shared" si="7"/>
        <v>30730.251605589754</v>
      </c>
      <c r="AE18" s="502">
        <f t="shared" si="7"/>
        <v>33054.884537001584</v>
      </c>
      <c r="AF18" s="502">
        <f t="shared" si="7"/>
        <v>34225.309873172402</v>
      </c>
      <c r="AG18" s="502">
        <f t="shared" si="7"/>
        <v>35089.424435828951</v>
      </c>
      <c r="AH18" s="502">
        <f t="shared" si="7"/>
        <v>36153.5464056251</v>
      </c>
      <c r="AI18" s="502">
        <f t="shared" si="7"/>
        <v>36109.863790104631</v>
      </c>
      <c r="AJ18" s="502">
        <f t="shared" si="7"/>
        <v>36180.099763423139</v>
      </c>
      <c r="AK18" s="502">
        <f t="shared" si="7"/>
        <v>37717.07088898556</v>
      </c>
      <c r="AL18" s="502">
        <f t="shared" si="7"/>
        <v>39281.033967466472</v>
      </c>
      <c r="AM18" s="502">
        <f t="shared" si="7"/>
        <v>40443.214723151177</v>
      </c>
      <c r="AN18" s="502">
        <f t="shared" si="7"/>
        <v>40000.294748843371</v>
      </c>
      <c r="AO18" s="502">
        <f t="shared" si="7"/>
        <v>41186.105420049731</v>
      </c>
      <c r="AP18" s="502">
        <f t="shared" si="7"/>
        <v>42400.462503600858</v>
      </c>
      <c r="AQ18" s="502">
        <f t="shared" si="7"/>
        <v>42117.346971498773</v>
      </c>
      <c r="AR18" s="502">
        <f t="shared" si="7"/>
        <v>40803.639347995137</v>
      </c>
      <c r="AS18" s="502">
        <f t="shared" si="7"/>
        <v>40759.945844902708</v>
      </c>
      <c r="AT18" s="502">
        <f t="shared" si="7"/>
        <v>41316.079946753278</v>
      </c>
      <c r="AU18" s="502">
        <f t="shared" si="7"/>
        <v>43967.204368740029</v>
      </c>
      <c r="AV18" s="502">
        <f t="shared" si="7"/>
        <v>44834.485157580522</v>
      </c>
      <c r="AW18" s="502">
        <f t="shared" si="7"/>
        <v>46191.058091721097</v>
      </c>
      <c r="AX18" s="502">
        <f t="shared" si="7"/>
        <v>46548.994710830295</v>
      </c>
      <c r="AY18" s="502">
        <f t="shared" si="7"/>
        <v>47075.183898877556</v>
      </c>
      <c r="AZ18" s="502">
        <f t="shared" si="7"/>
        <v>48557.677141619635</v>
      </c>
      <c r="BA18" s="502">
        <f t="shared" si="7"/>
        <v>50593.811194976246</v>
      </c>
      <c r="BB18" s="502">
        <f t="shared" si="7"/>
        <v>52952.652620635454</v>
      </c>
      <c r="BC18" s="502">
        <f t="shared" si="7"/>
        <v>56013.605608345853</v>
      </c>
      <c r="BD18" s="502">
        <f t="shared" si="7"/>
        <v>56145.939894271993</v>
      </c>
      <c r="BE18" s="502">
        <f t="shared" si="7"/>
        <v>60148.34787203202</v>
      </c>
      <c r="BF18" s="502">
        <f t="shared" si="7"/>
        <v>62118.666286660482</v>
      </c>
      <c r="BG18" s="502">
        <f t="shared" si="7"/>
        <v>63790.164945541575</v>
      </c>
      <c r="BH18" s="502">
        <f t="shared" si="7"/>
        <v>65183.889179465834</v>
      </c>
      <c r="BI18" s="502">
        <f t="shared" si="7"/>
        <v>66931.505960751063</v>
      </c>
      <c r="BJ18" s="502">
        <f t="shared" si="7"/>
        <v>67829.559593731581</v>
      </c>
      <c r="BK18" s="502">
        <f t="shared" si="7"/>
        <v>71033.61849261068</v>
      </c>
      <c r="BL18" s="502">
        <f t="shared" si="7"/>
        <v>73944.714643837913</v>
      </c>
      <c r="BM18" s="502">
        <f t="shared" si="7"/>
        <v>79202.00351951849</v>
      </c>
      <c r="BN18" s="502">
        <f t="shared" si="7"/>
        <v>81161.896037676968</v>
      </c>
      <c r="BO18" s="502">
        <f t="shared" si="7"/>
        <v>85057.915520866518</v>
      </c>
      <c r="BP18" s="502">
        <f t="shared" si="7"/>
        <v>89733.39890938437</v>
      </c>
      <c r="BQ18" s="502">
        <f>SUM(BQ19:BQ22)</f>
        <v>91742.507898316995</v>
      </c>
      <c r="BR18" s="502">
        <f>SUM(BR19:BR22)</f>
        <v>94302.609535999771</v>
      </c>
      <c r="BS18" s="502">
        <f>SUM(BS19:BS22)</f>
        <v>96636.845973921067</v>
      </c>
      <c r="BT18" s="502">
        <f t="shared" ref="BT18:CA18" si="8">SUM(BT19:BT24)</f>
        <v>96819.17669714168</v>
      </c>
      <c r="BU18" s="502">
        <f t="shared" si="8"/>
        <v>97267.575280788689</v>
      </c>
      <c r="BV18" s="502">
        <f t="shared" si="8"/>
        <v>98579.542447300526</v>
      </c>
      <c r="BW18" s="502">
        <f t="shared" si="8"/>
        <v>98732.44396227719</v>
      </c>
      <c r="BX18" s="503">
        <f t="shared" si="8"/>
        <v>99649.652736729491</v>
      </c>
      <c r="BY18" s="503">
        <f t="shared" si="8"/>
        <v>102318.79655527575</v>
      </c>
      <c r="BZ18" s="503">
        <f t="shared" si="8"/>
        <v>105660.66461990816</v>
      </c>
      <c r="CA18" s="504">
        <f t="shared" si="8"/>
        <v>109589.21733917466</v>
      </c>
    </row>
    <row r="19" spans="1:79" x14ac:dyDescent="0.4">
      <c r="A19" s="312"/>
      <c r="B19" s="261" t="s">
        <v>568</v>
      </c>
      <c r="C19" s="428"/>
      <c r="D19" s="361">
        <v>5728.402306404736</v>
      </c>
      <c r="E19" s="361">
        <v>7880.6935981436236</v>
      </c>
      <c r="F19" s="361">
        <v>7679.2146067026815</v>
      </c>
      <c r="G19" s="361">
        <v>7921.2786376753147</v>
      </c>
      <c r="H19" s="361">
        <v>8324.4905256940965</v>
      </c>
      <c r="I19" s="361">
        <v>8635.3497630874917</v>
      </c>
      <c r="J19" s="361">
        <v>8817.2581486984163</v>
      </c>
      <c r="K19" s="361">
        <v>10533.732982653262</v>
      </c>
      <c r="L19" s="361">
        <v>10260.651751741725</v>
      </c>
      <c r="M19" s="361">
        <v>10551.150300185122</v>
      </c>
      <c r="N19" s="361">
        <v>13180.858445695469</v>
      </c>
      <c r="O19" s="361">
        <v>13959.960856881089</v>
      </c>
      <c r="P19" s="361">
        <v>14091.278965156545</v>
      </c>
      <c r="Q19" s="361">
        <v>15794.860718833699</v>
      </c>
      <c r="R19" s="361">
        <v>15767.314598625209</v>
      </c>
      <c r="S19" s="361">
        <v>18441.715935667027</v>
      </c>
      <c r="T19" s="361">
        <v>18634.59545800446</v>
      </c>
      <c r="U19" s="361">
        <v>21586.604365739608</v>
      </c>
      <c r="V19" s="361">
        <v>21117.049500214151</v>
      </c>
      <c r="W19" s="361">
        <v>22370.484352134143</v>
      </c>
      <c r="X19" s="361">
        <v>23724.827514513323</v>
      </c>
      <c r="Y19" s="361">
        <v>23434.012329081888</v>
      </c>
      <c r="Z19" s="361">
        <v>23302.884486510946</v>
      </c>
      <c r="AA19" s="361">
        <v>24929.986591071429</v>
      </c>
      <c r="AB19" s="361">
        <v>26599.589810121484</v>
      </c>
      <c r="AC19" s="361">
        <v>28398.336567990696</v>
      </c>
      <c r="AD19" s="361">
        <v>30730.251605589754</v>
      </c>
      <c r="AE19" s="361">
        <v>33054.884537001584</v>
      </c>
      <c r="AF19" s="361">
        <v>34225.309873172402</v>
      </c>
      <c r="AG19" s="361">
        <v>35089.424435828951</v>
      </c>
      <c r="AH19" s="361">
        <v>36153.5464056251</v>
      </c>
      <c r="AI19" s="361">
        <v>36105.767843667461</v>
      </c>
      <c r="AJ19" s="361">
        <v>36152.602062671918</v>
      </c>
      <c r="AK19" s="361">
        <v>37657.972724142186</v>
      </c>
      <c r="AL19" s="361">
        <v>39165.06663713223</v>
      </c>
      <c r="AM19" s="361">
        <v>40277.157590229188</v>
      </c>
      <c r="AN19" s="361">
        <v>39772.365377403148</v>
      </c>
      <c r="AO19" s="361">
        <v>40835.934118540623</v>
      </c>
      <c r="AP19" s="361">
        <v>41877.969233909076</v>
      </c>
      <c r="AQ19" s="361">
        <v>41456.917093049437</v>
      </c>
      <c r="AR19" s="361">
        <v>39996.595517006746</v>
      </c>
      <c r="AS19" s="361">
        <v>39723.869313381358</v>
      </c>
      <c r="AT19" s="361">
        <v>39993.812654428912</v>
      </c>
      <c r="AU19" s="361">
        <v>42087.486366062949</v>
      </c>
      <c r="AV19" s="361">
        <v>42582.17987520164</v>
      </c>
      <c r="AW19" s="361">
        <v>43507.991769413056</v>
      </c>
      <c r="AX19" s="361">
        <v>43495.37990640389</v>
      </c>
      <c r="AY19" s="361">
        <v>43583.91404904818</v>
      </c>
      <c r="AZ19" s="361">
        <v>44375.482629291968</v>
      </c>
      <c r="BA19" s="361">
        <v>45820.956073660185</v>
      </c>
      <c r="BB19" s="361">
        <v>47504.18366518274</v>
      </c>
      <c r="BC19" s="361">
        <v>49493.453874717568</v>
      </c>
      <c r="BD19" s="361">
        <v>47690.23493704015</v>
      </c>
      <c r="BE19" s="361">
        <v>50855.696041425756</v>
      </c>
      <c r="BF19" s="361">
        <v>52235.419338196007</v>
      </c>
      <c r="BG19" s="361">
        <v>52849.293576632423</v>
      </c>
      <c r="BH19" s="361">
        <v>53495.763630134519</v>
      </c>
      <c r="BI19" s="361">
        <v>54413.62756253429</v>
      </c>
      <c r="BJ19" s="361">
        <v>54549.003515334582</v>
      </c>
      <c r="BK19" s="361">
        <v>56495.509278911035</v>
      </c>
      <c r="BL19" s="361">
        <v>58064.436700863778</v>
      </c>
      <c r="BM19" s="361">
        <v>61430.694531716494</v>
      </c>
      <c r="BN19" s="361">
        <v>62924.044318394815</v>
      </c>
      <c r="BO19" s="361">
        <v>65853.920466248368</v>
      </c>
      <c r="BP19" s="361">
        <v>68825.337561999899</v>
      </c>
      <c r="BQ19" s="361">
        <v>70166.705457396674</v>
      </c>
      <c r="BR19" s="361">
        <v>71865.795612991613</v>
      </c>
      <c r="BS19" s="361">
        <v>73707.629934721437</v>
      </c>
      <c r="BT19" s="361">
        <v>72959.56930408311</v>
      </c>
      <c r="BU19" s="361">
        <v>70836.985285669783</v>
      </c>
      <c r="BV19" s="361">
        <v>68934.08128624731</v>
      </c>
      <c r="BW19" s="361">
        <v>66880.781709691961</v>
      </c>
      <c r="BX19" s="362">
        <v>65075.646813703941</v>
      </c>
      <c r="BY19" s="362">
        <v>62940.451579125649</v>
      </c>
      <c r="BZ19" s="362">
        <v>60928.96732452562</v>
      </c>
      <c r="CA19" s="363">
        <v>58993.677865410384</v>
      </c>
    </row>
    <row r="20" spans="1:79" x14ac:dyDescent="0.4">
      <c r="A20" s="312"/>
      <c r="B20" s="261" t="s">
        <v>271</v>
      </c>
      <c r="C20" s="427"/>
      <c r="D20" s="361">
        <v>0</v>
      </c>
      <c r="E20" s="361">
        <v>0</v>
      </c>
      <c r="F20" s="361">
        <v>0</v>
      </c>
      <c r="G20" s="361">
        <v>0</v>
      </c>
      <c r="H20" s="361">
        <v>0</v>
      </c>
      <c r="I20" s="361">
        <v>0</v>
      </c>
      <c r="J20" s="361">
        <v>0</v>
      </c>
      <c r="K20" s="361">
        <v>0</v>
      </c>
      <c r="L20" s="361">
        <v>0</v>
      </c>
      <c r="M20" s="361">
        <v>0</v>
      </c>
      <c r="N20" s="361">
        <v>0</v>
      </c>
      <c r="O20" s="361">
        <v>0</v>
      </c>
      <c r="P20" s="361">
        <v>0</v>
      </c>
      <c r="Q20" s="361">
        <v>0</v>
      </c>
      <c r="R20" s="361">
        <v>0</v>
      </c>
      <c r="S20" s="361">
        <v>0</v>
      </c>
      <c r="T20" s="361">
        <v>0</v>
      </c>
      <c r="U20" s="361">
        <v>0</v>
      </c>
      <c r="V20" s="361">
        <v>0</v>
      </c>
      <c r="W20" s="361">
        <v>0</v>
      </c>
      <c r="X20" s="361">
        <v>0</v>
      </c>
      <c r="Y20" s="361">
        <v>0</v>
      </c>
      <c r="Z20" s="361">
        <v>0</v>
      </c>
      <c r="AA20" s="361">
        <v>0</v>
      </c>
      <c r="AB20" s="361">
        <v>0</v>
      </c>
      <c r="AC20" s="361">
        <v>0</v>
      </c>
      <c r="AD20" s="361">
        <v>0</v>
      </c>
      <c r="AE20" s="361">
        <v>0</v>
      </c>
      <c r="AF20" s="361">
        <v>0</v>
      </c>
      <c r="AG20" s="361">
        <v>0</v>
      </c>
      <c r="AH20" s="361">
        <v>0</v>
      </c>
      <c r="AI20" s="361">
        <v>0</v>
      </c>
      <c r="AJ20" s="361">
        <v>0</v>
      </c>
      <c r="AK20" s="361">
        <v>0</v>
      </c>
      <c r="AL20" s="361">
        <v>0</v>
      </c>
      <c r="AM20" s="361">
        <v>0</v>
      </c>
      <c r="AN20" s="361">
        <v>0</v>
      </c>
      <c r="AO20" s="361">
        <v>0</v>
      </c>
      <c r="AP20" s="361">
        <v>0</v>
      </c>
      <c r="AQ20" s="361">
        <v>0</v>
      </c>
      <c r="AR20" s="361">
        <v>0</v>
      </c>
      <c r="AS20" s="361">
        <v>0</v>
      </c>
      <c r="AT20" s="361">
        <v>0</v>
      </c>
      <c r="AU20" s="361">
        <v>0</v>
      </c>
      <c r="AV20" s="361">
        <v>0</v>
      </c>
      <c r="AW20" s="361">
        <v>0</v>
      </c>
      <c r="AX20" s="361">
        <v>0</v>
      </c>
      <c r="AY20" s="361">
        <v>0</v>
      </c>
      <c r="AZ20" s="361">
        <v>0</v>
      </c>
      <c r="BA20" s="361">
        <v>0</v>
      </c>
      <c r="BB20" s="361">
        <v>0</v>
      </c>
      <c r="BC20" s="361">
        <v>0</v>
      </c>
      <c r="BD20" s="361">
        <v>1594.6706459384366</v>
      </c>
      <c r="BE20" s="361">
        <v>1643.2270745974897</v>
      </c>
      <c r="BF20" s="361">
        <v>1660.7846224109362</v>
      </c>
      <c r="BG20" s="361">
        <v>1815.7760477085269</v>
      </c>
      <c r="BH20" s="361">
        <v>1847.7068323047324</v>
      </c>
      <c r="BI20" s="361">
        <v>1888.7622319648019</v>
      </c>
      <c r="BJ20" s="361">
        <v>1906.3724533488164</v>
      </c>
      <c r="BK20" s="361">
        <v>1968.7212191001211</v>
      </c>
      <c r="BL20" s="361">
        <v>2038.0286025719313</v>
      </c>
      <c r="BM20" s="361">
        <v>2136.980623344346</v>
      </c>
      <c r="BN20" s="361">
        <v>2141.9472848368482</v>
      </c>
      <c r="BO20" s="361">
        <v>2214.0668535067762</v>
      </c>
      <c r="BP20" s="361">
        <v>2315.9190221127351</v>
      </c>
      <c r="BQ20" s="361">
        <v>2343.4660869499767</v>
      </c>
      <c r="BR20" s="361">
        <v>2383.9214458148194</v>
      </c>
      <c r="BS20" s="361">
        <v>2389.3280398652596</v>
      </c>
      <c r="BT20" s="361">
        <v>2283.3689289102645</v>
      </c>
      <c r="BU20" s="361">
        <v>2177.8928539939884</v>
      </c>
      <c r="BV20" s="361">
        <v>2112.8462068597005</v>
      </c>
      <c r="BW20" s="361">
        <v>2042.6182548184966</v>
      </c>
      <c r="BX20" s="362">
        <v>1958.6671686750917</v>
      </c>
      <c r="BY20" s="362">
        <v>1873.7277082933172</v>
      </c>
      <c r="BZ20" s="362">
        <v>1792.0600126588902</v>
      </c>
      <c r="CA20" s="363">
        <v>1714.1115830835133</v>
      </c>
    </row>
    <row r="21" spans="1:79" x14ac:dyDescent="0.4">
      <c r="A21" s="312"/>
      <c r="B21" s="261" t="s">
        <v>569</v>
      </c>
      <c r="C21" s="427"/>
      <c r="D21" s="361">
        <v>0</v>
      </c>
      <c r="E21" s="361">
        <v>0</v>
      </c>
      <c r="F21" s="361">
        <v>0</v>
      </c>
      <c r="G21" s="361">
        <v>0</v>
      </c>
      <c r="H21" s="361">
        <v>0</v>
      </c>
      <c r="I21" s="361">
        <v>0</v>
      </c>
      <c r="J21" s="361">
        <v>0</v>
      </c>
      <c r="K21" s="361">
        <v>0</v>
      </c>
      <c r="L21" s="361">
        <v>0</v>
      </c>
      <c r="M21" s="361">
        <v>0</v>
      </c>
      <c r="N21" s="361">
        <v>0</v>
      </c>
      <c r="O21" s="361">
        <v>0</v>
      </c>
      <c r="P21" s="361">
        <v>0</v>
      </c>
      <c r="Q21" s="361">
        <v>0</v>
      </c>
      <c r="R21" s="361">
        <v>0</v>
      </c>
      <c r="S21" s="361">
        <v>0</v>
      </c>
      <c r="T21" s="361">
        <v>0</v>
      </c>
      <c r="U21" s="361">
        <v>0</v>
      </c>
      <c r="V21" s="361">
        <v>0</v>
      </c>
      <c r="W21" s="361">
        <v>0</v>
      </c>
      <c r="X21" s="361">
        <v>0</v>
      </c>
      <c r="Y21" s="361">
        <v>0</v>
      </c>
      <c r="Z21" s="361">
        <v>0</v>
      </c>
      <c r="AA21" s="361">
        <v>0</v>
      </c>
      <c r="AB21" s="361">
        <v>0</v>
      </c>
      <c r="AC21" s="361">
        <v>0</v>
      </c>
      <c r="AD21" s="361">
        <v>0</v>
      </c>
      <c r="AE21" s="361">
        <v>0</v>
      </c>
      <c r="AF21" s="361">
        <v>0</v>
      </c>
      <c r="AG21" s="361">
        <v>0</v>
      </c>
      <c r="AH21" s="361">
        <v>0</v>
      </c>
      <c r="AI21" s="361">
        <v>0</v>
      </c>
      <c r="AJ21" s="361">
        <v>0</v>
      </c>
      <c r="AK21" s="361">
        <v>0</v>
      </c>
      <c r="AL21" s="361">
        <v>0</v>
      </c>
      <c r="AM21" s="361">
        <v>0</v>
      </c>
      <c r="AN21" s="361">
        <v>0</v>
      </c>
      <c r="AO21" s="361">
        <v>0</v>
      </c>
      <c r="AP21" s="361">
        <v>0</v>
      </c>
      <c r="AQ21" s="361">
        <v>0</v>
      </c>
      <c r="AR21" s="361">
        <v>0</v>
      </c>
      <c r="AS21" s="361">
        <v>0</v>
      </c>
      <c r="AT21" s="361">
        <v>0</v>
      </c>
      <c r="AU21" s="361">
        <v>0</v>
      </c>
      <c r="AV21" s="361">
        <v>0</v>
      </c>
      <c r="AW21" s="361">
        <v>0</v>
      </c>
      <c r="AX21" s="361">
        <v>0</v>
      </c>
      <c r="AY21" s="361">
        <v>0</v>
      </c>
      <c r="AZ21" s="361">
        <v>0</v>
      </c>
      <c r="BA21" s="361">
        <v>0</v>
      </c>
      <c r="BB21" s="361">
        <v>0</v>
      </c>
      <c r="BC21" s="361">
        <v>0</v>
      </c>
      <c r="BD21" s="361">
        <v>0</v>
      </c>
      <c r="BE21" s="361">
        <v>0</v>
      </c>
      <c r="BF21" s="361">
        <v>0</v>
      </c>
      <c r="BG21" s="361">
        <v>0</v>
      </c>
      <c r="BH21" s="361">
        <v>0</v>
      </c>
      <c r="BI21" s="361">
        <v>0</v>
      </c>
      <c r="BJ21" s="361">
        <v>51.862658857502325</v>
      </c>
      <c r="BK21" s="361">
        <v>195.80701889924987</v>
      </c>
      <c r="BL21" s="361">
        <v>418.14710325903656</v>
      </c>
      <c r="BM21" s="361">
        <v>591.79009911288426</v>
      </c>
      <c r="BN21" s="361">
        <v>888.33662554988746</v>
      </c>
      <c r="BO21" s="361">
        <v>725.83875910479753</v>
      </c>
      <c r="BP21" s="361">
        <v>847.94010788130402</v>
      </c>
      <c r="BQ21" s="361">
        <v>816.69382390243914</v>
      </c>
      <c r="BR21" s="361">
        <v>813.09867191710987</v>
      </c>
      <c r="BS21" s="361">
        <v>812.23593714540493</v>
      </c>
      <c r="BT21" s="361">
        <v>892.4753161547734</v>
      </c>
      <c r="BU21" s="361">
        <v>803.29392283519371</v>
      </c>
      <c r="BV21" s="361">
        <v>774.87646961790972</v>
      </c>
      <c r="BW21" s="361">
        <v>565.12829302446187</v>
      </c>
      <c r="BX21" s="362">
        <v>453.35590027126437</v>
      </c>
      <c r="BY21" s="362">
        <v>340.52730290421533</v>
      </c>
      <c r="BZ21" s="362">
        <v>223.56685307651509</v>
      </c>
      <c r="CA21" s="363">
        <v>146.07706278686106</v>
      </c>
    </row>
    <row r="22" spans="1:79" x14ac:dyDescent="0.4">
      <c r="A22" s="312"/>
      <c r="B22" s="261" t="s">
        <v>570</v>
      </c>
      <c r="C22" s="527"/>
      <c r="D22" s="361">
        <v>0</v>
      </c>
      <c r="E22" s="361">
        <v>0</v>
      </c>
      <c r="F22" s="361">
        <v>0</v>
      </c>
      <c r="G22" s="361">
        <v>0</v>
      </c>
      <c r="H22" s="361">
        <v>0</v>
      </c>
      <c r="I22" s="361">
        <v>0</v>
      </c>
      <c r="J22" s="361">
        <v>0</v>
      </c>
      <c r="K22" s="361">
        <v>0</v>
      </c>
      <c r="L22" s="361">
        <v>0</v>
      </c>
      <c r="M22" s="361">
        <v>0</v>
      </c>
      <c r="N22" s="361">
        <v>0</v>
      </c>
      <c r="O22" s="361">
        <v>0</v>
      </c>
      <c r="P22" s="361">
        <v>0</v>
      </c>
      <c r="Q22" s="361">
        <v>0</v>
      </c>
      <c r="R22" s="361">
        <v>0</v>
      </c>
      <c r="S22" s="361">
        <v>0</v>
      </c>
      <c r="T22" s="361">
        <v>0</v>
      </c>
      <c r="U22" s="361">
        <v>0</v>
      </c>
      <c r="V22" s="361">
        <v>0</v>
      </c>
      <c r="W22" s="361">
        <v>0</v>
      </c>
      <c r="X22" s="361">
        <v>0</v>
      </c>
      <c r="Y22" s="361">
        <v>0</v>
      </c>
      <c r="Z22" s="361">
        <v>0</v>
      </c>
      <c r="AA22" s="361">
        <v>0</v>
      </c>
      <c r="AB22" s="361">
        <v>0</v>
      </c>
      <c r="AC22" s="361">
        <v>0</v>
      </c>
      <c r="AD22" s="361">
        <v>0</v>
      </c>
      <c r="AE22" s="361">
        <v>0</v>
      </c>
      <c r="AF22" s="361">
        <v>0</v>
      </c>
      <c r="AG22" s="361">
        <v>0</v>
      </c>
      <c r="AH22" s="361">
        <v>0</v>
      </c>
      <c r="AI22" s="361">
        <v>4.0959464371715777</v>
      </c>
      <c r="AJ22" s="361">
        <v>27.497700751224123</v>
      </c>
      <c r="AK22" s="361">
        <v>59.098164843371727</v>
      </c>
      <c r="AL22" s="361">
        <v>115.96733033424304</v>
      </c>
      <c r="AM22" s="361">
        <v>166.05713292199212</v>
      </c>
      <c r="AN22" s="361">
        <v>227.92937144022619</v>
      </c>
      <c r="AO22" s="361">
        <v>350.17130150910589</v>
      </c>
      <c r="AP22" s="361">
        <v>522.49326969178537</v>
      </c>
      <c r="AQ22" s="361">
        <v>660.42987844933486</v>
      </c>
      <c r="AR22" s="361">
        <v>807.04383098838855</v>
      </c>
      <c r="AS22" s="361">
        <v>1036.076531521353</v>
      </c>
      <c r="AT22" s="361">
        <v>1322.2672923243676</v>
      </c>
      <c r="AU22" s="361">
        <v>1879.7180026770773</v>
      </c>
      <c r="AV22" s="361">
        <v>2252.3052823788839</v>
      </c>
      <c r="AW22" s="361">
        <v>2683.0663223080387</v>
      </c>
      <c r="AX22" s="361">
        <v>3053.6148044264078</v>
      </c>
      <c r="AY22" s="361">
        <v>3491.2698498293748</v>
      </c>
      <c r="AZ22" s="361">
        <v>4182.1945123276655</v>
      </c>
      <c r="BA22" s="361">
        <v>4772.8551213160636</v>
      </c>
      <c r="BB22" s="361">
        <v>5448.4689554527158</v>
      </c>
      <c r="BC22" s="361">
        <v>6520.1517336282814</v>
      </c>
      <c r="BD22" s="361">
        <v>6861.0343112934061</v>
      </c>
      <c r="BE22" s="361">
        <v>7649.4247560087779</v>
      </c>
      <c r="BF22" s="361">
        <v>8222.4623260535354</v>
      </c>
      <c r="BG22" s="361">
        <v>9125.0953212006298</v>
      </c>
      <c r="BH22" s="361">
        <v>9840.4187170265777</v>
      </c>
      <c r="BI22" s="361">
        <v>10629.116166251968</v>
      </c>
      <c r="BJ22" s="361">
        <v>11322.320966190693</v>
      </c>
      <c r="BK22" s="361">
        <v>12373.580975700275</v>
      </c>
      <c r="BL22" s="361">
        <v>13424.102237143166</v>
      </c>
      <c r="BM22" s="361">
        <v>15042.538265344772</v>
      </c>
      <c r="BN22" s="361">
        <v>15207.567808895412</v>
      </c>
      <c r="BO22" s="361">
        <v>16264.089442006582</v>
      </c>
      <c r="BP22" s="361">
        <v>17744.202217390426</v>
      </c>
      <c r="BQ22" s="361">
        <v>18415.642530067897</v>
      </c>
      <c r="BR22" s="361">
        <v>19239.793805276226</v>
      </c>
      <c r="BS22" s="361">
        <v>19727.652062188972</v>
      </c>
      <c r="BT22" s="361">
        <v>19193.14990769096</v>
      </c>
      <c r="BU22" s="361">
        <v>18670.220690499755</v>
      </c>
      <c r="BV22" s="361">
        <v>18573.898261386857</v>
      </c>
      <c r="BW22" s="361">
        <v>18281.287928794329</v>
      </c>
      <c r="BX22" s="362">
        <v>17802.028883671283</v>
      </c>
      <c r="BY22" s="362">
        <v>17279.088345183554</v>
      </c>
      <c r="BZ22" s="362">
        <v>16747.672803166646</v>
      </c>
      <c r="CA22" s="363">
        <v>16217.673394383515</v>
      </c>
    </row>
    <row r="23" spans="1:79" x14ac:dyDescent="0.4">
      <c r="A23" s="312"/>
      <c r="B23" s="261" t="s">
        <v>273</v>
      </c>
      <c r="C23" s="527"/>
      <c r="D23" s="361"/>
      <c r="E23" s="361"/>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c r="AT23" s="361"/>
      <c r="AU23" s="361"/>
      <c r="AV23" s="361"/>
      <c r="AW23" s="361"/>
      <c r="AX23" s="361"/>
      <c r="AY23" s="361"/>
      <c r="AZ23" s="361"/>
      <c r="BA23" s="361"/>
      <c r="BB23" s="361"/>
      <c r="BC23" s="361"/>
      <c r="BD23" s="361"/>
      <c r="BE23" s="361"/>
      <c r="BF23" s="361"/>
      <c r="BG23" s="361"/>
      <c r="BH23" s="361"/>
      <c r="BI23" s="361"/>
      <c r="BJ23" s="361"/>
      <c r="BK23" s="361"/>
      <c r="BL23" s="361"/>
      <c r="BM23" s="361"/>
      <c r="BN23" s="361"/>
      <c r="BO23" s="361"/>
      <c r="BP23" s="361"/>
      <c r="BQ23" s="361"/>
      <c r="BR23" s="361"/>
      <c r="BS23" s="361"/>
      <c r="BT23" s="361">
        <v>1424.3996806292901</v>
      </c>
      <c r="BU23" s="361">
        <v>4577.9071092166478</v>
      </c>
      <c r="BV23" s="361">
        <v>7850.0340744486402</v>
      </c>
      <c r="BW23" s="361">
        <v>10525.278288273646</v>
      </c>
      <c r="BX23" s="362">
        <v>13826.297998714668</v>
      </c>
      <c r="BY23" s="362">
        <v>19195.758703297743</v>
      </c>
      <c r="BZ23" s="362">
        <v>25114.820301990167</v>
      </c>
      <c r="CA23" s="363">
        <v>31492.54661363404</v>
      </c>
    </row>
    <row r="24" spans="1:79" x14ac:dyDescent="0.4">
      <c r="A24" s="312"/>
      <c r="B24" s="261" t="s">
        <v>274</v>
      </c>
      <c r="C24" s="527"/>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c r="AT24" s="361"/>
      <c r="AU24" s="361"/>
      <c r="AV24" s="361"/>
      <c r="AW24" s="361"/>
      <c r="AX24" s="361"/>
      <c r="AY24" s="361"/>
      <c r="AZ24" s="361"/>
      <c r="BA24" s="361"/>
      <c r="BB24" s="361"/>
      <c r="BC24" s="361"/>
      <c r="BD24" s="361"/>
      <c r="BE24" s="361"/>
      <c r="BF24" s="361"/>
      <c r="BG24" s="361"/>
      <c r="BH24" s="361"/>
      <c r="BI24" s="361"/>
      <c r="BJ24" s="361"/>
      <c r="BK24" s="361"/>
      <c r="BL24" s="361"/>
      <c r="BM24" s="361"/>
      <c r="BN24" s="361"/>
      <c r="BO24" s="361"/>
      <c r="BP24" s="361"/>
      <c r="BQ24" s="361"/>
      <c r="BR24" s="361"/>
      <c r="BS24" s="361"/>
      <c r="BT24" s="361">
        <v>66.21355967329967</v>
      </c>
      <c r="BU24" s="361">
        <v>201.27541857332406</v>
      </c>
      <c r="BV24" s="361">
        <v>333.80614874010234</v>
      </c>
      <c r="BW24" s="361">
        <v>437.34948767427107</v>
      </c>
      <c r="BX24" s="362">
        <v>533.65597169324849</v>
      </c>
      <c r="BY24" s="362">
        <v>689.24291647127211</v>
      </c>
      <c r="BZ24" s="362">
        <v>853.57732449030448</v>
      </c>
      <c r="CA24" s="363">
        <v>1025.1308198763456</v>
      </c>
    </row>
    <row r="25" spans="1:79" x14ac:dyDescent="0.4">
      <c r="A25" s="312"/>
      <c r="B25" s="528" t="s">
        <v>571</v>
      </c>
      <c r="C25" s="528"/>
      <c r="D25" s="361">
        <v>0</v>
      </c>
      <c r="E25" s="361">
        <v>0</v>
      </c>
      <c r="F25" s="361">
        <v>0</v>
      </c>
      <c r="G25" s="361">
        <v>0</v>
      </c>
      <c r="H25" s="361">
        <v>0</v>
      </c>
      <c r="I25" s="361">
        <v>0</v>
      </c>
      <c r="J25" s="361">
        <v>0</v>
      </c>
      <c r="K25" s="361">
        <v>0</v>
      </c>
      <c r="L25" s="361">
        <v>0</v>
      </c>
      <c r="M25" s="361">
        <v>0</v>
      </c>
      <c r="N25" s="361">
        <v>0</v>
      </c>
      <c r="O25" s="361">
        <v>0</v>
      </c>
      <c r="P25" s="361">
        <v>0</v>
      </c>
      <c r="Q25" s="361">
        <v>0</v>
      </c>
      <c r="R25" s="361">
        <v>0</v>
      </c>
      <c r="S25" s="361">
        <v>0</v>
      </c>
      <c r="T25" s="361">
        <v>0</v>
      </c>
      <c r="U25" s="361">
        <v>0</v>
      </c>
      <c r="V25" s="361">
        <v>0</v>
      </c>
      <c r="W25" s="361">
        <v>0</v>
      </c>
      <c r="X25" s="361">
        <v>0</v>
      </c>
      <c r="Y25" s="361">
        <v>0</v>
      </c>
      <c r="Z25" s="361">
        <v>96.997044212049161</v>
      </c>
      <c r="AA25" s="361">
        <v>279.12613941012842</v>
      </c>
      <c r="AB25" s="361">
        <v>303.21241445295959</v>
      </c>
      <c r="AC25" s="361">
        <v>286.87273131909211</v>
      </c>
      <c r="AD25" s="361">
        <v>262.78384169769907</v>
      </c>
      <c r="AE25" s="361">
        <v>233.88866328623536</v>
      </c>
      <c r="AF25" s="361">
        <v>216.81136967769748</v>
      </c>
      <c r="AG25" s="361">
        <v>191.10843152592074</v>
      </c>
      <c r="AH25" s="361">
        <v>177.12939843857637</v>
      </c>
      <c r="AI25" s="361">
        <v>147.45407173817679</v>
      </c>
      <c r="AJ25" s="361">
        <v>130.6140785683146</v>
      </c>
      <c r="AK25" s="361">
        <v>121.30675941534196</v>
      </c>
      <c r="AL25" s="361">
        <v>115.96733033424304</v>
      </c>
      <c r="AM25" s="361">
        <v>113.47237416336128</v>
      </c>
      <c r="AN25" s="361">
        <v>102.17523547320485</v>
      </c>
      <c r="AO25" s="361">
        <v>101.82286072250596</v>
      </c>
      <c r="AP25" s="361">
        <v>88.237647841766105</v>
      </c>
      <c r="AQ25" s="361">
        <v>83.912221133665923</v>
      </c>
      <c r="AR25" s="361">
        <v>76.626690185462394</v>
      </c>
      <c r="AS25" s="361">
        <v>68.085659399983541</v>
      </c>
      <c r="AT25" s="361">
        <v>65.214838147395326</v>
      </c>
      <c r="AU25" s="361">
        <v>61.691388011679535</v>
      </c>
      <c r="AV25" s="361">
        <v>59.702251158474233</v>
      </c>
      <c r="AW25" s="361">
        <v>59.274706370104632</v>
      </c>
      <c r="AX25" s="361">
        <v>56.186279209602283</v>
      </c>
      <c r="AY25" s="361">
        <v>56.207286630940906</v>
      </c>
      <c r="AZ25" s="361">
        <v>45.113197616139935</v>
      </c>
      <c r="BA25" s="361">
        <v>44.089922657743429</v>
      </c>
      <c r="BB25" s="361">
        <v>42.839024334639163</v>
      </c>
      <c r="BC25" s="361">
        <v>41.040327493327837</v>
      </c>
      <c r="BD25" s="361">
        <v>39.941146813401794</v>
      </c>
      <c r="BE25" s="361">
        <v>41.064611322764883</v>
      </c>
      <c r="BF25" s="361">
        <v>40.429857608036926</v>
      </c>
      <c r="BG25" s="361">
        <v>40.760873185295232</v>
      </c>
      <c r="BH25" s="361">
        <v>40.479044584556121</v>
      </c>
      <c r="BI25" s="361">
        <v>39.752034839460286</v>
      </c>
      <c r="BJ25" s="361">
        <v>43.115469671332058</v>
      </c>
      <c r="BK25" s="361">
        <v>48.867371550684418</v>
      </c>
      <c r="BL25" s="361">
        <v>54.089072811387133</v>
      </c>
      <c r="BM25" s="361">
        <v>56.49331447508559</v>
      </c>
      <c r="BN25" s="361">
        <v>67.577977041805255</v>
      </c>
      <c r="BO25" s="361">
        <v>71.830365873385617</v>
      </c>
      <c r="BP25" s="361">
        <v>84.433127148217864</v>
      </c>
      <c r="BQ25" s="361">
        <v>105.70958703128173</v>
      </c>
      <c r="BR25" s="361">
        <v>96.141610869780294</v>
      </c>
      <c r="BS25" s="361">
        <v>100.55572826994386</v>
      </c>
      <c r="BT25" s="361">
        <v>105.07038265294945</v>
      </c>
      <c r="BU25" s="361">
        <v>108.61006154913872</v>
      </c>
      <c r="BV25" s="361">
        <v>115.08139987988335</v>
      </c>
      <c r="BW25" s="361">
        <v>122.37262336005087</v>
      </c>
      <c r="BX25" s="362">
        <v>128.65906995238643</v>
      </c>
      <c r="BY25" s="362">
        <v>136.279481797183</v>
      </c>
      <c r="BZ25" s="362">
        <v>141.80571940437517</v>
      </c>
      <c r="CA25" s="363">
        <v>148.12193244450467</v>
      </c>
    </row>
    <row r="26" spans="1:79" ht="26.25" customHeight="1" x14ac:dyDescent="0.4">
      <c r="A26" s="312"/>
      <c r="B26" s="123" t="s">
        <v>572</v>
      </c>
      <c r="C26" s="428"/>
      <c r="D26" s="361">
        <v>0</v>
      </c>
      <c r="E26" s="361">
        <v>0</v>
      </c>
      <c r="F26" s="361">
        <v>0</v>
      </c>
      <c r="G26" s="361">
        <v>0</v>
      </c>
      <c r="H26" s="361">
        <v>0</v>
      </c>
      <c r="I26" s="361">
        <v>0</v>
      </c>
      <c r="J26" s="361">
        <v>0</v>
      </c>
      <c r="K26" s="361">
        <v>0</v>
      </c>
      <c r="L26" s="361">
        <v>0</v>
      </c>
      <c r="M26" s="361">
        <v>0</v>
      </c>
      <c r="N26" s="361">
        <v>0</v>
      </c>
      <c r="O26" s="361">
        <v>0</v>
      </c>
      <c r="P26" s="361">
        <v>0</v>
      </c>
      <c r="Q26" s="361">
        <v>0</v>
      </c>
      <c r="R26" s="361">
        <v>0</v>
      </c>
      <c r="S26" s="361">
        <v>0</v>
      </c>
      <c r="T26" s="361">
        <v>0</v>
      </c>
      <c r="U26" s="361">
        <v>0</v>
      </c>
      <c r="V26" s="361">
        <v>0</v>
      </c>
      <c r="W26" s="361">
        <v>0</v>
      </c>
      <c r="X26" s="361">
        <v>0</v>
      </c>
      <c r="Y26" s="361">
        <v>0</v>
      </c>
      <c r="Z26" s="361">
        <v>0</v>
      </c>
      <c r="AA26" s="361">
        <v>0</v>
      </c>
      <c r="AB26" s="361">
        <v>0</v>
      </c>
      <c r="AC26" s="361">
        <v>0</v>
      </c>
      <c r="AD26" s="361">
        <v>0</v>
      </c>
      <c r="AE26" s="361">
        <v>0</v>
      </c>
      <c r="AF26" s="361">
        <v>0</v>
      </c>
      <c r="AG26" s="361">
        <v>0</v>
      </c>
      <c r="AH26" s="361">
        <v>0</v>
      </c>
      <c r="AI26" s="361">
        <v>0</v>
      </c>
      <c r="AJ26" s="361">
        <v>0</v>
      </c>
      <c r="AK26" s="361">
        <v>0</v>
      </c>
      <c r="AL26" s="361">
        <v>0</v>
      </c>
      <c r="AM26" s="361">
        <v>0</v>
      </c>
      <c r="AN26" s="361">
        <v>0</v>
      </c>
      <c r="AO26" s="361">
        <v>0</v>
      </c>
      <c r="AP26" s="361">
        <v>0</v>
      </c>
      <c r="AQ26" s="361">
        <v>0</v>
      </c>
      <c r="AR26" s="361">
        <v>0</v>
      </c>
      <c r="AS26" s="361">
        <v>0</v>
      </c>
      <c r="AT26" s="361">
        <v>0</v>
      </c>
      <c r="AU26" s="361">
        <v>0</v>
      </c>
      <c r="AV26" s="361">
        <v>0</v>
      </c>
      <c r="AW26" s="361">
        <v>0</v>
      </c>
      <c r="AX26" s="361">
        <v>0</v>
      </c>
      <c r="AY26" s="361">
        <v>0</v>
      </c>
      <c r="AZ26" s="361">
        <v>0</v>
      </c>
      <c r="BA26" s="361">
        <v>0</v>
      </c>
      <c r="BB26" s="361">
        <v>0</v>
      </c>
      <c r="BC26" s="361">
        <v>0</v>
      </c>
      <c r="BD26" s="361">
        <v>2025.8146064712805</v>
      </c>
      <c r="BE26" s="361">
        <v>2173.7899192541822</v>
      </c>
      <c r="BF26" s="361">
        <v>2273.4034614860821</v>
      </c>
      <c r="BG26" s="361">
        <v>2406.8440793667191</v>
      </c>
      <c r="BH26" s="361">
        <v>2527.2816173431265</v>
      </c>
      <c r="BI26" s="361">
        <v>2651.1393586769218</v>
      </c>
      <c r="BJ26" s="361">
        <v>2749.5596611216979</v>
      </c>
      <c r="BK26" s="361">
        <v>2879.6673251153948</v>
      </c>
      <c r="BL26" s="361">
        <v>3017.3271720257417</v>
      </c>
      <c r="BM26" s="361">
        <v>3262.523285219635</v>
      </c>
      <c r="BN26" s="361">
        <v>3507.8723209526825</v>
      </c>
      <c r="BO26" s="361">
        <v>3644.4374039822451</v>
      </c>
      <c r="BP26" s="361">
        <v>3834.942578967311</v>
      </c>
      <c r="BQ26" s="361">
        <v>3846.9897299605027</v>
      </c>
      <c r="BR26" s="361">
        <v>4013.1188702405275</v>
      </c>
      <c r="BS26" s="361">
        <v>4064.8922241977839</v>
      </c>
      <c r="BT26" s="361">
        <v>4083.4709626695544</v>
      </c>
      <c r="BU26" s="361">
        <v>4063.3675483863244</v>
      </c>
      <c r="BV26" s="361">
        <v>4197.4926682723608</v>
      </c>
      <c r="BW26" s="361">
        <v>4269.9217035551328</v>
      </c>
      <c r="BX26" s="362">
        <v>4320.0339673983954</v>
      </c>
      <c r="BY26" s="362">
        <v>4447.815116419345</v>
      </c>
      <c r="BZ26" s="362">
        <v>4593.0620805263097</v>
      </c>
      <c r="CA26" s="363">
        <v>4746.1927642003084</v>
      </c>
    </row>
    <row r="27" spans="1:79" ht="15.75" customHeight="1" thickBot="1" x14ac:dyDescent="0.45">
      <c r="A27" s="312"/>
      <c r="B27" s="529"/>
      <c r="C27" s="428"/>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1"/>
      <c r="AD27" s="361"/>
      <c r="AE27" s="361"/>
      <c r="AF27" s="361"/>
      <c r="AG27" s="361"/>
      <c r="AH27" s="361"/>
      <c r="AI27" s="361"/>
      <c r="AJ27" s="361"/>
      <c r="AK27" s="361"/>
      <c r="AL27" s="361"/>
      <c r="AM27" s="361"/>
      <c r="AN27" s="361"/>
      <c r="AO27" s="361"/>
      <c r="AP27" s="361"/>
      <c r="AQ27" s="361"/>
      <c r="AR27" s="361"/>
      <c r="AS27" s="361"/>
      <c r="AT27" s="361"/>
      <c r="AU27" s="361"/>
      <c r="AV27" s="361"/>
      <c r="AW27" s="361"/>
      <c r="AX27" s="361"/>
      <c r="AY27" s="361"/>
      <c r="AZ27" s="361"/>
      <c r="BA27" s="361"/>
      <c r="BB27" s="361"/>
      <c r="BC27" s="361"/>
      <c r="BD27" s="361"/>
      <c r="BE27" s="361"/>
      <c r="BF27" s="361"/>
      <c r="BG27" s="361"/>
      <c r="BH27" s="361"/>
      <c r="BI27" s="361"/>
      <c r="BJ27" s="361"/>
      <c r="BK27" s="361"/>
      <c r="BL27" s="361"/>
      <c r="BM27" s="361"/>
      <c r="BN27" s="361"/>
      <c r="BO27" s="361"/>
      <c r="BP27" s="361"/>
      <c r="BQ27" s="361"/>
      <c r="BR27" s="361"/>
      <c r="BS27" s="361"/>
      <c r="BT27" s="361"/>
      <c r="BU27" s="361"/>
      <c r="BV27" s="361"/>
      <c r="BW27" s="361"/>
      <c r="BX27" s="362"/>
      <c r="BY27" s="362"/>
      <c r="BZ27" s="362"/>
      <c r="CA27" s="363"/>
    </row>
    <row r="28" spans="1:79" ht="39.75" customHeight="1" x14ac:dyDescent="0.4">
      <c r="A28" s="384"/>
      <c r="B28" s="370" t="s">
        <v>574</v>
      </c>
      <c r="C28" s="371"/>
      <c r="D28" s="372" t="s">
        <v>671</v>
      </c>
      <c r="E28" s="372" t="s">
        <v>672</v>
      </c>
      <c r="F28" s="372" t="s">
        <v>673</v>
      </c>
      <c r="G28" s="372" t="s">
        <v>674</v>
      </c>
      <c r="H28" s="372" t="s">
        <v>675</v>
      </c>
      <c r="I28" s="372" t="s">
        <v>676</v>
      </c>
      <c r="J28" s="372" t="s">
        <v>677</v>
      </c>
      <c r="K28" s="372" t="s">
        <v>678</v>
      </c>
      <c r="L28" s="372" t="s">
        <v>679</v>
      </c>
      <c r="M28" s="372" t="s">
        <v>680</v>
      </c>
      <c r="N28" s="372" t="s">
        <v>681</v>
      </c>
      <c r="O28" s="372" t="s">
        <v>682</v>
      </c>
      <c r="P28" s="372" t="s">
        <v>683</v>
      </c>
      <c r="Q28" s="372" t="s">
        <v>684</v>
      </c>
      <c r="R28" s="372" t="s">
        <v>685</v>
      </c>
      <c r="S28" s="372" t="s">
        <v>686</v>
      </c>
      <c r="T28" s="372" t="s">
        <v>687</v>
      </c>
      <c r="U28" s="372" t="s">
        <v>688</v>
      </c>
      <c r="V28" s="372" t="s">
        <v>689</v>
      </c>
      <c r="W28" s="372" t="s">
        <v>690</v>
      </c>
      <c r="X28" s="372" t="s">
        <v>691</v>
      </c>
      <c r="Y28" s="372" t="s">
        <v>692</v>
      </c>
      <c r="Z28" s="372" t="s">
        <v>693</v>
      </c>
      <c r="AA28" s="372" t="s">
        <v>694</v>
      </c>
      <c r="AB28" s="372" t="s">
        <v>695</v>
      </c>
      <c r="AC28" s="372" t="s">
        <v>696</v>
      </c>
      <c r="AD28" s="372" t="s">
        <v>697</v>
      </c>
      <c r="AE28" s="372" t="s">
        <v>698</v>
      </c>
      <c r="AF28" s="372" t="s">
        <v>699</v>
      </c>
      <c r="AG28" s="372" t="s">
        <v>700</v>
      </c>
      <c r="AH28" s="372" t="s">
        <v>701</v>
      </c>
      <c r="AI28" s="372" t="s">
        <v>702</v>
      </c>
      <c r="AJ28" s="372" t="s">
        <v>703</v>
      </c>
      <c r="AK28" s="372" t="s">
        <v>704</v>
      </c>
      <c r="AL28" s="372" t="s">
        <v>705</v>
      </c>
      <c r="AM28" s="372" t="s">
        <v>706</v>
      </c>
      <c r="AN28" s="372" t="s">
        <v>707</v>
      </c>
      <c r="AO28" s="372" t="s">
        <v>708</v>
      </c>
      <c r="AP28" s="372" t="s">
        <v>709</v>
      </c>
      <c r="AQ28" s="372" t="s">
        <v>710</v>
      </c>
      <c r="AR28" s="372" t="s">
        <v>711</v>
      </c>
      <c r="AS28" s="372" t="s">
        <v>712</v>
      </c>
      <c r="AT28" s="372" t="s">
        <v>713</v>
      </c>
      <c r="AU28" s="372" t="s">
        <v>714</v>
      </c>
      <c r="AV28" s="372" t="s">
        <v>715</v>
      </c>
      <c r="AW28" s="372" t="s">
        <v>716</v>
      </c>
      <c r="AX28" s="372" t="s">
        <v>717</v>
      </c>
      <c r="AY28" s="372" t="s">
        <v>718</v>
      </c>
      <c r="AZ28" s="372" t="s">
        <v>719</v>
      </c>
      <c r="BA28" s="372" t="s">
        <v>720</v>
      </c>
      <c r="BB28" s="372" t="s">
        <v>721</v>
      </c>
      <c r="BC28" s="372" t="s">
        <v>722</v>
      </c>
      <c r="BD28" s="372" t="s">
        <v>723</v>
      </c>
      <c r="BE28" s="372" t="s">
        <v>724</v>
      </c>
      <c r="BF28" s="372" t="s">
        <v>725</v>
      </c>
      <c r="BG28" s="372" t="s">
        <v>726</v>
      </c>
      <c r="BH28" s="372" t="s">
        <v>727</v>
      </c>
      <c r="BI28" s="372" t="s">
        <v>728</v>
      </c>
      <c r="BJ28" s="372" t="s">
        <v>729</v>
      </c>
      <c r="BK28" s="372" t="s">
        <v>730</v>
      </c>
      <c r="BL28" s="372" t="s">
        <v>731</v>
      </c>
      <c r="BM28" s="372" t="s">
        <v>732</v>
      </c>
      <c r="BN28" s="372" t="s">
        <v>733</v>
      </c>
      <c r="BO28" s="372" t="s">
        <v>734</v>
      </c>
      <c r="BP28" s="372" t="s">
        <v>735</v>
      </c>
      <c r="BQ28" s="372" t="s">
        <v>736</v>
      </c>
      <c r="BR28" s="372" t="s">
        <v>737</v>
      </c>
      <c r="BS28" s="372" t="s">
        <v>738</v>
      </c>
      <c r="BT28" s="372" t="s">
        <v>739</v>
      </c>
      <c r="BU28" s="372" t="s">
        <v>740</v>
      </c>
      <c r="BV28" s="372" t="s">
        <v>741</v>
      </c>
      <c r="BW28" s="372" t="s">
        <v>742</v>
      </c>
      <c r="BX28" s="372" t="s">
        <v>743</v>
      </c>
      <c r="BY28" s="372" t="s">
        <v>744</v>
      </c>
      <c r="BZ28" s="372" t="s">
        <v>745</v>
      </c>
      <c r="CA28" s="373" t="s">
        <v>746</v>
      </c>
    </row>
    <row r="29" spans="1:79" s="230" customFormat="1" ht="26.25" customHeight="1" x14ac:dyDescent="0.4">
      <c r="A29" s="424"/>
      <c r="B29" s="91" t="s">
        <v>575</v>
      </c>
      <c r="C29" s="354"/>
      <c r="D29" s="318"/>
      <c r="E29" s="318"/>
      <c r="F29" s="318"/>
      <c r="G29" s="318"/>
      <c r="H29" s="318"/>
      <c r="I29" s="318"/>
      <c r="J29" s="318"/>
      <c r="K29" s="318">
        <v>4621</v>
      </c>
      <c r="L29" s="318">
        <v>4729</v>
      </c>
      <c r="M29" s="318">
        <v>4832</v>
      </c>
      <c r="N29" s="318">
        <v>5412</v>
      </c>
      <c r="O29" s="318">
        <v>5541</v>
      </c>
      <c r="P29" s="318">
        <v>5661</v>
      </c>
      <c r="Q29" s="318">
        <v>5778</v>
      </c>
      <c r="R29" s="318">
        <v>5919</v>
      </c>
      <c r="S29" s="318">
        <v>5965</v>
      </c>
      <c r="T29" s="318">
        <v>6142</v>
      </c>
      <c r="U29" s="318">
        <v>6340</v>
      </c>
      <c r="V29" s="318">
        <v>6523</v>
      </c>
      <c r="W29" s="318">
        <v>6751</v>
      </c>
      <c r="X29" s="318">
        <v>6955</v>
      </c>
      <c r="Y29" s="318">
        <v>7151</v>
      </c>
      <c r="Z29" s="318">
        <v>7344</v>
      </c>
      <c r="AA29" s="318">
        <v>7495</v>
      </c>
      <c r="AB29" s="318">
        <v>7648</v>
      </c>
      <c r="AC29" s="318">
        <v>7803</v>
      </c>
      <c r="AD29" s="318">
        <v>7951</v>
      </c>
      <c r="AE29" s="318">
        <v>8128</v>
      </c>
      <c r="AF29" s="318">
        <v>8315</v>
      </c>
      <c r="AG29" s="318">
        <v>8436</v>
      </c>
      <c r="AH29" s="318">
        <v>8579</v>
      </c>
      <c r="AI29" s="318">
        <v>8727</v>
      </c>
      <c r="AJ29" s="318">
        <v>8895</v>
      </c>
      <c r="AK29" s="318">
        <v>9074</v>
      </c>
      <c r="AL29" s="318">
        <v>9164</v>
      </c>
      <c r="AM29" s="318">
        <v>9261</v>
      </c>
      <c r="AN29" s="318">
        <v>9298</v>
      </c>
      <c r="AO29" s="318">
        <v>9495</v>
      </c>
      <c r="AP29" s="318">
        <v>9627</v>
      </c>
      <c r="AQ29" s="318">
        <v>9700</v>
      </c>
      <c r="AR29" s="318">
        <v>9755</v>
      </c>
      <c r="AS29" s="318">
        <v>9755</v>
      </c>
      <c r="AT29" s="318">
        <v>9930</v>
      </c>
      <c r="AU29" s="318">
        <v>9990</v>
      </c>
      <c r="AV29" s="318">
        <v>10056</v>
      </c>
      <c r="AW29" s="318">
        <v>10061</v>
      </c>
      <c r="AX29" s="318">
        <v>10097</v>
      </c>
      <c r="AY29" s="318">
        <v>10384</v>
      </c>
      <c r="AZ29" s="318">
        <v>10536</v>
      </c>
      <c r="BA29" s="318">
        <v>10680</v>
      </c>
      <c r="BB29" s="318">
        <v>10782</v>
      </c>
      <c r="BC29" s="318">
        <v>10936</v>
      </c>
      <c r="BD29" s="318">
        <v>11004</v>
      </c>
      <c r="BE29" s="318">
        <v>11095</v>
      </c>
      <c r="BF29" s="318">
        <v>11195</v>
      </c>
      <c r="BG29" s="318">
        <v>11320</v>
      </c>
      <c r="BH29" s="318">
        <v>11477</v>
      </c>
      <c r="BI29" s="318">
        <v>11585</v>
      </c>
      <c r="BJ29" s="318">
        <v>11715</v>
      </c>
      <c r="BK29" s="318">
        <v>11938</v>
      </c>
      <c r="BL29" s="318">
        <v>12160</v>
      </c>
      <c r="BM29" s="318">
        <v>12410</v>
      </c>
      <c r="BN29" s="318">
        <v>12566</v>
      </c>
      <c r="BO29" s="318">
        <v>12667</v>
      </c>
      <c r="BP29" s="318">
        <v>12810</v>
      </c>
      <c r="BQ29" s="318">
        <v>12888</v>
      </c>
      <c r="BR29" s="318">
        <v>12958</v>
      </c>
      <c r="BS29" s="318">
        <v>12957</v>
      </c>
      <c r="BT29" s="318">
        <v>12859</v>
      </c>
      <c r="BU29" s="318">
        <v>12811</v>
      </c>
      <c r="BV29" s="318">
        <v>12589</v>
      </c>
      <c r="BW29" s="318">
        <v>12430</v>
      </c>
      <c r="BX29" s="182">
        <v>12335</v>
      </c>
      <c r="BY29" s="182">
        <v>12481</v>
      </c>
      <c r="BZ29" s="182">
        <v>12666</v>
      </c>
      <c r="CA29" s="325">
        <v>12877</v>
      </c>
    </row>
    <row r="30" spans="1:79" ht="26.25" customHeight="1" x14ac:dyDescent="0.4">
      <c r="B30" s="123" t="s">
        <v>567</v>
      </c>
      <c r="K30" s="206">
        <f t="shared" ref="K30:BV30" si="9">K29-K37</f>
        <v>4621</v>
      </c>
      <c r="L30" s="206">
        <f t="shared" si="9"/>
        <v>4729</v>
      </c>
      <c r="M30" s="206">
        <f t="shared" si="9"/>
        <v>4832</v>
      </c>
      <c r="N30" s="206">
        <f t="shared" si="9"/>
        <v>5412</v>
      </c>
      <c r="O30" s="206">
        <f t="shared" si="9"/>
        <v>5541</v>
      </c>
      <c r="P30" s="206">
        <f t="shared" si="9"/>
        <v>5661</v>
      </c>
      <c r="Q30" s="206">
        <f t="shared" si="9"/>
        <v>5778</v>
      </c>
      <c r="R30" s="206">
        <f t="shared" si="9"/>
        <v>5919</v>
      </c>
      <c r="S30" s="206">
        <f t="shared" si="9"/>
        <v>5965</v>
      </c>
      <c r="T30" s="206">
        <f t="shared" si="9"/>
        <v>6142</v>
      </c>
      <c r="U30" s="206">
        <f t="shared" si="9"/>
        <v>6340</v>
      </c>
      <c r="V30" s="206">
        <f t="shared" si="9"/>
        <v>6523</v>
      </c>
      <c r="W30" s="206">
        <f t="shared" si="9"/>
        <v>6751</v>
      </c>
      <c r="X30" s="206">
        <f t="shared" si="9"/>
        <v>6955</v>
      </c>
      <c r="Y30" s="206">
        <f t="shared" si="9"/>
        <v>7151</v>
      </c>
      <c r="Z30" s="206">
        <f t="shared" si="9"/>
        <v>7344</v>
      </c>
      <c r="AA30" s="206">
        <f t="shared" si="9"/>
        <v>7365</v>
      </c>
      <c r="AB30" s="206">
        <f t="shared" si="9"/>
        <v>7525</v>
      </c>
      <c r="AC30" s="206">
        <f t="shared" si="9"/>
        <v>7693</v>
      </c>
      <c r="AD30" s="206">
        <f t="shared" si="9"/>
        <v>7853</v>
      </c>
      <c r="AE30" s="206">
        <f t="shared" si="9"/>
        <v>8035</v>
      </c>
      <c r="AF30" s="206">
        <f t="shared" si="9"/>
        <v>8236</v>
      </c>
      <c r="AG30" s="206">
        <f t="shared" si="9"/>
        <v>8364</v>
      </c>
      <c r="AH30" s="206">
        <f t="shared" si="9"/>
        <v>8516</v>
      </c>
      <c r="AI30" s="206">
        <f t="shared" si="9"/>
        <v>8672</v>
      </c>
      <c r="AJ30" s="206">
        <f t="shared" si="9"/>
        <v>8844</v>
      </c>
      <c r="AK30" s="206">
        <f t="shared" si="9"/>
        <v>9028</v>
      </c>
      <c r="AL30" s="206">
        <f t="shared" si="9"/>
        <v>9121</v>
      </c>
      <c r="AM30" s="206">
        <f t="shared" si="9"/>
        <v>9221</v>
      </c>
      <c r="AN30" s="206">
        <f t="shared" si="9"/>
        <v>9259</v>
      </c>
      <c r="AO30" s="206">
        <f t="shared" si="9"/>
        <v>9459</v>
      </c>
      <c r="AP30" s="206">
        <f t="shared" si="9"/>
        <v>9589</v>
      </c>
      <c r="AQ30" s="206">
        <f t="shared" si="9"/>
        <v>9663</v>
      </c>
      <c r="AR30" s="206">
        <f t="shared" si="9"/>
        <v>9719</v>
      </c>
      <c r="AS30" s="206">
        <f t="shared" si="9"/>
        <v>9720</v>
      </c>
      <c r="AT30" s="206">
        <f t="shared" si="9"/>
        <v>9898</v>
      </c>
      <c r="AU30" s="206">
        <f t="shared" si="9"/>
        <v>9959</v>
      </c>
      <c r="AV30" s="206">
        <f t="shared" si="9"/>
        <v>10027</v>
      </c>
      <c r="AW30" s="206">
        <f t="shared" si="9"/>
        <v>10033</v>
      </c>
      <c r="AX30" s="206">
        <f t="shared" si="9"/>
        <v>10070</v>
      </c>
      <c r="AY30" s="206">
        <f t="shared" si="9"/>
        <v>10356</v>
      </c>
      <c r="AZ30" s="206">
        <f t="shared" si="9"/>
        <v>10509</v>
      </c>
      <c r="BA30" s="206">
        <f t="shared" si="9"/>
        <v>10654</v>
      </c>
      <c r="BB30" s="206">
        <f t="shared" si="9"/>
        <v>10758</v>
      </c>
      <c r="BC30" s="206">
        <f t="shared" si="9"/>
        <v>10913</v>
      </c>
      <c r="BD30" s="206">
        <f t="shared" si="9"/>
        <v>10981</v>
      </c>
      <c r="BE30" s="206">
        <f t="shared" si="9"/>
        <v>11072</v>
      </c>
      <c r="BF30" s="206">
        <f t="shared" si="9"/>
        <v>11171</v>
      </c>
      <c r="BG30" s="206">
        <f t="shared" si="9"/>
        <v>11297</v>
      </c>
      <c r="BH30" s="206">
        <f t="shared" si="9"/>
        <v>11454</v>
      </c>
      <c r="BI30" s="206">
        <f t="shared" si="9"/>
        <v>11562</v>
      </c>
      <c r="BJ30" s="206">
        <f t="shared" si="9"/>
        <v>11692</v>
      </c>
      <c r="BK30" s="206">
        <f t="shared" si="9"/>
        <v>11913</v>
      </c>
      <c r="BL30" s="206">
        <f t="shared" si="9"/>
        <v>12134</v>
      </c>
      <c r="BM30" s="206">
        <f t="shared" si="9"/>
        <v>12382</v>
      </c>
      <c r="BN30" s="206">
        <f t="shared" si="9"/>
        <v>12537</v>
      </c>
      <c r="BO30" s="206">
        <f t="shared" si="9"/>
        <v>12634</v>
      </c>
      <c r="BP30" s="206">
        <f t="shared" si="9"/>
        <v>12775</v>
      </c>
      <c r="BQ30" s="206">
        <f t="shared" si="9"/>
        <v>12846</v>
      </c>
      <c r="BR30" s="206">
        <f t="shared" si="9"/>
        <v>12912</v>
      </c>
      <c r="BS30" s="206">
        <f t="shared" si="9"/>
        <v>12909</v>
      </c>
      <c r="BT30" s="206">
        <f t="shared" si="9"/>
        <v>12808</v>
      </c>
      <c r="BU30" s="206">
        <f t="shared" si="9"/>
        <v>12763</v>
      </c>
      <c r="BV30" s="206">
        <f t="shared" si="9"/>
        <v>12539</v>
      </c>
      <c r="BW30" s="206">
        <f>BW29-BW37</f>
        <v>12378</v>
      </c>
      <c r="BX30" s="207">
        <f>BX29-BX37</f>
        <v>12280</v>
      </c>
      <c r="BY30" s="207">
        <f>BY29-BY37</f>
        <v>12423</v>
      </c>
      <c r="BZ30" s="207">
        <f>BZ29-BZ37</f>
        <v>12607</v>
      </c>
      <c r="CA30" s="208">
        <f>CA29-CA37</f>
        <v>12815</v>
      </c>
    </row>
    <row r="31" spans="1:79" x14ac:dyDescent="0.4">
      <c r="B31" s="261" t="s">
        <v>568</v>
      </c>
      <c r="K31" s="206">
        <v>0</v>
      </c>
      <c r="L31" s="206">
        <v>0</v>
      </c>
      <c r="M31" s="206">
        <v>0</v>
      </c>
      <c r="N31" s="206">
        <v>0</v>
      </c>
      <c r="O31" s="206">
        <v>0</v>
      </c>
      <c r="P31" s="206">
        <v>0</v>
      </c>
      <c r="Q31" s="206">
        <v>0</v>
      </c>
      <c r="R31" s="206">
        <v>0</v>
      </c>
      <c r="S31" s="206">
        <v>0</v>
      </c>
      <c r="T31" s="206">
        <v>0</v>
      </c>
      <c r="U31" s="206">
        <v>0</v>
      </c>
      <c r="V31" s="206">
        <v>0</v>
      </c>
      <c r="W31" s="206">
        <v>0</v>
      </c>
      <c r="X31" s="206">
        <v>0</v>
      </c>
      <c r="Y31" s="206">
        <v>0</v>
      </c>
      <c r="Z31" s="206">
        <v>0</v>
      </c>
      <c r="AA31" s="206">
        <v>0</v>
      </c>
      <c r="AB31" s="206">
        <v>0</v>
      </c>
      <c r="AC31" s="206">
        <v>0</v>
      </c>
      <c r="AD31" s="206">
        <v>0</v>
      </c>
      <c r="AE31" s="206">
        <v>0</v>
      </c>
      <c r="AF31" s="206">
        <v>0</v>
      </c>
      <c r="AG31" s="206">
        <v>0</v>
      </c>
      <c r="AH31" s="206">
        <v>0</v>
      </c>
      <c r="AI31" s="206">
        <v>0</v>
      </c>
      <c r="AJ31" s="206">
        <v>0</v>
      </c>
      <c r="AK31" s="206">
        <v>0</v>
      </c>
      <c r="AL31" s="206">
        <v>0</v>
      </c>
      <c r="AM31" s="206">
        <v>0</v>
      </c>
      <c r="AN31" s="206">
        <v>0</v>
      </c>
      <c r="AO31" s="206">
        <v>0</v>
      </c>
      <c r="AP31" s="206">
        <v>0</v>
      </c>
      <c r="AQ31" s="206">
        <v>0</v>
      </c>
      <c r="AR31" s="206">
        <v>0</v>
      </c>
      <c r="AS31" s="206">
        <v>0</v>
      </c>
      <c r="AT31" s="206">
        <v>0</v>
      </c>
      <c r="AU31" s="206">
        <v>0</v>
      </c>
      <c r="AV31" s="206">
        <v>0</v>
      </c>
      <c r="AW31" s="206">
        <v>0</v>
      </c>
      <c r="AX31" s="206">
        <v>0</v>
      </c>
      <c r="AY31" s="206">
        <v>0</v>
      </c>
      <c r="AZ31" s="206">
        <v>0</v>
      </c>
      <c r="BA31" s="206">
        <v>0</v>
      </c>
      <c r="BB31" s="206">
        <v>0</v>
      </c>
      <c r="BC31" s="206">
        <v>0</v>
      </c>
      <c r="BD31" s="206">
        <v>10875</v>
      </c>
      <c r="BE31" s="206">
        <v>11018</v>
      </c>
      <c r="BF31" s="206">
        <v>11102</v>
      </c>
      <c r="BG31" s="206">
        <v>11231</v>
      </c>
      <c r="BH31" s="206">
        <v>11384</v>
      </c>
      <c r="BI31" s="206">
        <v>11492</v>
      </c>
      <c r="BJ31" s="206">
        <v>11617</v>
      </c>
      <c r="BK31" s="206">
        <v>11837</v>
      </c>
      <c r="BL31" s="206">
        <v>12053</v>
      </c>
      <c r="BM31" s="206">
        <v>12285</v>
      </c>
      <c r="BN31" s="206">
        <v>12460</v>
      </c>
      <c r="BO31" s="206">
        <v>12556</v>
      </c>
      <c r="BP31" s="206">
        <v>12737</v>
      </c>
      <c r="BQ31" s="206">
        <v>12814</v>
      </c>
      <c r="BR31" s="206">
        <v>12887</v>
      </c>
      <c r="BS31" s="206">
        <v>12890</v>
      </c>
      <c r="BT31" s="206">
        <v>12681</v>
      </c>
      <c r="BU31" s="206">
        <v>12144</v>
      </c>
      <c r="BV31" s="206">
        <v>11569</v>
      </c>
      <c r="BW31" s="206">
        <v>11101</v>
      </c>
      <c r="BX31" s="207">
        <v>10627</v>
      </c>
      <c r="BY31" s="207">
        <v>10158</v>
      </c>
      <c r="BZ31" s="207">
        <v>9692</v>
      </c>
      <c r="CA31" s="208">
        <v>9225</v>
      </c>
    </row>
    <row r="32" spans="1:79" x14ac:dyDescent="0.4">
      <c r="B32" s="261" t="s">
        <v>271</v>
      </c>
      <c r="K32" s="206">
        <v>0</v>
      </c>
      <c r="L32" s="206">
        <v>0</v>
      </c>
      <c r="M32" s="206">
        <v>0</v>
      </c>
      <c r="N32" s="206">
        <v>0</v>
      </c>
      <c r="O32" s="206">
        <v>0</v>
      </c>
      <c r="P32" s="206">
        <v>0</v>
      </c>
      <c r="Q32" s="206">
        <v>0</v>
      </c>
      <c r="R32" s="206">
        <v>0</v>
      </c>
      <c r="S32" s="206">
        <v>0</v>
      </c>
      <c r="T32" s="206">
        <v>0</v>
      </c>
      <c r="U32" s="206">
        <v>0</v>
      </c>
      <c r="V32" s="206">
        <v>0</v>
      </c>
      <c r="W32" s="206">
        <v>0</v>
      </c>
      <c r="X32" s="206">
        <v>0</v>
      </c>
      <c r="Y32" s="206">
        <v>0</v>
      </c>
      <c r="Z32" s="206">
        <v>0</v>
      </c>
      <c r="AA32" s="206">
        <v>0</v>
      </c>
      <c r="AB32" s="206">
        <v>0</v>
      </c>
      <c r="AC32" s="206">
        <v>0</v>
      </c>
      <c r="AD32" s="206">
        <v>0</v>
      </c>
      <c r="AE32" s="206">
        <v>0</v>
      </c>
      <c r="AF32" s="206">
        <v>0</v>
      </c>
      <c r="AG32" s="206">
        <v>0</v>
      </c>
      <c r="AH32" s="206">
        <v>0</v>
      </c>
      <c r="AI32" s="206">
        <v>0</v>
      </c>
      <c r="AJ32" s="206">
        <v>0</v>
      </c>
      <c r="AK32" s="206">
        <v>0</v>
      </c>
      <c r="AL32" s="206">
        <v>0</v>
      </c>
      <c r="AM32" s="206">
        <v>0</v>
      </c>
      <c r="AN32" s="206">
        <v>0</v>
      </c>
      <c r="AO32" s="206">
        <v>0</v>
      </c>
      <c r="AP32" s="206">
        <v>0</v>
      </c>
      <c r="AQ32" s="206">
        <v>0</v>
      </c>
      <c r="AR32" s="206">
        <v>0</v>
      </c>
      <c r="AS32" s="206">
        <v>0</v>
      </c>
      <c r="AT32" s="206">
        <v>0</v>
      </c>
      <c r="AU32" s="206">
        <v>0</v>
      </c>
      <c r="AV32" s="206">
        <v>0</v>
      </c>
      <c r="AW32" s="206">
        <v>0</v>
      </c>
      <c r="AX32" s="206">
        <v>0</v>
      </c>
      <c r="AY32" s="206">
        <v>0</v>
      </c>
      <c r="AZ32" s="206">
        <v>0</v>
      </c>
      <c r="BA32" s="206">
        <v>0</v>
      </c>
      <c r="BB32" s="206">
        <v>0</v>
      </c>
      <c r="BC32" s="206">
        <v>0</v>
      </c>
      <c r="BD32" s="206">
        <v>8670</v>
      </c>
      <c r="BE32" s="206">
        <v>8834</v>
      </c>
      <c r="BF32" s="206">
        <v>8961</v>
      </c>
      <c r="BG32" s="206">
        <v>9117</v>
      </c>
      <c r="BH32" s="206">
        <v>9296</v>
      </c>
      <c r="BI32" s="206">
        <v>9439</v>
      </c>
      <c r="BJ32" s="206">
        <v>9594</v>
      </c>
      <c r="BK32" s="206">
        <v>9842</v>
      </c>
      <c r="BL32" s="206">
        <v>10087</v>
      </c>
      <c r="BM32" s="206">
        <v>10358</v>
      </c>
      <c r="BN32" s="206">
        <v>10563</v>
      </c>
      <c r="BO32" s="206">
        <v>10702</v>
      </c>
      <c r="BP32" s="206">
        <v>10874</v>
      </c>
      <c r="BQ32" s="206">
        <v>10984</v>
      </c>
      <c r="BR32" s="206">
        <v>11096</v>
      </c>
      <c r="BS32" s="206">
        <v>11145</v>
      </c>
      <c r="BT32" s="206">
        <v>10995</v>
      </c>
      <c r="BU32" s="206">
        <v>10570</v>
      </c>
      <c r="BV32" s="206">
        <v>10100</v>
      </c>
      <c r="BW32" s="206">
        <v>9726</v>
      </c>
      <c r="BX32" s="207">
        <v>9347</v>
      </c>
      <c r="BY32" s="207">
        <v>8970</v>
      </c>
      <c r="BZ32" s="207">
        <v>8588</v>
      </c>
      <c r="CA32" s="208">
        <v>8206</v>
      </c>
    </row>
    <row r="33" spans="1:79" x14ac:dyDescent="0.4">
      <c r="B33" s="261" t="s">
        <v>569</v>
      </c>
      <c r="BJ33" s="206">
        <v>8</v>
      </c>
      <c r="BK33" s="206">
        <v>24</v>
      </c>
      <c r="BL33" s="206">
        <v>46</v>
      </c>
      <c r="BM33" s="206">
        <v>58</v>
      </c>
      <c r="BN33" s="206">
        <v>66</v>
      </c>
      <c r="BO33" s="206">
        <v>59</v>
      </c>
      <c r="BP33" s="206">
        <v>56</v>
      </c>
      <c r="BQ33" s="206">
        <v>56</v>
      </c>
      <c r="BR33" s="206">
        <v>50</v>
      </c>
      <c r="BS33" s="206">
        <v>47</v>
      </c>
      <c r="BT33" s="206">
        <v>49</v>
      </c>
      <c r="BU33" s="206">
        <v>44</v>
      </c>
      <c r="BV33" s="206">
        <v>30</v>
      </c>
      <c r="BW33" s="206">
        <v>20</v>
      </c>
      <c r="BX33" s="207">
        <v>14</v>
      </c>
      <c r="BY33" s="207">
        <v>10</v>
      </c>
      <c r="BZ33" s="207">
        <v>6</v>
      </c>
      <c r="CA33" s="208">
        <v>4</v>
      </c>
    </row>
    <row r="34" spans="1:79" x14ac:dyDescent="0.4">
      <c r="A34" s="312"/>
      <c r="B34" s="261" t="s">
        <v>570</v>
      </c>
      <c r="K34" s="206">
        <v>0</v>
      </c>
      <c r="L34" s="206">
        <v>0</v>
      </c>
      <c r="M34" s="206">
        <v>0</v>
      </c>
      <c r="N34" s="206">
        <v>0</v>
      </c>
      <c r="O34" s="206">
        <v>0</v>
      </c>
      <c r="P34" s="206">
        <v>0</v>
      </c>
      <c r="Q34" s="206">
        <v>0</v>
      </c>
      <c r="R34" s="206">
        <v>0</v>
      </c>
      <c r="S34" s="206">
        <v>0</v>
      </c>
      <c r="T34" s="206">
        <v>0</v>
      </c>
      <c r="U34" s="206">
        <v>0</v>
      </c>
      <c r="V34" s="206">
        <v>0</v>
      </c>
      <c r="W34" s="206">
        <v>0</v>
      </c>
      <c r="X34" s="206">
        <v>0</v>
      </c>
      <c r="Y34" s="206">
        <v>0</v>
      </c>
      <c r="Z34" s="206">
        <v>0</v>
      </c>
      <c r="AA34" s="206">
        <v>0</v>
      </c>
      <c r="AB34" s="206">
        <v>0</v>
      </c>
      <c r="AC34" s="206">
        <v>0</v>
      </c>
      <c r="AD34" s="206">
        <v>0</v>
      </c>
      <c r="AE34" s="206">
        <v>0</v>
      </c>
      <c r="AF34" s="206">
        <v>0</v>
      </c>
      <c r="AG34" s="206">
        <v>0</v>
      </c>
      <c r="AH34" s="206">
        <v>0</v>
      </c>
      <c r="AI34" s="206">
        <v>80</v>
      </c>
      <c r="AJ34" s="206">
        <v>276</v>
      </c>
      <c r="AK34" s="206">
        <v>476</v>
      </c>
      <c r="AL34" s="206">
        <v>658</v>
      </c>
      <c r="AM34" s="206">
        <v>882</v>
      </c>
      <c r="AN34" s="206">
        <v>1009</v>
      </c>
      <c r="AO34" s="206">
        <v>1434</v>
      </c>
      <c r="AP34" s="206">
        <v>1786</v>
      </c>
      <c r="AQ34" s="206">
        <v>2077</v>
      </c>
      <c r="AR34" s="206">
        <v>2382</v>
      </c>
      <c r="AS34" s="206">
        <v>2515</v>
      </c>
      <c r="AT34" s="206">
        <v>3044</v>
      </c>
      <c r="AU34" s="206">
        <v>3349</v>
      </c>
      <c r="AV34" s="206">
        <v>3642</v>
      </c>
      <c r="AW34" s="206">
        <v>3925</v>
      </c>
      <c r="AX34" s="206">
        <v>4219</v>
      </c>
      <c r="AY34" s="206">
        <v>4552</v>
      </c>
      <c r="AZ34" s="206">
        <v>4927</v>
      </c>
      <c r="BA34" s="206">
        <v>5280</v>
      </c>
      <c r="BB34" s="206">
        <v>5615</v>
      </c>
      <c r="BC34" s="206">
        <v>5947</v>
      </c>
      <c r="BD34" s="206">
        <v>6276</v>
      </c>
      <c r="BE34" s="206">
        <v>6589</v>
      </c>
      <c r="BF34" s="206">
        <v>6851</v>
      </c>
      <c r="BG34" s="206">
        <v>7122</v>
      </c>
      <c r="BH34" s="206">
        <v>7425</v>
      </c>
      <c r="BI34" s="206">
        <v>7700</v>
      </c>
      <c r="BJ34" s="206">
        <v>7963</v>
      </c>
      <c r="BK34" s="206">
        <v>8324</v>
      </c>
      <c r="BL34" s="206">
        <v>8673</v>
      </c>
      <c r="BM34" s="206">
        <v>9052</v>
      </c>
      <c r="BN34" s="206">
        <v>9320</v>
      </c>
      <c r="BO34" s="206">
        <v>9549</v>
      </c>
      <c r="BP34" s="206">
        <v>9848</v>
      </c>
      <c r="BQ34" s="206">
        <v>10021</v>
      </c>
      <c r="BR34" s="206">
        <v>10207</v>
      </c>
      <c r="BS34" s="206">
        <v>10335</v>
      </c>
      <c r="BT34" s="206">
        <v>10250</v>
      </c>
      <c r="BU34" s="206">
        <v>9876</v>
      </c>
      <c r="BV34" s="206">
        <v>9472</v>
      </c>
      <c r="BW34" s="206">
        <v>9147</v>
      </c>
      <c r="BX34" s="207">
        <v>8813</v>
      </c>
      <c r="BY34" s="207">
        <v>8471</v>
      </c>
      <c r="BZ34" s="207">
        <v>8132</v>
      </c>
      <c r="CA34" s="208">
        <v>7792</v>
      </c>
    </row>
    <row r="35" spans="1:79" x14ac:dyDescent="0.4">
      <c r="A35" s="312"/>
      <c r="B35" s="261" t="s">
        <v>273</v>
      </c>
      <c r="BT35" s="206">
        <v>196</v>
      </c>
      <c r="BU35" s="206">
        <v>607</v>
      </c>
      <c r="BV35" s="206">
        <v>974</v>
      </c>
      <c r="BW35" s="206">
        <v>1282</v>
      </c>
      <c r="BX35" s="207">
        <v>1665</v>
      </c>
      <c r="BY35" s="207">
        <v>2286</v>
      </c>
      <c r="BZ35" s="207">
        <v>2942</v>
      </c>
      <c r="CA35" s="208">
        <v>3623</v>
      </c>
    </row>
    <row r="36" spans="1:79" x14ac:dyDescent="0.4">
      <c r="A36" s="312"/>
      <c r="B36" s="261" t="s">
        <v>274</v>
      </c>
      <c r="BT36" s="206">
        <v>59</v>
      </c>
      <c r="BU36" s="206">
        <v>182</v>
      </c>
      <c r="BV36" s="206">
        <v>289</v>
      </c>
      <c r="BW36" s="206">
        <v>371</v>
      </c>
      <c r="BX36" s="207">
        <v>457</v>
      </c>
      <c r="BY36" s="207">
        <v>596</v>
      </c>
      <c r="BZ36" s="207">
        <v>739</v>
      </c>
      <c r="CA36" s="208">
        <v>888</v>
      </c>
    </row>
    <row r="37" spans="1:79" x14ac:dyDescent="0.4">
      <c r="A37" s="312"/>
      <c r="B37" s="528" t="s">
        <v>576</v>
      </c>
      <c r="K37" s="206">
        <v>0</v>
      </c>
      <c r="L37" s="206">
        <v>0</v>
      </c>
      <c r="M37" s="206">
        <v>0</v>
      </c>
      <c r="N37" s="206">
        <v>0</v>
      </c>
      <c r="O37" s="206">
        <v>0</v>
      </c>
      <c r="P37" s="206">
        <v>0</v>
      </c>
      <c r="Q37" s="206">
        <v>0</v>
      </c>
      <c r="R37" s="206">
        <v>0</v>
      </c>
      <c r="S37" s="206">
        <v>0</v>
      </c>
      <c r="T37" s="206">
        <v>0</v>
      </c>
      <c r="U37" s="206">
        <v>0</v>
      </c>
      <c r="V37" s="206">
        <v>0</v>
      </c>
      <c r="W37" s="206">
        <v>0</v>
      </c>
      <c r="X37" s="206">
        <v>0</v>
      </c>
      <c r="Y37" s="206">
        <v>0</v>
      </c>
      <c r="Z37" s="206">
        <v>0</v>
      </c>
      <c r="AA37" s="206">
        <v>130</v>
      </c>
      <c r="AB37" s="206">
        <v>123</v>
      </c>
      <c r="AC37" s="206">
        <v>110</v>
      </c>
      <c r="AD37" s="206">
        <v>98</v>
      </c>
      <c r="AE37" s="206">
        <v>93</v>
      </c>
      <c r="AF37" s="206">
        <v>79</v>
      </c>
      <c r="AG37" s="206">
        <v>72</v>
      </c>
      <c r="AH37" s="206">
        <v>63</v>
      </c>
      <c r="AI37" s="206">
        <v>55</v>
      </c>
      <c r="AJ37" s="206">
        <v>51</v>
      </c>
      <c r="AK37" s="206">
        <v>46</v>
      </c>
      <c r="AL37" s="206">
        <v>43</v>
      </c>
      <c r="AM37" s="206">
        <v>40</v>
      </c>
      <c r="AN37" s="206">
        <v>39</v>
      </c>
      <c r="AO37" s="206">
        <v>36</v>
      </c>
      <c r="AP37" s="206">
        <v>38</v>
      </c>
      <c r="AQ37" s="206">
        <v>37</v>
      </c>
      <c r="AR37" s="206">
        <v>36</v>
      </c>
      <c r="AS37" s="206">
        <v>35</v>
      </c>
      <c r="AT37" s="206">
        <v>32</v>
      </c>
      <c r="AU37" s="206">
        <v>31</v>
      </c>
      <c r="AV37" s="206">
        <v>29</v>
      </c>
      <c r="AW37" s="206">
        <v>28</v>
      </c>
      <c r="AX37" s="206">
        <v>27</v>
      </c>
      <c r="AY37" s="206">
        <v>28</v>
      </c>
      <c r="AZ37" s="206">
        <v>27</v>
      </c>
      <c r="BA37" s="206">
        <v>26</v>
      </c>
      <c r="BB37" s="206">
        <v>24</v>
      </c>
      <c r="BC37" s="206">
        <v>23</v>
      </c>
      <c r="BD37" s="206">
        <v>23</v>
      </c>
      <c r="BE37" s="206">
        <v>23</v>
      </c>
      <c r="BF37" s="206">
        <v>24</v>
      </c>
      <c r="BG37" s="206">
        <v>23</v>
      </c>
      <c r="BH37" s="206">
        <v>23</v>
      </c>
      <c r="BI37" s="206">
        <v>23</v>
      </c>
      <c r="BJ37" s="206">
        <v>23</v>
      </c>
      <c r="BK37" s="206">
        <v>25</v>
      </c>
      <c r="BL37" s="206">
        <v>26</v>
      </c>
      <c r="BM37" s="206">
        <v>28</v>
      </c>
      <c r="BN37" s="206">
        <v>29</v>
      </c>
      <c r="BO37" s="206">
        <v>33</v>
      </c>
      <c r="BP37" s="206">
        <v>35</v>
      </c>
      <c r="BQ37" s="206">
        <v>42</v>
      </c>
      <c r="BR37" s="206">
        <v>46</v>
      </c>
      <c r="BS37" s="206">
        <v>48</v>
      </c>
      <c r="BT37" s="206">
        <v>51</v>
      </c>
      <c r="BU37" s="206">
        <v>48</v>
      </c>
      <c r="BV37" s="206">
        <v>50</v>
      </c>
      <c r="BW37" s="206">
        <v>52</v>
      </c>
      <c r="BX37" s="207">
        <v>55</v>
      </c>
      <c r="BY37" s="207">
        <v>58</v>
      </c>
      <c r="BZ37" s="207">
        <v>59</v>
      </c>
      <c r="CA37" s="208">
        <v>62</v>
      </c>
    </row>
    <row r="38" spans="1:79" ht="26.25" customHeight="1" x14ac:dyDescent="0.4">
      <c r="A38" s="312"/>
      <c r="B38" s="528" t="s">
        <v>572</v>
      </c>
      <c r="K38" s="206">
        <v>0</v>
      </c>
      <c r="L38" s="206">
        <v>0</v>
      </c>
      <c r="M38" s="206">
        <v>0</v>
      </c>
      <c r="N38" s="206">
        <v>0</v>
      </c>
      <c r="O38" s="206">
        <v>0</v>
      </c>
      <c r="P38" s="206">
        <v>0</v>
      </c>
      <c r="Q38" s="206">
        <v>0</v>
      </c>
      <c r="R38" s="206">
        <v>0</v>
      </c>
      <c r="S38" s="206">
        <v>0</v>
      </c>
      <c r="T38" s="206">
        <v>0</v>
      </c>
      <c r="U38" s="206">
        <v>0</v>
      </c>
      <c r="V38" s="206">
        <v>0</v>
      </c>
      <c r="W38" s="206">
        <v>0</v>
      </c>
      <c r="X38" s="206">
        <v>0</v>
      </c>
      <c r="Y38" s="206">
        <v>0</v>
      </c>
      <c r="Z38" s="206">
        <v>0</v>
      </c>
      <c r="AA38" s="206">
        <v>0</v>
      </c>
      <c r="AB38" s="206">
        <v>0</v>
      </c>
      <c r="AC38" s="206">
        <v>0</v>
      </c>
      <c r="AD38" s="206">
        <v>0</v>
      </c>
      <c r="AE38" s="206">
        <v>0</v>
      </c>
      <c r="AF38" s="206">
        <v>0</v>
      </c>
      <c r="AG38" s="206">
        <v>0</v>
      </c>
      <c r="AH38" s="206">
        <v>0</v>
      </c>
      <c r="AI38" s="206">
        <v>0</v>
      </c>
      <c r="AJ38" s="206">
        <v>0</v>
      </c>
      <c r="AK38" s="206">
        <v>0</v>
      </c>
      <c r="AL38" s="206">
        <v>0</v>
      </c>
      <c r="AM38" s="206">
        <v>0</v>
      </c>
      <c r="AN38" s="206">
        <v>0</v>
      </c>
      <c r="AO38" s="206">
        <v>0</v>
      </c>
      <c r="AP38" s="206">
        <v>0</v>
      </c>
      <c r="AQ38" s="206">
        <v>0</v>
      </c>
      <c r="AR38" s="206">
        <v>0</v>
      </c>
      <c r="AS38" s="206">
        <v>0</v>
      </c>
      <c r="AT38" s="206">
        <v>0</v>
      </c>
      <c r="AU38" s="206">
        <v>0</v>
      </c>
      <c r="AV38" s="206">
        <v>0</v>
      </c>
      <c r="AW38" s="206">
        <v>0</v>
      </c>
      <c r="AX38" s="206">
        <v>0</v>
      </c>
      <c r="AY38" s="206">
        <v>721</v>
      </c>
      <c r="AZ38" s="206">
        <v>752</v>
      </c>
      <c r="BA38" s="206">
        <v>781</v>
      </c>
      <c r="BB38" s="206">
        <v>805</v>
      </c>
      <c r="BC38" s="206">
        <v>833</v>
      </c>
      <c r="BD38" s="206">
        <v>864</v>
      </c>
      <c r="BE38" s="206">
        <v>889</v>
      </c>
      <c r="BF38" s="206">
        <v>923</v>
      </c>
      <c r="BG38" s="206">
        <v>957</v>
      </c>
      <c r="BH38" s="206">
        <v>991</v>
      </c>
      <c r="BI38" s="206">
        <v>1015</v>
      </c>
      <c r="BJ38" s="206">
        <v>1046</v>
      </c>
      <c r="BK38" s="206">
        <v>1079</v>
      </c>
      <c r="BL38" s="206">
        <v>1109</v>
      </c>
      <c r="BM38" s="206">
        <v>1139</v>
      </c>
      <c r="BN38" s="206">
        <v>1165</v>
      </c>
      <c r="BO38" s="206">
        <v>1180</v>
      </c>
      <c r="BP38" s="206">
        <v>1195</v>
      </c>
      <c r="BQ38" s="206">
        <v>1209</v>
      </c>
      <c r="BR38" s="206">
        <v>1219</v>
      </c>
      <c r="BS38" s="206">
        <v>1219</v>
      </c>
      <c r="BT38" s="206">
        <v>1216</v>
      </c>
      <c r="BU38" s="206">
        <v>1200</v>
      </c>
      <c r="BV38" s="206">
        <v>1177</v>
      </c>
      <c r="BW38" s="206">
        <v>1160</v>
      </c>
      <c r="BX38" s="207">
        <v>1146</v>
      </c>
      <c r="BY38" s="207">
        <v>1147</v>
      </c>
      <c r="BZ38" s="207">
        <v>1152</v>
      </c>
      <c r="CA38" s="208">
        <v>1155</v>
      </c>
    </row>
    <row r="39" spans="1:79" ht="15.75" customHeight="1" thickBot="1" x14ac:dyDescent="0.45">
      <c r="A39" s="349"/>
      <c r="B39" s="350"/>
      <c r="C39" s="349"/>
      <c r="D39" s="524"/>
      <c r="E39" s="524"/>
      <c r="F39" s="524"/>
      <c r="G39" s="524"/>
      <c r="H39" s="524"/>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4"/>
      <c r="AP39" s="524"/>
      <c r="AQ39" s="524"/>
      <c r="AR39" s="524"/>
      <c r="AS39" s="524"/>
      <c r="AT39" s="524"/>
      <c r="AU39" s="524"/>
      <c r="AV39" s="524"/>
      <c r="AW39" s="524"/>
      <c r="AX39" s="524"/>
      <c r="AY39" s="524"/>
      <c r="AZ39" s="524"/>
      <c r="BA39" s="524"/>
      <c r="BB39" s="524"/>
      <c r="BC39" s="524"/>
      <c r="BD39" s="524"/>
      <c r="BE39" s="524"/>
      <c r="BF39" s="524"/>
      <c r="BG39" s="524"/>
      <c r="BH39" s="524"/>
      <c r="BI39" s="524"/>
      <c r="BJ39" s="524"/>
      <c r="BK39" s="524"/>
      <c r="BL39" s="524"/>
      <c r="BM39" s="524"/>
      <c r="BN39" s="524"/>
      <c r="BO39" s="524"/>
      <c r="BP39" s="524"/>
      <c r="BQ39" s="524"/>
      <c r="BR39" s="524"/>
      <c r="BS39" s="524"/>
      <c r="BT39" s="524"/>
      <c r="BU39" s="524"/>
      <c r="BV39" s="524"/>
      <c r="BW39" s="532"/>
      <c r="BX39" s="532"/>
      <c r="BY39" s="532"/>
      <c r="BZ39" s="532"/>
      <c r="CA39" s="53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tint="0.39997558519241921"/>
  </sheetPr>
  <dimension ref="A1:AF42"/>
  <sheetViews>
    <sheetView zoomScale="70" zoomScaleNormal="70" workbookViewId="0">
      <pane xSplit="3" ySplit="4" topLeftCell="X5"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48" bestFit="1" customWidth="1"/>
    <col min="2" max="2" width="75.73046875" style="48" customWidth="1"/>
    <col min="3" max="3" width="25.73046875" style="48" customWidth="1"/>
    <col min="4" max="29" width="12.73046875" style="48" customWidth="1"/>
    <col min="30" max="31" width="12.86328125" style="48" customWidth="1"/>
    <col min="32" max="32" width="12.86328125" style="54" customWidth="1"/>
    <col min="33" max="16384" width="9.1328125" style="48"/>
  </cols>
  <sheetData>
    <row r="1" spans="1:32" s="43" customFormat="1" ht="25.5" customHeight="1" thickBot="1" x14ac:dyDescent="0.4">
      <c r="A1" s="40" t="s">
        <v>42</v>
      </c>
      <c r="B1" s="41" t="s">
        <v>82</v>
      </c>
      <c r="C1" s="40"/>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row>
    <row r="2" spans="1:32" ht="33" customHeight="1" x14ac:dyDescent="0.4">
      <c r="A2" s="44" t="s">
        <v>592</v>
      </c>
      <c r="B2" s="17" t="s">
        <v>83</v>
      </c>
      <c r="C2" s="45"/>
      <c r="D2" s="46" t="s">
        <v>593</v>
      </c>
      <c r="E2" s="46" t="s">
        <v>594</v>
      </c>
      <c r="F2" s="46" t="s">
        <v>595</v>
      </c>
      <c r="G2" s="46" t="s">
        <v>596</v>
      </c>
      <c r="H2" s="46" t="s">
        <v>597</v>
      </c>
      <c r="I2" s="46" t="s">
        <v>598</v>
      </c>
      <c r="J2" s="46" t="s">
        <v>599</v>
      </c>
      <c r="K2" s="46" t="s">
        <v>600</v>
      </c>
      <c r="L2" s="46" t="s">
        <v>601</v>
      </c>
      <c r="M2" s="46" t="s">
        <v>602</v>
      </c>
      <c r="N2" s="46" t="s">
        <v>603</v>
      </c>
      <c r="O2" s="46" t="s">
        <v>604</v>
      </c>
      <c r="P2" s="46" t="s">
        <v>605</v>
      </c>
      <c r="Q2" s="46" t="s">
        <v>606</v>
      </c>
      <c r="R2" s="46" t="s">
        <v>607</v>
      </c>
      <c r="S2" s="46" t="s">
        <v>608</v>
      </c>
      <c r="T2" s="46" t="s">
        <v>609</v>
      </c>
      <c r="U2" s="46" t="s">
        <v>610</v>
      </c>
      <c r="V2" s="46" t="s">
        <v>611</v>
      </c>
      <c r="W2" s="46" t="s">
        <v>612</v>
      </c>
      <c r="X2" s="46" t="s">
        <v>613</v>
      </c>
      <c r="Y2" s="46" t="s">
        <v>614</v>
      </c>
      <c r="Z2" s="46" t="s">
        <v>615</v>
      </c>
      <c r="AA2" s="46" t="s">
        <v>616</v>
      </c>
      <c r="AB2" s="46" t="s">
        <v>617</v>
      </c>
      <c r="AC2" s="46" t="s">
        <v>618</v>
      </c>
      <c r="AD2" s="46" t="s">
        <v>619</v>
      </c>
      <c r="AE2" s="46" t="s">
        <v>620</v>
      </c>
      <c r="AF2" s="47" t="s">
        <v>621</v>
      </c>
    </row>
    <row r="3" spans="1:32" s="52" customFormat="1" x14ac:dyDescent="0.4">
      <c r="A3" s="19">
        <v>2019</v>
      </c>
      <c r="B3" s="20" t="s">
        <v>84</v>
      </c>
      <c r="C3" s="49"/>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623</v>
      </c>
      <c r="AB3" s="50" t="s">
        <v>623</v>
      </c>
      <c r="AC3" s="50" t="s">
        <v>623</v>
      </c>
      <c r="AD3" s="50" t="s">
        <v>623</v>
      </c>
      <c r="AE3" s="50" t="s">
        <v>623</v>
      </c>
      <c r="AF3" s="51" t="s">
        <v>623</v>
      </c>
    </row>
    <row r="4" spans="1:32" x14ac:dyDescent="0.4">
      <c r="A4" s="53"/>
      <c r="B4" s="20" t="s">
        <v>85</v>
      </c>
      <c r="C4" s="54"/>
      <c r="D4" s="55"/>
      <c r="E4" s="55"/>
      <c r="F4" s="55"/>
      <c r="G4" s="55"/>
      <c r="H4" s="55"/>
      <c r="I4" s="55"/>
      <c r="J4" s="55"/>
      <c r="K4" s="55"/>
      <c r="L4" s="55"/>
      <c r="M4" s="55"/>
      <c r="N4" s="55"/>
      <c r="O4" s="55"/>
      <c r="P4" s="55"/>
      <c r="Q4" s="55"/>
      <c r="R4" s="55"/>
      <c r="S4" s="55"/>
      <c r="T4" s="55"/>
      <c r="U4" s="55"/>
      <c r="V4" s="55"/>
      <c r="W4" s="55"/>
      <c r="X4" s="55"/>
      <c r="Y4" s="56"/>
      <c r="Z4" s="56"/>
      <c r="AA4" s="56"/>
      <c r="AB4" s="56"/>
      <c r="AC4" s="56"/>
      <c r="AD4" s="56"/>
      <c r="AE4" s="56"/>
      <c r="AF4" s="57"/>
    </row>
    <row r="5" spans="1:32" ht="39" customHeight="1" x14ac:dyDescent="0.4">
      <c r="A5" s="58"/>
      <c r="B5" s="59" t="s">
        <v>86</v>
      </c>
      <c r="C5" s="54"/>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7"/>
    </row>
    <row r="6" spans="1:32" x14ac:dyDescent="0.4">
      <c r="A6" s="58"/>
      <c r="B6" s="60" t="s">
        <v>87</v>
      </c>
      <c r="C6" s="54"/>
      <c r="D6" s="61"/>
      <c r="E6" s="62">
        <f t="shared" ref="E6:AF6" si="0">SUM(E7:E14)</f>
        <v>51.622084040333228</v>
      </c>
      <c r="F6" s="62">
        <f t="shared" si="0"/>
        <v>50.009977125794919</v>
      </c>
      <c r="G6" s="62">
        <f t="shared" si="0"/>
        <v>50.98984533457768</v>
      </c>
      <c r="H6" s="62">
        <f t="shared" si="0"/>
        <v>53.972551807672602</v>
      </c>
      <c r="I6" s="62">
        <f t="shared" si="0"/>
        <v>58.659853022719595</v>
      </c>
      <c r="J6" s="62">
        <f t="shared" si="0"/>
        <v>62.48273957275827</v>
      </c>
      <c r="K6" s="62">
        <f t="shared" si="0"/>
        <v>66.353037642187914</v>
      </c>
      <c r="L6" s="62">
        <f t="shared" si="0"/>
        <v>75.860724302646474</v>
      </c>
      <c r="M6" s="62">
        <f t="shared" si="0"/>
        <v>82.067054541575217</v>
      </c>
      <c r="N6" s="62">
        <f t="shared" si="0"/>
        <v>85.735102108335752</v>
      </c>
      <c r="O6" s="62">
        <f t="shared" si="0"/>
        <v>87.964124233385704</v>
      </c>
      <c r="P6" s="62">
        <f t="shared" si="0"/>
        <v>92.968407419709152</v>
      </c>
      <c r="Q6" s="62">
        <f t="shared" si="0"/>
        <v>102.21952500021142</v>
      </c>
      <c r="R6" s="62">
        <f t="shared" si="0"/>
        <v>110.11518095774294</v>
      </c>
      <c r="S6" s="62">
        <f t="shared" si="0"/>
        <v>113.74570530055351</v>
      </c>
      <c r="T6" s="62">
        <f t="shared" si="0"/>
        <v>115.12790591792822</v>
      </c>
      <c r="U6" s="62">
        <f t="shared" si="0"/>
        <v>116.60660043385201</v>
      </c>
      <c r="V6" s="62">
        <f t="shared" si="0"/>
        <v>116.13703237745941</v>
      </c>
      <c r="W6" s="62">
        <f t="shared" si="0"/>
        <v>119.11573875636091</v>
      </c>
      <c r="X6" s="62">
        <f t="shared" si="0"/>
        <v>119.89670736505114</v>
      </c>
      <c r="Y6" s="62">
        <f t="shared" si="0"/>
        <v>119.00255645004633</v>
      </c>
      <c r="Z6" s="62">
        <f t="shared" si="0"/>
        <v>119.5268098614804</v>
      </c>
      <c r="AA6" s="62">
        <f t="shared" si="0"/>
        <v>119.70592590609503</v>
      </c>
      <c r="AB6" s="62">
        <f t="shared" si="0"/>
        <v>121.35214747049115</v>
      </c>
      <c r="AC6" s="62">
        <f t="shared" si="0"/>
        <v>123.34274246212809</v>
      </c>
      <c r="AD6" s="62">
        <f t="shared" si="0"/>
        <v>126.2380319076719</v>
      </c>
      <c r="AE6" s="62">
        <f t="shared" si="0"/>
        <v>129.63665742463115</v>
      </c>
      <c r="AF6" s="63">
        <f t="shared" si="0"/>
        <v>133.97280473598704</v>
      </c>
    </row>
    <row r="7" spans="1:32" x14ac:dyDescent="0.4">
      <c r="A7" s="58"/>
      <c r="B7" s="64" t="s">
        <v>88</v>
      </c>
      <c r="C7" s="54"/>
      <c r="D7" s="61"/>
      <c r="E7" s="61">
        <v>49.522258040333227</v>
      </c>
      <c r="F7" s="61">
        <v>47.94075612579492</v>
      </c>
      <c r="G7" s="61">
        <v>48.817721334577683</v>
      </c>
      <c r="H7" s="61">
        <v>50.5854988076726</v>
      </c>
      <c r="I7" s="61">
        <v>51.883424022719595</v>
      </c>
      <c r="J7" s="61">
        <v>54.365118981839004</v>
      </c>
      <c r="K7" s="61">
        <v>57.195018619281669</v>
      </c>
      <c r="L7" s="61">
        <v>50.662741000452883</v>
      </c>
      <c r="M7" s="61">
        <v>54.10067754659589</v>
      </c>
      <c r="N7" s="61">
        <v>55.674895839882012</v>
      </c>
      <c r="O7" s="61">
        <v>56.361967095488751</v>
      </c>
      <c r="P7" s="61">
        <v>59.499337920416103</v>
      </c>
      <c r="Q7" s="61">
        <v>63.782191828598116</v>
      </c>
      <c r="R7" s="61">
        <v>67.233481378878622</v>
      </c>
      <c r="S7" s="61">
        <v>69.259449255491134</v>
      </c>
      <c r="T7" s="61">
        <v>69.964226882307997</v>
      </c>
      <c r="U7" s="61">
        <v>71.417663478022078</v>
      </c>
      <c r="V7" s="61">
        <v>71.767201772029836</v>
      </c>
      <c r="W7" s="61">
        <v>74.445109712650194</v>
      </c>
      <c r="X7" s="61">
        <v>76.187954208095761</v>
      </c>
      <c r="Y7" s="61">
        <v>76.445942508109439</v>
      </c>
      <c r="Z7" s="61">
        <v>78.403229408840417</v>
      </c>
      <c r="AA7" s="61">
        <v>81.297987267118131</v>
      </c>
      <c r="AB7" s="61">
        <v>80.930626779664379</v>
      </c>
      <c r="AC7" s="61">
        <v>82.150127036024131</v>
      </c>
      <c r="AD7" s="61">
        <v>84.343385760943619</v>
      </c>
      <c r="AE7" s="61">
        <v>87.07272780296563</v>
      </c>
      <c r="AF7" s="65">
        <v>90.569532596799348</v>
      </c>
    </row>
    <row r="8" spans="1:32" x14ac:dyDescent="0.4">
      <c r="A8" s="58"/>
      <c r="B8" s="64" t="s">
        <v>89</v>
      </c>
      <c r="C8" s="54"/>
      <c r="D8" s="66"/>
      <c r="E8" s="67">
        <v>2.0998259999999993</v>
      </c>
      <c r="F8" s="67">
        <v>2.0692210000000011</v>
      </c>
      <c r="G8" s="67">
        <v>2.1721239999999997</v>
      </c>
      <c r="H8" s="67">
        <v>2.2900530000000003</v>
      </c>
      <c r="I8" s="67">
        <v>2.3074289999999991</v>
      </c>
      <c r="J8" s="67">
        <v>2.4446205909192615</v>
      </c>
      <c r="K8" s="67">
        <v>2.5100190229062487</v>
      </c>
      <c r="L8" s="67">
        <v>2.3129833021935946</v>
      </c>
      <c r="M8" s="67">
        <v>2.4395769949793151</v>
      </c>
      <c r="N8" s="67">
        <v>2.4642882684537462</v>
      </c>
      <c r="O8" s="67">
        <v>2.4994651378969461</v>
      </c>
      <c r="P8" s="67">
        <v>2.5812694992930538</v>
      </c>
      <c r="Q8" s="67">
        <v>2.7356939902229587</v>
      </c>
      <c r="R8" s="67">
        <v>2.8884295788643231</v>
      </c>
      <c r="S8" s="67">
        <v>2.9448395410833914</v>
      </c>
      <c r="T8" s="67">
        <v>2.9857251693702178</v>
      </c>
      <c r="U8" s="67">
        <v>3.0934481784299397</v>
      </c>
      <c r="V8" s="67">
        <v>3.1585510180495651</v>
      </c>
      <c r="W8" s="67">
        <v>3.2808139995907384</v>
      </c>
      <c r="X8" s="67">
        <v>3.383444008815391</v>
      </c>
      <c r="Y8" s="67">
        <v>3.399657294326889</v>
      </c>
      <c r="Z8" s="67">
        <v>3.4602890000000004</v>
      </c>
      <c r="AA8" s="67">
        <v>3.7857630000000002</v>
      </c>
      <c r="AB8" s="67">
        <v>3.7021605000000006</v>
      </c>
      <c r="AC8" s="67">
        <v>3.8304385000000001</v>
      </c>
      <c r="AD8" s="67">
        <v>3.9293610000000005</v>
      </c>
      <c r="AE8" s="67">
        <v>4.0291550000000003</v>
      </c>
      <c r="AF8" s="68">
        <v>4.1251205000000004</v>
      </c>
    </row>
    <row r="9" spans="1:32" x14ac:dyDescent="0.4">
      <c r="A9" s="58"/>
      <c r="B9" s="64" t="s">
        <v>90</v>
      </c>
      <c r="C9" s="54"/>
      <c r="D9" s="66"/>
      <c r="E9" s="67"/>
      <c r="F9" s="67"/>
      <c r="G9" s="67"/>
      <c r="H9" s="67"/>
      <c r="I9" s="67"/>
      <c r="J9" s="67"/>
      <c r="K9" s="67"/>
      <c r="L9" s="67"/>
      <c r="M9" s="67"/>
      <c r="N9" s="67"/>
      <c r="O9" s="67"/>
      <c r="P9" s="67"/>
      <c r="Q9" s="67"/>
      <c r="R9" s="67"/>
      <c r="S9" s="67"/>
      <c r="T9" s="67"/>
      <c r="U9" s="67"/>
      <c r="V9" s="67"/>
      <c r="W9" s="67"/>
      <c r="X9" s="67"/>
      <c r="Y9" s="67"/>
      <c r="Z9" s="67">
        <v>0</v>
      </c>
      <c r="AA9" s="67">
        <v>3.4174047307417646E-3</v>
      </c>
      <c r="AB9" s="67">
        <v>-5.8521595830649351E-2</v>
      </c>
      <c r="AC9" s="67">
        <v>0.15327363973876532</v>
      </c>
      <c r="AD9" s="67">
        <v>0.28052330620392102</v>
      </c>
      <c r="AE9" s="67">
        <v>0.1326578031920484</v>
      </c>
      <c r="AF9" s="68">
        <v>0.30145228575452593</v>
      </c>
    </row>
    <row r="10" spans="1:32" ht="15.75" customHeight="1" x14ac:dyDescent="0.4">
      <c r="A10" s="72"/>
      <c r="B10" s="64" t="s">
        <v>91</v>
      </c>
      <c r="C10" s="54"/>
      <c r="D10" s="61"/>
      <c r="E10" s="61">
        <f>'Non-DWP welfare'!AZ41/1000+'Non-DWP welfare'!AZ42/1000</f>
        <v>0</v>
      </c>
      <c r="F10" s="61">
        <f>'Non-DWP welfare'!BA41/1000+'Non-DWP welfare'!BA42/1000</f>
        <v>0</v>
      </c>
      <c r="G10" s="61">
        <f>'Non-DWP welfare'!BB41/1000+'Non-DWP welfare'!BB42/1000</f>
        <v>0</v>
      </c>
      <c r="H10" s="61">
        <f>'Non-DWP welfare'!BC41/1000+'Non-DWP welfare'!BC42/1000</f>
        <v>1.097</v>
      </c>
      <c r="I10" s="61">
        <f>'Non-DWP welfare'!BD41/1000+'Non-DWP welfare'!BD42/1000</f>
        <v>4.4690000000000003</v>
      </c>
      <c r="J10" s="61">
        <f>'Non-DWP welfare'!BE41/1000+'Non-DWP welfare'!BE42/1000</f>
        <v>5.673</v>
      </c>
      <c r="K10" s="61">
        <f>'Non-DWP welfare'!BF41/1000+'Non-DWP welfare'!BF42/1000</f>
        <v>6.6479999999999997</v>
      </c>
      <c r="L10" s="61">
        <f>'Non-DWP welfare'!BG41/1000+'Non-DWP welfare'!BG42/1000</f>
        <v>13.440000000000001</v>
      </c>
      <c r="M10" s="61">
        <f>'Non-DWP welfare'!BH41/1000+'Non-DWP welfare'!BH42/1000</f>
        <v>15.896000000000001</v>
      </c>
      <c r="N10" s="61">
        <f>'Non-DWP welfare'!BI41/1000+'Non-DWP welfare'!BI42/1000</f>
        <v>17.332000000000001</v>
      </c>
      <c r="O10" s="61">
        <f>'Non-DWP welfare'!BJ41/1000+'Non-DWP welfare'!BJ42/1000</f>
        <v>18.684000000000001</v>
      </c>
      <c r="P10" s="61">
        <f>'Non-DWP welfare'!BK41/1000+'Non-DWP welfare'!BK42/1000</f>
        <v>20.03</v>
      </c>
      <c r="Q10" s="61">
        <f>'Non-DWP welfare'!BL41/1000+'Non-DWP welfare'!BL42/1000</f>
        <v>24.099162181390334</v>
      </c>
      <c r="R10" s="61">
        <f>'Non-DWP welfare'!BM41/1000+'Non-DWP welfare'!BM42/1000</f>
        <v>27.600999999999999</v>
      </c>
      <c r="S10" s="61">
        <f>'Non-DWP welfare'!BN41/1000+'Non-DWP welfare'!BN42/1000</f>
        <v>28.879493928319999</v>
      </c>
      <c r="T10" s="61">
        <f>'Non-DWP welfare'!BO41/1000+'Non-DWP welfare'!BO42/1000</f>
        <v>29.830088114479999</v>
      </c>
      <c r="U10" s="61">
        <f>'Non-DWP welfare'!BP41/1000+'Non-DWP welfare'!BP42/1000</f>
        <v>29.887844814499999</v>
      </c>
      <c r="V10" s="61">
        <f>'Non-DWP welfare'!BQ41/1000+'Non-DWP welfare'!BQ42/1000</f>
        <v>29.709964027239998</v>
      </c>
      <c r="W10" s="61">
        <f>'Non-DWP welfare'!BR41/1000+'Non-DWP welfare'!BR42/1000</f>
        <v>29.731818387810002</v>
      </c>
      <c r="X10" s="61">
        <f>'Non-DWP welfare'!BS41/1000+'Non-DWP welfare'!BS42/1000</f>
        <v>28.53890914814</v>
      </c>
      <c r="Y10" s="61">
        <f>'Non-DWP welfare'!BT41/1000+'Non-DWP welfare'!BT42/1000</f>
        <v>27.428956647610001</v>
      </c>
      <c r="Z10" s="61">
        <f>'Non-DWP welfare'!BU41/1000+'Non-DWP welfare'!BU42/1000</f>
        <v>25.94032867664</v>
      </c>
      <c r="AA10" s="61">
        <f>'Non-DWP welfare'!BV41/1000+'Non-DWP welfare'!BV42/1000</f>
        <v>22.844644978987485</v>
      </c>
      <c r="AB10" s="61">
        <f>'Non-DWP welfare'!BW41/1000+'Non-DWP welfare'!BW42/1000</f>
        <v>24.817423506807682</v>
      </c>
      <c r="AC10" s="61">
        <f>'Non-DWP welfare'!BX41/1000+'Non-DWP welfare'!BX42/1000</f>
        <v>24.812403322554232</v>
      </c>
      <c r="AD10" s="61">
        <f>'Non-DWP welfare'!BY41/1000+'Non-DWP welfare'!BY42/1000</f>
        <v>24.874243958595407</v>
      </c>
      <c r="AE10" s="61">
        <f>'Non-DWP welfare'!BZ41/1000+'Non-DWP welfare'!BZ42/1000</f>
        <v>25.141813883715706</v>
      </c>
      <c r="AF10" s="65">
        <f>'Non-DWP welfare'!CA41/1000+'Non-DWP welfare'!CA42/1000</f>
        <v>25.264674076504871</v>
      </c>
    </row>
    <row r="11" spans="1:32" ht="15.75" customHeight="1" x14ac:dyDescent="0.4">
      <c r="A11" s="72"/>
      <c r="B11" s="64" t="s">
        <v>92</v>
      </c>
      <c r="C11" s="54"/>
      <c r="D11" s="61"/>
      <c r="E11" s="61">
        <f>'Non-DWP welfare'!AZ45/1000</f>
        <v>0</v>
      </c>
      <c r="F11" s="61">
        <f>'Non-DWP welfare'!BA45/1000</f>
        <v>0</v>
      </c>
      <c r="G11" s="61">
        <f>'Non-DWP welfare'!BB45/1000</f>
        <v>0</v>
      </c>
      <c r="H11" s="61">
        <f>'Non-DWP welfare'!BC45/1000</f>
        <v>0</v>
      </c>
      <c r="I11" s="61">
        <f>'Non-DWP welfare'!BD45/1000</f>
        <v>0</v>
      </c>
      <c r="J11" s="61">
        <f>'Non-DWP welfare'!BE45/1000</f>
        <v>0</v>
      </c>
      <c r="K11" s="61">
        <f>'Non-DWP welfare'!BF45/1000</f>
        <v>0</v>
      </c>
      <c r="L11" s="61">
        <f>'Non-DWP welfare'!BG45/1000</f>
        <v>9.4250000000000007</v>
      </c>
      <c r="M11" s="61">
        <f>'Non-DWP welfare'!BH45/1000</f>
        <v>9.593</v>
      </c>
      <c r="N11" s="61">
        <f>'Non-DWP welfare'!BI45/1000</f>
        <v>9.77</v>
      </c>
      <c r="O11" s="61">
        <f>'Non-DWP welfare'!BJ45/1000</f>
        <v>10.156000000000001</v>
      </c>
      <c r="P11" s="61">
        <f>'Non-DWP welfare'!BK45/1000</f>
        <v>10.603</v>
      </c>
      <c r="Q11" s="61">
        <f>'Non-DWP welfare'!BL45/1000</f>
        <v>11.262</v>
      </c>
      <c r="R11" s="61">
        <f>'Non-DWP welfare'!BM45/1000</f>
        <v>11.824</v>
      </c>
      <c r="S11" s="61">
        <f>'Non-DWP welfare'!BN45/1000</f>
        <v>12.159883575658979</v>
      </c>
      <c r="T11" s="61">
        <f>'Non-DWP welfare'!BO45/1000</f>
        <v>12.17729075177</v>
      </c>
      <c r="U11" s="61">
        <f>'Non-DWP welfare'!BP45/1000</f>
        <v>12.1673369629</v>
      </c>
      <c r="V11" s="61">
        <f>'Non-DWP welfare'!BQ45/1000</f>
        <v>11.437615560140001</v>
      </c>
      <c r="W11" s="61">
        <f>'Non-DWP welfare'!BR45/1000</f>
        <v>11.58199665631</v>
      </c>
      <c r="X11" s="61">
        <f>'Non-DWP welfare'!BS45/1000</f>
        <v>11.680999999999999</v>
      </c>
      <c r="Y11" s="61">
        <f>'Non-DWP welfare'!BT45/1000</f>
        <v>11.64</v>
      </c>
      <c r="Z11" s="61">
        <f>'Non-DWP welfare'!BU45/1000</f>
        <v>11.599609626499999</v>
      </c>
      <c r="AA11" s="61">
        <f>'Non-DWP welfare'!BV45/1000</f>
        <v>11.565524793994419</v>
      </c>
      <c r="AB11" s="61">
        <f>'Non-DWP welfare'!BW45/1000</f>
        <v>11.583327715291814</v>
      </c>
      <c r="AC11" s="61">
        <f>'Non-DWP welfare'!BX45/1000</f>
        <v>11.860942559496428</v>
      </c>
      <c r="AD11" s="61">
        <f>'Non-DWP welfare'!BY45/1000</f>
        <v>12.107775557584899</v>
      </c>
      <c r="AE11" s="61">
        <f>'Non-DWP welfare'!BZ45/1000</f>
        <v>12.377859183986013</v>
      </c>
      <c r="AF11" s="65">
        <f>'Non-DWP welfare'!CA45/1000</f>
        <v>12.658811781547593</v>
      </c>
    </row>
    <row r="12" spans="1:32" ht="15" customHeight="1" x14ac:dyDescent="0.4">
      <c r="A12" s="72"/>
      <c r="B12" s="64" t="s">
        <v>93</v>
      </c>
      <c r="C12" s="54"/>
      <c r="D12" s="61"/>
      <c r="E12" s="61">
        <f>'Non-DWP welfare'!AZ48/1000</f>
        <v>0</v>
      </c>
      <c r="F12" s="61">
        <f>'Non-DWP welfare'!BA48/1000</f>
        <v>0</v>
      </c>
      <c r="G12" s="61">
        <f>'Non-DWP welfare'!BB48/1000</f>
        <v>0</v>
      </c>
      <c r="H12" s="61">
        <f>'Non-DWP welfare'!BC48/1000</f>
        <v>0</v>
      </c>
      <c r="I12" s="61">
        <f>'Non-DWP welfare'!BD48/1000</f>
        <v>0</v>
      </c>
      <c r="J12" s="61">
        <f>'Non-DWP welfare'!BE48/1000</f>
        <v>0</v>
      </c>
      <c r="K12" s="61">
        <f>'Non-DWP welfare'!BF48/1000</f>
        <v>0</v>
      </c>
      <c r="L12" s="61">
        <f>'Non-DWP welfare'!BG48/1000</f>
        <v>0</v>
      </c>
      <c r="M12" s="61">
        <f>'Non-DWP welfare'!BH48/1000</f>
        <v>0</v>
      </c>
      <c r="N12" s="61">
        <f>'Non-DWP welfare'!BI48/1000</f>
        <v>0</v>
      </c>
      <c r="O12" s="61">
        <f>'Non-DWP welfare'!BJ48/1000</f>
        <v>0</v>
      </c>
      <c r="P12" s="61">
        <f>'Non-DWP welfare'!BK48/1000</f>
        <v>0</v>
      </c>
      <c r="Q12" s="61">
        <f>'Non-DWP welfare'!BL48/1000</f>
        <v>0</v>
      </c>
      <c r="R12" s="61">
        <f>'Non-DWP welfare'!BM48/1000</f>
        <v>0</v>
      </c>
      <c r="S12" s="61">
        <f>'Non-DWP welfare'!BN48/1000</f>
        <v>0</v>
      </c>
      <c r="T12" s="61">
        <f>'Non-DWP welfare'!BO48/1000</f>
        <v>0</v>
      </c>
      <c r="U12" s="61">
        <f>'Non-DWP welfare'!BP48/1000</f>
        <v>0</v>
      </c>
      <c r="V12" s="61">
        <f>'Non-DWP welfare'!BQ48/1000</f>
        <v>0</v>
      </c>
      <c r="W12" s="61">
        <f>'Non-DWP welfare'!BR48/1000</f>
        <v>0</v>
      </c>
      <c r="X12" s="61">
        <f>'Non-DWP welfare'!BS48/1000</f>
        <v>0</v>
      </c>
      <c r="Y12" s="61">
        <f>'Non-DWP welfare'!BT48/1000</f>
        <v>0</v>
      </c>
      <c r="Z12" s="61">
        <f>'Non-DWP welfare'!BU48/1000</f>
        <v>3.2353149500000004E-2</v>
      </c>
      <c r="AA12" s="61">
        <f>'Non-DWP welfare'!BV48/1000</f>
        <v>0.11768846126425758</v>
      </c>
      <c r="AB12" s="61">
        <f>'Non-DWP welfare'!BW48/1000</f>
        <v>0.28323056455790729</v>
      </c>
      <c r="AC12" s="61">
        <f>'Non-DWP welfare'!BX48/1000</f>
        <v>0.43665740431453764</v>
      </c>
      <c r="AD12" s="61">
        <f>'Non-DWP welfare'!BY48/1000</f>
        <v>0.60174232434406028</v>
      </c>
      <c r="AE12" s="61">
        <f>'Non-DWP welfare'!BZ48/1000</f>
        <v>0.77944375077173544</v>
      </c>
      <c r="AF12" s="65">
        <f>'Non-DWP welfare'!CA48/1000</f>
        <v>0.950213495380694</v>
      </c>
    </row>
    <row r="13" spans="1:32" ht="15" customHeight="1" x14ac:dyDescent="0.4">
      <c r="A13" s="72"/>
      <c r="B13" s="64" t="s">
        <v>94</v>
      </c>
      <c r="C13" s="54"/>
      <c r="D13" s="61"/>
      <c r="E13" s="61">
        <v>0</v>
      </c>
      <c r="F13" s="61">
        <v>0</v>
      </c>
      <c r="G13" s="61">
        <v>0</v>
      </c>
      <c r="H13" s="61">
        <v>0</v>
      </c>
      <c r="I13" s="61">
        <v>0</v>
      </c>
      <c r="J13" s="61">
        <v>0</v>
      </c>
      <c r="K13" s="61">
        <v>0</v>
      </c>
      <c r="L13" s="61">
        <v>0.02</v>
      </c>
      <c r="M13" s="61">
        <v>3.78E-2</v>
      </c>
      <c r="N13" s="61">
        <v>0.05</v>
      </c>
      <c r="O13" s="61">
        <v>6.692E-3</v>
      </c>
      <c r="P13" s="61">
        <v>4.2799999999999998E-2</v>
      </c>
      <c r="Q13" s="61">
        <v>4.4476999999999996E-2</v>
      </c>
      <c r="R13" s="61">
        <v>4.7670000000000004E-2</v>
      </c>
      <c r="S13" s="61">
        <v>5.7038999999999999E-2</v>
      </c>
      <c r="T13" s="61">
        <v>8.4574999999999997E-2</v>
      </c>
      <c r="U13" s="61">
        <v>4.0307000000000003E-2</v>
      </c>
      <c r="V13" s="61">
        <v>6.3699999999999993E-2</v>
      </c>
      <c r="W13" s="61">
        <v>7.5999999999999998E-2</v>
      </c>
      <c r="X13" s="61">
        <v>0.10539999999999999</v>
      </c>
      <c r="Y13" s="61">
        <v>8.8000000000000009E-2</v>
      </c>
      <c r="Z13" s="61">
        <v>9.0999999999999998E-2</v>
      </c>
      <c r="AA13" s="61">
        <v>9.0899999999999995E-2</v>
      </c>
      <c r="AB13" s="61">
        <v>9.3899999999999997E-2</v>
      </c>
      <c r="AC13" s="61">
        <v>9.8900000000000002E-2</v>
      </c>
      <c r="AD13" s="61">
        <v>0.10100000000000001</v>
      </c>
      <c r="AE13" s="61">
        <v>0.10300000000000001</v>
      </c>
      <c r="AF13" s="65">
        <v>0.10300000000000001</v>
      </c>
    </row>
    <row r="14" spans="1:32" ht="15" customHeight="1" x14ac:dyDescent="0.4">
      <c r="A14" s="69"/>
      <c r="B14" s="64" t="s">
        <v>95</v>
      </c>
      <c r="C14" s="54"/>
      <c r="D14" s="61"/>
      <c r="E14" s="61">
        <f>SUM('Non-DWP welfare'!AZ46:AZ47)/1000</f>
        <v>0</v>
      </c>
      <c r="F14" s="61">
        <f>SUM('Non-DWP welfare'!BA46:BA47)/1000</f>
        <v>0</v>
      </c>
      <c r="G14" s="61">
        <f>SUM('Non-DWP welfare'!BB46:BB47)/1000</f>
        <v>0</v>
      </c>
      <c r="H14" s="61">
        <f>SUM('Non-DWP welfare'!BC46:BC47)/1000</f>
        <v>0</v>
      </c>
      <c r="I14" s="61">
        <f>SUM('Non-DWP welfare'!BD46:BD47)/1000</f>
        <v>0</v>
      </c>
      <c r="J14" s="61">
        <f>SUM('Non-DWP welfare'!BE46:BE47)/1000</f>
        <v>0</v>
      </c>
      <c r="K14" s="61">
        <f>SUM('Non-DWP welfare'!BF46:BF47)/1000</f>
        <v>0</v>
      </c>
      <c r="L14" s="61">
        <f>SUM('Non-DWP welfare'!BG46:BG47)/1000</f>
        <v>0</v>
      </c>
      <c r="M14" s="61">
        <f>SUM('Non-DWP welfare'!BH46:BH47)/1000</f>
        <v>0</v>
      </c>
      <c r="N14" s="61">
        <f>SUM('Non-DWP welfare'!BI46:BI47)/1000</f>
        <v>0.44391799999999998</v>
      </c>
      <c r="O14" s="61">
        <f>SUM('Non-DWP welfare'!BJ46:BJ47)/1000</f>
        <v>0.25600000000000001</v>
      </c>
      <c r="P14" s="61">
        <f>SUM('Non-DWP welfare'!BK46:BK47)/1000</f>
        <v>0.21199999999999999</v>
      </c>
      <c r="Q14" s="61">
        <f>SUM('Non-DWP welfare'!BL46:BL47)/1000</f>
        <v>0.29599999999999999</v>
      </c>
      <c r="R14" s="61">
        <f>SUM('Non-DWP welfare'!BM46:BM47)/1000</f>
        <v>0.52060000000000006</v>
      </c>
      <c r="S14" s="61">
        <f>SUM('Non-DWP welfare'!BN46:BN47)/1000</f>
        <v>0.44500000000000001</v>
      </c>
      <c r="T14" s="61">
        <f>SUM('Non-DWP welfare'!BO46:BO47)/1000</f>
        <v>8.5999999999999993E-2</v>
      </c>
      <c r="U14" s="61">
        <f>SUM('Non-DWP welfare'!BP46:BP47)/1000</f>
        <v>0</v>
      </c>
      <c r="V14" s="61">
        <f>SUM('Non-DWP welfare'!BQ46:BQ47)/1000</f>
        <v>0</v>
      </c>
      <c r="W14" s="61">
        <f>SUM('Non-DWP welfare'!BR46:BR47)/1000</f>
        <v>0</v>
      </c>
      <c r="X14" s="61">
        <f>SUM('Non-DWP welfare'!BS46:BS47)/1000</f>
        <v>0</v>
      </c>
      <c r="Y14" s="61">
        <f>SUM('Non-DWP welfare'!BT46:BT47)/1000</f>
        <v>0</v>
      </c>
      <c r="Z14" s="61">
        <f>SUM('Non-DWP welfare'!BU46:BU47)/1000</f>
        <v>0</v>
      </c>
      <c r="AA14" s="70">
        <f>SUM('Non-DWP welfare'!BV46:BV47)/1000</f>
        <v>0</v>
      </c>
      <c r="AB14" s="70">
        <f>SUM('Non-DWP welfare'!BW46:BW47)/1000</f>
        <v>0</v>
      </c>
      <c r="AC14" s="70">
        <f>SUM('Non-DWP welfare'!BX46:BX47)/1000</f>
        <v>0</v>
      </c>
      <c r="AD14" s="70">
        <f>SUM('Non-DWP welfare'!BY46:BY47)/1000</f>
        <v>0</v>
      </c>
      <c r="AE14" s="70">
        <f>SUM('Non-DWP welfare'!BZ46:BZ47)/1000</f>
        <v>0</v>
      </c>
      <c r="AF14" s="71">
        <f>SUM('Non-DWP welfare'!CA46:CA47)/1000</f>
        <v>0</v>
      </c>
    </row>
    <row r="15" spans="1:32" ht="29.25" customHeight="1" x14ac:dyDescent="0.4">
      <c r="A15" s="72"/>
      <c r="B15" s="60" t="s">
        <v>96</v>
      </c>
      <c r="C15" s="54"/>
      <c r="D15" s="61"/>
      <c r="E15" s="62">
        <f t="shared" ref="E15:AC15" si="1">SUM(E16:E17)</f>
        <v>37.07017183002862</v>
      </c>
      <c r="F15" s="62">
        <f t="shared" si="1"/>
        <v>40.052393257747603</v>
      </c>
      <c r="G15" s="62">
        <f t="shared" si="1"/>
        <v>41.482308272286112</v>
      </c>
      <c r="H15" s="62">
        <f t="shared" si="1"/>
        <v>43.198177868167356</v>
      </c>
      <c r="I15" s="62">
        <f t="shared" si="1"/>
        <v>43.652676673257162</v>
      </c>
      <c r="J15" s="62">
        <f t="shared" si="1"/>
        <v>46.560542633074149</v>
      </c>
      <c r="K15" s="62">
        <f t="shared" si="1"/>
        <v>49.125519745283796</v>
      </c>
      <c r="L15" s="62">
        <f t="shared" si="1"/>
        <v>51.154907405316877</v>
      </c>
      <c r="M15" s="62">
        <f t="shared" si="1"/>
        <v>53.289192845549444</v>
      </c>
      <c r="N15" s="62">
        <f t="shared" si="1"/>
        <v>56.142507308734658</v>
      </c>
      <c r="O15" s="62">
        <f t="shared" si="1"/>
        <v>58.670307590866152</v>
      </c>
      <c r="P15" s="62">
        <f t="shared" si="1"/>
        <v>62.568356800441308</v>
      </c>
      <c r="Q15" s="62">
        <f t="shared" si="1"/>
        <v>67.625769915041303</v>
      </c>
      <c r="R15" s="62">
        <f t="shared" si="1"/>
        <v>76.015659484973781</v>
      </c>
      <c r="S15" s="62">
        <f t="shared" si="1"/>
        <v>79.168120029783523</v>
      </c>
      <c r="T15" s="62">
        <f t="shared" si="1"/>
        <v>84.404990704408505</v>
      </c>
      <c r="U15" s="62">
        <f t="shared" si="1"/>
        <v>90.681995202479627</v>
      </c>
      <c r="V15" s="62">
        <f t="shared" si="1"/>
        <v>92.830039044086902</v>
      </c>
      <c r="W15" s="62">
        <f t="shared" si="1"/>
        <v>94.243658686944883</v>
      </c>
      <c r="X15" s="62">
        <f t="shared" si="1"/>
        <v>96.299225561865342</v>
      </c>
      <c r="Y15" s="62">
        <f t="shared" si="1"/>
        <v>98.279046719850626</v>
      </c>
      <c r="Z15" s="62">
        <f t="shared" si="1"/>
        <v>100.57863419581889</v>
      </c>
      <c r="AA15" s="62">
        <f t="shared" si="1"/>
        <v>103.74646710100743</v>
      </c>
      <c r="AB15" s="62">
        <f t="shared" si="1"/>
        <v>105.9222134717906</v>
      </c>
      <c r="AC15" s="62">
        <f t="shared" si="1"/>
        <v>109.00938946634321</v>
      </c>
      <c r="AD15" s="62">
        <f>SUM(AD16:AD17)</f>
        <v>114.05753558275858</v>
      </c>
      <c r="AE15" s="62">
        <f>SUM(AE16:AE17)</f>
        <v>119.98988392390976</v>
      </c>
      <c r="AF15" s="63">
        <f>SUM(AF16:AF17)</f>
        <v>126.79720194777464</v>
      </c>
    </row>
    <row r="16" spans="1:32" ht="17.25" customHeight="1" x14ac:dyDescent="0.4">
      <c r="A16" s="72"/>
      <c r="B16" s="64" t="s">
        <v>88</v>
      </c>
      <c r="C16" s="54"/>
      <c r="D16" s="61"/>
      <c r="E16" s="61">
        <v>36.262791830028618</v>
      </c>
      <c r="F16" s="61">
        <v>39.114387257747602</v>
      </c>
      <c r="G16" s="61">
        <v>40.504937272286114</v>
      </c>
      <c r="H16" s="61">
        <v>42.211334868167356</v>
      </c>
      <c r="I16" s="61">
        <v>42.656488673257158</v>
      </c>
      <c r="J16" s="61">
        <v>45.475560633074153</v>
      </c>
      <c r="K16" s="61">
        <v>47.990174745283795</v>
      </c>
      <c r="L16" s="61">
        <v>49.970923405316874</v>
      </c>
      <c r="M16" s="61">
        <v>52.06493384554944</v>
      </c>
      <c r="N16" s="61">
        <v>54.862968308734658</v>
      </c>
      <c r="O16" s="61">
        <v>57.319652590866149</v>
      </c>
      <c r="P16" s="61">
        <v>61.12411280044131</v>
      </c>
      <c r="Q16" s="61">
        <v>66.064442915041298</v>
      </c>
      <c r="R16" s="61">
        <v>74.260055484973776</v>
      </c>
      <c r="S16" s="61">
        <v>77.316057029783522</v>
      </c>
      <c r="T16" s="61">
        <v>82.421441704408508</v>
      </c>
      <c r="U16" s="61">
        <v>88.553884202479622</v>
      </c>
      <c r="V16" s="61">
        <f>SUM('Table 1a'!BQ38+'Table 1a'!BQ60+'Table 1a'!BQ63+'Table 1a'!BQ72+'Table 1a'!BQ75,'Table 1a'!BQ29)/1000</f>
        <v>90.6321550440869</v>
      </c>
      <c r="W16" s="61">
        <f>SUM('Table 1a'!BR38+'Table 1a'!BR60+'Table 1a'!BR63+'Table 1a'!BR72+'Table 1a'!BR75,'Table 1a'!BR29)/1000</f>
        <v>91.987139686944886</v>
      </c>
      <c r="X16" s="61">
        <f>SUM('Table 1a'!BS38+'Table 1a'!BS60+'Table 1a'!BS63+'Table 1a'!BS72+'Table 1a'!BS75,'Table 1a'!BS29)/1000</f>
        <v>94.006298561865336</v>
      </c>
      <c r="Y16" s="61">
        <f>SUM('Table 1a'!BT38+'Table 1a'!BT60+'Table 1a'!BT63+'Table 1a'!BT72+'Table 1a'!BT75,'Table 1a'!BT29)/1000</f>
        <v>95.947291719850625</v>
      </c>
      <c r="Z16" s="61">
        <f>SUM('Table 1a'!BU38+'Table 1a'!BU60+'Table 1a'!BU63+'Table 1a'!BU72+'Table 1a'!BU75,'Table 1a'!BU29)/1000</f>
        <v>98.203589195818893</v>
      </c>
      <c r="AA16" s="61">
        <f>SUM('Table 1a'!BV38+'Table 1a'!BV60+'Table 1a'!BV63+'Table 1a'!BV72+'Table 1a'!BV75,'Table 1a'!BV29)/1000</f>
        <v>101.30284510100742</v>
      </c>
      <c r="AB16" s="61">
        <f>SUM('Table 1a'!BW38+'Table 1a'!BW60+'Table 1a'!BW63+'Table 1a'!BW72+'Table 1a'!BW75,'Table 1a'!BW29)/1000</f>
        <v>103.3289534717906</v>
      </c>
      <c r="AC16" s="61">
        <f>SUM('Table 1a'!BX38+'Table 1a'!BX60+'Table 1a'!BX63+'Table 1a'!BX72+'Table 1a'!BX75,'Table 1a'!BX29)/1000</f>
        <v>106.32960646634321</v>
      </c>
      <c r="AD16" s="61">
        <f>SUM('Table 1a'!BY38+'Table 1a'!BY60+'Table 1a'!BY63+'Table 1a'!BY72+'Table 1a'!BY75,'Table 1a'!BY29)/1000</f>
        <v>111.22737658275858</v>
      </c>
      <c r="AE16" s="61">
        <f>SUM('Table 1a'!BZ38+'Table 1a'!BZ60+'Table 1a'!BZ63+'Table 1a'!BZ72+'Table 1a'!BZ75,'Table 1a'!BZ29)/1000</f>
        <v>116.98069292390976</v>
      </c>
      <c r="AF16" s="65">
        <f>SUM('Table 1a'!CA38+'Table 1a'!CA60+'Table 1a'!CA63+'Table 1a'!CA72+'Table 1a'!CA75,'Table 1a'!CA29)/1000</f>
        <v>123.58137294777464</v>
      </c>
    </row>
    <row r="17" spans="1:32" ht="30" customHeight="1" thickBot="1" x14ac:dyDescent="0.45">
      <c r="A17" s="72"/>
      <c r="B17" s="73" t="s">
        <v>89</v>
      </c>
      <c r="C17" s="74"/>
      <c r="D17" s="75"/>
      <c r="E17" s="75">
        <v>0.80737999999999999</v>
      </c>
      <c r="F17" s="75">
        <v>0.93800600000000001</v>
      </c>
      <c r="G17" s="75">
        <v>0.9773710000000001</v>
      </c>
      <c r="H17" s="75">
        <v>0.98684300000000003</v>
      </c>
      <c r="I17" s="75">
        <v>0.99618800000000007</v>
      </c>
      <c r="J17" s="75">
        <v>1.0849819999999999</v>
      </c>
      <c r="K17" s="75">
        <v>1.1353449999999998</v>
      </c>
      <c r="L17" s="75">
        <v>1.1839839999999999</v>
      </c>
      <c r="M17" s="75">
        <v>1.2242590000000002</v>
      </c>
      <c r="N17" s="75">
        <v>1.2795389999999998</v>
      </c>
      <c r="O17" s="75">
        <v>1.3506549999999999</v>
      </c>
      <c r="P17" s="75">
        <v>1.4442439999999999</v>
      </c>
      <c r="Q17" s="75">
        <v>1.5613270000000001</v>
      </c>
      <c r="R17" s="75">
        <v>1.7556039999999999</v>
      </c>
      <c r="S17" s="75">
        <v>1.8520629999999998</v>
      </c>
      <c r="T17" s="75">
        <v>1.983549</v>
      </c>
      <c r="U17" s="75">
        <v>2.1281110000000001</v>
      </c>
      <c r="V17" s="75">
        <v>2.1978840000000002</v>
      </c>
      <c r="W17" s="75">
        <v>2.2565190000000004</v>
      </c>
      <c r="X17" s="75">
        <v>2.2929270000000002</v>
      </c>
      <c r="Y17" s="75">
        <v>2.3317550000000002</v>
      </c>
      <c r="Z17" s="75">
        <v>2.3750450000000001</v>
      </c>
      <c r="AA17" s="75">
        <v>2.443622</v>
      </c>
      <c r="AB17" s="75">
        <v>2.5932600000000003</v>
      </c>
      <c r="AC17" s="75">
        <v>2.679783</v>
      </c>
      <c r="AD17" s="75">
        <v>2.8301590000000001</v>
      </c>
      <c r="AE17" s="75">
        <v>3.0091909999999999</v>
      </c>
      <c r="AF17" s="76">
        <v>3.2158290000000003</v>
      </c>
    </row>
    <row r="18" spans="1:32" ht="39" customHeight="1" x14ac:dyDescent="0.4">
      <c r="A18" s="58"/>
      <c r="B18" s="59" t="s">
        <v>97</v>
      </c>
      <c r="C18" s="54"/>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8"/>
    </row>
    <row r="19" spans="1:32" ht="21.75" customHeight="1" x14ac:dyDescent="0.4">
      <c r="A19" s="58"/>
      <c r="B19" s="60" t="s">
        <v>87</v>
      </c>
      <c r="C19" s="54"/>
      <c r="D19" s="67"/>
      <c r="E19" s="66">
        <v>78.346081704576491</v>
      </c>
      <c r="F19" s="66">
        <v>75.400472714557878</v>
      </c>
      <c r="G19" s="66">
        <v>75.898374743136216</v>
      </c>
      <c r="H19" s="66">
        <v>80.032200088069047</v>
      </c>
      <c r="I19" s="66">
        <v>85.064873166794257</v>
      </c>
      <c r="J19" s="66">
        <v>89.710295025777583</v>
      </c>
      <c r="K19" s="66">
        <v>92.961453549658074</v>
      </c>
      <c r="L19" s="66">
        <v>104.12040543761235</v>
      </c>
      <c r="M19" s="66">
        <v>109.68388944800154</v>
      </c>
      <c r="N19" s="66">
        <v>111.65913382385048</v>
      </c>
      <c r="O19" s="66">
        <v>111.25560638939015</v>
      </c>
      <c r="P19" s="66">
        <v>114.74207502976981</v>
      </c>
      <c r="Q19" s="66">
        <v>122.82540301805547</v>
      </c>
      <c r="R19" s="66">
        <v>130.46496555909707</v>
      </c>
      <c r="S19" s="66">
        <v>132.30450510482265</v>
      </c>
      <c r="T19" s="66">
        <v>132.17451999951564</v>
      </c>
      <c r="U19" s="66">
        <v>131.23020219715127</v>
      </c>
      <c r="V19" s="66">
        <v>128.34719899697453</v>
      </c>
      <c r="W19" s="66">
        <v>129.96901106803165</v>
      </c>
      <c r="X19" s="66">
        <v>129.78374722025046</v>
      </c>
      <c r="Y19" s="66">
        <v>125.94667642238586</v>
      </c>
      <c r="Z19" s="66">
        <v>124.0832550991573</v>
      </c>
      <c r="AA19" s="66">
        <v>122.09918946677003</v>
      </c>
      <c r="AB19" s="66">
        <v>121.35214747049115</v>
      </c>
      <c r="AC19" s="66">
        <v>121.11173514002171</v>
      </c>
      <c r="AD19" s="66">
        <v>121.5973626702839</v>
      </c>
      <c r="AE19" s="66">
        <v>122.47757077306196</v>
      </c>
      <c r="AF19" s="77">
        <v>124.09652740708499</v>
      </c>
    </row>
    <row r="20" spans="1:32" ht="15.75" customHeight="1" x14ac:dyDescent="0.4">
      <c r="A20" s="58"/>
      <c r="B20" s="64" t="s">
        <v>88</v>
      </c>
      <c r="C20" s="54"/>
      <c r="D20" s="67"/>
      <c r="E20" s="67">
        <v>75.159206505333145</v>
      </c>
      <c r="F20" s="67">
        <v>72.280690412749635</v>
      </c>
      <c r="G20" s="67">
        <v>72.665168596720179</v>
      </c>
      <c r="H20" s="67">
        <v>75.009771199198909</v>
      </c>
      <c r="I20" s="67">
        <v>75.238116983386732</v>
      </c>
      <c r="J20" s="67">
        <v>78.055330101093077</v>
      </c>
      <c r="K20" s="67">
        <v>80.130951883770635</v>
      </c>
      <c r="L20" s="67">
        <v>69.535654741486255</v>
      </c>
      <c r="M20" s="67">
        <v>72.306393451426331</v>
      </c>
      <c r="N20" s="67">
        <v>72.509514683483431</v>
      </c>
      <c r="O20" s="67">
        <v>71.285707453534016</v>
      </c>
      <c r="P20" s="67">
        <v>73.434381478268534</v>
      </c>
      <c r="Q20" s="67">
        <v>76.639696933695248</v>
      </c>
      <c r="R20" s="67">
        <v>79.658533512102466</v>
      </c>
      <c r="S20" s="67">
        <v>80.55985176203167</v>
      </c>
      <c r="T20" s="67">
        <v>80.323602097814316</v>
      </c>
      <c r="U20" s="67">
        <v>80.374133057635362</v>
      </c>
      <c r="V20" s="67">
        <v>79.312508152898928</v>
      </c>
      <c r="W20" s="67">
        <v>81.228201992640365</v>
      </c>
      <c r="X20" s="67">
        <v>82.470639999024471</v>
      </c>
      <c r="Y20" s="67">
        <v>80.906769334108915</v>
      </c>
      <c r="Z20" s="67">
        <v>81.392015118694175</v>
      </c>
      <c r="AA20" s="67">
        <v>82.923366370198167</v>
      </c>
      <c r="AB20" s="67">
        <v>80.930626779664379</v>
      </c>
      <c r="AC20" s="67">
        <v>80.664206330267049</v>
      </c>
      <c r="AD20" s="67">
        <v>81.242816544495213</v>
      </c>
      <c r="AE20" s="67">
        <v>82.264202068704535</v>
      </c>
      <c r="AF20" s="68">
        <v>83.892880396841704</v>
      </c>
    </row>
    <row r="21" spans="1:32" x14ac:dyDescent="0.4">
      <c r="A21" s="58"/>
      <c r="B21" s="64" t="s">
        <v>89</v>
      </c>
      <c r="C21" s="54"/>
      <c r="D21" s="67"/>
      <c r="E21" s="67">
        <v>3.1868751992433513</v>
      </c>
      <c r="F21" s="67">
        <v>3.1197823018082471</v>
      </c>
      <c r="G21" s="67">
        <v>3.2332061464160438</v>
      </c>
      <c r="H21" s="67">
        <v>3.3957627306817177</v>
      </c>
      <c r="I21" s="67">
        <v>3.3460901299967634</v>
      </c>
      <c r="J21" s="67">
        <v>3.5098914666198984</v>
      </c>
      <c r="K21" s="67">
        <v>3.5165687223684947</v>
      </c>
      <c r="L21" s="67">
        <v>3.1746171870708459</v>
      </c>
      <c r="M21" s="67">
        <v>3.2605324379180884</v>
      </c>
      <c r="N21" s="67">
        <v>3.209423990655849</v>
      </c>
      <c r="O21" s="67">
        <v>3.1612832161901268</v>
      </c>
      <c r="P21" s="67">
        <v>3.1858157709728627</v>
      </c>
      <c r="Q21" s="67">
        <v>3.2871676608017126</v>
      </c>
      <c r="R21" s="67">
        <v>3.4222244585060828</v>
      </c>
      <c r="S21" s="67">
        <v>3.4253208687454082</v>
      </c>
      <c r="T21" s="67">
        <v>3.4278117713120544</v>
      </c>
      <c r="U21" s="67">
        <v>3.4813966656377882</v>
      </c>
      <c r="V21" s="67">
        <v>3.4906279914070271</v>
      </c>
      <c r="W21" s="67">
        <v>3.5797465177723331</v>
      </c>
      <c r="X21" s="67">
        <v>3.6624528865249402</v>
      </c>
      <c r="Y21" s="67">
        <v>3.5980364621438001</v>
      </c>
      <c r="Z21" s="67">
        <v>3.5921976266362146</v>
      </c>
      <c r="AA21" s="67">
        <v>3.8614512215201207</v>
      </c>
      <c r="AB21" s="67">
        <v>3.7021605000000006</v>
      </c>
      <c r="AC21" s="67">
        <v>3.7611540316170942</v>
      </c>
      <c r="AD21" s="67">
        <v>3.7849127347685783</v>
      </c>
      <c r="AE21" s="67">
        <v>3.8066479533772242</v>
      </c>
      <c r="AF21" s="68">
        <v>3.8210227082621562</v>
      </c>
    </row>
    <row r="22" spans="1:32" x14ac:dyDescent="0.4">
      <c r="A22" s="58"/>
      <c r="B22" s="64" t="s">
        <v>90</v>
      </c>
      <c r="C22" s="54"/>
      <c r="D22" s="67"/>
      <c r="E22" s="67"/>
      <c r="F22" s="67"/>
      <c r="G22" s="67"/>
      <c r="H22" s="67"/>
      <c r="I22" s="67"/>
      <c r="J22" s="67"/>
      <c r="K22" s="67"/>
      <c r="L22" s="67"/>
      <c r="M22" s="67"/>
      <c r="N22" s="67"/>
      <c r="O22" s="67"/>
      <c r="P22" s="67"/>
      <c r="Q22" s="67"/>
      <c r="R22" s="67"/>
      <c r="S22" s="67"/>
      <c r="T22" s="67"/>
      <c r="U22" s="67"/>
      <c r="V22" s="67"/>
      <c r="W22" s="67"/>
      <c r="X22" s="67"/>
      <c r="Y22" s="67"/>
      <c r="Z22" s="67"/>
      <c r="AA22" s="67">
        <v>3.4857284177460196E-3</v>
      </c>
      <c r="AB22" s="67">
        <v>-5.8521595830649351E-2</v>
      </c>
      <c r="AC22" s="67">
        <v>0.15050124627874412</v>
      </c>
      <c r="AD22" s="67">
        <v>0.27021091573174516</v>
      </c>
      <c r="AE22" s="67">
        <v>0.12533187604361945</v>
      </c>
      <c r="AF22" s="68">
        <v>0.27922966840012936</v>
      </c>
    </row>
    <row r="23" spans="1:32" x14ac:dyDescent="0.4">
      <c r="A23" s="58"/>
      <c r="B23" s="64" t="s">
        <v>91</v>
      </c>
      <c r="C23" s="54"/>
      <c r="D23" s="67"/>
      <c r="E23" s="67">
        <v>0</v>
      </c>
      <c r="F23" s="67">
        <v>0</v>
      </c>
      <c r="G23" s="67">
        <v>0</v>
      </c>
      <c r="H23" s="67">
        <v>1.6266661581884103</v>
      </c>
      <c r="I23" s="67">
        <v>6.4806660534107623</v>
      </c>
      <c r="J23" s="67">
        <v>8.1450734580646031</v>
      </c>
      <c r="K23" s="67">
        <v>9.3139329435189477</v>
      </c>
      <c r="L23" s="67">
        <v>18.446676616198502</v>
      </c>
      <c r="M23" s="67">
        <v>21.245250196985644</v>
      </c>
      <c r="N23" s="67">
        <v>22.572739284657782</v>
      </c>
      <c r="O23" s="67">
        <v>23.631222022562021</v>
      </c>
      <c r="P23" s="67">
        <v>24.721126527107284</v>
      </c>
      <c r="Q23" s="67">
        <v>28.95718119723826</v>
      </c>
      <c r="R23" s="67">
        <v>32.701789917400397</v>
      </c>
      <c r="S23" s="67">
        <v>33.591484986339211</v>
      </c>
      <c r="T23" s="67">
        <v>34.246932111189075</v>
      </c>
      <c r="U23" s="67">
        <v>33.636071231395448</v>
      </c>
      <c r="V23" s="67">
        <v>32.833546605563299</v>
      </c>
      <c r="W23" s="67">
        <v>32.440843447412462</v>
      </c>
      <c r="X23" s="67">
        <v>30.892312659985077</v>
      </c>
      <c r="Y23" s="67">
        <v>29.029510210146764</v>
      </c>
      <c r="Z23" s="67">
        <v>26.929192072219845</v>
      </c>
      <c r="AA23" s="67">
        <v>23.301374718730337</v>
      </c>
      <c r="AB23" s="67">
        <v>24.817423506807682</v>
      </c>
      <c r="AC23" s="67">
        <v>24.363599830863812</v>
      </c>
      <c r="AD23" s="67">
        <v>23.959835384590043</v>
      </c>
      <c r="AE23" s="67">
        <v>23.753376170595935</v>
      </c>
      <c r="AF23" s="68">
        <v>23.402199611664027</v>
      </c>
    </row>
    <row r="24" spans="1:32" x14ac:dyDescent="0.4">
      <c r="A24" s="58"/>
      <c r="B24" s="64" t="s">
        <v>92</v>
      </c>
      <c r="C24" s="54"/>
      <c r="D24" s="66"/>
      <c r="E24" s="67">
        <v>0</v>
      </c>
      <c r="F24" s="67">
        <v>0</v>
      </c>
      <c r="G24" s="67">
        <v>0</v>
      </c>
      <c r="H24" s="67">
        <v>0</v>
      </c>
      <c r="I24" s="67">
        <v>0</v>
      </c>
      <c r="J24" s="67">
        <v>0</v>
      </c>
      <c r="K24" s="67">
        <v>0</v>
      </c>
      <c r="L24" s="67">
        <v>12.936006481225512</v>
      </c>
      <c r="M24" s="67">
        <v>12.821193076225672</v>
      </c>
      <c r="N24" s="67">
        <v>12.724190099879213</v>
      </c>
      <c r="O24" s="67">
        <v>12.845145089977514</v>
      </c>
      <c r="P24" s="67">
        <v>13.086275814623988</v>
      </c>
      <c r="Q24" s="67">
        <v>13.532245319927672</v>
      </c>
      <c r="R24" s="67">
        <v>14.009128799077653</v>
      </c>
      <c r="S24" s="67">
        <v>14.143895581453602</v>
      </c>
      <c r="T24" s="67">
        <v>13.980342534477543</v>
      </c>
      <c r="U24" s="67">
        <v>13.693239352673006</v>
      </c>
      <c r="V24" s="67">
        <v>12.640119092909565</v>
      </c>
      <c r="W24" s="67">
        <v>12.637294343552693</v>
      </c>
      <c r="X24" s="67">
        <v>12.644250076559214</v>
      </c>
      <c r="Y24" s="67">
        <v>12.319225378758667</v>
      </c>
      <c r="Z24" s="67">
        <v>12.041794824137487</v>
      </c>
      <c r="AA24" s="67">
        <v>11.796752687183796</v>
      </c>
      <c r="AB24" s="67">
        <v>11.583327715291814</v>
      </c>
      <c r="AC24" s="67">
        <v>11.646403388653484</v>
      </c>
      <c r="AD24" s="67">
        <v>11.662678460345793</v>
      </c>
      <c r="AE24" s="67">
        <v>11.694301244283684</v>
      </c>
      <c r="AF24" s="68">
        <v>11.725622870146427</v>
      </c>
    </row>
    <row r="25" spans="1:32" x14ac:dyDescent="0.4">
      <c r="A25" s="58"/>
      <c r="B25" s="64" t="s">
        <v>93</v>
      </c>
      <c r="C25" s="54"/>
      <c r="D25" s="67"/>
      <c r="E25" s="67">
        <v>0</v>
      </c>
      <c r="F25" s="67">
        <v>0</v>
      </c>
      <c r="G25" s="67">
        <v>0</v>
      </c>
      <c r="H25" s="67">
        <v>0</v>
      </c>
      <c r="I25" s="67">
        <v>0</v>
      </c>
      <c r="J25" s="67">
        <v>0</v>
      </c>
      <c r="K25" s="67">
        <v>0</v>
      </c>
      <c r="L25" s="67">
        <v>0</v>
      </c>
      <c r="M25" s="67">
        <v>0</v>
      </c>
      <c r="N25" s="67">
        <v>0</v>
      </c>
      <c r="O25" s="67">
        <v>0</v>
      </c>
      <c r="P25" s="67">
        <v>0</v>
      </c>
      <c r="Q25" s="67">
        <v>0</v>
      </c>
      <c r="R25" s="67">
        <v>0</v>
      </c>
      <c r="S25" s="67">
        <v>0</v>
      </c>
      <c r="T25" s="67">
        <v>0</v>
      </c>
      <c r="U25" s="67">
        <v>0</v>
      </c>
      <c r="V25" s="67">
        <v>0</v>
      </c>
      <c r="W25" s="67">
        <v>0</v>
      </c>
      <c r="X25" s="67">
        <v>0</v>
      </c>
      <c r="Y25" s="67">
        <v>0</v>
      </c>
      <c r="Z25" s="67">
        <v>3.3586474091645703E-2</v>
      </c>
      <c r="AA25" s="67">
        <v>0.12004138994112701</v>
      </c>
      <c r="AB25" s="67">
        <v>0.28323056455790729</v>
      </c>
      <c r="AC25" s="67">
        <v>0.42875920254902378</v>
      </c>
      <c r="AD25" s="67">
        <v>0.57962151771218728</v>
      </c>
      <c r="AE25" s="67">
        <v>0.73639955738806118</v>
      </c>
      <c r="AF25" s="68">
        <v>0.88016515967152686</v>
      </c>
    </row>
    <row r="26" spans="1:32" x14ac:dyDescent="0.4">
      <c r="A26" s="58"/>
      <c r="B26" s="64" t="s">
        <v>94</v>
      </c>
      <c r="C26" s="54"/>
      <c r="D26" s="67"/>
      <c r="E26" s="67">
        <v>0</v>
      </c>
      <c r="F26" s="67">
        <v>0</v>
      </c>
      <c r="G26" s="67">
        <v>0</v>
      </c>
      <c r="H26" s="67">
        <v>0</v>
      </c>
      <c r="I26" s="67">
        <v>0</v>
      </c>
      <c r="J26" s="67">
        <v>0</v>
      </c>
      <c r="K26" s="67">
        <v>0</v>
      </c>
      <c r="L26" s="67">
        <v>2.745041163124777E-2</v>
      </c>
      <c r="M26" s="67">
        <v>5.0520285445776122E-2</v>
      </c>
      <c r="N26" s="67">
        <v>6.511868014267766E-2</v>
      </c>
      <c r="O26" s="67">
        <v>8.4639337280552895E-3</v>
      </c>
      <c r="P26" s="67">
        <v>5.282397480580088E-2</v>
      </c>
      <c r="Q26" s="67">
        <v>5.3442876495686645E-2</v>
      </c>
      <c r="R26" s="67">
        <v>5.647963209168063E-2</v>
      </c>
      <c r="S26" s="67">
        <v>6.6345508577520376E-2</v>
      </c>
      <c r="T26" s="67">
        <v>9.7097744806789232E-2</v>
      </c>
      <c r="U26" s="67">
        <v>4.5361889809669688E-2</v>
      </c>
      <c r="V26" s="67">
        <v>7.0397154195702263E-2</v>
      </c>
      <c r="W26" s="67">
        <v>8.2924766653835066E-2</v>
      </c>
      <c r="X26" s="67">
        <v>0.11409159815677949</v>
      </c>
      <c r="Y26" s="67">
        <v>9.3135037227728756E-2</v>
      </c>
      <c r="Z26" s="67">
        <v>9.4468983377947763E-2</v>
      </c>
      <c r="AA26" s="67">
        <v>9.271735077874102E-2</v>
      </c>
      <c r="AB26" s="67">
        <v>9.3899999999999997E-2</v>
      </c>
      <c r="AC26" s="67">
        <v>9.7111109792503036E-2</v>
      </c>
      <c r="AD26" s="67">
        <v>9.7287112640357151E-2</v>
      </c>
      <c r="AE26" s="67">
        <v>9.7311902668885675E-2</v>
      </c>
      <c r="AF26" s="68">
        <v>9.5406992099019178E-2</v>
      </c>
    </row>
    <row r="27" spans="1:32" x14ac:dyDescent="0.4">
      <c r="A27" s="58"/>
      <c r="B27" s="64" t="s">
        <v>95</v>
      </c>
      <c r="C27" s="54"/>
      <c r="D27" s="67"/>
      <c r="E27" s="67">
        <v>0</v>
      </c>
      <c r="F27" s="67">
        <v>0</v>
      </c>
      <c r="G27" s="67">
        <v>0</v>
      </c>
      <c r="H27" s="67">
        <v>0</v>
      </c>
      <c r="I27" s="67">
        <v>0</v>
      </c>
      <c r="J27" s="67">
        <v>0</v>
      </c>
      <c r="K27" s="67">
        <v>0</v>
      </c>
      <c r="L27" s="67">
        <v>0</v>
      </c>
      <c r="M27" s="67">
        <v>0</v>
      </c>
      <c r="N27" s="67">
        <v>0.57814708503154355</v>
      </c>
      <c r="O27" s="67">
        <v>0.32378467339840916</v>
      </c>
      <c r="P27" s="67">
        <v>0.26165146399135014</v>
      </c>
      <c r="Q27" s="67">
        <v>0.3556690298968736</v>
      </c>
      <c r="R27" s="67">
        <v>0.61680923991879455</v>
      </c>
      <c r="S27" s="67">
        <v>0.51760639767521466</v>
      </c>
      <c r="T27" s="67">
        <v>9.8733739915860166E-2</v>
      </c>
      <c r="U27" s="67">
        <v>0</v>
      </c>
      <c r="V27" s="67">
        <v>0</v>
      </c>
      <c r="W27" s="67">
        <v>0</v>
      </c>
      <c r="X27" s="67">
        <v>0</v>
      </c>
      <c r="Y27" s="67">
        <v>0</v>
      </c>
      <c r="Z27" s="67">
        <v>0</v>
      </c>
      <c r="AA27" s="67">
        <v>0</v>
      </c>
      <c r="AB27" s="67">
        <v>0</v>
      </c>
      <c r="AC27" s="67">
        <v>0</v>
      </c>
      <c r="AD27" s="67">
        <v>0</v>
      </c>
      <c r="AE27" s="67">
        <v>0</v>
      </c>
      <c r="AF27" s="68">
        <v>0</v>
      </c>
    </row>
    <row r="28" spans="1:32" ht="30" customHeight="1" x14ac:dyDescent="0.4">
      <c r="A28" s="58"/>
      <c r="B28" s="60" t="s">
        <v>96</v>
      </c>
      <c r="C28" s="54"/>
      <c r="D28" s="67"/>
      <c r="E28" s="66">
        <v>56.260857440953572</v>
      </c>
      <c r="F28" s="66">
        <v>60.387337858346143</v>
      </c>
      <c r="G28" s="66">
        <v>61.746407697479782</v>
      </c>
      <c r="H28" s="66">
        <v>64.055618991386879</v>
      </c>
      <c r="I28" s="66">
        <v>63.302398714901216</v>
      </c>
      <c r="J28" s="66">
        <v>66.849821962583761</v>
      </c>
      <c r="K28" s="66">
        <v>68.825480854857005</v>
      </c>
      <c r="L28" s="66">
        <v>70.211163261715654</v>
      </c>
      <c r="M28" s="66">
        <v>71.221831580216104</v>
      </c>
      <c r="N28" s="66">
        <v>73.118519516908691</v>
      </c>
      <c r="O28" s="66">
        <v>74.205259302706267</v>
      </c>
      <c r="P28" s="66">
        <v>77.222179982870841</v>
      </c>
      <c r="Q28" s="66">
        <v>81.258081019297038</v>
      </c>
      <c r="R28" s="66">
        <v>90.063697942475173</v>
      </c>
      <c r="S28" s="66">
        <v>92.085225661427543</v>
      </c>
      <c r="T28" s="66">
        <v>96.902562788484488</v>
      </c>
      <c r="U28" s="66">
        <v>102.05439933748173</v>
      </c>
      <c r="V28" s="66">
        <v>102.58980490705885</v>
      </c>
      <c r="W28" s="66">
        <v>102.83070270024447</v>
      </c>
      <c r="X28" s="66">
        <v>104.24034673257503</v>
      </c>
      <c r="Y28" s="66">
        <v>104.01389403362478</v>
      </c>
      <c r="Z28" s="66">
        <v>104.41276178045608</v>
      </c>
      <c r="AA28" s="66">
        <v>105.82065547039846</v>
      </c>
      <c r="AB28" s="66">
        <v>105.9222134717906</v>
      </c>
      <c r="AC28" s="66">
        <v>107.03764195025055</v>
      </c>
      <c r="AD28" s="66">
        <v>109.8646367497166</v>
      </c>
      <c r="AE28" s="66">
        <v>113.36353306460579</v>
      </c>
      <c r="AF28" s="77">
        <v>117.44989946028227</v>
      </c>
    </row>
    <row r="29" spans="1:32" x14ac:dyDescent="0.4">
      <c r="A29" s="58"/>
      <c r="B29" s="64" t="s">
        <v>88</v>
      </c>
      <c r="C29" s="54"/>
      <c r="D29" s="67"/>
      <c r="E29" s="67">
        <v>55.035508627116087</v>
      </c>
      <c r="F29" s="67">
        <v>58.973098143115173</v>
      </c>
      <c r="G29" s="67">
        <v>60.291591156375873</v>
      </c>
      <c r="H29" s="67">
        <v>62.592297103013934</v>
      </c>
      <c r="I29" s="67">
        <v>61.857788789992917</v>
      </c>
      <c r="J29" s="67">
        <v>65.292046871683382</v>
      </c>
      <c r="K29" s="67">
        <v>67.234848003208455</v>
      </c>
      <c r="L29" s="67">
        <v>68.58612085347508</v>
      </c>
      <c r="M29" s="67">
        <v>69.58559046541292</v>
      </c>
      <c r="N29" s="67">
        <v>71.452081699487053</v>
      </c>
      <c r="O29" s="67">
        <v>72.49697263064013</v>
      </c>
      <c r="P29" s="67">
        <v>75.439686789659874</v>
      </c>
      <c r="Q29" s="67">
        <v>79.382014602263936</v>
      </c>
      <c r="R29" s="67">
        <v>87.983650364990737</v>
      </c>
      <c r="S29" s="67">
        <v>89.930979239635292</v>
      </c>
      <c r="T29" s="67">
        <v>94.625316148061643</v>
      </c>
      <c r="U29" s="67">
        <v>99.659402520930101</v>
      </c>
      <c r="V29" s="67">
        <v>100.16084448551619</v>
      </c>
      <c r="W29" s="67">
        <v>100.36858018017941</v>
      </c>
      <c r="X29" s="67">
        <v>101.75833813782332</v>
      </c>
      <c r="Y29" s="67">
        <v>101.54607484350043</v>
      </c>
      <c r="Z29" s="67">
        <v>101.94717841092995</v>
      </c>
      <c r="AA29" s="67">
        <v>103.3281784831086</v>
      </c>
      <c r="AB29" s="67">
        <v>103.3289534717906</v>
      </c>
      <c r="AC29" s="67">
        <v>104.40633051311117</v>
      </c>
      <c r="AD29" s="67">
        <v>107.13851796334907</v>
      </c>
      <c r="AE29" s="67">
        <v>110.5205223684496</v>
      </c>
      <c r="AF29" s="68">
        <v>114.47113662538133</v>
      </c>
    </row>
    <row r="30" spans="1:32" ht="24.75" customHeight="1" thickBot="1" x14ac:dyDescent="0.45">
      <c r="A30" s="58"/>
      <c r="B30" s="78" t="s">
        <v>98</v>
      </c>
      <c r="C30" s="74"/>
      <c r="D30" s="79"/>
      <c r="E30" s="79">
        <v>1.2253488138374788</v>
      </c>
      <c r="F30" s="79">
        <v>1.4142397152309709</v>
      </c>
      <c r="G30" s="79">
        <v>1.4548165411039131</v>
      </c>
      <c r="H30" s="79">
        <v>1.4633218883729495</v>
      </c>
      <c r="I30" s="79">
        <v>1.4446099249082929</v>
      </c>
      <c r="J30" s="79">
        <v>1.5577750909003787</v>
      </c>
      <c r="K30" s="79">
        <v>1.5906328516485437</v>
      </c>
      <c r="L30" s="79">
        <v>1.6250424082405628</v>
      </c>
      <c r="M30" s="79">
        <v>1.6362411148031863</v>
      </c>
      <c r="N30" s="79">
        <v>1.6664378174216321</v>
      </c>
      <c r="O30" s="79">
        <v>1.7082866720661263</v>
      </c>
      <c r="P30" s="79">
        <v>1.7824931932109598</v>
      </c>
      <c r="Q30" s="79">
        <v>1.8760664170330947</v>
      </c>
      <c r="R30" s="79">
        <v>2.0800475774844318</v>
      </c>
      <c r="S30" s="79">
        <v>2.1542464217922497</v>
      </c>
      <c r="T30" s="79">
        <v>2.2772466404228435</v>
      </c>
      <c r="U30" s="79">
        <v>2.3949968165516156</v>
      </c>
      <c r="V30" s="79">
        <v>2.4289604215426519</v>
      </c>
      <c r="W30" s="79">
        <v>2.4621225200650696</v>
      </c>
      <c r="X30" s="79">
        <v>2.4820085947517074</v>
      </c>
      <c r="Y30" s="79">
        <v>2.4678191901243487</v>
      </c>
      <c r="Z30" s="79">
        <v>2.4655833695261311</v>
      </c>
      <c r="AA30" s="79">
        <v>2.4924769872898644</v>
      </c>
      <c r="AB30" s="79">
        <v>2.5932600000000003</v>
      </c>
      <c r="AC30" s="79">
        <v>2.6313114371393644</v>
      </c>
      <c r="AD30" s="79">
        <v>2.7261187863675298</v>
      </c>
      <c r="AE30" s="79">
        <v>2.8430106961561821</v>
      </c>
      <c r="AF30" s="80">
        <v>2.9787628349009396</v>
      </c>
    </row>
    <row r="31" spans="1:32" ht="38.25" customHeight="1" x14ac:dyDescent="0.4">
      <c r="A31" s="58"/>
      <c r="B31" s="59" t="s">
        <v>99</v>
      </c>
      <c r="C31" s="54"/>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8"/>
    </row>
    <row r="32" spans="1:32" x14ac:dyDescent="0.4">
      <c r="A32" s="58"/>
      <c r="B32" s="64" t="s">
        <v>87</v>
      </c>
      <c r="C32" s="54"/>
      <c r="D32" s="56"/>
      <c r="E32" s="56">
        <v>3309.2325957582466</v>
      </c>
      <c r="F32" s="56">
        <v>3163.1695563434105</v>
      </c>
      <c r="G32" s="56">
        <v>3162.5640544662783</v>
      </c>
      <c r="H32" s="56">
        <v>3312.4539583655087</v>
      </c>
      <c r="I32" s="56">
        <v>3497.1580811870685</v>
      </c>
      <c r="J32" s="56">
        <v>3663.7382596494967</v>
      </c>
      <c r="K32" s="56">
        <v>3767.7401835876494</v>
      </c>
      <c r="L32" s="56">
        <v>4188.4390135408648</v>
      </c>
      <c r="M32" s="56">
        <v>4379.2976702068809</v>
      </c>
      <c r="N32" s="56">
        <v>4425.1232046863424</v>
      </c>
      <c r="O32" s="56">
        <v>4376.8679487544814</v>
      </c>
      <c r="P32" s="56">
        <v>4481.0620569307903</v>
      </c>
      <c r="Q32" s="56">
        <v>4762.1511716057485</v>
      </c>
      <c r="R32" s="56">
        <v>5021.9394726162309</v>
      </c>
      <c r="S32" s="56">
        <v>5056.3519492785545</v>
      </c>
      <c r="T32" s="56">
        <v>5015.7301153428825</v>
      </c>
      <c r="U32" s="56">
        <v>4944.8058403538671</v>
      </c>
      <c r="V32" s="56">
        <v>4802.8738912911922</v>
      </c>
      <c r="W32" s="56">
        <v>4823.1347113976199</v>
      </c>
      <c r="X32" s="56">
        <v>4777.433086219924</v>
      </c>
      <c r="Y32" s="56">
        <v>4596.7617950430986</v>
      </c>
      <c r="Z32" s="56">
        <v>4496.5847109678316</v>
      </c>
      <c r="AA32" s="56">
        <v>4392.8472555053077</v>
      </c>
      <c r="AB32" s="56">
        <v>4335.8634940149759</v>
      </c>
      <c r="AC32" s="56">
        <v>4299.3161214065212</v>
      </c>
      <c r="AD32" s="56">
        <v>4290.3592784660186</v>
      </c>
      <c r="AE32" s="56">
        <v>4290.082691970365</v>
      </c>
      <c r="AF32" s="57">
        <v>4316.7012455504728</v>
      </c>
    </row>
    <row r="33" spans="1:32" x14ac:dyDescent="0.4">
      <c r="A33" s="58"/>
      <c r="B33" s="64" t="s">
        <v>96</v>
      </c>
      <c r="C33" s="54"/>
      <c r="D33" s="56"/>
      <c r="E33" s="56">
        <v>2376.3825740635089</v>
      </c>
      <c r="F33" s="56">
        <v>2533.3447102549039</v>
      </c>
      <c r="G33" s="56">
        <v>2572.8741904862613</v>
      </c>
      <c r="H33" s="56">
        <v>2651.1989980293397</v>
      </c>
      <c r="I33" s="56">
        <v>2602.4666467234506</v>
      </c>
      <c r="J33" s="56">
        <v>2730.124232728243</v>
      </c>
      <c r="K33" s="56">
        <v>2789.505972312123</v>
      </c>
      <c r="L33" s="56">
        <v>2824.3760111716342</v>
      </c>
      <c r="M33" s="56">
        <v>2843.6409638351874</v>
      </c>
      <c r="N33" s="56">
        <v>2897.7339007216219</v>
      </c>
      <c r="O33" s="56">
        <v>2919.2831859123598</v>
      </c>
      <c r="P33" s="56">
        <v>3015.7845810697045</v>
      </c>
      <c r="Q33" s="56">
        <v>3150.5149278573604</v>
      </c>
      <c r="R33" s="56">
        <v>3466.7884807912224</v>
      </c>
      <c r="S33" s="56">
        <v>3519.2702614624909</v>
      </c>
      <c r="T33" s="56">
        <v>3677.2375071525685</v>
      </c>
      <c r="U33" s="56">
        <v>3845.4500673530169</v>
      </c>
      <c r="V33" s="56">
        <v>3839.0077800792892</v>
      </c>
      <c r="W33" s="56">
        <v>3816.0352803742335</v>
      </c>
      <c r="X33" s="56">
        <v>3837.1621413743292</v>
      </c>
      <c r="Y33" s="56">
        <v>3796.2660693319021</v>
      </c>
      <c r="Z33" s="56">
        <v>3783.7565421437248</v>
      </c>
      <c r="AA33" s="56">
        <v>3807.1831433854459</v>
      </c>
      <c r="AB33" s="56">
        <v>3784.5581489134843</v>
      </c>
      <c r="AC33" s="56">
        <v>3799.703299618408</v>
      </c>
      <c r="AD33" s="56">
        <v>3876.389695494905</v>
      </c>
      <c r="AE33" s="56">
        <v>3970.8407672635044</v>
      </c>
      <c r="AF33" s="57">
        <v>4085.4981028343627</v>
      </c>
    </row>
    <row r="34" spans="1:32" ht="24.75" customHeight="1" thickBot="1" x14ac:dyDescent="0.45">
      <c r="A34" s="58"/>
      <c r="B34" s="81" t="s">
        <v>100</v>
      </c>
      <c r="C34" s="82"/>
      <c r="D34" s="83"/>
      <c r="E34" s="83">
        <f t="shared" ref="E34:P34" si="2">SUM(E32:E33)</f>
        <v>5685.6151698217554</v>
      </c>
      <c r="F34" s="83">
        <f t="shared" si="2"/>
        <v>5696.5142665983149</v>
      </c>
      <c r="G34" s="83">
        <f t="shared" si="2"/>
        <v>5735.4382449525401</v>
      </c>
      <c r="H34" s="83">
        <f t="shared" si="2"/>
        <v>5963.6529563948479</v>
      </c>
      <c r="I34" s="83">
        <f t="shared" si="2"/>
        <v>6099.6247279105191</v>
      </c>
      <c r="J34" s="83">
        <f t="shared" si="2"/>
        <v>6393.8624923777397</v>
      </c>
      <c r="K34" s="83">
        <f t="shared" si="2"/>
        <v>6557.2461558997729</v>
      </c>
      <c r="L34" s="83">
        <f t="shared" si="2"/>
        <v>7012.8150247124995</v>
      </c>
      <c r="M34" s="83">
        <f t="shared" si="2"/>
        <v>7222.9386340420679</v>
      </c>
      <c r="N34" s="83">
        <f t="shared" si="2"/>
        <v>7322.8571054079639</v>
      </c>
      <c r="O34" s="83">
        <f t="shared" si="2"/>
        <v>7296.1511346668412</v>
      </c>
      <c r="P34" s="83">
        <f t="shared" si="2"/>
        <v>7496.8466380004947</v>
      </c>
      <c r="Q34" s="83">
        <f t="shared" ref="Q34:AB34" si="3">SUM(Q32:Q33)</f>
        <v>7912.6660994631093</v>
      </c>
      <c r="R34" s="83">
        <f t="shared" si="3"/>
        <v>8488.7279534074532</v>
      </c>
      <c r="S34" s="83">
        <f t="shared" si="3"/>
        <v>8575.6222107410449</v>
      </c>
      <c r="T34" s="83">
        <f t="shared" si="3"/>
        <v>8692.967622495451</v>
      </c>
      <c r="U34" s="83">
        <f t="shared" si="3"/>
        <v>8790.2559077068836</v>
      </c>
      <c r="V34" s="83">
        <f t="shared" si="3"/>
        <v>8641.8816713704819</v>
      </c>
      <c r="W34" s="83">
        <f t="shared" si="3"/>
        <v>8639.1699917718543</v>
      </c>
      <c r="X34" s="83">
        <f t="shared" si="3"/>
        <v>8614.5952275942527</v>
      </c>
      <c r="Y34" s="83">
        <f t="shared" si="3"/>
        <v>8393.0278643750007</v>
      </c>
      <c r="Z34" s="83">
        <f t="shared" si="3"/>
        <v>8280.3412531115573</v>
      </c>
      <c r="AA34" s="83">
        <f t="shared" si="3"/>
        <v>8200.0303988907544</v>
      </c>
      <c r="AB34" s="83">
        <f t="shared" si="3"/>
        <v>8120.4216429284606</v>
      </c>
      <c r="AC34" s="83">
        <f>SUM(AC32:AC33)</f>
        <v>8099.0194210249292</v>
      </c>
      <c r="AD34" s="83">
        <f>SUM(AD32:AD33)</f>
        <v>8166.7489739609236</v>
      </c>
      <c r="AE34" s="83">
        <f>SUM(AE32:AE33)</f>
        <v>8260.9234592338689</v>
      </c>
      <c r="AF34" s="84">
        <f>SUM(AF32:AF33)</f>
        <v>8402.1993483848346</v>
      </c>
    </row>
    <row r="35" spans="1:32" ht="39" customHeight="1" x14ac:dyDescent="0.4">
      <c r="A35" s="58"/>
      <c r="B35" s="59" t="s">
        <v>101</v>
      </c>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85"/>
    </row>
    <row r="36" spans="1:32" x14ac:dyDescent="0.4">
      <c r="A36" s="58"/>
      <c r="B36" s="64" t="s">
        <v>87</v>
      </c>
      <c r="C36" s="54"/>
      <c r="D36" s="86"/>
      <c r="E36" s="86">
        <v>5.6320448494654278E-2</v>
      </c>
      <c r="F36" s="86">
        <v>5.2130054304296347E-2</v>
      </c>
      <c r="G36" s="86">
        <v>5.0818485401802796E-2</v>
      </c>
      <c r="H36" s="86">
        <v>5.1643877717512256E-2</v>
      </c>
      <c r="I36" s="86">
        <v>5.3363717514295791E-2</v>
      </c>
      <c r="J36" s="86">
        <v>5.474329653809238E-2</v>
      </c>
      <c r="K36" s="86">
        <v>5.5265828243325016E-2</v>
      </c>
      <c r="L36" s="86">
        <v>5.9806080912177095E-2</v>
      </c>
      <c r="M36" s="86">
        <v>6.1801250333473064E-2</v>
      </c>
      <c r="N36" s="86">
        <v>6.0678558740565408E-2</v>
      </c>
      <c r="O36" s="86">
        <v>5.9134353077508153E-2</v>
      </c>
      <c r="P36" s="86">
        <v>5.9643038555781763E-2</v>
      </c>
      <c r="Q36" s="86">
        <v>6.5376353885991501E-2</v>
      </c>
      <c r="R36" s="86">
        <v>7.1173516603728657E-2</v>
      </c>
      <c r="S36" s="86">
        <v>7.0798931720832861E-2</v>
      </c>
      <c r="T36" s="86">
        <v>6.9758845542471207E-2</v>
      </c>
      <c r="U36" s="86">
        <v>6.8163689068327607E-2</v>
      </c>
      <c r="V36" s="86">
        <v>6.5196077344406994E-2</v>
      </c>
      <c r="W36" s="86">
        <v>6.4211640100267392E-2</v>
      </c>
      <c r="X36" s="86">
        <v>6.2692006662085062E-2</v>
      </c>
      <c r="Y36" s="86">
        <v>5.9818375433194529E-2</v>
      </c>
      <c r="Z36" s="86">
        <v>5.7830255161211229E-2</v>
      </c>
      <c r="AA36" s="86">
        <v>5.6183848626565357E-2</v>
      </c>
      <c r="AB36" s="86">
        <v>5.5164104041473559E-2</v>
      </c>
      <c r="AC36" s="86">
        <v>5.422130913465352E-2</v>
      </c>
      <c r="AD36" s="86">
        <v>5.359907062402107E-2</v>
      </c>
      <c r="AE36" s="86">
        <v>5.3130953482016061E-2</v>
      </c>
      <c r="AF36" s="87">
        <v>5.2981634473521416E-2</v>
      </c>
    </row>
    <row r="37" spans="1:32" x14ac:dyDescent="0.4">
      <c r="A37" s="58"/>
      <c r="B37" s="64" t="s">
        <v>96</v>
      </c>
      <c r="C37" s="54"/>
      <c r="D37" s="86"/>
      <c r="E37" s="86">
        <v>4.04440994983827E-2</v>
      </c>
      <c r="F37" s="86">
        <v>4.1750337743435374E-2</v>
      </c>
      <c r="G37" s="86">
        <v>4.1342900013440785E-2</v>
      </c>
      <c r="H37" s="86">
        <v>4.1334369799536461E-2</v>
      </c>
      <c r="I37" s="86">
        <v>3.9711471930084043E-2</v>
      </c>
      <c r="J37" s="86">
        <v>4.0793307235973873E-2</v>
      </c>
      <c r="K37" s="86">
        <v>4.0916929097466463E-2</v>
      </c>
      <c r="L37" s="86">
        <v>4.0328833654842647E-2</v>
      </c>
      <c r="M37" s="86">
        <v>4.0129851930388406E-2</v>
      </c>
      <c r="N37" s="86">
        <v>3.973455846907379E-2</v>
      </c>
      <c r="O37" s="86">
        <v>3.9441428133124137E-2</v>
      </c>
      <c r="P37" s="86">
        <v>4.014016180973648E-2</v>
      </c>
      <c r="Q37" s="86">
        <v>4.3251289474972934E-2</v>
      </c>
      <c r="R37" s="86">
        <v>4.913311457548606E-2</v>
      </c>
      <c r="S37" s="86">
        <v>4.9276746841958076E-2</v>
      </c>
      <c r="T37" s="86">
        <v>5.1143071374545407E-2</v>
      </c>
      <c r="U37" s="86">
        <v>5.3009171882888804E-2</v>
      </c>
      <c r="V37" s="86">
        <v>5.2112184042488512E-2</v>
      </c>
      <c r="W37" s="86">
        <v>5.0803864850440549E-2</v>
      </c>
      <c r="X37" s="86">
        <v>5.0353273439749886E-2</v>
      </c>
      <c r="Y37" s="86">
        <v>4.9401400182291638E-2</v>
      </c>
      <c r="Z37" s="86">
        <v>4.8662622938327051E-2</v>
      </c>
      <c r="AA37" s="86">
        <v>4.8693293661305335E-2</v>
      </c>
      <c r="AB37" s="86">
        <v>4.8149984372397529E-2</v>
      </c>
      <c r="AC37" s="86">
        <v>4.7920385803398809E-2</v>
      </c>
      <c r="AD37" s="86">
        <v>4.8427386046174116E-2</v>
      </c>
      <c r="AE37" s="86">
        <v>4.9177270285452941E-2</v>
      </c>
      <c r="AF37" s="87">
        <v>5.0143930472314302E-2</v>
      </c>
    </row>
    <row r="38" spans="1:32" ht="24.75" customHeight="1" thickBot="1" x14ac:dyDescent="0.45">
      <c r="A38" s="58"/>
      <c r="B38" s="81" t="s">
        <v>100</v>
      </c>
      <c r="C38" s="82"/>
      <c r="D38" s="88"/>
      <c r="E38" s="88">
        <f t="shared" ref="E38:P38" si="4">SUM(E36:E37)</f>
        <v>9.6764547993036978E-2</v>
      </c>
      <c r="F38" s="88">
        <f t="shared" si="4"/>
        <v>9.3880392047731714E-2</v>
      </c>
      <c r="G38" s="88">
        <f t="shared" si="4"/>
        <v>9.2161385415243574E-2</v>
      </c>
      <c r="H38" s="88">
        <f t="shared" si="4"/>
        <v>9.2978247517048723E-2</v>
      </c>
      <c r="I38" s="88">
        <f t="shared" si="4"/>
        <v>9.3075189444379841E-2</v>
      </c>
      <c r="J38" s="88">
        <f t="shared" si="4"/>
        <v>9.5536603774066253E-2</v>
      </c>
      <c r="K38" s="88">
        <f t="shared" si="4"/>
        <v>9.6182757340791486E-2</v>
      </c>
      <c r="L38" s="88">
        <f t="shared" si="4"/>
        <v>0.10013491456701974</v>
      </c>
      <c r="M38" s="88">
        <f t="shared" si="4"/>
        <v>0.10193110226386147</v>
      </c>
      <c r="N38" s="88">
        <f t="shared" si="4"/>
        <v>0.10041311720963919</v>
      </c>
      <c r="O38" s="88">
        <f t="shared" si="4"/>
        <v>9.8575781210632291E-2</v>
      </c>
      <c r="P38" s="88">
        <f t="shared" si="4"/>
        <v>9.9783200365518243E-2</v>
      </c>
      <c r="Q38" s="88">
        <f t="shared" ref="Q38:AB38" si="5">SUM(Q36:Q37)</f>
        <v>0.10862764336096443</v>
      </c>
      <c r="R38" s="88">
        <f t="shared" si="5"/>
        <v>0.12030663117921472</v>
      </c>
      <c r="S38" s="88">
        <f t="shared" si="5"/>
        <v>0.12007567856279094</v>
      </c>
      <c r="T38" s="88">
        <f t="shared" si="5"/>
        <v>0.12090191691701661</v>
      </c>
      <c r="U38" s="88">
        <f t="shared" si="5"/>
        <v>0.1211728609512164</v>
      </c>
      <c r="V38" s="88">
        <f t="shared" si="5"/>
        <v>0.11730826138689551</v>
      </c>
      <c r="W38" s="88">
        <f t="shared" si="5"/>
        <v>0.11501550495070795</v>
      </c>
      <c r="X38" s="88">
        <f t="shared" si="5"/>
        <v>0.11304528010183496</v>
      </c>
      <c r="Y38" s="88">
        <f t="shared" si="5"/>
        <v>0.10921977561548617</v>
      </c>
      <c r="Z38" s="88">
        <f t="shared" si="5"/>
        <v>0.10649287809953828</v>
      </c>
      <c r="AA38" s="88">
        <f t="shared" si="5"/>
        <v>0.10487714228787069</v>
      </c>
      <c r="AB38" s="88">
        <f t="shared" si="5"/>
        <v>0.10331408841387109</v>
      </c>
      <c r="AC38" s="88">
        <f>SUM(AC36:AC37)</f>
        <v>0.10214169493805234</v>
      </c>
      <c r="AD38" s="88">
        <f>SUM(AD36:AD37)</f>
        <v>0.10202645667019519</v>
      </c>
      <c r="AE38" s="88">
        <f>SUM(AE36:AE37)</f>
        <v>0.10230822376746901</v>
      </c>
      <c r="AF38" s="89">
        <f>SUM(AF36:AF37)</f>
        <v>0.10312556494583572</v>
      </c>
    </row>
    <row r="39" spans="1:32" ht="39" customHeight="1" x14ac:dyDescent="0.4">
      <c r="A39" s="58"/>
      <c r="B39" s="59" t="s">
        <v>102</v>
      </c>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85"/>
    </row>
    <row r="40" spans="1:32" x14ac:dyDescent="0.4">
      <c r="A40" s="58"/>
      <c r="B40" s="64" t="s">
        <v>87</v>
      </c>
      <c r="C40" s="54"/>
      <c r="D40" s="86"/>
      <c r="E40" s="86">
        <v>0.15936430976409116</v>
      </c>
      <c r="F40" s="86">
        <v>0.15000398068872561</v>
      </c>
      <c r="G40" s="86">
        <v>0.14861771215637021</v>
      </c>
      <c r="H40" s="86">
        <v>0.15157465564572076</v>
      </c>
      <c r="I40" s="86">
        <v>0.15506788009759731</v>
      </c>
      <c r="J40" s="86">
        <v>0.15457033550473925</v>
      </c>
      <c r="K40" s="86">
        <v>0.15155877434237219</v>
      </c>
      <c r="L40" s="86">
        <v>0.15886397282343456</v>
      </c>
      <c r="M40" s="86">
        <v>0.15878035313610717</v>
      </c>
      <c r="N40" s="86">
        <v>0.15691249095575993</v>
      </c>
      <c r="O40" s="86">
        <v>0.15380790341362999</v>
      </c>
      <c r="P40" s="86">
        <v>0.15327637772171898</v>
      </c>
      <c r="Q40" s="86">
        <v>0.15447362813756016</v>
      </c>
      <c r="R40" s="86">
        <v>0.15839033874137018</v>
      </c>
      <c r="S40" s="86">
        <v>0.15856264374062146</v>
      </c>
      <c r="T40" s="86">
        <v>0.16049212987082639</v>
      </c>
      <c r="U40" s="86">
        <v>0.15933955774686942</v>
      </c>
      <c r="V40" s="86">
        <v>0.15826516071186994</v>
      </c>
      <c r="W40" s="86">
        <v>0.15872680710293349</v>
      </c>
      <c r="X40" s="86">
        <v>0.15843279023140694</v>
      </c>
      <c r="Y40" s="86">
        <v>0.1541559771725115</v>
      </c>
      <c r="Z40" s="86">
        <v>0.15034062419687111</v>
      </c>
      <c r="AA40" s="86">
        <v>0.14744846148328272</v>
      </c>
      <c r="AB40" s="86">
        <v>0.14434207573956573</v>
      </c>
      <c r="AC40" s="86">
        <v>0.14256150205996695</v>
      </c>
      <c r="AD40" s="86">
        <v>0.14157356046852915</v>
      </c>
      <c r="AE40" s="86">
        <v>0.14076029577916588</v>
      </c>
      <c r="AF40" s="87">
        <v>0.14029321296210531</v>
      </c>
    </row>
    <row r="41" spans="1:32" x14ac:dyDescent="0.4">
      <c r="A41" s="58"/>
      <c r="B41" s="64" t="s">
        <v>96</v>
      </c>
      <c r="C41" s="54"/>
      <c r="D41" s="86"/>
      <c r="E41" s="86">
        <v>0.11444060146647718</v>
      </c>
      <c r="F41" s="86">
        <v>0.12013639617670424</v>
      </c>
      <c r="G41" s="86">
        <v>0.12090653952644498</v>
      </c>
      <c r="H41" s="86">
        <v>0.12131627495069172</v>
      </c>
      <c r="I41" s="86">
        <v>0.11539626650080537</v>
      </c>
      <c r="J41" s="86">
        <v>0.11518186854941841</v>
      </c>
      <c r="K41" s="86">
        <v>0.11220893309628006</v>
      </c>
      <c r="L41" s="86">
        <v>0.10712620917514842</v>
      </c>
      <c r="M41" s="86">
        <v>0.10310199270119982</v>
      </c>
      <c r="N41" s="86">
        <v>0.10275208699447033</v>
      </c>
      <c r="O41" s="86">
        <v>0.10258678844163345</v>
      </c>
      <c r="P41" s="86">
        <v>0.10315602209981074</v>
      </c>
      <c r="Q41" s="86">
        <v>0.10219572077204124</v>
      </c>
      <c r="R41" s="86">
        <v>0.109341381912582</v>
      </c>
      <c r="S41" s="86">
        <v>0.11036114619649062</v>
      </c>
      <c r="T41" s="86">
        <v>0.11766336425448984</v>
      </c>
      <c r="U41" s="86">
        <v>0.12391433209960978</v>
      </c>
      <c r="V41" s="86">
        <v>0.12650367197649387</v>
      </c>
      <c r="W41" s="86">
        <v>0.12558369858809756</v>
      </c>
      <c r="X41" s="86">
        <v>0.1272508256330751</v>
      </c>
      <c r="Y41" s="86">
        <v>0.12731073125341744</v>
      </c>
      <c r="Z41" s="86">
        <v>0.12650764011347718</v>
      </c>
      <c r="AA41" s="86">
        <v>0.12779030647463263</v>
      </c>
      <c r="AB41" s="86">
        <v>0.12598897076102786</v>
      </c>
      <c r="AC41" s="86">
        <v>0.12599478486327229</v>
      </c>
      <c r="AD41" s="86">
        <v>0.12791336467069675</v>
      </c>
      <c r="AE41" s="86">
        <v>0.13028576860257915</v>
      </c>
      <c r="AF41" s="87">
        <v>0.13277908819565001</v>
      </c>
    </row>
    <row r="42" spans="1:32" s="91" customFormat="1" ht="32.25" customHeight="1" thickBot="1" x14ac:dyDescent="0.45">
      <c r="A42" s="90"/>
      <c r="B42" s="81" t="s">
        <v>100</v>
      </c>
      <c r="C42" s="81"/>
      <c r="D42" s="88"/>
      <c r="E42" s="88">
        <f t="shared" ref="E42:P42" si="6">SUM(E40:E41)</f>
        <v>0.27380491123056833</v>
      </c>
      <c r="F42" s="88">
        <f t="shared" si="6"/>
        <v>0.27014037686542985</v>
      </c>
      <c r="G42" s="88">
        <f t="shared" si="6"/>
        <v>0.26952425168281519</v>
      </c>
      <c r="H42" s="88">
        <f t="shared" si="6"/>
        <v>0.27289093059641245</v>
      </c>
      <c r="I42" s="88">
        <f t="shared" si="6"/>
        <v>0.27046414659840268</v>
      </c>
      <c r="J42" s="88">
        <f t="shared" si="6"/>
        <v>0.26975220405415767</v>
      </c>
      <c r="K42" s="88">
        <f t="shared" si="6"/>
        <v>0.26376770743865224</v>
      </c>
      <c r="L42" s="88">
        <f t="shared" si="6"/>
        <v>0.26599018199858299</v>
      </c>
      <c r="M42" s="88">
        <f t="shared" si="6"/>
        <v>0.26188234583730696</v>
      </c>
      <c r="N42" s="88">
        <f t="shared" si="6"/>
        <v>0.25966457795023024</v>
      </c>
      <c r="O42" s="88">
        <f t="shared" si="6"/>
        <v>0.25639469185526342</v>
      </c>
      <c r="P42" s="88">
        <f t="shared" si="6"/>
        <v>0.25643239982152971</v>
      </c>
      <c r="Q42" s="88">
        <f t="shared" ref="Q42:AB42" si="7">SUM(Q40:Q41)</f>
        <v>0.25666934890960141</v>
      </c>
      <c r="R42" s="88">
        <f t="shared" si="7"/>
        <v>0.26773172065395218</v>
      </c>
      <c r="S42" s="88">
        <f t="shared" si="7"/>
        <v>0.26892378993711208</v>
      </c>
      <c r="T42" s="88">
        <f t="shared" si="7"/>
        <v>0.27815549412531626</v>
      </c>
      <c r="U42" s="88">
        <f t="shared" si="7"/>
        <v>0.2832538898464792</v>
      </c>
      <c r="V42" s="88">
        <f t="shared" si="7"/>
        <v>0.28476883268836384</v>
      </c>
      <c r="W42" s="88">
        <f t="shared" si="7"/>
        <v>0.28431050569103106</v>
      </c>
      <c r="X42" s="88">
        <f t="shared" si="7"/>
        <v>0.28568361586448204</v>
      </c>
      <c r="Y42" s="88">
        <f t="shared" si="7"/>
        <v>0.28146670842592891</v>
      </c>
      <c r="Z42" s="88">
        <f t="shared" si="7"/>
        <v>0.27684826431034826</v>
      </c>
      <c r="AA42" s="88">
        <f t="shared" si="7"/>
        <v>0.27523876795791535</v>
      </c>
      <c r="AB42" s="88">
        <f t="shared" si="7"/>
        <v>0.27033104650059359</v>
      </c>
      <c r="AC42" s="88">
        <f>SUM(AC40:AC41)</f>
        <v>0.26855628692323924</v>
      </c>
      <c r="AD42" s="88">
        <f>SUM(AD40:AD41)</f>
        <v>0.2694869251392259</v>
      </c>
      <c r="AE42" s="88">
        <f>SUM(AE40:AE41)</f>
        <v>0.27104606438174506</v>
      </c>
      <c r="AF42" s="89">
        <f>SUM(AF40:AF41)</f>
        <v>0.27307230115775533</v>
      </c>
    </row>
  </sheetData>
  <conditionalFormatting sqref="D5:AA5">
    <cfRule type="cellIs" dxfId="10" priority="5" stopIfTrue="1" operator="equal">
      <formula>FALSE</formula>
    </cfRule>
  </conditionalFormatting>
  <conditionalFormatting sqref="AB5">
    <cfRule type="cellIs" dxfId="9" priority="4" stopIfTrue="1" operator="equal">
      <formula>FALSE</formula>
    </cfRule>
  </conditionalFormatting>
  <conditionalFormatting sqref="AC5:AD5">
    <cfRule type="cellIs" dxfId="8" priority="3" stopIfTrue="1" operator="equal">
      <formula>FALSE</formula>
    </cfRule>
  </conditionalFormatting>
  <conditionalFormatting sqref="AE5">
    <cfRule type="cellIs" dxfId="7" priority="2" stopIfTrue="1" operator="equal">
      <formula>FALSE</formula>
    </cfRule>
  </conditionalFormatting>
  <conditionalFormatting sqref="AF5">
    <cfRule type="cellIs" dxfId="6"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6" tint="0.39997558519241921"/>
  </sheetPr>
  <dimension ref="A1:CA87"/>
  <sheetViews>
    <sheetView zoomScale="70" zoomScaleNormal="70" workbookViewId="0">
      <pane xSplit="3" topLeftCell="BS1" activePane="topRight" state="frozen"/>
      <selection activeCell="A4" sqref="A4"/>
      <selection pane="topRight" activeCell="A4" sqref="A4"/>
    </sheetView>
  </sheetViews>
  <sheetFormatPr defaultColWidth="12.73046875" defaultRowHeight="15" x14ac:dyDescent="0.4"/>
  <cols>
    <col min="1" max="1" width="23.1328125" style="353" bestFit="1" customWidth="1"/>
    <col min="2" max="2" width="75.73046875" style="353" customWidth="1"/>
    <col min="3" max="3" width="25.73046875" style="353" customWidth="1"/>
    <col min="4" max="75" width="12.73046875" style="206" customWidth="1"/>
    <col min="76" max="76" width="12.73046875" style="312" customWidth="1"/>
    <col min="77" max="16384" width="12.73046875" style="312"/>
  </cols>
  <sheetData>
    <row r="1" spans="1:79" s="310" customFormat="1" ht="25.5" customHeight="1" thickBot="1" x14ac:dyDescent="0.4">
      <c r="A1" s="40" t="s">
        <v>42</v>
      </c>
      <c r="B1" s="41" t="s">
        <v>82</v>
      </c>
      <c r="C1" s="92"/>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9"/>
      <c r="BW1" s="309"/>
      <c r="BX1" s="309"/>
    </row>
    <row r="2" spans="1:79" ht="36.950000000000003" customHeight="1" x14ac:dyDescent="0.4">
      <c r="A2" s="44" t="s">
        <v>592</v>
      </c>
      <c r="B2" s="17" t="s">
        <v>577</v>
      </c>
      <c r="C2" s="404"/>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x14ac:dyDescent="0.4">
      <c r="A3" s="94">
        <v>2019</v>
      </c>
      <c r="B3" s="313" t="s">
        <v>131</v>
      </c>
      <c r="C3" s="369"/>
      <c r="D3" s="275" t="s">
        <v>622</v>
      </c>
      <c r="E3" s="275" t="s">
        <v>622</v>
      </c>
      <c r="F3" s="275" t="s">
        <v>622</v>
      </c>
      <c r="G3" s="275" t="s">
        <v>622</v>
      </c>
      <c r="H3" s="275" t="s">
        <v>622</v>
      </c>
      <c r="I3" s="275" t="s">
        <v>622</v>
      </c>
      <c r="J3" s="275" t="s">
        <v>622</v>
      </c>
      <c r="K3" s="275" t="s">
        <v>622</v>
      </c>
      <c r="L3" s="275" t="s">
        <v>622</v>
      </c>
      <c r="M3" s="275" t="s">
        <v>622</v>
      </c>
      <c r="N3" s="275" t="s">
        <v>622</v>
      </c>
      <c r="O3" s="275" t="s">
        <v>622</v>
      </c>
      <c r="P3" s="275" t="s">
        <v>622</v>
      </c>
      <c r="Q3" s="275" t="s">
        <v>622</v>
      </c>
      <c r="R3" s="275" t="s">
        <v>622</v>
      </c>
      <c r="S3" s="275" t="s">
        <v>622</v>
      </c>
      <c r="T3" s="275" t="s">
        <v>622</v>
      </c>
      <c r="U3" s="275" t="s">
        <v>622</v>
      </c>
      <c r="V3" s="275" t="s">
        <v>622</v>
      </c>
      <c r="W3" s="275" t="s">
        <v>622</v>
      </c>
      <c r="X3" s="275" t="s">
        <v>622</v>
      </c>
      <c r="Y3" s="275" t="s">
        <v>622</v>
      </c>
      <c r="Z3" s="275" t="s">
        <v>622</v>
      </c>
      <c r="AA3" s="275" t="s">
        <v>622</v>
      </c>
      <c r="AB3" s="275" t="s">
        <v>622</v>
      </c>
      <c r="AC3" s="275" t="s">
        <v>622</v>
      </c>
      <c r="AD3" s="275" t="s">
        <v>622</v>
      </c>
      <c r="AE3" s="275" t="s">
        <v>622</v>
      </c>
      <c r="AF3" s="275" t="s">
        <v>622</v>
      </c>
      <c r="AG3" s="275" t="s">
        <v>622</v>
      </c>
      <c r="AH3" s="275" t="s">
        <v>622</v>
      </c>
      <c r="AI3" s="275" t="s">
        <v>622</v>
      </c>
      <c r="AJ3" s="275" t="s">
        <v>622</v>
      </c>
      <c r="AK3" s="275" t="s">
        <v>622</v>
      </c>
      <c r="AL3" s="275" t="s">
        <v>622</v>
      </c>
      <c r="AM3" s="275" t="s">
        <v>622</v>
      </c>
      <c r="AN3" s="275" t="s">
        <v>622</v>
      </c>
      <c r="AO3" s="275" t="s">
        <v>622</v>
      </c>
      <c r="AP3" s="275" t="s">
        <v>622</v>
      </c>
      <c r="AQ3" s="275" t="s">
        <v>622</v>
      </c>
      <c r="AR3" s="275" t="s">
        <v>622</v>
      </c>
      <c r="AS3" s="275" t="s">
        <v>622</v>
      </c>
      <c r="AT3" s="275" t="s">
        <v>622</v>
      </c>
      <c r="AU3" s="275" t="s">
        <v>622</v>
      </c>
      <c r="AV3" s="275" t="s">
        <v>622</v>
      </c>
      <c r="AW3" s="275" t="s">
        <v>622</v>
      </c>
      <c r="AX3" s="275" t="s">
        <v>622</v>
      </c>
      <c r="AY3" s="275" t="s">
        <v>622</v>
      </c>
      <c r="AZ3" s="275" t="s">
        <v>622</v>
      </c>
      <c r="BA3" s="275" t="s">
        <v>622</v>
      </c>
      <c r="BB3" s="275" t="s">
        <v>622</v>
      </c>
      <c r="BC3" s="275" t="s">
        <v>622</v>
      </c>
      <c r="BD3" s="275" t="s">
        <v>622</v>
      </c>
      <c r="BE3" s="275" t="s">
        <v>622</v>
      </c>
      <c r="BF3" s="275" t="s">
        <v>622</v>
      </c>
      <c r="BG3" s="275" t="s">
        <v>622</v>
      </c>
      <c r="BH3" s="275" t="s">
        <v>622</v>
      </c>
      <c r="BI3" s="275" t="s">
        <v>622</v>
      </c>
      <c r="BJ3" s="275" t="s">
        <v>622</v>
      </c>
      <c r="BK3" s="275" t="s">
        <v>622</v>
      </c>
      <c r="BL3" s="275" t="s">
        <v>622</v>
      </c>
      <c r="BM3" s="275" t="s">
        <v>622</v>
      </c>
      <c r="BN3" s="275" t="s">
        <v>622</v>
      </c>
      <c r="BO3" s="275" t="s">
        <v>622</v>
      </c>
      <c r="BP3" s="275" t="s">
        <v>622</v>
      </c>
      <c r="BQ3" s="275" t="s">
        <v>622</v>
      </c>
      <c r="BR3" s="275" t="s">
        <v>622</v>
      </c>
      <c r="BS3" s="275" t="s">
        <v>622</v>
      </c>
      <c r="BT3" s="275" t="s">
        <v>622</v>
      </c>
      <c r="BU3" s="275" t="s">
        <v>622</v>
      </c>
      <c r="BV3" s="275" t="s">
        <v>623</v>
      </c>
      <c r="BW3" s="275" t="s">
        <v>623</v>
      </c>
      <c r="BX3" s="275" t="s">
        <v>623</v>
      </c>
      <c r="BY3" s="275" t="s">
        <v>623</v>
      </c>
      <c r="BZ3" s="275" t="s">
        <v>623</v>
      </c>
      <c r="CA3" s="276" t="s">
        <v>623</v>
      </c>
    </row>
    <row r="4" spans="1:79" s="230" customFormat="1" ht="24" customHeight="1" x14ac:dyDescent="0.4">
      <c r="A4" s="468"/>
      <c r="B4" s="160" t="s">
        <v>100</v>
      </c>
      <c r="C4" s="416"/>
      <c r="D4" s="182">
        <f t="shared" ref="D4:BO4" si="0">SUM(D5,D11,D10)</f>
        <v>15.2</v>
      </c>
      <c r="E4" s="182">
        <f t="shared" si="0"/>
        <v>19.2</v>
      </c>
      <c r="F4" s="182">
        <f t="shared" si="0"/>
        <v>17</v>
      </c>
      <c r="G4" s="182">
        <f t="shared" si="0"/>
        <v>14.8</v>
      </c>
      <c r="H4" s="182">
        <f t="shared" si="0"/>
        <v>26.8</v>
      </c>
      <c r="I4" s="182">
        <f t="shared" si="0"/>
        <v>22.2</v>
      </c>
      <c r="J4" s="182">
        <f t="shared" si="0"/>
        <v>15.7</v>
      </c>
      <c r="K4" s="182">
        <f t="shared" si="0"/>
        <v>15.7</v>
      </c>
      <c r="L4" s="182">
        <f t="shared" si="0"/>
        <v>20.9</v>
      </c>
      <c r="M4" s="182">
        <f t="shared" si="0"/>
        <v>25.4</v>
      </c>
      <c r="N4" s="182">
        <f t="shared" si="0"/>
        <v>49.4</v>
      </c>
      <c r="O4" s="182">
        <f t="shared" si="0"/>
        <v>41.9</v>
      </c>
      <c r="P4" s="182">
        <f t="shared" si="0"/>
        <v>30.2</v>
      </c>
      <c r="Q4" s="182">
        <f t="shared" si="0"/>
        <v>36.299999999999997</v>
      </c>
      <c r="R4" s="182">
        <f t="shared" si="0"/>
        <v>64.5</v>
      </c>
      <c r="S4" s="182">
        <f t="shared" si="0"/>
        <v>64.599999999999994</v>
      </c>
      <c r="T4" s="182">
        <f t="shared" si="0"/>
        <v>44.9</v>
      </c>
      <c r="U4" s="182">
        <f t="shared" si="0"/>
        <v>49.2</v>
      </c>
      <c r="V4" s="182">
        <f t="shared" si="0"/>
        <v>78.3</v>
      </c>
      <c r="W4" s="182">
        <f t="shared" si="0"/>
        <v>121.7</v>
      </c>
      <c r="X4" s="182">
        <f t="shared" si="0"/>
        <v>123.3</v>
      </c>
      <c r="Y4" s="182">
        <f t="shared" si="0"/>
        <v>127.1</v>
      </c>
      <c r="Z4" s="182">
        <f t="shared" si="0"/>
        <v>150.4</v>
      </c>
      <c r="AA4" s="182">
        <f t="shared" si="0"/>
        <v>239.4</v>
      </c>
      <c r="AB4" s="182">
        <f t="shared" si="0"/>
        <v>209.1</v>
      </c>
      <c r="AC4" s="182">
        <f t="shared" si="0"/>
        <v>174.09</v>
      </c>
      <c r="AD4" s="182">
        <f t="shared" si="0"/>
        <v>214.12200000000001</v>
      </c>
      <c r="AE4" s="182">
        <f t="shared" si="0"/>
        <v>454.38499999999999</v>
      </c>
      <c r="AF4" s="182">
        <f t="shared" si="0"/>
        <v>558.846</v>
      </c>
      <c r="AG4" s="182">
        <f t="shared" si="0"/>
        <v>628.82600000000002</v>
      </c>
      <c r="AH4" s="182">
        <f t="shared" si="0"/>
        <v>1147</v>
      </c>
      <c r="AI4" s="182">
        <f t="shared" si="0"/>
        <v>1176</v>
      </c>
      <c r="AJ4" s="182">
        <f t="shared" si="0"/>
        <v>2074</v>
      </c>
      <c r="AK4" s="182">
        <f t="shared" si="0"/>
        <v>3214.04</v>
      </c>
      <c r="AL4" s="182">
        <f t="shared" si="0"/>
        <v>4067</v>
      </c>
      <c r="AM4" s="182">
        <f t="shared" si="0"/>
        <v>4754</v>
      </c>
      <c r="AN4" s="182">
        <f t="shared" si="0"/>
        <v>5308</v>
      </c>
      <c r="AO4" s="182">
        <f t="shared" si="0"/>
        <v>5803</v>
      </c>
      <c r="AP4" s="182">
        <f t="shared" si="0"/>
        <v>6070</v>
      </c>
      <c r="AQ4" s="182">
        <f t="shared" si="0"/>
        <v>5452.9279999999999</v>
      </c>
      <c r="AR4" s="182">
        <f t="shared" si="0"/>
        <v>4151.7449999999999</v>
      </c>
      <c r="AS4" s="182">
        <f t="shared" si="0"/>
        <v>3364.41</v>
      </c>
      <c r="AT4" s="182">
        <f t="shared" si="0"/>
        <v>3810.3180000000002</v>
      </c>
      <c r="AU4" s="182">
        <f t="shared" si="0"/>
        <v>5803.8150000000005</v>
      </c>
      <c r="AV4" s="182">
        <f t="shared" si="0"/>
        <v>7139.1579999999994</v>
      </c>
      <c r="AW4" s="182">
        <f t="shared" si="0"/>
        <v>7388.7640000000001</v>
      </c>
      <c r="AX4" s="182">
        <f t="shared" si="0"/>
        <v>6482.4830000000002</v>
      </c>
      <c r="AY4" s="182">
        <f t="shared" si="0"/>
        <v>5924.8270000000002</v>
      </c>
      <c r="AZ4" s="182">
        <f t="shared" si="0"/>
        <v>5112.2209999999995</v>
      </c>
      <c r="BA4" s="182">
        <f t="shared" si="0"/>
        <v>3893.4660000000003</v>
      </c>
      <c r="BB4" s="182">
        <f t="shared" si="0"/>
        <v>3557.6930000000002</v>
      </c>
      <c r="BC4" s="182">
        <f t="shared" si="0"/>
        <v>3255.0860000000002</v>
      </c>
      <c r="BD4" s="182">
        <f t="shared" si="0"/>
        <v>2882.2200000000003</v>
      </c>
      <c r="BE4" s="182">
        <f t="shared" si="0"/>
        <v>2605.5709014073173</v>
      </c>
      <c r="BF4" s="182">
        <f t="shared" si="0"/>
        <v>2624.1158686900003</v>
      </c>
      <c r="BG4" s="182">
        <f t="shared" si="0"/>
        <v>2559.18840136366</v>
      </c>
      <c r="BH4" s="182">
        <f t="shared" si="0"/>
        <v>2204.4830000000002</v>
      </c>
      <c r="BI4" s="182">
        <f t="shared" si="0"/>
        <v>2311.2043118300003</v>
      </c>
      <c r="BJ4" s="182">
        <f t="shared" si="0"/>
        <v>2439.7983671900001</v>
      </c>
      <c r="BK4" s="182">
        <f t="shared" si="0"/>
        <v>2241.4881393452138</v>
      </c>
      <c r="BL4" s="182">
        <f t="shared" si="0"/>
        <v>2856.8277160099997</v>
      </c>
      <c r="BM4" s="182">
        <f t="shared" si="0"/>
        <v>4684.0175697100003</v>
      </c>
      <c r="BN4" s="182">
        <f t="shared" si="0"/>
        <v>4473.4852258236315</v>
      </c>
      <c r="BO4" s="182">
        <f t="shared" si="0"/>
        <v>4933.9849943699983</v>
      </c>
      <c r="BP4" s="182">
        <f t="shared" ref="BP4:CA4" si="1">SUM(BP5,BP11,BP10)</f>
        <v>5169.8070100499999</v>
      </c>
      <c r="BQ4" s="182">
        <f t="shared" si="1"/>
        <v>4338.0295486261903</v>
      </c>
      <c r="BR4" s="182">
        <f t="shared" si="1"/>
        <v>3065.0410876799992</v>
      </c>
      <c r="BS4" s="182">
        <f t="shared" si="1"/>
        <v>2313.51601579</v>
      </c>
      <c r="BT4" s="182">
        <f t="shared" si="1"/>
        <v>1875.4784224599998</v>
      </c>
      <c r="BU4" s="182">
        <f t="shared" si="1"/>
        <v>1666.9844684099987</v>
      </c>
      <c r="BV4" s="182">
        <f t="shared" si="1"/>
        <v>1289.174310268173</v>
      </c>
      <c r="BW4" s="182">
        <f t="shared" si="1"/>
        <v>2393.1234699976894</v>
      </c>
      <c r="BX4" s="182">
        <f t="shared" si="1"/>
        <v>2508.4907227721064</v>
      </c>
      <c r="BY4" s="182">
        <f t="shared" si="1"/>
        <v>2569.058114911591</v>
      </c>
      <c r="BZ4" s="182">
        <f t="shared" si="1"/>
        <v>2621.3376974382477</v>
      </c>
      <c r="CA4" s="325">
        <f t="shared" si="1"/>
        <v>2657.5914419674928</v>
      </c>
    </row>
    <row r="5" spans="1:79" ht="26.25" customHeight="1" x14ac:dyDescent="0.4">
      <c r="A5" s="470"/>
      <c r="B5" s="64" t="s">
        <v>578</v>
      </c>
      <c r="C5" s="54"/>
      <c r="D5" s="207">
        <f t="shared" ref="D5:BO5" si="2">SUM(D6,D7)</f>
        <v>0</v>
      </c>
      <c r="E5" s="207">
        <f t="shared" si="2"/>
        <v>0</v>
      </c>
      <c r="F5" s="207">
        <f t="shared" si="2"/>
        <v>0</v>
      </c>
      <c r="G5" s="207">
        <f t="shared" si="2"/>
        <v>0</v>
      </c>
      <c r="H5" s="207">
        <f t="shared" si="2"/>
        <v>0</v>
      </c>
      <c r="I5" s="207">
        <f t="shared" si="2"/>
        <v>0</v>
      </c>
      <c r="J5" s="207">
        <f t="shared" si="2"/>
        <v>0</v>
      </c>
      <c r="K5" s="207">
        <f t="shared" si="2"/>
        <v>0</v>
      </c>
      <c r="L5" s="207">
        <f t="shared" si="2"/>
        <v>0</v>
      </c>
      <c r="M5" s="207">
        <f t="shared" si="2"/>
        <v>0</v>
      </c>
      <c r="N5" s="207">
        <f t="shared" si="2"/>
        <v>0</v>
      </c>
      <c r="O5" s="207">
        <f t="shared" si="2"/>
        <v>0</v>
      </c>
      <c r="P5" s="207">
        <f t="shared" si="2"/>
        <v>0</v>
      </c>
      <c r="Q5" s="207">
        <f t="shared" si="2"/>
        <v>0</v>
      </c>
      <c r="R5" s="207">
        <f t="shared" si="2"/>
        <v>0</v>
      </c>
      <c r="S5" s="207">
        <f t="shared" si="2"/>
        <v>0</v>
      </c>
      <c r="T5" s="207">
        <f t="shared" si="2"/>
        <v>0</v>
      </c>
      <c r="U5" s="207">
        <f t="shared" si="2"/>
        <v>0</v>
      </c>
      <c r="V5" s="207">
        <f t="shared" si="2"/>
        <v>0</v>
      </c>
      <c r="W5" s="207">
        <f t="shared" si="2"/>
        <v>0</v>
      </c>
      <c r="X5" s="207">
        <f t="shared" si="2"/>
        <v>0</v>
      </c>
      <c r="Y5" s="207">
        <f t="shared" si="2"/>
        <v>0</v>
      </c>
      <c r="Z5" s="207">
        <f t="shared" si="2"/>
        <v>0</v>
      </c>
      <c r="AA5" s="207">
        <f t="shared" si="2"/>
        <v>0</v>
      </c>
      <c r="AB5" s="207">
        <f t="shared" si="2"/>
        <v>0</v>
      </c>
      <c r="AC5" s="207">
        <f t="shared" si="2"/>
        <v>0</v>
      </c>
      <c r="AD5" s="207">
        <f t="shared" si="2"/>
        <v>0</v>
      </c>
      <c r="AE5" s="207">
        <f t="shared" si="2"/>
        <v>0</v>
      </c>
      <c r="AF5" s="207">
        <f t="shared" si="2"/>
        <v>0</v>
      </c>
      <c r="AG5" s="207">
        <f t="shared" si="2"/>
        <v>0</v>
      </c>
      <c r="AH5" s="207">
        <f t="shared" si="2"/>
        <v>0</v>
      </c>
      <c r="AI5" s="207">
        <f t="shared" si="2"/>
        <v>0</v>
      </c>
      <c r="AJ5" s="207">
        <f t="shared" si="2"/>
        <v>0</v>
      </c>
      <c r="AK5" s="207">
        <f t="shared" si="2"/>
        <v>0</v>
      </c>
      <c r="AL5" s="207">
        <f t="shared" si="2"/>
        <v>0</v>
      </c>
      <c r="AM5" s="207">
        <f t="shared" si="2"/>
        <v>0</v>
      </c>
      <c r="AN5" s="207">
        <f t="shared" si="2"/>
        <v>0</v>
      </c>
      <c r="AO5" s="207">
        <f t="shared" si="2"/>
        <v>0</v>
      </c>
      <c r="AP5" s="207">
        <f t="shared" si="2"/>
        <v>0</v>
      </c>
      <c r="AQ5" s="207">
        <f t="shared" si="2"/>
        <v>0</v>
      </c>
      <c r="AR5" s="207">
        <f t="shared" si="2"/>
        <v>0</v>
      </c>
      <c r="AS5" s="207">
        <f t="shared" si="2"/>
        <v>0</v>
      </c>
      <c r="AT5" s="207">
        <f t="shared" si="2"/>
        <v>0</v>
      </c>
      <c r="AU5" s="207">
        <f t="shared" si="2"/>
        <v>0</v>
      </c>
      <c r="AV5" s="207">
        <f t="shared" si="2"/>
        <v>0</v>
      </c>
      <c r="AW5" s="207">
        <f t="shared" si="2"/>
        <v>0</v>
      </c>
      <c r="AX5" s="207">
        <f t="shared" si="2"/>
        <v>0</v>
      </c>
      <c r="AY5" s="207">
        <f t="shared" si="2"/>
        <v>0</v>
      </c>
      <c r="AZ5" s="207">
        <f t="shared" si="2"/>
        <v>2165.9229999999998</v>
      </c>
      <c r="BA5" s="207">
        <f t="shared" si="2"/>
        <v>3893.4660000000003</v>
      </c>
      <c r="BB5" s="207">
        <f t="shared" si="2"/>
        <v>3557.6930000000002</v>
      </c>
      <c r="BC5" s="207">
        <f t="shared" si="2"/>
        <v>3255.0860000000002</v>
      </c>
      <c r="BD5" s="207">
        <f t="shared" si="2"/>
        <v>2882.2200000000003</v>
      </c>
      <c r="BE5" s="207">
        <f t="shared" si="2"/>
        <v>2605.5709014073173</v>
      </c>
      <c r="BF5" s="207">
        <f t="shared" si="2"/>
        <v>2624.1158686900003</v>
      </c>
      <c r="BG5" s="207">
        <f t="shared" si="2"/>
        <v>2559.18840136366</v>
      </c>
      <c r="BH5" s="207">
        <f t="shared" si="2"/>
        <v>2204.4830000000002</v>
      </c>
      <c r="BI5" s="207">
        <f t="shared" si="2"/>
        <v>2311.2043118300003</v>
      </c>
      <c r="BJ5" s="207">
        <f t="shared" si="2"/>
        <v>2439.7983671900001</v>
      </c>
      <c r="BK5" s="207">
        <f t="shared" si="2"/>
        <v>2241.4881393452138</v>
      </c>
      <c r="BL5" s="207">
        <f t="shared" si="2"/>
        <v>2856.8277160099997</v>
      </c>
      <c r="BM5" s="207">
        <f t="shared" si="2"/>
        <v>4684.0175697100003</v>
      </c>
      <c r="BN5" s="207">
        <f t="shared" si="2"/>
        <v>4473.4852258236315</v>
      </c>
      <c r="BO5" s="207">
        <f t="shared" si="2"/>
        <v>4933.9849943699983</v>
      </c>
      <c r="BP5" s="207">
        <f t="shared" ref="BP5:CA5" si="3">SUM(BP6,BP7)</f>
        <v>5169.8070100499999</v>
      </c>
      <c r="BQ5" s="207">
        <f t="shared" si="3"/>
        <v>4338.0295486261903</v>
      </c>
      <c r="BR5" s="207">
        <f t="shared" si="3"/>
        <v>3065.0410876799992</v>
      </c>
      <c r="BS5" s="207">
        <f t="shared" si="3"/>
        <v>2313.51601579</v>
      </c>
      <c r="BT5" s="207">
        <f t="shared" si="3"/>
        <v>1875.4784224599998</v>
      </c>
      <c r="BU5" s="207">
        <f t="shared" si="3"/>
        <v>1666.9844684099987</v>
      </c>
      <c r="BV5" s="207">
        <f t="shared" si="3"/>
        <v>1289.174310268173</v>
      </c>
      <c r="BW5" s="207">
        <f t="shared" si="3"/>
        <v>2393.1234699976894</v>
      </c>
      <c r="BX5" s="207">
        <f t="shared" si="3"/>
        <v>2508.4907227721064</v>
      </c>
      <c r="BY5" s="207">
        <f t="shared" si="3"/>
        <v>2569.058114911591</v>
      </c>
      <c r="BZ5" s="207">
        <f t="shared" si="3"/>
        <v>2621.3376974382477</v>
      </c>
      <c r="CA5" s="208">
        <f t="shared" si="3"/>
        <v>2657.5914419674928</v>
      </c>
    </row>
    <row r="6" spans="1:79" x14ac:dyDescent="0.4">
      <c r="A6" s="470"/>
      <c r="B6" s="101" t="s">
        <v>141</v>
      </c>
      <c r="C6" s="54"/>
      <c r="D6" s="207">
        <v>0</v>
      </c>
      <c r="E6" s="207">
        <v>0</v>
      </c>
      <c r="F6" s="207">
        <v>0</v>
      </c>
      <c r="G6" s="207">
        <v>0</v>
      </c>
      <c r="H6" s="207">
        <v>0</v>
      </c>
      <c r="I6" s="207">
        <v>0</v>
      </c>
      <c r="J6" s="207">
        <v>0</v>
      </c>
      <c r="K6" s="207">
        <v>0</v>
      </c>
      <c r="L6" s="207">
        <v>0</v>
      </c>
      <c r="M6" s="207">
        <v>0</v>
      </c>
      <c r="N6" s="207">
        <v>0</v>
      </c>
      <c r="O6" s="207">
        <v>0</v>
      </c>
      <c r="P6" s="207">
        <v>0</v>
      </c>
      <c r="Q6" s="207">
        <v>0</v>
      </c>
      <c r="R6" s="207">
        <v>0</v>
      </c>
      <c r="S6" s="207">
        <v>0</v>
      </c>
      <c r="T6" s="207">
        <v>0</v>
      </c>
      <c r="U6" s="207">
        <v>0</v>
      </c>
      <c r="V6" s="207">
        <v>0</v>
      </c>
      <c r="W6" s="207">
        <v>0</v>
      </c>
      <c r="X6" s="207">
        <v>0</v>
      </c>
      <c r="Y6" s="207">
        <v>0</v>
      </c>
      <c r="Z6" s="207">
        <v>0</v>
      </c>
      <c r="AA6" s="207">
        <v>0</v>
      </c>
      <c r="AB6" s="207">
        <v>0</v>
      </c>
      <c r="AC6" s="207">
        <v>0</v>
      </c>
      <c r="AD6" s="207">
        <v>0</v>
      </c>
      <c r="AE6" s="207">
        <v>0</v>
      </c>
      <c r="AF6" s="207">
        <v>0</v>
      </c>
      <c r="AG6" s="207">
        <v>0</v>
      </c>
      <c r="AH6" s="207">
        <v>0</v>
      </c>
      <c r="AI6" s="207">
        <v>0</v>
      </c>
      <c r="AJ6" s="207">
        <v>0</v>
      </c>
      <c r="AK6" s="207">
        <v>0</v>
      </c>
      <c r="AL6" s="207">
        <v>0</v>
      </c>
      <c r="AM6" s="207">
        <v>0</v>
      </c>
      <c r="AN6" s="207">
        <v>0</v>
      </c>
      <c r="AO6" s="207">
        <v>0</v>
      </c>
      <c r="AP6" s="207">
        <v>0</v>
      </c>
      <c r="AQ6" s="207">
        <v>0</v>
      </c>
      <c r="AR6" s="207">
        <v>0</v>
      </c>
      <c r="AS6" s="207">
        <v>0</v>
      </c>
      <c r="AT6" s="207">
        <v>0</v>
      </c>
      <c r="AU6" s="207">
        <v>0</v>
      </c>
      <c r="AV6" s="207">
        <v>0</v>
      </c>
      <c r="AW6" s="207">
        <v>0</v>
      </c>
      <c r="AX6" s="207">
        <v>0</v>
      </c>
      <c r="AY6" s="207">
        <v>0</v>
      </c>
      <c r="AZ6" s="207">
        <v>332.70800000000008</v>
      </c>
      <c r="BA6" s="207">
        <v>475.00800000000004</v>
      </c>
      <c r="BB6" s="207">
        <v>474.24400000000003</v>
      </c>
      <c r="BC6" s="207">
        <v>459.01900000000001</v>
      </c>
      <c r="BD6" s="207">
        <v>446.95400000000001</v>
      </c>
      <c r="BE6" s="207">
        <v>469.76190140731705</v>
      </c>
      <c r="BF6" s="207">
        <v>518.64773074999994</v>
      </c>
      <c r="BG6" s="207">
        <v>507.20891397539998</v>
      </c>
      <c r="BH6" s="207">
        <v>445.23599999999999</v>
      </c>
      <c r="BI6" s="207">
        <v>486.24370455000002</v>
      </c>
      <c r="BJ6" s="207">
        <v>477.92547793</v>
      </c>
      <c r="BK6" s="207">
        <v>424.03039473491737</v>
      </c>
      <c r="BL6" s="207">
        <v>727.70019646000003</v>
      </c>
      <c r="BM6" s="207">
        <v>1088.6921164999999</v>
      </c>
      <c r="BN6" s="207">
        <v>801.16036899012533</v>
      </c>
      <c r="BO6" s="207">
        <v>749.87685299999998</v>
      </c>
      <c r="BP6" s="207">
        <v>662.33543288999988</v>
      </c>
      <c r="BQ6" s="207">
        <v>526.70929591000004</v>
      </c>
      <c r="BR6" s="207">
        <v>369.21073870999999</v>
      </c>
      <c r="BS6" s="207">
        <v>309.89859552000007</v>
      </c>
      <c r="BT6" s="207">
        <v>264.26859475999998</v>
      </c>
      <c r="BU6" s="207">
        <v>224.26502880999996</v>
      </c>
      <c r="BV6" s="207">
        <v>162.81771553482551</v>
      </c>
      <c r="BW6" s="207">
        <v>300.8610897805782</v>
      </c>
      <c r="BX6" s="207">
        <v>328.79574088563805</v>
      </c>
      <c r="BY6" s="207">
        <v>329.36311381675904</v>
      </c>
      <c r="BZ6" s="207">
        <v>343.10820700017791</v>
      </c>
      <c r="CA6" s="208">
        <v>341.93447457711386</v>
      </c>
    </row>
    <row r="7" spans="1:79" x14ac:dyDescent="0.4">
      <c r="A7" s="470"/>
      <c r="B7" s="101" t="s">
        <v>151</v>
      </c>
      <c r="C7" s="54"/>
      <c r="D7" s="207">
        <v>0</v>
      </c>
      <c r="E7" s="207">
        <v>0</v>
      </c>
      <c r="F7" s="207">
        <v>0</v>
      </c>
      <c r="G7" s="207">
        <v>0</v>
      </c>
      <c r="H7" s="207">
        <v>0</v>
      </c>
      <c r="I7" s="207">
        <v>0</v>
      </c>
      <c r="J7" s="207">
        <v>0</v>
      </c>
      <c r="K7" s="207">
        <v>0</v>
      </c>
      <c r="L7" s="207">
        <v>0</v>
      </c>
      <c r="M7" s="207">
        <v>0</v>
      </c>
      <c r="N7" s="207">
        <v>0</v>
      </c>
      <c r="O7" s="207">
        <v>0</v>
      </c>
      <c r="P7" s="207">
        <v>0</v>
      </c>
      <c r="Q7" s="207">
        <v>0</v>
      </c>
      <c r="R7" s="207">
        <v>0</v>
      </c>
      <c r="S7" s="207">
        <v>0</v>
      </c>
      <c r="T7" s="207">
        <v>0</v>
      </c>
      <c r="U7" s="207">
        <v>0</v>
      </c>
      <c r="V7" s="207">
        <v>0</v>
      </c>
      <c r="W7" s="207">
        <v>0</v>
      </c>
      <c r="X7" s="207">
        <v>0</v>
      </c>
      <c r="Y7" s="207">
        <v>0</v>
      </c>
      <c r="Z7" s="207">
        <v>0</v>
      </c>
      <c r="AA7" s="207">
        <v>0</v>
      </c>
      <c r="AB7" s="207">
        <v>0</v>
      </c>
      <c r="AC7" s="207">
        <v>0</v>
      </c>
      <c r="AD7" s="207">
        <v>0</v>
      </c>
      <c r="AE7" s="207">
        <v>0</v>
      </c>
      <c r="AF7" s="207">
        <v>0</v>
      </c>
      <c r="AG7" s="207">
        <v>0</v>
      </c>
      <c r="AH7" s="207">
        <v>0</v>
      </c>
      <c r="AI7" s="207">
        <v>0</v>
      </c>
      <c r="AJ7" s="207">
        <v>0</v>
      </c>
      <c r="AK7" s="207">
        <v>0</v>
      </c>
      <c r="AL7" s="207">
        <v>0</v>
      </c>
      <c r="AM7" s="207">
        <v>0</v>
      </c>
      <c r="AN7" s="207">
        <v>0</v>
      </c>
      <c r="AO7" s="207">
        <v>0</v>
      </c>
      <c r="AP7" s="207">
        <v>0</v>
      </c>
      <c r="AQ7" s="207">
        <v>0</v>
      </c>
      <c r="AR7" s="207">
        <v>0</v>
      </c>
      <c r="AS7" s="207">
        <v>0</v>
      </c>
      <c r="AT7" s="207">
        <v>0</v>
      </c>
      <c r="AU7" s="207">
        <v>0</v>
      </c>
      <c r="AV7" s="207">
        <v>0</v>
      </c>
      <c r="AW7" s="207">
        <v>0</v>
      </c>
      <c r="AX7" s="207">
        <v>0</v>
      </c>
      <c r="AY7" s="207">
        <v>0</v>
      </c>
      <c r="AZ7" s="207">
        <v>1833.2149999999999</v>
      </c>
      <c r="BA7" s="207">
        <v>3418.4580000000001</v>
      </c>
      <c r="BB7" s="207">
        <v>3083.4490000000001</v>
      </c>
      <c r="BC7" s="207">
        <v>2796.067</v>
      </c>
      <c r="BD7" s="207">
        <v>2435.2660000000001</v>
      </c>
      <c r="BE7" s="207">
        <v>2135.8090000000002</v>
      </c>
      <c r="BF7" s="207">
        <v>2105.4681379400004</v>
      </c>
      <c r="BG7" s="207">
        <v>2051.9794873882602</v>
      </c>
      <c r="BH7" s="207">
        <v>1759.2470000000001</v>
      </c>
      <c r="BI7" s="207">
        <v>1824.9606072800002</v>
      </c>
      <c r="BJ7" s="207">
        <v>1961.87288926</v>
      </c>
      <c r="BK7" s="207">
        <v>1817.4577446102965</v>
      </c>
      <c r="BL7" s="207">
        <v>2129.1275195499998</v>
      </c>
      <c r="BM7" s="207">
        <v>3595.32545321</v>
      </c>
      <c r="BN7" s="207">
        <v>3672.3248568335066</v>
      </c>
      <c r="BO7" s="207">
        <v>4184.1081413699985</v>
      </c>
      <c r="BP7" s="207">
        <v>4507.4715771600004</v>
      </c>
      <c r="BQ7" s="207">
        <v>3811.3202527161902</v>
      </c>
      <c r="BR7" s="207">
        <v>2695.8303489699992</v>
      </c>
      <c r="BS7" s="207">
        <v>2003.6174202700001</v>
      </c>
      <c r="BT7" s="207">
        <v>1611.2098276999998</v>
      </c>
      <c r="BU7" s="207">
        <v>1442.7194395999989</v>
      </c>
      <c r="BV7" s="207">
        <v>1126.3565947333475</v>
      </c>
      <c r="BW7" s="207">
        <v>2092.2623802171111</v>
      </c>
      <c r="BX7" s="207">
        <v>2179.6949818864682</v>
      </c>
      <c r="BY7" s="207">
        <v>2239.6950010948322</v>
      </c>
      <c r="BZ7" s="207">
        <v>2278.2294904380697</v>
      </c>
      <c r="CA7" s="208">
        <v>2315.6569673903787</v>
      </c>
    </row>
    <row r="8" spans="1:79" x14ac:dyDescent="0.4">
      <c r="A8" s="470"/>
      <c r="B8" s="295" t="s">
        <v>313</v>
      </c>
      <c r="C8" s="64"/>
      <c r="D8" s="207">
        <v>0</v>
      </c>
      <c r="E8" s="207">
        <v>0</v>
      </c>
      <c r="F8" s="207">
        <v>0</v>
      </c>
      <c r="G8" s="207">
        <v>0</v>
      </c>
      <c r="H8" s="207">
        <v>0</v>
      </c>
      <c r="I8" s="207">
        <v>0</v>
      </c>
      <c r="J8" s="207">
        <v>0</v>
      </c>
      <c r="K8" s="207">
        <v>0</v>
      </c>
      <c r="L8" s="207">
        <v>0</v>
      </c>
      <c r="M8" s="207">
        <v>0</v>
      </c>
      <c r="N8" s="207">
        <v>0</v>
      </c>
      <c r="O8" s="207">
        <v>0</v>
      </c>
      <c r="P8" s="207">
        <v>0</v>
      </c>
      <c r="Q8" s="207">
        <v>0</v>
      </c>
      <c r="R8" s="207">
        <v>0</v>
      </c>
      <c r="S8" s="207">
        <v>0</v>
      </c>
      <c r="T8" s="207">
        <v>0</v>
      </c>
      <c r="U8" s="207">
        <v>0</v>
      </c>
      <c r="V8" s="207">
        <v>0</v>
      </c>
      <c r="W8" s="207">
        <v>0</v>
      </c>
      <c r="X8" s="207">
        <v>0</v>
      </c>
      <c r="Y8" s="207">
        <v>0</v>
      </c>
      <c r="Z8" s="207">
        <v>0</v>
      </c>
      <c r="AA8" s="207">
        <v>0</v>
      </c>
      <c r="AB8" s="207">
        <v>0</v>
      </c>
      <c r="AC8" s="207">
        <v>0</v>
      </c>
      <c r="AD8" s="207">
        <v>0</v>
      </c>
      <c r="AE8" s="207">
        <v>0</v>
      </c>
      <c r="AF8" s="207">
        <v>0</v>
      </c>
      <c r="AG8" s="207">
        <v>0</v>
      </c>
      <c r="AH8" s="207">
        <v>0</v>
      </c>
      <c r="AI8" s="207">
        <v>0</v>
      </c>
      <c r="AJ8" s="207">
        <v>0</v>
      </c>
      <c r="AK8" s="207">
        <v>0</v>
      </c>
      <c r="AL8" s="207">
        <v>0</v>
      </c>
      <c r="AM8" s="207">
        <v>0</v>
      </c>
      <c r="AN8" s="207">
        <v>0</v>
      </c>
      <c r="AO8" s="207">
        <v>0</v>
      </c>
      <c r="AP8" s="207">
        <v>0</v>
      </c>
      <c r="AQ8" s="207">
        <v>0</v>
      </c>
      <c r="AR8" s="207">
        <v>0</v>
      </c>
      <c r="AS8" s="207">
        <v>0</v>
      </c>
      <c r="AT8" s="207">
        <v>0</v>
      </c>
      <c r="AU8" s="207">
        <v>0</v>
      </c>
      <c r="AV8" s="207">
        <v>0</v>
      </c>
      <c r="AW8" s="207">
        <v>0</v>
      </c>
      <c r="AX8" s="207">
        <v>0</v>
      </c>
      <c r="AY8" s="207">
        <v>0</v>
      </c>
      <c r="AZ8" s="207">
        <v>214.28451982657336</v>
      </c>
      <c r="BA8" s="207">
        <v>330</v>
      </c>
      <c r="BB8" s="207">
        <v>305</v>
      </c>
      <c r="BC8" s="207">
        <v>285</v>
      </c>
      <c r="BD8" s="207">
        <v>305</v>
      </c>
      <c r="BE8" s="207">
        <v>284</v>
      </c>
      <c r="BF8" s="207">
        <v>289.81299999999999</v>
      </c>
      <c r="BG8" s="207">
        <v>255.8872903330878</v>
      </c>
      <c r="BH8" s="207">
        <v>142.881</v>
      </c>
      <c r="BI8" s="207">
        <v>24.123565300067376</v>
      </c>
      <c r="BJ8" s="207">
        <v>12.22461096189574</v>
      </c>
      <c r="BK8" s="207">
        <v>0</v>
      </c>
      <c r="BL8" s="207">
        <v>0</v>
      </c>
      <c r="BM8" s="207">
        <v>0</v>
      </c>
      <c r="BN8" s="207">
        <v>0</v>
      </c>
      <c r="BO8" s="207">
        <v>0</v>
      </c>
      <c r="BP8" s="207">
        <v>0</v>
      </c>
      <c r="BQ8" s="207">
        <v>0</v>
      </c>
      <c r="BR8" s="207">
        <v>0</v>
      </c>
      <c r="BS8" s="207">
        <v>0</v>
      </c>
      <c r="BT8" s="207">
        <v>0</v>
      </c>
      <c r="BU8" s="207">
        <v>0</v>
      </c>
      <c r="BV8" s="207">
        <v>0</v>
      </c>
      <c r="BW8" s="207">
        <v>0</v>
      </c>
      <c r="BX8" s="207">
        <v>0</v>
      </c>
      <c r="BY8" s="207">
        <v>0</v>
      </c>
      <c r="BZ8" s="207">
        <v>0</v>
      </c>
      <c r="CA8" s="208">
        <v>0</v>
      </c>
    </row>
    <row r="9" spans="1:79" x14ac:dyDescent="0.4">
      <c r="A9" s="470"/>
      <c r="B9" s="295" t="s">
        <v>326</v>
      </c>
      <c r="C9" s="64"/>
      <c r="D9" s="207">
        <v>0</v>
      </c>
      <c r="E9" s="207">
        <v>0</v>
      </c>
      <c r="F9" s="207">
        <v>0</v>
      </c>
      <c r="G9" s="207">
        <v>0</v>
      </c>
      <c r="H9" s="207">
        <v>0</v>
      </c>
      <c r="I9" s="207">
        <v>0</v>
      </c>
      <c r="J9" s="207">
        <v>0</v>
      </c>
      <c r="K9" s="207">
        <v>0</v>
      </c>
      <c r="L9" s="207">
        <v>0</v>
      </c>
      <c r="M9" s="207">
        <v>0</v>
      </c>
      <c r="N9" s="207">
        <v>0</v>
      </c>
      <c r="O9" s="207">
        <v>0</v>
      </c>
      <c r="P9" s="207">
        <v>0</v>
      </c>
      <c r="Q9" s="207">
        <v>0</v>
      </c>
      <c r="R9" s="207">
        <v>0</v>
      </c>
      <c r="S9" s="207">
        <v>0</v>
      </c>
      <c r="T9" s="207">
        <v>0</v>
      </c>
      <c r="U9" s="207">
        <v>0</v>
      </c>
      <c r="V9" s="207">
        <v>0</v>
      </c>
      <c r="W9" s="207">
        <v>0</v>
      </c>
      <c r="X9" s="207">
        <v>0</v>
      </c>
      <c r="Y9" s="207">
        <v>0</v>
      </c>
      <c r="Z9" s="207">
        <v>0</v>
      </c>
      <c r="AA9" s="207">
        <v>0</v>
      </c>
      <c r="AB9" s="207">
        <v>0</v>
      </c>
      <c r="AC9" s="207">
        <v>0</v>
      </c>
      <c r="AD9" s="207">
        <v>0</v>
      </c>
      <c r="AE9" s="207">
        <v>0</v>
      </c>
      <c r="AF9" s="207">
        <v>0</v>
      </c>
      <c r="AG9" s="207">
        <v>0</v>
      </c>
      <c r="AH9" s="207">
        <v>0</v>
      </c>
      <c r="AI9" s="207">
        <v>0</v>
      </c>
      <c r="AJ9" s="207">
        <v>0</v>
      </c>
      <c r="AK9" s="207">
        <v>0</v>
      </c>
      <c r="AL9" s="207">
        <v>0</v>
      </c>
      <c r="AM9" s="207">
        <v>0</v>
      </c>
      <c r="AN9" s="207">
        <v>0</v>
      </c>
      <c r="AO9" s="207">
        <v>0</v>
      </c>
      <c r="AP9" s="207">
        <v>0</v>
      </c>
      <c r="AQ9" s="207">
        <v>0</v>
      </c>
      <c r="AR9" s="207">
        <v>0</v>
      </c>
      <c r="AS9" s="207">
        <v>0</v>
      </c>
      <c r="AT9" s="207">
        <v>0</v>
      </c>
      <c r="AU9" s="207">
        <v>0</v>
      </c>
      <c r="AV9" s="207">
        <v>0</v>
      </c>
      <c r="AW9" s="207">
        <v>0</v>
      </c>
      <c r="AX9" s="207">
        <v>0</v>
      </c>
      <c r="AY9" s="207">
        <v>0</v>
      </c>
      <c r="AZ9" s="207">
        <v>1618.9304801734265</v>
      </c>
      <c r="BA9" s="207">
        <v>3088.4580000000001</v>
      </c>
      <c r="BB9" s="207">
        <v>2778.4490000000001</v>
      </c>
      <c r="BC9" s="207">
        <v>2511.067</v>
      </c>
      <c r="BD9" s="207">
        <v>2130.2660000000001</v>
      </c>
      <c r="BE9" s="207">
        <v>1851.8090000000002</v>
      </c>
      <c r="BF9" s="207">
        <v>1815.6551379400003</v>
      </c>
      <c r="BG9" s="207">
        <v>1796.0921970551724</v>
      </c>
      <c r="BH9" s="207">
        <v>1616.366</v>
      </c>
      <c r="BI9" s="207">
        <v>1800.8370419799328</v>
      </c>
      <c r="BJ9" s="207">
        <v>1949.6482782981043</v>
      </c>
      <c r="BK9" s="207">
        <v>1817.4577446102965</v>
      </c>
      <c r="BL9" s="207">
        <v>2129.1275195499998</v>
      </c>
      <c r="BM9" s="207">
        <v>3595.32545321</v>
      </c>
      <c r="BN9" s="207">
        <v>3672.3248568335066</v>
      </c>
      <c r="BO9" s="207">
        <v>4184.1081413699985</v>
      </c>
      <c r="BP9" s="207">
        <v>4507.4715771600004</v>
      </c>
      <c r="BQ9" s="207">
        <v>3811.3202527161902</v>
      </c>
      <c r="BR9" s="207">
        <v>2695.8303489699992</v>
      </c>
      <c r="BS9" s="207">
        <v>2003.6174202700001</v>
      </c>
      <c r="BT9" s="207">
        <v>1611.2098276999998</v>
      </c>
      <c r="BU9" s="207">
        <v>1442.7194395999989</v>
      </c>
      <c r="BV9" s="207">
        <v>1126.3565947333475</v>
      </c>
      <c r="BW9" s="207">
        <v>2092.2623802171111</v>
      </c>
      <c r="BX9" s="207">
        <v>2179.6949818864682</v>
      </c>
      <c r="BY9" s="207">
        <v>2239.6950010948322</v>
      </c>
      <c r="BZ9" s="207">
        <v>2278.2294904380697</v>
      </c>
      <c r="CA9" s="208">
        <v>2315.6569673903787</v>
      </c>
    </row>
    <row r="10" spans="1:79" ht="26.25" customHeight="1" x14ac:dyDescent="0.4">
      <c r="A10" s="470"/>
      <c r="B10" s="64" t="s">
        <v>579</v>
      </c>
      <c r="C10" s="229"/>
      <c r="D10" s="207">
        <f>'Income Support'!D23</f>
        <v>0</v>
      </c>
      <c r="E10" s="207">
        <f>'Income Support'!E23</f>
        <v>0</v>
      </c>
      <c r="F10" s="207">
        <f>'Income Support'!F23</f>
        <v>0</v>
      </c>
      <c r="G10" s="207">
        <f>'Income Support'!G23</f>
        <v>0</v>
      </c>
      <c r="H10" s="207">
        <f>'Income Support'!H23</f>
        <v>0</v>
      </c>
      <c r="I10" s="207">
        <f>'Income Support'!I23</f>
        <v>0</v>
      </c>
      <c r="J10" s="207">
        <f>'Income Support'!J23</f>
        <v>0</v>
      </c>
      <c r="K10" s="207">
        <f>'Income Support'!K23</f>
        <v>0</v>
      </c>
      <c r="L10" s="207">
        <f>'Income Support'!L23</f>
        <v>0</v>
      </c>
      <c r="M10" s="207">
        <f>'Income Support'!M23</f>
        <v>0</v>
      </c>
      <c r="N10" s="207">
        <f>'Income Support'!N23</f>
        <v>0</v>
      </c>
      <c r="O10" s="207">
        <f>'Income Support'!O23</f>
        <v>0</v>
      </c>
      <c r="P10" s="207">
        <f>'Income Support'!P23</f>
        <v>0</v>
      </c>
      <c r="Q10" s="207">
        <f>'Income Support'!Q23</f>
        <v>0</v>
      </c>
      <c r="R10" s="207">
        <f>'Income Support'!R23</f>
        <v>0</v>
      </c>
      <c r="S10" s="207">
        <f>'Income Support'!S23</f>
        <v>0</v>
      </c>
      <c r="T10" s="207">
        <f>'Income Support'!T23</f>
        <v>0</v>
      </c>
      <c r="U10" s="207">
        <f>'Income Support'!U23</f>
        <v>0</v>
      </c>
      <c r="V10" s="207">
        <f>'Income Support'!V23</f>
        <v>0</v>
      </c>
      <c r="W10" s="207">
        <f>'Income Support'!W23</f>
        <v>0</v>
      </c>
      <c r="X10" s="207">
        <f>'Income Support'!X23</f>
        <v>0</v>
      </c>
      <c r="Y10" s="207">
        <f>'Income Support'!Y23</f>
        <v>0</v>
      </c>
      <c r="Z10" s="207">
        <f>'Income Support'!Z23</f>
        <v>0</v>
      </c>
      <c r="AA10" s="207">
        <f>'Income Support'!AA23</f>
        <v>0</v>
      </c>
      <c r="AB10" s="207">
        <f>'Income Support'!AB23</f>
        <v>0</v>
      </c>
      <c r="AC10" s="207">
        <f>'Income Support'!AC23</f>
        <v>0</v>
      </c>
      <c r="AD10" s="207">
        <f>'Income Support'!AD23</f>
        <v>0</v>
      </c>
      <c r="AE10" s="207">
        <f>'Income Support'!AE23</f>
        <v>0</v>
      </c>
      <c r="AF10" s="207">
        <f>'Income Support'!AF23</f>
        <v>0</v>
      </c>
      <c r="AG10" s="207">
        <f>'Income Support'!AG23</f>
        <v>0</v>
      </c>
      <c r="AH10" s="207">
        <f>'Income Support'!AH23</f>
        <v>515</v>
      </c>
      <c r="AI10" s="207">
        <f>'Income Support'!AI23</f>
        <v>523</v>
      </c>
      <c r="AJ10" s="207">
        <f>'Income Support'!AJ23</f>
        <v>794</v>
      </c>
      <c r="AK10" s="207">
        <f>'Income Support'!AK23</f>
        <v>1512.04</v>
      </c>
      <c r="AL10" s="207">
        <f>'Income Support'!AL23</f>
        <v>2567</v>
      </c>
      <c r="AM10" s="207">
        <f>'Income Support'!AM23</f>
        <v>3257</v>
      </c>
      <c r="AN10" s="207">
        <f>'Income Support'!AN23</f>
        <v>3730</v>
      </c>
      <c r="AO10" s="207">
        <f>'Income Support'!AO23</f>
        <v>4214</v>
      </c>
      <c r="AP10" s="207">
        <f>'Income Support'!AP23</f>
        <v>4336</v>
      </c>
      <c r="AQ10" s="207">
        <f>'Income Support'!AQ23</f>
        <v>3985</v>
      </c>
      <c r="AR10" s="207">
        <f>'Income Support'!AR23</f>
        <v>3045</v>
      </c>
      <c r="AS10" s="207">
        <f>'Income Support'!AS23</f>
        <v>2631</v>
      </c>
      <c r="AT10" s="207">
        <f>'Income Support'!AT23</f>
        <v>2940.4780000000001</v>
      </c>
      <c r="AU10" s="207">
        <f>'Income Support'!AU23</f>
        <v>4200</v>
      </c>
      <c r="AV10" s="207">
        <f>'Income Support'!AV23</f>
        <v>5379</v>
      </c>
      <c r="AW10" s="207">
        <f>'Income Support'!AW23</f>
        <v>5737</v>
      </c>
      <c r="AX10" s="207">
        <f>'Income Support'!AX23</f>
        <v>5183</v>
      </c>
      <c r="AY10" s="207">
        <f>'Income Support'!AY23</f>
        <v>4823</v>
      </c>
      <c r="AZ10" s="207">
        <f>'Income Support'!AZ23</f>
        <v>2359</v>
      </c>
      <c r="BA10" s="207">
        <f>'Income Support'!BA23</f>
        <v>0</v>
      </c>
      <c r="BB10" s="207">
        <f>'Income Support'!BB23</f>
        <v>0</v>
      </c>
      <c r="BC10" s="207">
        <f>'Income Support'!BC23</f>
        <v>0</v>
      </c>
      <c r="BD10" s="207">
        <f>'Income Support'!BD23</f>
        <v>0</v>
      </c>
      <c r="BE10" s="207">
        <f>'Income Support'!BE23</f>
        <v>0</v>
      </c>
      <c r="BF10" s="207">
        <f>'Income Support'!BF23</f>
        <v>0</v>
      </c>
      <c r="BG10" s="207">
        <f>'Income Support'!BG23</f>
        <v>0</v>
      </c>
      <c r="BH10" s="207">
        <f>'Income Support'!BH23</f>
        <v>0</v>
      </c>
      <c r="BI10" s="207">
        <f>'Income Support'!BI23</f>
        <v>0</v>
      </c>
      <c r="BJ10" s="207">
        <f>'Income Support'!BJ23</f>
        <v>0</v>
      </c>
      <c r="BK10" s="207">
        <f>'Income Support'!BK23</f>
        <v>0</v>
      </c>
      <c r="BL10" s="207">
        <f>'Income Support'!BL23</f>
        <v>0</v>
      </c>
      <c r="BM10" s="207">
        <f>'Income Support'!BM23</f>
        <v>0</v>
      </c>
      <c r="BN10" s="207">
        <f>'Income Support'!BN23</f>
        <v>0</v>
      </c>
      <c r="BO10" s="207">
        <f>'Income Support'!BO23</f>
        <v>0</v>
      </c>
      <c r="BP10" s="207">
        <f>'Income Support'!BP23</f>
        <v>0</v>
      </c>
      <c r="BQ10" s="207">
        <f>'Income Support'!BQ23</f>
        <v>0</v>
      </c>
      <c r="BR10" s="207">
        <f>'Income Support'!BR23</f>
        <v>0</v>
      </c>
      <c r="BS10" s="207">
        <f>'Income Support'!BS23</f>
        <v>0</v>
      </c>
      <c r="BT10" s="207">
        <f>'Income Support'!BT23</f>
        <v>0</v>
      </c>
      <c r="BU10" s="207">
        <f>'Income Support'!BU23</f>
        <v>0</v>
      </c>
      <c r="BV10" s="207">
        <f>'Income Support'!BV23</f>
        <v>0</v>
      </c>
      <c r="BW10" s="207">
        <f>'Income Support'!BW23</f>
        <v>0</v>
      </c>
      <c r="BX10" s="207">
        <f>'Income Support'!BX23</f>
        <v>0</v>
      </c>
      <c r="BY10" s="207">
        <f>'Income Support'!BY23</f>
        <v>0</v>
      </c>
      <c r="BZ10" s="207">
        <f>'Income Support'!BZ23</f>
        <v>0</v>
      </c>
      <c r="CA10" s="208">
        <f>'Income Support'!CA23</f>
        <v>0</v>
      </c>
    </row>
    <row r="11" spans="1:79" s="310" customFormat="1" ht="35.25" customHeight="1" thickBot="1" x14ac:dyDescent="0.4">
      <c r="A11" s="534"/>
      <c r="B11" s="380" t="s">
        <v>189</v>
      </c>
      <c r="C11" s="535"/>
      <c r="D11" s="308">
        <v>15.2</v>
      </c>
      <c r="E11" s="308">
        <v>19.2</v>
      </c>
      <c r="F11" s="308">
        <v>17</v>
      </c>
      <c r="G11" s="308">
        <v>14.8</v>
      </c>
      <c r="H11" s="308">
        <v>26.8</v>
      </c>
      <c r="I11" s="308">
        <v>22.2</v>
      </c>
      <c r="J11" s="308">
        <v>15.7</v>
      </c>
      <c r="K11" s="308">
        <v>15.7</v>
      </c>
      <c r="L11" s="308">
        <v>20.9</v>
      </c>
      <c r="M11" s="308">
        <v>25.4</v>
      </c>
      <c r="N11" s="308">
        <v>49.4</v>
      </c>
      <c r="O11" s="308">
        <v>41.9</v>
      </c>
      <c r="P11" s="308">
        <v>30.2</v>
      </c>
      <c r="Q11" s="308">
        <v>36.299999999999997</v>
      </c>
      <c r="R11" s="308">
        <v>64.5</v>
      </c>
      <c r="S11" s="308">
        <v>64.599999999999994</v>
      </c>
      <c r="T11" s="308">
        <v>44.9</v>
      </c>
      <c r="U11" s="308">
        <v>49.2</v>
      </c>
      <c r="V11" s="308">
        <v>78.3</v>
      </c>
      <c r="W11" s="308">
        <v>121.7</v>
      </c>
      <c r="X11" s="308">
        <v>123.3</v>
      </c>
      <c r="Y11" s="308">
        <v>127.1</v>
      </c>
      <c r="Z11" s="308">
        <v>150.4</v>
      </c>
      <c r="AA11" s="308">
        <v>239.4</v>
      </c>
      <c r="AB11" s="308">
        <v>209.1</v>
      </c>
      <c r="AC11" s="308">
        <v>174.09</v>
      </c>
      <c r="AD11" s="308">
        <v>214.12200000000001</v>
      </c>
      <c r="AE11" s="308">
        <v>454.38499999999999</v>
      </c>
      <c r="AF11" s="308">
        <v>558.846</v>
      </c>
      <c r="AG11" s="308">
        <v>628.82600000000002</v>
      </c>
      <c r="AH11" s="308">
        <v>632</v>
      </c>
      <c r="AI11" s="308">
        <v>653</v>
      </c>
      <c r="AJ11" s="308">
        <v>1280</v>
      </c>
      <c r="AK11" s="308">
        <v>1702</v>
      </c>
      <c r="AL11" s="308">
        <v>1500</v>
      </c>
      <c r="AM11" s="308">
        <v>1497</v>
      </c>
      <c r="AN11" s="308">
        <v>1578</v>
      </c>
      <c r="AO11" s="308">
        <v>1589</v>
      </c>
      <c r="AP11" s="308">
        <v>1734</v>
      </c>
      <c r="AQ11" s="308">
        <v>1467.9280000000001</v>
      </c>
      <c r="AR11" s="308">
        <v>1106.7449999999999</v>
      </c>
      <c r="AS11" s="308">
        <v>733.41</v>
      </c>
      <c r="AT11" s="308">
        <v>869.84</v>
      </c>
      <c r="AU11" s="308">
        <v>1603.8150000000001</v>
      </c>
      <c r="AV11" s="308">
        <v>1760.1579999999999</v>
      </c>
      <c r="AW11" s="308">
        <v>1651.7639999999999</v>
      </c>
      <c r="AX11" s="308">
        <v>1299.4829999999999</v>
      </c>
      <c r="AY11" s="308">
        <v>1101.827</v>
      </c>
      <c r="AZ11" s="308">
        <v>587.298</v>
      </c>
      <c r="BA11" s="308">
        <v>0</v>
      </c>
      <c r="BB11" s="308">
        <v>0</v>
      </c>
      <c r="BC11" s="308">
        <v>0</v>
      </c>
      <c r="BD11" s="308">
        <v>0</v>
      </c>
      <c r="BE11" s="308">
        <v>0</v>
      </c>
      <c r="BF11" s="308">
        <v>0</v>
      </c>
      <c r="BG11" s="308">
        <v>0</v>
      </c>
      <c r="BH11" s="308">
        <v>0</v>
      </c>
      <c r="BI11" s="308">
        <v>0</v>
      </c>
      <c r="BJ11" s="308">
        <v>0</v>
      </c>
      <c r="BK11" s="308">
        <v>0</v>
      </c>
      <c r="BL11" s="308">
        <v>0</v>
      </c>
      <c r="BM11" s="308">
        <v>0</v>
      </c>
      <c r="BN11" s="308">
        <v>0</v>
      </c>
      <c r="BO11" s="308">
        <v>0</v>
      </c>
      <c r="BP11" s="308">
        <v>0</v>
      </c>
      <c r="BQ11" s="308">
        <v>0</v>
      </c>
      <c r="BR11" s="308">
        <v>0</v>
      </c>
      <c r="BS11" s="308">
        <v>0</v>
      </c>
      <c r="BT11" s="308">
        <v>0</v>
      </c>
      <c r="BU11" s="308">
        <v>0</v>
      </c>
      <c r="BV11" s="308">
        <v>0</v>
      </c>
      <c r="BW11" s="308">
        <v>0</v>
      </c>
      <c r="BX11" s="308">
        <v>0</v>
      </c>
      <c r="BY11" s="308">
        <v>0</v>
      </c>
      <c r="BZ11" s="308">
        <v>0</v>
      </c>
      <c r="CA11" s="536">
        <v>0</v>
      </c>
    </row>
    <row r="12" spans="1:79" ht="26.25" customHeight="1" x14ac:dyDescent="0.4">
      <c r="A12" s="479"/>
      <c r="B12" s="176" t="s">
        <v>580</v>
      </c>
      <c r="C12" s="312"/>
      <c r="D12" s="46" t="s">
        <v>624</v>
      </c>
      <c r="E12" s="46" t="s">
        <v>625</v>
      </c>
      <c r="F12" s="46" t="s">
        <v>626</v>
      </c>
      <c r="G12" s="46" t="s">
        <v>627</v>
      </c>
      <c r="H12" s="46" t="s">
        <v>628</v>
      </c>
      <c r="I12" s="46" t="s">
        <v>629</v>
      </c>
      <c r="J12" s="46" t="s">
        <v>630</v>
      </c>
      <c r="K12" s="46" t="s">
        <v>631</v>
      </c>
      <c r="L12" s="46" t="s">
        <v>632</v>
      </c>
      <c r="M12" s="46" t="s">
        <v>633</v>
      </c>
      <c r="N12" s="46" t="s">
        <v>634</v>
      </c>
      <c r="O12" s="46" t="s">
        <v>635</v>
      </c>
      <c r="P12" s="46" t="s">
        <v>636</v>
      </c>
      <c r="Q12" s="46" t="s">
        <v>637</v>
      </c>
      <c r="R12" s="46" t="s">
        <v>638</v>
      </c>
      <c r="S12" s="46" t="s">
        <v>639</v>
      </c>
      <c r="T12" s="46" t="s">
        <v>640</v>
      </c>
      <c r="U12" s="46" t="s">
        <v>641</v>
      </c>
      <c r="V12" s="46" t="s">
        <v>642</v>
      </c>
      <c r="W12" s="46" t="s">
        <v>643</v>
      </c>
      <c r="X12" s="46" t="s">
        <v>644</v>
      </c>
      <c r="Y12" s="46" t="s">
        <v>645</v>
      </c>
      <c r="Z12" s="46" t="s">
        <v>646</v>
      </c>
      <c r="AA12" s="46" t="s">
        <v>647</v>
      </c>
      <c r="AB12" s="46" t="s">
        <v>648</v>
      </c>
      <c r="AC12" s="46" t="s">
        <v>649</v>
      </c>
      <c r="AD12" s="46" t="s">
        <v>650</v>
      </c>
      <c r="AE12" s="46" t="s">
        <v>651</v>
      </c>
      <c r="AF12" s="46" t="s">
        <v>652</v>
      </c>
      <c r="AG12" s="46" t="s">
        <v>653</v>
      </c>
      <c r="AH12" s="46" t="s">
        <v>654</v>
      </c>
      <c r="AI12" s="46" t="s">
        <v>655</v>
      </c>
      <c r="AJ12" s="46" t="s">
        <v>656</v>
      </c>
      <c r="AK12" s="46" t="s">
        <v>657</v>
      </c>
      <c r="AL12" s="46" t="s">
        <v>658</v>
      </c>
      <c r="AM12" s="46" t="s">
        <v>659</v>
      </c>
      <c r="AN12" s="46" t="s">
        <v>660</v>
      </c>
      <c r="AO12" s="46" t="s">
        <v>661</v>
      </c>
      <c r="AP12" s="46" t="s">
        <v>662</v>
      </c>
      <c r="AQ12" s="46" t="s">
        <v>663</v>
      </c>
      <c r="AR12" s="46" t="s">
        <v>664</v>
      </c>
      <c r="AS12" s="46" t="s">
        <v>665</v>
      </c>
      <c r="AT12" s="46" t="s">
        <v>666</v>
      </c>
      <c r="AU12" s="46" t="s">
        <v>667</v>
      </c>
      <c r="AV12" s="46" t="s">
        <v>668</v>
      </c>
      <c r="AW12" s="46" t="s">
        <v>669</v>
      </c>
      <c r="AX12" s="46" t="s">
        <v>670</v>
      </c>
      <c r="AY12" s="46" t="s">
        <v>593</v>
      </c>
      <c r="AZ12" s="46" t="s">
        <v>594</v>
      </c>
      <c r="BA12" s="46" t="s">
        <v>595</v>
      </c>
      <c r="BB12" s="46" t="s">
        <v>596</v>
      </c>
      <c r="BC12" s="46" t="s">
        <v>597</v>
      </c>
      <c r="BD12" s="46" t="s">
        <v>598</v>
      </c>
      <c r="BE12" s="46" t="s">
        <v>599</v>
      </c>
      <c r="BF12" s="46" t="s">
        <v>600</v>
      </c>
      <c r="BG12" s="46" t="s">
        <v>601</v>
      </c>
      <c r="BH12" s="46" t="s">
        <v>602</v>
      </c>
      <c r="BI12" s="46" t="s">
        <v>603</v>
      </c>
      <c r="BJ12" s="46" t="s">
        <v>604</v>
      </c>
      <c r="BK12" s="46" t="s">
        <v>605</v>
      </c>
      <c r="BL12" s="46" t="s">
        <v>606</v>
      </c>
      <c r="BM12" s="46" t="s">
        <v>607</v>
      </c>
      <c r="BN12" s="46" t="s">
        <v>608</v>
      </c>
      <c r="BO12" s="46" t="s">
        <v>609</v>
      </c>
      <c r="BP12" s="46" t="s">
        <v>610</v>
      </c>
      <c r="BQ12" s="46" t="s">
        <v>611</v>
      </c>
      <c r="BR12" s="46" t="s">
        <v>612</v>
      </c>
      <c r="BS12" s="46" t="s">
        <v>613</v>
      </c>
      <c r="BT12" s="46" t="s">
        <v>614</v>
      </c>
      <c r="BU12" s="46" t="s">
        <v>615</v>
      </c>
      <c r="BV12" s="46" t="s">
        <v>616</v>
      </c>
      <c r="BW12" s="46" t="s">
        <v>617</v>
      </c>
      <c r="BX12" s="46" t="s">
        <v>618</v>
      </c>
      <c r="BY12" s="46" t="s">
        <v>619</v>
      </c>
      <c r="BZ12" s="46" t="s">
        <v>620</v>
      </c>
      <c r="CA12" s="47" t="s">
        <v>621</v>
      </c>
    </row>
    <row r="13" spans="1:79" x14ac:dyDescent="0.4">
      <c r="A13" s="479"/>
      <c r="B13" s="368" t="s">
        <v>220</v>
      </c>
      <c r="C13" s="369"/>
      <c r="D13" s="275" t="s">
        <v>622</v>
      </c>
      <c r="E13" s="275" t="s">
        <v>622</v>
      </c>
      <c r="F13" s="275" t="s">
        <v>622</v>
      </c>
      <c r="G13" s="275" t="s">
        <v>622</v>
      </c>
      <c r="H13" s="275" t="s">
        <v>622</v>
      </c>
      <c r="I13" s="275" t="s">
        <v>622</v>
      </c>
      <c r="J13" s="275" t="s">
        <v>622</v>
      </c>
      <c r="K13" s="275" t="s">
        <v>622</v>
      </c>
      <c r="L13" s="275" t="s">
        <v>622</v>
      </c>
      <c r="M13" s="275" t="s">
        <v>622</v>
      </c>
      <c r="N13" s="275" t="s">
        <v>622</v>
      </c>
      <c r="O13" s="275" t="s">
        <v>622</v>
      </c>
      <c r="P13" s="275" t="s">
        <v>622</v>
      </c>
      <c r="Q13" s="275" t="s">
        <v>622</v>
      </c>
      <c r="R13" s="275" t="s">
        <v>622</v>
      </c>
      <c r="S13" s="275" t="s">
        <v>622</v>
      </c>
      <c r="T13" s="275" t="s">
        <v>622</v>
      </c>
      <c r="U13" s="275" t="s">
        <v>622</v>
      </c>
      <c r="V13" s="275" t="s">
        <v>622</v>
      </c>
      <c r="W13" s="275" t="s">
        <v>622</v>
      </c>
      <c r="X13" s="275" t="s">
        <v>622</v>
      </c>
      <c r="Y13" s="275" t="s">
        <v>622</v>
      </c>
      <c r="Z13" s="275" t="s">
        <v>622</v>
      </c>
      <c r="AA13" s="275" t="s">
        <v>622</v>
      </c>
      <c r="AB13" s="275" t="s">
        <v>622</v>
      </c>
      <c r="AC13" s="275" t="s">
        <v>622</v>
      </c>
      <c r="AD13" s="275" t="s">
        <v>622</v>
      </c>
      <c r="AE13" s="275" t="s">
        <v>622</v>
      </c>
      <c r="AF13" s="275" t="s">
        <v>622</v>
      </c>
      <c r="AG13" s="275" t="s">
        <v>622</v>
      </c>
      <c r="AH13" s="275" t="s">
        <v>622</v>
      </c>
      <c r="AI13" s="275" t="s">
        <v>622</v>
      </c>
      <c r="AJ13" s="275" t="s">
        <v>622</v>
      </c>
      <c r="AK13" s="275" t="s">
        <v>622</v>
      </c>
      <c r="AL13" s="275" t="s">
        <v>622</v>
      </c>
      <c r="AM13" s="275" t="s">
        <v>622</v>
      </c>
      <c r="AN13" s="275" t="s">
        <v>622</v>
      </c>
      <c r="AO13" s="275" t="s">
        <v>622</v>
      </c>
      <c r="AP13" s="275" t="s">
        <v>622</v>
      </c>
      <c r="AQ13" s="275" t="s">
        <v>622</v>
      </c>
      <c r="AR13" s="275" t="s">
        <v>622</v>
      </c>
      <c r="AS13" s="275" t="s">
        <v>622</v>
      </c>
      <c r="AT13" s="275" t="s">
        <v>622</v>
      </c>
      <c r="AU13" s="275" t="s">
        <v>622</v>
      </c>
      <c r="AV13" s="275" t="s">
        <v>622</v>
      </c>
      <c r="AW13" s="275" t="s">
        <v>622</v>
      </c>
      <c r="AX13" s="275" t="s">
        <v>622</v>
      </c>
      <c r="AY13" s="275" t="s">
        <v>622</v>
      </c>
      <c r="AZ13" s="275" t="s">
        <v>622</v>
      </c>
      <c r="BA13" s="275" t="s">
        <v>622</v>
      </c>
      <c r="BB13" s="275" t="s">
        <v>622</v>
      </c>
      <c r="BC13" s="275" t="s">
        <v>622</v>
      </c>
      <c r="BD13" s="275" t="s">
        <v>622</v>
      </c>
      <c r="BE13" s="275" t="s">
        <v>622</v>
      </c>
      <c r="BF13" s="275" t="s">
        <v>622</v>
      </c>
      <c r="BG13" s="275" t="s">
        <v>622</v>
      </c>
      <c r="BH13" s="275" t="s">
        <v>622</v>
      </c>
      <c r="BI13" s="275" t="s">
        <v>622</v>
      </c>
      <c r="BJ13" s="275" t="s">
        <v>622</v>
      </c>
      <c r="BK13" s="275" t="s">
        <v>622</v>
      </c>
      <c r="BL13" s="275" t="s">
        <v>622</v>
      </c>
      <c r="BM13" s="275" t="s">
        <v>622</v>
      </c>
      <c r="BN13" s="275" t="s">
        <v>622</v>
      </c>
      <c r="BO13" s="275" t="s">
        <v>622</v>
      </c>
      <c r="BP13" s="275" t="s">
        <v>622</v>
      </c>
      <c r="BQ13" s="275" t="s">
        <v>622</v>
      </c>
      <c r="BR13" s="275" t="s">
        <v>622</v>
      </c>
      <c r="BS13" s="275" t="s">
        <v>622</v>
      </c>
      <c r="BT13" s="275" t="s">
        <v>622</v>
      </c>
      <c r="BU13" s="275" t="s">
        <v>622</v>
      </c>
      <c r="BV13" s="275" t="s">
        <v>623</v>
      </c>
      <c r="BW13" s="275" t="s">
        <v>623</v>
      </c>
      <c r="BX13" s="275" t="s">
        <v>623</v>
      </c>
      <c r="BY13" s="275" t="s">
        <v>623</v>
      </c>
      <c r="BZ13" s="275" t="s">
        <v>623</v>
      </c>
      <c r="CA13" s="276" t="s">
        <v>623</v>
      </c>
    </row>
    <row r="14" spans="1:79" s="230" customFormat="1" ht="24" customHeight="1" x14ac:dyDescent="0.4">
      <c r="A14" s="537"/>
      <c r="B14" s="60" t="s">
        <v>100</v>
      </c>
      <c r="C14" s="416"/>
      <c r="D14" s="182">
        <f t="shared" ref="D14:AX14" si="4">SUM(D15,D21,D20)</f>
        <v>493.60382685573688</v>
      </c>
      <c r="E14" s="182">
        <f t="shared" si="4"/>
        <v>607.91208149601266</v>
      </c>
      <c r="F14" s="182">
        <f t="shared" si="4"/>
        <v>525.12730617033628</v>
      </c>
      <c r="G14" s="182">
        <f t="shared" si="4"/>
        <v>425.99899650288762</v>
      </c>
      <c r="H14" s="182">
        <f t="shared" si="4"/>
        <v>707.11995590682034</v>
      </c>
      <c r="I14" s="182">
        <f t="shared" si="4"/>
        <v>573.79456671817502</v>
      </c>
      <c r="J14" s="182">
        <f t="shared" si="4"/>
        <v>397.67581997864158</v>
      </c>
      <c r="K14" s="182">
        <f t="shared" si="4"/>
        <v>382.38059613330915</v>
      </c>
      <c r="L14" s="182">
        <f t="shared" si="4"/>
        <v>478.78459837330217</v>
      </c>
      <c r="M14" s="182">
        <f t="shared" si="4"/>
        <v>555.89964244908128</v>
      </c>
      <c r="N14" s="182">
        <f t="shared" si="4"/>
        <v>1054.6394674722321</v>
      </c>
      <c r="O14" s="182">
        <f t="shared" si="4"/>
        <v>890.29278524097049</v>
      </c>
      <c r="P14" s="182">
        <f t="shared" si="4"/>
        <v>628.68462808055494</v>
      </c>
      <c r="Q14" s="182">
        <f t="shared" si="4"/>
        <v>731.41146076497421</v>
      </c>
      <c r="R14" s="182">
        <f t="shared" si="4"/>
        <v>1260.0567359823144</v>
      </c>
      <c r="S14" s="182">
        <f t="shared" si="4"/>
        <v>1242.5269602045159</v>
      </c>
      <c r="T14" s="182">
        <f t="shared" si="4"/>
        <v>824.57212581492081</v>
      </c>
      <c r="U14" s="182">
        <f t="shared" si="4"/>
        <v>858.02305283114288</v>
      </c>
      <c r="V14" s="182">
        <f t="shared" si="4"/>
        <v>1300.3027491874552</v>
      </c>
      <c r="W14" s="182">
        <f t="shared" si="4"/>
        <v>1966.2631414522066</v>
      </c>
      <c r="X14" s="182">
        <f t="shared" si="4"/>
        <v>1895.4650635258815</v>
      </c>
      <c r="Y14" s="182">
        <f t="shared" si="4"/>
        <v>1830.7597068205223</v>
      </c>
      <c r="Z14" s="182">
        <f t="shared" si="4"/>
        <v>1971.3993850665129</v>
      </c>
      <c r="AA14" s="182">
        <f t="shared" si="4"/>
        <v>2918.0261037023911</v>
      </c>
      <c r="AB14" s="182">
        <f t="shared" si="4"/>
        <v>2348.2116985968091</v>
      </c>
      <c r="AC14" s="182">
        <f t="shared" si="4"/>
        <v>1796.4630861633361</v>
      </c>
      <c r="AD14" s="182">
        <f t="shared" si="4"/>
        <v>1838.817050718782</v>
      </c>
      <c r="AE14" s="182">
        <f t="shared" si="4"/>
        <v>3134.9705093603557</v>
      </c>
      <c r="AF14" s="182">
        <f t="shared" si="4"/>
        <v>3384.4739301369427</v>
      </c>
      <c r="AG14" s="182">
        <f t="shared" si="4"/>
        <v>3347.46380397545</v>
      </c>
      <c r="AH14" s="182">
        <f t="shared" si="4"/>
        <v>5491.0113515958674</v>
      </c>
      <c r="AI14" s="182">
        <f t="shared" si="4"/>
        <v>4816.8330101137753</v>
      </c>
      <c r="AJ14" s="182">
        <f t="shared" si="4"/>
        <v>7128.7789197548536</v>
      </c>
      <c r="AK14" s="182">
        <f t="shared" si="4"/>
        <v>9997.0455649047617</v>
      </c>
      <c r="AL14" s="182">
        <f t="shared" si="4"/>
        <v>11790.978311734161</v>
      </c>
      <c r="AM14" s="182">
        <f t="shared" si="4"/>
        <v>13157.260165185842</v>
      </c>
      <c r="AN14" s="182">
        <f t="shared" si="4"/>
        <v>13906.311535686444</v>
      </c>
      <c r="AO14" s="182">
        <f t="shared" si="4"/>
        <v>14411.660018846393</v>
      </c>
      <c r="AP14" s="182">
        <f t="shared" si="4"/>
        <v>14475.743848635682</v>
      </c>
      <c r="AQ14" s="182">
        <f t="shared" si="4"/>
        <v>12315.424992247365</v>
      </c>
      <c r="AR14" s="182">
        <f t="shared" si="4"/>
        <v>8806.003206577976</v>
      </c>
      <c r="AS14" s="182">
        <f t="shared" si="4"/>
        <v>6625.6348405373737</v>
      </c>
      <c r="AT14" s="182">
        <f t="shared" si="4"/>
        <v>6935.4230277179668</v>
      </c>
      <c r="AU14" s="182">
        <f t="shared" si="4"/>
        <v>9990.1061136441349</v>
      </c>
      <c r="AV14" s="182">
        <f t="shared" si="4"/>
        <v>11985.372138125826</v>
      </c>
      <c r="AW14" s="182">
        <f t="shared" si="4"/>
        <v>12109.904787314046</v>
      </c>
      <c r="AX14" s="182">
        <f t="shared" si="4"/>
        <v>10497.653902740956</v>
      </c>
      <c r="AY14" s="182">
        <f>SUM(AY15,AY21,AY20)</f>
        <v>9308.6918079032203</v>
      </c>
      <c r="AZ14" s="182">
        <f>SUM(AZ15,AZ21,AZ20)</f>
        <v>7758.7430186839538</v>
      </c>
      <c r="BA14" s="182">
        <f>SUM(BA15,BA21,BA20)</f>
        <v>5870.2121810537119</v>
      </c>
      <c r="BB14" s="182">
        <f>SUM(BB15,BB21,BB20)</f>
        <v>5295.6253301659281</v>
      </c>
      <c r="BC14" s="182">
        <f>SUM(BC15,BC21,BC20)</f>
        <v>4826.744063986218</v>
      </c>
      <c r="BD14" s="182">
        <f t="shared" ref="BD14:BX14" si="5">SUM(BD15,BD21,BD20)</f>
        <v>4179.6163151625797</v>
      </c>
      <c r="BE14" s="182">
        <f t="shared" si="5"/>
        <v>3740.9776823829025</v>
      </c>
      <c r="BF14" s="182">
        <f t="shared" si="5"/>
        <v>3676.419861161648</v>
      </c>
      <c r="BG14" s="182">
        <f t="shared" si="5"/>
        <v>3512.5387529673699</v>
      </c>
      <c r="BH14" s="182">
        <f t="shared" si="5"/>
        <v>2946.3256724963198</v>
      </c>
      <c r="BI14" s="182">
        <f t="shared" si="5"/>
        <v>3010.0514865287041</v>
      </c>
      <c r="BJ14" s="182">
        <f t="shared" si="5"/>
        <v>3085.817646400727</v>
      </c>
      <c r="BK14" s="182">
        <f t="shared" si="5"/>
        <v>2766.4559112213337</v>
      </c>
      <c r="BL14" s="182">
        <f t="shared" si="5"/>
        <v>3432.7200754587088</v>
      </c>
      <c r="BM14" s="182">
        <f t="shared" si="5"/>
        <v>5549.6452495948979</v>
      </c>
      <c r="BN14" s="182">
        <f t="shared" si="5"/>
        <v>5203.3810624536281</v>
      </c>
      <c r="BO14" s="182">
        <f t="shared" si="5"/>
        <v>5664.5440835219106</v>
      </c>
      <c r="BP14" s="182">
        <f t="shared" si="5"/>
        <v>5818.1510885738462</v>
      </c>
      <c r="BQ14" s="182">
        <f t="shared" si="5"/>
        <v>4794.1120100494609</v>
      </c>
      <c r="BR14" s="182">
        <f t="shared" si="5"/>
        <v>3344.3133813194836</v>
      </c>
      <c r="BS14" s="182">
        <f t="shared" si="5"/>
        <v>2504.295442151672</v>
      </c>
      <c r="BT14" s="182">
        <f t="shared" si="5"/>
        <v>1984.9176442683415</v>
      </c>
      <c r="BU14" s="182">
        <f t="shared" si="5"/>
        <v>1730.5310773353985</v>
      </c>
      <c r="BV14" s="182">
        <f t="shared" si="5"/>
        <v>1314.9485889997329</v>
      </c>
      <c r="BW14" s="182">
        <f t="shared" si="5"/>
        <v>2393.1234699976894</v>
      </c>
      <c r="BX14" s="182">
        <f t="shared" si="5"/>
        <v>2463.1174721192847</v>
      </c>
      <c r="BY14" s="182">
        <f>SUM(BY15,BY21,BY20)</f>
        <v>2474.616299059679</v>
      </c>
      <c r="BZ14" s="182">
        <f>SUM(BZ15,BZ21,BZ20)</f>
        <v>2476.5762997610836</v>
      </c>
      <c r="CA14" s="325">
        <f>SUM(CA15,CA21,CA20)</f>
        <v>2461.6777253030441</v>
      </c>
    </row>
    <row r="15" spans="1:79" ht="26.25" customHeight="1" x14ac:dyDescent="0.4">
      <c r="A15" s="470"/>
      <c r="B15" s="64" t="s">
        <v>578</v>
      </c>
      <c r="C15" s="54"/>
      <c r="D15" s="207">
        <f t="shared" ref="D15:BO15" si="6">SUM(D16,D17)</f>
        <v>0</v>
      </c>
      <c r="E15" s="207">
        <f t="shared" si="6"/>
        <v>0</v>
      </c>
      <c r="F15" s="207">
        <f t="shared" si="6"/>
        <v>0</v>
      </c>
      <c r="G15" s="207">
        <f t="shared" si="6"/>
        <v>0</v>
      </c>
      <c r="H15" s="207">
        <f t="shared" si="6"/>
        <v>0</v>
      </c>
      <c r="I15" s="207">
        <f t="shared" si="6"/>
        <v>0</v>
      </c>
      <c r="J15" s="207">
        <f t="shared" si="6"/>
        <v>0</v>
      </c>
      <c r="K15" s="207">
        <f t="shared" si="6"/>
        <v>0</v>
      </c>
      <c r="L15" s="207">
        <f t="shared" si="6"/>
        <v>0</v>
      </c>
      <c r="M15" s="207">
        <f t="shared" si="6"/>
        <v>0</v>
      </c>
      <c r="N15" s="207">
        <f t="shared" si="6"/>
        <v>0</v>
      </c>
      <c r="O15" s="207">
        <f t="shared" si="6"/>
        <v>0</v>
      </c>
      <c r="P15" s="207">
        <f t="shared" si="6"/>
        <v>0</v>
      </c>
      <c r="Q15" s="207">
        <f t="shared" si="6"/>
        <v>0</v>
      </c>
      <c r="R15" s="207">
        <f t="shared" si="6"/>
        <v>0</v>
      </c>
      <c r="S15" s="207">
        <f t="shared" si="6"/>
        <v>0</v>
      </c>
      <c r="T15" s="207">
        <f t="shared" si="6"/>
        <v>0</v>
      </c>
      <c r="U15" s="207">
        <f t="shared" si="6"/>
        <v>0</v>
      </c>
      <c r="V15" s="207">
        <f t="shared" si="6"/>
        <v>0</v>
      </c>
      <c r="W15" s="207">
        <f t="shared" si="6"/>
        <v>0</v>
      </c>
      <c r="X15" s="207">
        <f t="shared" si="6"/>
        <v>0</v>
      </c>
      <c r="Y15" s="207">
        <f t="shared" si="6"/>
        <v>0</v>
      </c>
      <c r="Z15" s="207">
        <f t="shared" si="6"/>
        <v>0</v>
      </c>
      <c r="AA15" s="207">
        <f t="shared" si="6"/>
        <v>0</v>
      </c>
      <c r="AB15" s="207">
        <f t="shared" si="6"/>
        <v>0</v>
      </c>
      <c r="AC15" s="207">
        <f t="shared" si="6"/>
        <v>0</v>
      </c>
      <c r="AD15" s="207">
        <f t="shared" si="6"/>
        <v>0</v>
      </c>
      <c r="AE15" s="207">
        <f t="shared" si="6"/>
        <v>0</v>
      </c>
      <c r="AF15" s="207">
        <f t="shared" si="6"/>
        <v>0</v>
      </c>
      <c r="AG15" s="207">
        <f t="shared" si="6"/>
        <v>0</v>
      </c>
      <c r="AH15" s="207">
        <f t="shared" si="6"/>
        <v>0</v>
      </c>
      <c r="AI15" s="207">
        <f t="shared" si="6"/>
        <v>0</v>
      </c>
      <c r="AJ15" s="207">
        <f t="shared" si="6"/>
        <v>0</v>
      </c>
      <c r="AK15" s="207">
        <f t="shared" si="6"/>
        <v>0</v>
      </c>
      <c r="AL15" s="207">
        <f t="shared" si="6"/>
        <v>0</v>
      </c>
      <c r="AM15" s="207">
        <f t="shared" si="6"/>
        <v>0</v>
      </c>
      <c r="AN15" s="207">
        <f t="shared" si="6"/>
        <v>0</v>
      </c>
      <c r="AO15" s="207">
        <f t="shared" si="6"/>
        <v>0</v>
      </c>
      <c r="AP15" s="207">
        <f t="shared" si="6"/>
        <v>0</v>
      </c>
      <c r="AQ15" s="207">
        <f t="shared" si="6"/>
        <v>0</v>
      </c>
      <c r="AR15" s="207">
        <f t="shared" si="6"/>
        <v>0</v>
      </c>
      <c r="AS15" s="207">
        <f t="shared" si="6"/>
        <v>0</v>
      </c>
      <c r="AT15" s="207">
        <f t="shared" si="6"/>
        <v>0</v>
      </c>
      <c r="AU15" s="207">
        <f t="shared" si="6"/>
        <v>0</v>
      </c>
      <c r="AV15" s="207">
        <f t="shared" si="6"/>
        <v>0</v>
      </c>
      <c r="AW15" s="207">
        <f t="shared" si="6"/>
        <v>0</v>
      </c>
      <c r="AX15" s="207">
        <f t="shared" si="6"/>
        <v>0</v>
      </c>
      <c r="AY15" s="207">
        <f t="shared" si="6"/>
        <v>0</v>
      </c>
      <c r="AZ15" s="207">
        <f t="shared" si="6"/>
        <v>3287.1896491284324</v>
      </c>
      <c r="BA15" s="207">
        <f t="shared" si="6"/>
        <v>5870.2121810537119</v>
      </c>
      <c r="BB15" s="207">
        <f t="shared" si="6"/>
        <v>5295.6253301659281</v>
      </c>
      <c r="BC15" s="207">
        <f t="shared" si="6"/>
        <v>4826.744063986218</v>
      </c>
      <c r="BD15" s="207">
        <f t="shared" si="6"/>
        <v>4179.6163151625797</v>
      </c>
      <c r="BE15" s="207">
        <f t="shared" si="6"/>
        <v>3740.9776823829025</v>
      </c>
      <c r="BF15" s="207">
        <f t="shared" si="6"/>
        <v>3676.419861161648</v>
      </c>
      <c r="BG15" s="207">
        <f t="shared" si="6"/>
        <v>3512.5387529673699</v>
      </c>
      <c r="BH15" s="207">
        <f t="shared" si="6"/>
        <v>2946.3256724963198</v>
      </c>
      <c r="BI15" s="207">
        <f t="shared" si="6"/>
        <v>3010.0514865287041</v>
      </c>
      <c r="BJ15" s="207">
        <f t="shared" si="6"/>
        <v>3085.817646400727</v>
      </c>
      <c r="BK15" s="207">
        <f t="shared" si="6"/>
        <v>2766.4559112213337</v>
      </c>
      <c r="BL15" s="207">
        <f t="shared" si="6"/>
        <v>3432.7200754587088</v>
      </c>
      <c r="BM15" s="207">
        <f t="shared" si="6"/>
        <v>5549.6452495948979</v>
      </c>
      <c r="BN15" s="207">
        <f t="shared" si="6"/>
        <v>5203.3810624536281</v>
      </c>
      <c r="BO15" s="207">
        <f t="shared" si="6"/>
        <v>5664.5440835219106</v>
      </c>
      <c r="BP15" s="207">
        <f t="shared" ref="BP15:BX15" si="7">SUM(BP16,BP17)</f>
        <v>5818.1510885738462</v>
      </c>
      <c r="BQ15" s="207">
        <f t="shared" si="7"/>
        <v>4794.1120100494609</v>
      </c>
      <c r="BR15" s="207">
        <f t="shared" si="7"/>
        <v>3344.3133813194836</v>
      </c>
      <c r="BS15" s="207">
        <f t="shared" si="7"/>
        <v>2504.295442151672</v>
      </c>
      <c r="BT15" s="207">
        <f t="shared" si="7"/>
        <v>1984.9176442683415</v>
      </c>
      <c r="BU15" s="207">
        <f t="shared" si="7"/>
        <v>1730.5310773353985</v>
      </c>
      <c r="BV15" s="207">
        <f t="shared" si="7"/>
        <v>1314.9485889997329</v>
      </c>
      <c r="BW15" s="207">
        <f t="shared" si="7"/>
        <v>2393.1234699976894</v>
      </c>
      <c r="BX15" s="207">
        <f t="shared" si="7"/>
        <v>2463.1174721192847</v>
      </c>
      <c r="BY15" s="207">
        <f>SUM(BY16,BY17)</f>
        <v>2474.616299059679</v>
      </c>
      <c r="BZ15" s="207">
        <f>SUM(BZ16,BZ17)</f>
        <v>2476.5762997610836</v>
      </c>
      <c r="CA15" s="208">
        <f>SUM(CA16,CA17)</f>
        <v>2461.6777253030441</v>
      </c>
    </row>
    <row r="16" spans="1:79" x14ac:dyDescent="0.4">
      <c r="A16" s="470"/>
      <c r="B16" s="101" t="s">
        <v>141</v>
      </c>
      <c r="C16" s="54"/>
      <c r="D16" s="207">
        <v>0</v>
      </c>
      <c r="E16" s="207">
        <v>0</v>
      </c>
      <c r="F16" s="207">
        <v>0</v>
      </c>
      <c r="G16" s="207">
        <v>0</v>
      </c>
      <c r="H16" s="207">
        <v>0</v>
      </c>
      <c r="I16" s="207">
        <v>0</v>
      </c>
      <c r="J16" s="207">
        <v>0</v>
      </c>
      <c r="K16" s="207">
        <v>0</v>
      </c>
      <c r="L16" s="207">
        <v>0</v>
      </c>
      <c r="M16" s="207">
        <v>0</v>
      </c>
      <c r="N16" s="207">
        <v>0</v>
      </c>
      <c r="O16" s="207">
        <v>0</v>
      </c>
      <c r="P16" s="207">
        <v>0</v>
      </c>
      <c r="Q16" s="207">
        <v>0</v>
      </c>
      <c r="R16" s="207">
        <v>0</v>
      </c>
      <c r="S16" s="207">
        <v>0</v>
      </c>
      <c r="T16" s="207">
        <v>0</v>
      </c>
      <c r="U16" s="207">
        <v>0</v>
      </c>
      <c r="V16" s="207">
        <v>0</v>
      </c>
      <c r="W16" s="207">
        <v>0</v>
      </c>
      <c r="X16" s="207">
        <v>0</v>
      </c>
      <c r="Y16" s="207">
        <v>0</v>
      </c>
      <c r="Z16" s="207">
        <v>0</v>
      </c>
      <c r="AA16" s="207">
        <v>0</v>
      </c>
      <c r="AB16" s="207">
        <v>0</v>
      </c>
      <c r="AC16" s="207">
        <v>0</v>
      </c>
      <c r="AD16" s="207">
        <v>0</v>
      </c>
      <c r="AE16" s="207">
        <v>0</v>
      </c>
      <c r="AF16" s="207">
        <v>0</v>
      </c>
      <c r="AG16" s="207">
        <v>0</v>
      </c>
      <c r="AH16" s="207">
        <v>0</v>
      </c>
      <c r="AI16" s="207">
        <v>0</v>
      </c>
      <c r="AJ16" s="207">
        <v>0</v>
      </c>
      <c r="AK16" s="207">
        <v>0</v>
      </c>
      <c r="AL16" s="207">
        <v>0</v>
      </c>
      <c r="AM16" s="207">
        <v>0</v>
      </c>
      <c r="AN16" s="207">
        <v>0</v>
      </c>
      <c r="AO16" s="207">
        <v>0</v>
      </c>
      <c r="AP16" s="207">
        <v>0</v>
      </c>
      <c r="AQ16" s="207">
        <v>0</v>
      </c>
      <c r="AR16" s="207">
        <v>0</v>
      </c>
      <c r="AS16" s="207">
        <v>0</v>
      </c>
      <c r="AT16" s="207">
        <v>0</v>
      </c>
      <c r="AU16" s="207">
        <v>0</v>
      </c>
      <c r="AV16" s="207">
        <v>0</v>
      </c>
      <c r="AW16" s="207">
        <v>0</v>
      </c>
      <c r="AX16" s="207">
        <v>0</v>
      </c>
      <c r="AY16" s="207">
        <v>0</v>
      </c>
      <c r="AZ16" s="207">
        <v>504.94606400237808</v>
      </c>
      <c r="BA16" s="207">
        <v>716.17364777243756</v>
      </c>
      <c r="BB16" s="207">
        <v>705.91210064477468</v>
      </c>
      <c r="BC16" s="207">
        <v>680.6478334234148</v>
      </c>
      <c r="BD16" s="207">
        <v>648.14491278499747</v>
      </c>
      <c r="BE16" s="207">
        <v>674.46592539444725</v>
      </c>
      <c r="BF16" s="207">
        <v>726.63209770062724</v>
      </c>
      <c r="BG16" s="207">
        <v>696.15467358314345</v>
      </c>
      <c r="BH16" s="207">
        <v>595.06480980781953</v>
      </c>
      <c r="BI16" s="207">
        <v>633.2709653596421</v>
      </c>
      <c r="BJ16" s="207">
        <v>604.47244054821738</v>
      </c>
      <c r="BK16" s="207">
        <v>523.34044131708129</v>
      </c>
      <c r="BL16" s="207">
        <v>874.39332071179922</v>
      </c>
      <c r="BM16" s="207">
        <v>1289.8873547521102</v>
      </c>
      <c r="BN16" s="207">
        <v>931.87805068117882</v>
      </c>
      <c r="BO16" s="207">
        <v>860.90867643053161</v>
      </c>
      <c r="BP16" s="207">
        <v>745.39873778242099</v>
      </c>
      <c r="BQ16" s="207">
        <v>582.08532999193176</v>
      </c>
      <c r="BR16" s="207">
        <v>402.85150465285284</v>
      </c>
      <c r="BS16" s="207">
        <v>335.45375739485951</v>
      </c>
      <c r="BT16" s="207">
        <v>279.6893796715018</v>
      </c>
      <c r="BU16" s="207">
        <v>232.8141679000754</v>
      </c>
      <c r="BV16" s="207">
        <v>166.0729069772903</v>
      </c>
      <c r="BW16" s="207">
        <v>300.8610897805782</v>
      </c>
      <c r="BX16" s="207">
        <v>322.84852671842845</v>
      </c>
      <c r="BY16" s="207">
        <v>317.2553104303941</v>
      </c>
      <c r="BZ16" s="207">
        <v>324.16031499511837</v>
      </c>
      <c r="CA16" s="208">
        <v>316.72757004233955</v>
      </c>
    </row>
    <row r="17" spans="1:79" x14ac:dyDescent="0.4">
      <c r="A17" s="470"/>
      <c r="B17" s="101" t="s">
        <v>151</v>
      </c>
      <c r="C17" s="54"/>
      <c r="D17" s="207">
        <v>0</v>
      </c>
      <c r="E17" s="207">
        <v>0</v>
      </c>
      <c r="F17" s="207">
        <v>0</v>
      </c>
      <c r="G17" s="207">
        <v>0</v>
      </c>
      <c r="H17" s="207">
        <v>0</v>
      </c>
      <c r="I17" s="207">
        <v>0</v>
      </c>
      <c r="J17" s="207">
        <v>0</v>
      </c>
      <c r="K17" s="207">
        <v>0</v>
      </c>
      <c r="L17" s="207">
        <v>0</v>
      </c>
      <c r="M17" s="207">
        <v>0</v>
      </c>
      <c r="N17" s="207">
        <v>0</v>
      </c>
      <c r="O17" s="207">
        <v>0</v>
      </c>
      <c r="P17" s="207">
        <v>0</v>
      </c>
      <c r="Q17" s="207">
        <v>0</v>
      </c>
      <c r="R17" s="207">
        <v>0</v>
      </c>
      <c r="S17" s="207">
        <v>0</v>
      </c>
      <c r="T17" s="207">
        <v>0</v>
      </c>
      <c r="U17" s="207">
        <v>0</v>
      </c>
      <c r="V17" s="207">
        <v>0</v>
      </c>
      <c r="W17" s="207">
        <v>0</v>
      </c>
      <c r="X17" s="207">
        <v>0</v>
      </c>
      <c r="Y17" s="207">
        <v>0</v>
      </c>
      <c r="Z17" s="207">
        <v>0</v>
      </c>
      <c r="AA17" s="207">
        <v>0</v>
      </c>
      <c r="AB17" s="207">
        <v>0</v>
      </c>
      <c r="AC17" s="207">
        <v>0</v>
      </c>
      <c r="AD17" s="207">
        <v>0</v>
      </c>
      <c r="AE17" s="207">
        <v>0</v>
      </c>
      <c r="AF17" s="207">
        <v>0</v>
      </c>
      <c r="AG17" s="207">
        <v>0</v>
      </c>
      <c r="AH17" s="207">
        <v>0</v>
      </c>
      <c r="AI17" s="207">
        <v>0</v>
      </c>
      <c r="AJ17" s="207">
        <v>0</v>
      </c>
      <c r="AK17" s="207">
        <v>0</v>
      </c>
      <c r="AL17" s="207">
        <v>0</v>
      </c>
      <c r="AM17" s="207">
        <v>0</v>
      </c>
      <c r="AN17" s="207">
        <v>0</v>
      </c>
      <c r="AO17" s="207">
        <v>0</v>
      </c>
      <c r="AP17" s="207">
        <v>0</v>
      </c>
      <c r="AQ17" s="207">
        <v>0</v>
      </c>
      <c r="AR17" s="207">
        <v>0</v>
      </c>
      <c r="AS17" s="207">
        <v>0</v>
      </c>
      <c r="AT17" s="207">
        <v>0</v>
      </c>
      <c r="AU17" s="207">
        <v>0</v>
      </c>
      <c r="AV17" s="207">
        <v>0</v>
      </c>
      <c r="AW17" s="207">
        <v>0</v>
      </c>
      <c r="AX17" s="207">
        <v>0</v>
      </c>
      <c r="AY17" s="207">
        <v>0</v>
      </c>
      <c r="AZ17" s="207">
        <v>2782.2435851260543</v>
      </c>
      <c r="BA17" s="207">
        <v>5154.0385332812739</v>
      </c>
      <c r="BB17" s="207">
        <v>4589.7132295211532</v>
      </c>
      <c r="BC17" s="207">
        <v>4146.0962305628027</v>
      </c>
      <c r="BD17" s="207">
        <v>3531.4714023775819</v>
      </c>
      <c r="BE17" s="207">
        <v>3066.5117569884551</v>
      </c>
      <c r="BF17" s="207">
        <v>2949.7877634610209</v>
      </c>
      <c r="BG17" s="207">
        <v>2816.3840793842264</v>
      </c>
      <c r="BH17" s="207">
        <v>2351.2608626885003</v>
      </c>
      <c r="BI17" s="207">
        <v>2376.780521169062</v>
      </c>
      <c r="BJ17" s="207">
        <v>2481.3452058525095</v>
      </c>
      <c r="BK17" s="207">
        <v>2243.1154699042522</v>
      </c>
      <c r="BL17" s="207">
        <v>2558.3267547469095</v>
      </c>
      <c r="BM17" s="207">
        <v>4259.7578948427881</v>
      </c>
      <c r="BN17" s="207">
        <v>4271.5030117724491</v>
      </c>
      <c r="BO17" s="207">
        <v>4803.6354070913785</v>
      </c>
      <c r="BP17" s="207">
        <v>5072.7523507914248</v>
      </c>
      <c r="BQ17" s="207">
        <v>4212.0266800575291</v>
      </c>
      <c r="BR17" s="207">
        <v>2941.4618766666308</v>
      </c>
      <c r="BS17" s="207">
        <v>2168.8416847568124</v>
      </c>
      <c r="BT17" s="207">
        <v>1705.2282645968398</v>
      </c>
      <c r="BU17" s="207">
        <v>1497.716909435323</v>
      </c>
      <c r="BV17" s="207">
        <v>1148.8756820224426</v>
      </c>
      <c r="BW17" s="207">
        <v>2092.2623802171111</v>
      </c>
      <c r="BX17" s="207">
        <v>2140.2689454008564</v>
      </c>
      <c r="BY17" s="207">
        <v>2157.3609886292847</v>
      </c>
      <c r="BZ17" s="207">
        <v>2152.4159847659653</v>
      </c>
      <c r="CA17" s="208">
        <v>2144.9501552607044</v>
      </c>
    </row>
    <row r="18" spans="1:79" x14ac:dyDescent="0.4">
      <c r="A18" s="470"/>
      <c r="B18" s="295" t="s">
        <v>313</v>
      </c>
      <c r="C18" s="64"/>
      <c r="D18" s="207">
        <v>0</v>
      </c>
      <c r="E18" s="207">
        <v>0</v>
      </c>
      <c r="F18" s="207">
        <v>0</v>
      </c>
      <c r="G18" s="207">
        <v>0</v>
      </c>
      <c r="H18" s="207">
        <v>0</v>
      </c>
      <c r="I18" s="207">
        <v>0</v>
      </c>
      <c r="J18" s="207">
        <v>0</v>
      </c>
      <c r="K18" s="207">
        <v>0</v>
      </c>
      <c r="L18" s="207">
        <v>0</v>
      </c>
      <c r="M18" s="207">
        <v>0</v>
      </c>
      <c r="N18" s="207">
        <v>0</v>
      </c>
      <c r="O18" s="207">
        <v>0</v>
      </c>
      <c r="P18" s="207">
        <v>0</v>
      </c>
      <c r="Q18" s="207">
        <v>0</v>
      </c>
      <c r="R18" s="207">
        <v>0</v>
      </c>
      <c r="S18" s="207">
        <v>0</v>
      </c>
      <c r="T18" s="207">
        <v>0</v>
      </c>
      <c r="U18" s="207">
        <v>0</v>
      </c>
      <c r="V18" s="207">
        <v>0</v>
      </c>
      <c r="W18" s="207">
        <v>0</v>
      </c>
      <c r="X18" s="207">
        <v>0</v>
      </c>
      <c r="Y18" s="207">
        <v>0</v>
      </c>
      <c r="Z18" s="207">
        <v>0</v>
      </c>
      <c r="AA18" s="207">
        <v>0</v>
      </c>
      <c r="AB18" s="207">
        <v>0</v>
      </c>
      <c r="AC18" s="207">
        <v>0</v>
      </c>
      <c r="AD18" s="207">
        <v>0</v>
      </c>
      <c r="AE18" s="207">
        <v>0</v>
      </c>
      <c r="AF18" s="207">
        <v>0</v>
      </c>
      <c r="AG18" s="207">
        <v>0</v>
      </c>
      <c r="AH18" s="207">
        <v>0</v>
      </c>
      <c r="AI18" s="207">
        <v>0</v>
      </c>
      <c r="AJ18" s="207">
        <v>0</v>
      </c>
      <c r="AK18" s="207">
        <v>0</v>
      </c>
      <c r="AL18" s="207">
        <v>0</v>
      </c>
      <c r="AM18" s="207">
        <v>0</v>
      </c>
      <c r="AN18" s="207">
        <v>0</v>
      </c>
      <c r="AO18" s="207">
        <v>0</v>
      </c>
      <c r="AP18" s="207">
        <v>0</v>
      </c>
      <c r="AQ18" s="207">
        <v>0</v>
      </c>
      <c r="AR18" s="207">
        <v>0</v>
      </c>
      <c r="AS18" s="207">
        <v>0</v>
      </c>
      <c r="AT18" s="207">
        <v>0</v>
      </c>
      <c r="AU18" s="207">
        <v>0</v>
      </c>
      <c r="AV18" s="207">
        <v>0</v>
      </c>
      <c r="AW18" s="207">
        <v>0</v>
      </c>
      <c r="AX18" s="207">
        <v>0</v>
      </c>
      <c r="AY18" s="207">
        <v>0</v>
      </c>
      <c r="AZ18" s="207">
        <v>325.21648070700957</v>
      </c>
      <c r="BA18" s="207">
        <v>497.54383876672478</v>
      </c>
      <c r="BB18" s="207">
        <v>453.99243996056094</v>
      </c>
      <c r="BC18" s="207">
        <v>422.60697819844756</v>
      </c>
      <c r="BD18" s="207">
        <v>442.29204437016836</v>
      </c>
      <c r="BE18" s="207">
        <v>407.7561893337471</v>
      </c>
      <c r="BF18" s="207">
        <v>406.03171602888943</v>
      </c>
      <c r="BG18" s="207">
        <v>351.21057254239344</v>
      </c>
      <c r="BH18" s="207">
        <v>190.9626694385698</v>
      </c>
      <c r="BI18" s="207">
        <v>31.417894653521703</v>
      </c>
      <c r="BJ18" s="207">
        <v>15.461490889531348</v>
      </c>
      <c r="BK18" s="207">
        <v>0</v>
      </c>
      <c r="BL18" s="207">
        <v>0</v>
      </c>
      <c r="BM18" s="207">
        <v>0</v>
      </c>
      <c r="BN18" s="207">
        <v>0</v>
      </c>
      <c r="BO18" s="207">
        <v>0</v>
      </c>
      <c r="BP18" s="207">
        <v>0</v>
      </c>
      <c r="BQ18" s="207">
        <v>0</v>
      </c>
      <c r="BR18" s="207">
        <v>0</v>
      </c>
      <c r="BS18" s="207">
        <v>0</v>
      </c>
      <c r="BT18" s="207">
        <v>0</v>
      </c>
      <c r="BU18" s="207">
        <v>0</v>
      </c>
      <c r="BV18" s="207">
        <v>0</v>
      </c>
      <c r="BW18" s="207">
        <v>0</v>
      </c>
      <c r="BX18" s="207">
        <v>0</v>
      </c>
      <c r="BY18" s="207">
        <v>0</v>
      </c>
      <c r="BZ18" s="207">
        <v>0</v>
      </c>
      <c r="CA18" s="208">
        <v>0</v>
      </c>
    </row>
    <row r="19" spans="1:79" x14ac:dyDescent="0.4">
      <c r="A19" s="470"/>
      <c r="B19" s="295" t="s">
        <v>326</v>
      </c>
      <c r="C19" s="64"/>
      <c r="D19" s="207">
        <v>0</v>
      </c>
      <c r="E19" s="207">
        <v>0</v>
      </c>
      <c r="F19" s="207">
        <v>0</v>
      </c>
      <c r="G19" s="207">
        <v>0</v>
      </c>
      <c r="H19" s="207">
        <v>0</v>
      </c>
      <c r="I19" s="207">
        <v>0</v>
      </c>
      <c r="J19" s="207">
        <v>0</v>
      </c>
      <c r="K19" s="207">
        <v>0</v>
      </c>
      <c r="L19" s="207">
        <v>0</v>
      </c>
      <c r="M19" s="207">
        <v>0</v>
      </c>
      <c r="N19" s="207">
        <v>0</v>
      </c>
      <c r="O19" s="207">
        <v>0</v>
      </c>
      <c r="P19" s="207">
        <v>0</v>
      </c>
      <c r="Q19" s="207">
        <v>0</v>
      </c>
      <c r="R19" s="207">
        <v>0</v>
      </c>
      <c r="S19" s="207">
        <v>0</v>
      </c>
      <c r="T19" s="207">
        <v>0</v>
      </c>
      <c r="U19" s="207">
        <v>0</v>
      </c>
      <c r="V19" s="207">
        <v>0</v>
      </c>
      <c r="W19" s="207">
        <v>0</v>
      </c>
      <c r="X19" s="207">
        <v>0</v>
      </c>
      <c r="Y19" s="207">
        <v>0</v>
      </c>
      <c r="Z19" s="207">
        <v>0</v>
      </c>
      <c r="AA19" s="207">
        <v>0</v>
      </c>
      <c r="AB19" s="207">
        <v>0</v>
      </c>
      <c r="AC19" s="207">
        <v>0</v>
      </c>
      <c r="AD19" s="207">
        <v>0</v>
      </c>
      <c r="AE19" s="207">
        <v>0</v>
      </c>
      <c r="AF19" s="207">
        <v>0</v>
      </c>
      <c r="AG19" s="207">
        <v>0</v>
      </c>
      <c r="AH19" s="207">
        <v>0</v>
      </c>
      <c r="AI19" s="207">
        <v>0</v>
      </c>
      <c r="AJ19" s="207">
        <v>0</v>
      </c>
      <c r="AK19" s="207">
        <v>0</v>
      </c>
      <c r="AL19" s="207">
        <v>0</v>
      </c>
      <c r="AM19" s="207">
        <v>0</v>
      </c>
      <c r="AN19" s="207">
        <v>0</v>
      </c>
      <c r="AO19" s="207">
        <v>0</v>
      </c>
      <c r="AP19" s="207">
        <v>0</v>
      </c>
      <c r="AQ19" s="207">
        <v>0</v>
      </c>
      <c r="AR19" s="207">
        <v>0</v>
      </c>
      <c r="AS19" s="207">
        <v>0</v>
      </c>
      <c r="AT19" s="207">
        <v>0</v>
      </c>
      <c r="AU19" s="207">
        <v>0</v>
      </c>
      <c r="AV19" s="207">
        <v>0</v>
      </c>
      <c r="AW19" s="207">
        <v>0</v>
      </c>
      <c r="AX19" s="207">
        <v>0</v>
      </c>
      <c r="AY19" s="207">
        <v>0</v>
      </c>
      <c r="AZ19" s="207">
        <v>2457.0271044190449</v>
      </c>
      <c r="BA19" s="207">
        <v>4656.4946945145493</v>
      </c>
      <c r="BB19" s="207">
        <v>4135.7207895605925</v>
      </c>
      <c r="BC19" s="207">
        <v>3723.4892523643548</v>
      </c>
      <c r="BD19" s="207">
        <v>3089.1793580074136</v>
      </c>
      <c r="BE19" s="207">
        <v>2658.7555676547076</v>
      </c>
      <c r="BF19" s="207">
        <v>2543.7560474321313</v>
      </c>
      <c r="BG19" s="207">
        <v>2465.1735068418334</v>
      </c>
      <c r="BH19" s="207">
        <v>2160.2981932499306</v>
      </c>
      <c r="BI19" s="207">
        <v>2345.3626265155403</v>
      </c>
      <c r="BJ19" s="207">
        <v>2465.8837149629785</v>
      </c>
      <c r="BK19" s="207">
        <v>2243.1154699042522</v>
      </c>
      <c r="BL19" s="207">
        <v>2558.3267547469095</v>
      </c>
      <c r="BM19" s="207">
        <v>4259.7578948427881</v>
      </c>
      <c r="BN19" s="207">
        <v>4271.5030117724491</v>
      </c>
      <c r="BO19" s="207">
        <v>4803.6354070913785</v>
      </c>
      <c r="BP19" s="207">
        <v>5072.7523507914248</v>
      </c>
      <c r="BQ19" s="207">
        <v>4212.0266800575291</v>
      </c>
      <c r="BR19" s="207">
        <v>2941.4618766666308</v>
      </c>
      <c r="BS19" s="207">
        <v>2168.8416847568124</v>
      </c>
      <c r="BT19" s="207">
        <v>1705.2282645968398</v>
      </c>
      <c r="BU19" s="207">
        <v>1497.716909435323</v>
      </c>
      <c r="BV19" s="207">
        <v>1148.8756820224426</v>
      </c>
      <c r="BW19" s="207">
        <v>2092.2623802171111</v>
      </c>
      <c r="BX19" s="207">
        <v>2140.2689454008564</v>
      </c>
      <c r="BY19" s="207">
        <v>2157.3609886292847</v>
      </c>
      <c r="BZ19" s="207">
        <v>2152.4159847659653</v>
      </c>
      <c r="CA19" s="208">
        <v>2144.9501552607044</v>
      </c>
    </row>
    <row r="20" spans="1:79" ht="26.25" customHeight="1" x14ac:dyDescent="0.4">
      <c r="A20" s="470"/>
      <c r="B20" s="64" t="s">
        <v>579</v>
      </c>
      <c r="C20" s="229"/>
      <c r="D20" s="207">
        <v>0</v>
      </c>
      <c r="E20" s="207">
        <v>0</v>
      </c>
      <c r="F20" s="207">
        <v>0</v>
      </c>
      <c r="G20" s="207">
        <v>0</v>
      </c>
      <c r="H20" s="207">
        <v>0</v>
      </c>
      <c r="I20" s="207">
        <v>0</v>
      </c>
      <c r="J20" s="207">
        <v>0</v>
      </c>
      <c r="K20" s="207">
        <v>0</v>
      </c>
      <c r="L20" s="207">
        <v>0</v>
      </c>
      <c r="M20" s="207">
        <v>0</v>
      </c>
      <c r="N20" s="207">
        <v>0</v>
      </c>
      <c r="O20" s="207">
        <v>0</v>
      </c>
      <c r="P20" s="207">
        <v>0</v>
      </c>
      <c r="Q20" s="207">
        <v>0</v>
      </c>
      <c r="R20" s="207">
        <v>0</v>
      </c>
      <c r="S20" s="207">
        <v>0</v>
      </c>
      <c r="T20" s="207">
        <v>0</v>
      </c>
      <c r="U20" s="207">
        <v>0</v>
      </c>
      <c r="V20" s="207">
        <v>0</v>
      </c>
      <c r="W20" s="207">
        <v>0</v>
      </c>
      <c r="X20" s="207">
        <v>0</v>
      </c>
      <c r="Y20" s="207">
        <v>0</v>
      </c>
      <c r="Z20" s="207">
        <v>0</v>
      </c>
      <c r="AA20" s="207">
        <v>0</v>
      </c>
      <c r="AB20" s="207">
        <v>0</v>
      </c>
      <c r="AC20" s="207">
        <v>0</v>
      </c>
      <c r="AD20" s="207">
        <v>0</v>
      </c>
      <c r="AE20" s="207">
        <v>0</v>
      </c>
      <c r="AF20" s="207">
        <v>0</v>
      </c>
      <c r="AG20" s="207">
        <v>0</v>
      </c>
      <c r="AH20" s="207">
        <v>2465.4497350234278</v>
      </c>
      <c r="AI20" s="207">
        <v>2142.179986640735</v>
      </c>
      <c r="AJ20" s="207">
        <v>2729.1467995589942</v>
      </c>
      <c r="AK20" s="207">
        <v>4703.0941668300939</v>
      </c>
      <c r="AL20" s="207">
        <v>7442.2034242000473</v>
      </c>
      <c r="AM20" s="207">
        <v>9014.134698782138</v>
      </c>
      <c r="AN20" s="207">
        <v>9772.1443157706181</v>
      </c>
      <c r="AO20" s="207">
        <v>10465.403294747321</v>
      </c>
      <c r="AP20" s="207">
        <v>10340.498406537779</v>
      </c>
      <c r="AQ20" s="207">
        <v>9000.1130757834599</v>
      </c>
      <c r="AR20" s="207">
        <v>6458.5565259980895</v>
      </c>
      <c r="AS20" s="207">
        <v>5181.3082428877069</v>
      </c>
      <c r="AT20" s="207">
        <v>5352.1671507989813</v>
      </c>
      <c r="AU20" s="207">
        <v>7229.4595326186945</v>
      </c>
      <c r="AV20" s="207">
        <v>9030.3809960472681</v>
      </c>
      <c r="AW20" s="207">
        <v>9402.7260533454155</v>
      </c>
      <c r="AX20" s="207">
        <v>8393.2869824581685</v>
      </c>
      <c r="AY20" s="207">
        <v>7577.5749383935145</v>
      </c>
      <c r="AZ20" s="207">
        <v>3580.2197872657393</v>
      </c>
      <c r="BA20" s="207">
        <v>0</v>
      </c>
      <c r="BB20" s="207">
        <v>0</v>
      </c>
      <c r="BC20" s="207">
        <v>0</v>
      </c>
      <c r="BD20" s="207">
        <v>0</v>
      </c>
      <c r="BE20" s="207">
        <v>0</v>
      </c>
      <c r="BF20" s="207">
        <v>0</v>
      </c>
      <c r="BG20" s="207">
        <v>0</v>
      </c>
      <c r="BH20" s="207">
        <v>0</v>
      </c>
      <c r="BI20" s="207">
        <v>0</v>
      </c>
      <c r="BJ20" s="207">
        <v>0</v>
      </c>
      <c r="BK20" s="207">
        <v>0</v>
      </c>
      <c r="BL20" s="207">
        <v>0</v>
      </c>
      <c r="BM20" s="207">
        <v>0</v>
      </c>
      <c r="BN20" s="207">
        <v>0</v>
      </c>
      <c r="BO20" s="207">
        <v>0</v>
      </c>
      <c r="BP20" s="207">
        <v>0</v>
      </c>
      <c r="BQ20" s="207">
        <v>0</v>
      </c>
      <c r="BR20" s="207">
        <v>0</v>
      </c>
      <c r="BS20" s="207">
        <v>0</v>
      </c>
      <c r="BT20" s="207">
        <v>0</v>
      </c>
      <c r="BU20" s="207">
        <v>0</v>
      </c>
      <c r="BV20" s="207">
        <v>0</v>
      </c>
      <c r="BW20" s="207">
        <v>0</v>
      </c>
      <c r="BX20" s="207">
        <v>0</v>
      </c>
      <c r="BY20" s="207">
        <v>0</v>
      </c>
      <c r="BZ20" s="207">
        <v>0</v>
      </c>
      <c r="CA20" s="208">
        <v>0</v>
      </c>
    </row>
    <row r="21" spans="1:79" s="310" customFormat="1" ht="35.25" customHeight="1" thickBot="1" x14ac:dyDescent="0.4">
      <c r="A21" s="534"/>
      <c r="B21" s="380" t="s">
        <v>189</v>
      </c>
      <c r="C21" s="535"/>
      <c r="D21" s="308">
        <v>493.60382685573688</v>
      </c>
      <c r="E21" s="308">
        <v>607.91208149601266</v>
      </c>
      <c r="F21" s="308">
        <v>525.12730617033628</v>
      </c>
      <c r="G21" s="308">
        <v>425.99899650288762</v>
      </c>
      <c r="H21" s="308">
        <v>707.11995590682034</v>
      </c>
      <c r="I21" s="308">
        <v>573.79456671817502</v>
      </c>
      <c r="J21" s="308">
        <v>397.67581997864158</v>
      </c>
      <c r="K21" s="308">
        <v>382.38059613330915</v>
      </c>
      <c r="L21" s="308">
        <v>478.78459837330217</v>
      </c>
      <c r="M21" s="308">
        <v>555.89964244908128</v>
      </c>
      <c r="N21" s="308">
        <v>1054.6394674722321</v>
      </c>
      <c r="O21" s="308">
        <v>890.29278524097049</v>
      </c>
      <c r="P21" s="308">
        <v>628.68462808055494</v>
      </c>
      <c r="Q21" s="308">
        <v>731.41146076497421</v>
      </c>
      <c r="R21" s="308">
        <v>1260.0567359823144</v>
      </c>
      <c r="S21" s="308">
        <v>1242.5269602045159</v>
      </c>
      <c r="T21" s="308">
        <v>824.57212581492081</v>
      </c>
      <c r="U21" s="308">
        <v>858.02305283114288</v>
      </c>
      <c r="V21" s="308">
        <v>1300.3027491874552</v>
      </c>
      <c r="W21" s="308">
        <v>1966.2631414522066</v>
      </c>
      <c r="X21" s="308">
        <v>1895.4650635258815</v>
      </c>
      <c r="Y21" s="308">
        <v>1830.7597068205223</v>
      </c>
      <c r="Z21" s="308">
        <v>1971.3993850665129</v>
      </c>
      <c r="AA21" s="308">
        <v>2918.0261037023911</v>
      </c>
      <c r="AB21" s="308">
        <v>2348.2116985968091</v>
      </c>
      <c r="AC21" s="308">
        <v>1796.4630861633361</v>
      </c>
      <c r="AD21" s="308">
        <v>1838.817050718782</v>
      </c>
      <c r="AE21" s="308">
        <v>3134.9705093603557</v>
      </c>
      <c r="AF21" s="308">
        <v>3384.4739301369427</v>
      </c>
      <c r="AG21" s="308">
        <v>3347.46380397545</v>
      </c>
      <c r="AH21" s="308">
        <v>3025.5616165724396</v>
      </c>
      <c r="AI21" s="308">
        <v>2674.6530234730403</v>
      </c>
      <c r="AJ21" s="308">
        <v>4399.6321201958599</v>
      </c>
      <c r="AK21" s="308">
        <v>5293.9513980746669</v>
      </c>
      <c r="AL21" s="308">
        <v>4348.774887534114</v>
      </c>
      <c r="AM21" s="308">
        <v>4143.1254664037033</v>
      </c>
      <c r="AN21" s="308">
        <v>4134.1672199158265</v>
      </c>
      <c r="AO21" s="308">
        <v>3946.2567240990725</v>
      </c>
      <c r="AP21" s="308">
        <v>4135.2454420979029</v>
      </c>
      <c r="AQ21" s="308">
        <v>3315.3119164639052</v>
      </c>
      <c r="AR21" s="308">
        <v>2347.446680579887</v>
      </c>
      <c r="AS21" s="308">
        <v>1444.3265976496666</v>
      </c>
      <c r="AT21" s="308">
        <v>1583.2558769189859</v>
      </c>
      <c r="AU21" s="308">
        <v>2760.6465810254408</v>
      </c>
      <c r="AV21" s="308">
        <v>2954.9911420785584</v>
      </c>
      <c r="AW21" s="308">
        <v>2707.1787339686311</v>
      </c>
      <c r="AX21" s="308">
        <v>2104.3669202827878</v>
      </c>
      <c r="AY21" s="308">
        <v>1731.1168695097058</v>
      </c>
      <c r="AZ21" s="308">
        <v>891.33358228978136</v>
      </c>
      <c r="BA21" s="308">
        <v>0</v>
      </c>
      <c r="BB21" s="308">
        <v>0</v>
      </c>
      <c r="BC21" s="308">
        <v>0</v>
      </c>
      <c r="BD21" s="308">
        <v>0</v>
      </c>
      <c r="BE21" s="308">
        <v>0</v>
      </c>
      <c r="BF21" s="308">
        <v>0</v>
      </c>
      <c r="BG21" s="308">
        <v>0</v>
      </c>
      <c r="BH21" s="308">
        <v>0</v>
      </c>
      <c r="BI21" s="308">
        <v>0</v>
      </c>
      <c r="BJ21" s="308">
        <v>0</v>
      </c>
      <c r="BK21" s="308">
        <v>0</v>
      </c>
      <c r="BL21" s="308">
        <v>0</v>
      </c>
      <c r="BM21" s="308">
        <v>0</v>
      </c>
      <c r="BN21" s="308">
        <v>0</v>
      </c>
      <c r="BO21" s="308">
        <v>0</v>
      </c>
      <c r="BP21" s="308">
        <v>0</v>
      </c>
      <c r="BQ21" s="308">
        <v>0</v>
      </c>
      <c r="BR21" s="308">
        <v>0</v>
      </c>
      <c r="BS21" s="308">
        <v>0</v>
      </c>
      <c r="BT21" s="308">
        <v>0</v>
      </c>
      <c r="BU21" s="308">
        <v>0</v>
      </c>
      <c r="BV21" s="308">
        <v>0</v>
      </c>
      <c r="BW21" s="308">
        <v>0</v>
      </c>
      <c r="BX21" s="308">
        <v>0</v>
      </c>
      <c r="BY21" s="308">
        <v>0</v>
      </c>
      <c r="BZ21" s="308">
        <v>0</v>
      </c>
      <c r="CA21" s="536">
        <v>0</v>
      </c>
    </row>
    <row r="22" spans="1:79" ht="39.75" customHeight="1" x14ac:dyDescent="0.4">
      <c r="A22" s="538"/>
      <c r="B22" s="370" t="s">
        <v>581</v>
      </c>
      <c r="C22" s="371"/>
      <c r="D22" s="372" t="s">
        <v>671</v>
      </c>
      <c r="E22" s="372" t="s">
        <v>672</v>
      </c>
      <c r="F22" s="372" t="s">
        <v>673</v>
      </c>
      <c r="G22" s="372" t="s">
        <v>674</v>
      </c>
      <c r="H22" s="372" t="s">
        <v>675</v>
      </c>
      <c r="I22" s="372" t="s">
        <v>676</v>
      </c>
      <c r="J22" s="372" t="s">
        <v>677</v>
      </c>
      <c r="K22" s="372" t="s">
        <v>678</v>
      </c>
      <c r="L22" s="372" t="s">
        <v>679</v>
      </c>
      <c r="M22" s="372" t="s">
        <v>680</v>
      </c>
      <c r="N22" s="372" t="s">
        <v>681</v>
      </c>
      <c r="O22" s="372" t="s">
        <v>682</v>
      </c>
      <c r="P22" s="372" t="s">
        <v>683</v>
      </c>
      <c r="Q22" s="372" t="s">
        <v>684</v>
      </c>
      <c r="R22" s="372" t="s">
        <v>685</v>
      </c>
      <c r="S22" s="372" t="s">
        <v>686</v>
      </c>
      <c r="T22" s="372" t="s">
        <v>687</v>
      </c>
      <c r="U22" s="372" t="s">
        <v>688</v>
      </c>
      <c r="V22" s="372" t="s">
        <v>689</v>
      </c>
      <c r="W22" s="372" t="s">
        <v>690</v>
      </c>
      <c r="X22" s="372" t="s">
        <v>691</v>
      </c>
      <c r="Y22" s="372" t="s">
        <v>692</v>
      </c>
      <c r="Z22" s="372" t="s">
        <v>693</v>
      </c>
      <c r="AA22" s="372" t="s">
        <v>694</v>
      </c>
      <c r="AB22" s="372" t="s">
        <v>695</v>
      </c>
      <c r="AC22" s="372" t="s">
        <v>696</v>
      </c>
      <c r="AD22" s="372" t="s">
        <v>697</v>
      </c>
      <c r="AE22" s="372" t="s">
        <v>698</v>
      </c>
      <c r="AF22" s="372" t="s">
        <v>699</v>
      </c>
      <c r="AG22" s="372" t="s">
        <v>700</v>
      </c>
      <c r="AH22" s="372" t="s">
        <v>701</v>
      </c>
      <c r="AI22" s="372" t="s">
        <v>702</v>
      </c>
      <c r="AJ22" s="372" t="s">
        <v>703</v>
      </c>
      <c r="AK22" s="372" t="s">
        <v>704</v>
      </c>
      <c r="AL22" s="372" t="s">
        <v>705</v>
      </c>
      <c r="AM22" s="372" t="s">
        <v>706</v>
      </c>
      <c r="AN22" s="372" t="s">
        <v>707</v>
      </c>
      <c r="AO22" s="372" t="s">
        <v>708</v>
      </c>
      <c r="AP22" s="372" t="s">
        <v>709</v>
      </c>
      <c r="AQ22" s="372" t="s">
        <v>710</v>
      </c>
      <c r="AR22" s="372" t="s">
        <v>711</v>
      </c>
      <c r="AS22" s="372" t="s">
        <v>712</v>
      </c>
      <c r="AT22" s="372" t="s">
        <v>713</v>
      </c>
      <c r="AU22" s="372" t="s">
        <v>714</v>
      </c>
      <c r="AV22" s="372" t="s">
        <v>715</v>
      </c>
      <c r="AW22" s="372" t="s">
        <v>716</v>
      </c>
      <c r="AX22" s="372" t="s">
        <v>717</v>
      </c>
      <c r="AY22" s="372" t="s">
        <v>718</v>
      </c>
      <c r="AZ22" s="372" t="s">
        <v>719</v>
      </c>
      <c r="BA22" s="372" t="s">
        <v>720</v>
      </c>
      <c r="BB22" s="372" t="s">
        <v>721</v>
      </c>
      <c r="BC22" s="372" t="s">
        <v>722</v>
      </c>
      <c r="BD22" s="372" t="s">
        <v>723</v>
      </c>
      <c r="BE22" s="372" t="s">
        <v>724</v>
      </c>
      <c r="BF22" s="372" t="s">
        <v>725</v>
      </c>
      <c r="BG22" s="372" t="s">
        <v>726</v>
      </c>
      <c r="BH22" s="372" t="s">
        <v>727</v>
      </c>
      <c r="BI22" s="372" t="s">
        <v>728</v>
      </c>
      <c r="BJ22" s="372" t="s">
        <v>729</v>
      </c>
      <c r="BK22" s="372" t="s">
        <v>730</v>
      </c>
      <c r="BL22" s="372" t="s">
        <v>731</v>
      </c>
      <c r="BM22" s="372" t="s">
        <v>732</v>
      </c>
      <c r="BN22" s="372" t="s">
        <v>733</v>
      </c>
      <c r="BO22" s="372" t="s">
        <v>734</v>
      </c>
      <c r="BP22" s="372" t="s">
        <v>735</v>
      </c>
      <c r="BQ22" s="372" t="s">
        <v>736</v>
      </c>
      <c r="BR22" s="372" t="s">
        <v>737</v>
      </c>
      <c r="BS22" s="372" t="s">
        <v>738</v>
      </c>
      <c r="BT22" s="372" t="s">
        <v>739</v>
      </c>
      <c r="BU22" s="372" t="s">
        <v>740</v>
      </c>
      <c r="BV22" s="372" t="s">
        <v>741</v>
      </c>
      <c r="BW22" s="372" t="s">
        <v>742</v>
      </c>
      <c r="BX22" s="372" t="s">
        <v>743</v>
      </c>
      <c r="BY22" s="372" t="s">
        <v>744</v>
      </c>
      <c r="BZ22" s="372" t="s">
        <v>745</v>
      </c>
      <c r="CA22" s="373" t="s">
        <v>746</v>
      </c>
    </row>
    <row r="23" spans="1:79" s="230" customFormat="1" ht="26.25" customHeight="1" x14ac:dyDescent="0.4">
      <c r="A23" s="537"/>
      <c r="B23" s="60" t="s">
        <v>100</v>
      </c>
      <c r="D23" s="182">
        <v>0</v>
      </c>
      <c r="E23" s="182">
        <v>0</v>
      </c>
      <c r="F23" s="182">
        <v>0</v>
      </c>
      <c r="G23" s="182">
        <v>0</v>
      </c>
      <c r="H23" s="182">
        <v>0</v>
      </c>
      <c r="I23" s="182">
        <v>0</v>
      </c>
      <c r="J23" s="182">
        <v>0</v>
      </c>
      <c r="K23" s="182">
        <v>0</v>
      </c>
      <c r="L23" s="182">
        <v>0</v>
      </c>
      <c r="M23" s="182">
        <v>0</v>
      </c>
      <c r="N23" s="182">
        <v>0</v>
      </c>
      <c r="O23" s="182">
        <v>0</v>
      </c>
      <c r="P23" s="182">
        <v>0</v>
      </c>
      <c r="Q23" s="182">
        <v>0</v>
      </c>
      <c r="R23" s="182">
        <v>0</v>
      </c>
      <c r="S23" s="182">
        <v>0</v>
      </c>
      <c r="T23" s="182">
        <v>0</v>
      </c>
      <c r="U23" s="182">
        <v>0</v>
      </c>
      <c r="V23" s="182">
        <v>0</v>
      </c>
      <c r="W23" s="182">
        <v>0</v>
      </c>
      <c r="X23" s="182">
        <v>0</v>
      </c>
      <c r="Y23" s="182">
        <v>0</v>
      </c>
      <c r="Z23" s="182">
        <v>0</v>
      </c>
      <c r="AA23" s="182">
        <v>0</v>
      </c>
      <c r="AB23" s="182">
        <v>0</v>
      </c>
      <c r="AC23" s="182">
        <v>0</v>
      </c>
      <c r="AD23" s="182">
        <v>0</v>
      </c>
      <c r="AE23" s="182">
        <v>0</v>
      </c>
      <c r="AF23" s="182">
        <v>1210</v>
      </c>
      <c r="AG23" s="182">
        <v>1307</v>
      </c>
      <c r="AH23" s="182">
        <v>1234</v>
      </c>
      <c r="AI23" s="182">
        <v>1136</v>
      </c>
      <c r="AJ23" s="182">
        <v>1697</v>
      </c>
      <c r="AK23" s="182">
        <v>2234</v>
      </c>
      <c r="AL23" s="182">
        <v>2771</v>
      </c>
      <c r="AM23" s="182">
        <v>2877</v>
      </c>
      <c r="AN23" s="182">
        <v>2997</v>
      </c>
      <c r="AO23" s="182">
        <v>3028</v>
      </c>
      <c r="AP23" s="182">
        <v>3054</v>
      </c>
      <c r="AQ23" s="182">
        <v>2589</v>
      </c>
      <c r="AR23" s="182">
        <v>2024</v>
      </c>
      <c r="AS23" s="182">
        <v>1518</v>
      </c>
      <c r="AT23" s="182">
        <v>1516</v>
      </c>
      <c r="AU23" s="182">
        <v>2223</v>
      </c>
      <c r="AV23" s="182">
        <v>2640</v>
      </c>
      <c r="AW23" s="182">
        <v>2612</v>
      </c>
      <c r="AX23" s="182">
        <v>2412</v>
      </c>
      <c r="AY23" s="182">
        <v>2151</v>
      </c>
      <c r="AZ23" s="182">
        <v>1931</v>
      </c>
      <c r="BA23" s="182">
        <v>1252</v>
      </c>
      <c r="BB23" s="182">
        <v>1110</v>
      </c>
      <c r="BC23" s="182">
        <v>1177</v>
      </c>
      <c r="BD23" s="182">
        <v>1022</v>
      </c>
      <c r="BE23" s="182">
        <v>932</v>
      </c>
      <c r="BF23" s="182">
        <v>920</v>
      </c>
      <c r="BG23" s="182">
        <v>898</v>
      </c>
      <c r="BH23" s="182">
        <v>819</v>
      </c>
      <c r="BI23" s="182">
        <v>870</v>
      </c>
      <c r="BJ23" s="182">
        <v>927</v>
      </c>
      <c r="BK23" s="182">
        <v>818</v>
      </c>
      <c r="BL23" s="182">
        <v>1025</v>
      </c>
      <c r="BM23" s="182">
        <v>1538</v>
      </c>
      <c r="BN23" s="182">
        <v>1415</v>
      </c>
      <c r="BO23" s="182">
        <v>1515</v>
      </c>
      <c r="BP23" s="182">
        <v>1507</v>
      </c>
      <c r="BQ23" s="182">
        <v>1273</v>
      </c>
      <c r="BR23" s="182">
        <v>885</v>
      </c>
      <c r="BS23" s="182">
        <v>643</v>
      </c>
      <c r="BT23" s="182">
        <v>555</v>
      </c>
      <c r="BU23" s="182">
        <v>437</v>
      </c>
      <c r="BV23" s="182">
        <v>303</v>
      </c>
      <c r="BW23" s="182">
        <v>655</v>
      </c>
      <c r="BX23" s="182">
        <v>671</v>
      </c>
      <c r="BY23" s="182">
        <v>671</v>
      </c>
      <c r="BZ23" s="182">
        <v>671</v>
      </c>
      <c r="CA23" s="325">
        <v>672</v>
      </c>
    </row>
    <row r="24" spans="1:79" ht="26.25" customHeight="1" x14ac:dyDescent="0.4">
      <c r="A24" s="470"/>
      <c r="B24" s="64" t="s">
        <v>578</v>
      </c>
      <c r="C24" s="312"/>
      <c r="D24" s="539" t="s">
        <v>290</v>
      </c>
      <c r="E24" s="539" t="s">
        <v>290</v>
      </c>
      <c r="F24" s="539" t="s">
        <v>290</v>
      </c>
      <c r="G24" s="539" t="s">
        <v>290</v>
      </c>
      <c r="H24" s="539" t="s">
        <v>290</v>
      </c>
      <c r="I24" s="539" t="s">
        <v>290</v>
      </c>
      <c r="J24" s="539" t="s">
        <v>290</v>
      </c>
      <c r="K24" s="539" t="s">
        <v>290</v>
      </c>
      <c r="L24" s="539" t="s">
        <v>290</v>
      </c>
      <c r="M24" s="539" t="s">
        <v>290</v>
      </c>
      <c r="N24" s="539" t="s">
        <v>290</v>
      </c>
      <c r="O24" s="539" t="s">
        <v>290</v>
      </c>
      <c r="P24" s="539" t="s">
        <v>290</v>
      </c>
      <c r="Q24" s="539" t="s">
        <v>290</v>
      </c>
      <c r="R24" s="539" t="s">
        <v>290</v>
      </c>
      <c r="S24" s="539" t="s">
        <v>290</v>
      </c>
      <c r="T24" s="539" t="s">
        <v>290</v>
      </c>
      <c r="U24" s="539" t="s">
        <v>290</v>
      </c>
      <c r="V24" s="539" t="s">
        <v>290</v>
      </c>
      <c r="W24" s="539" t="s">
        <v>290</v>
      </c>
      <c r="X24" s="539" t="s">
        <v>290</v>
      </c>
      <c r="Y24" s="539" t="s">
        <v>290</v>
      </c>
      <c r="Z24" s="539" t="s">
        <v>290</v>
      </c>
      <c r="AA24" s="539" t="s">
        <v>290</v>
      </c>
      <c r="AB24" s="539" t="s">
        <v>290</v>
      </c>
      <c r="AC24" s="539" t="s">
        <v>290</v>
      </c>
      <c r="AD24" s="539" t="s">
        <v>290</v>
      </c>
      <c r="AE24" s="539" t="s">
        <v>290</v>
      </c>
      <c r="AF24" s="539" t="s">
        <v>290</v>
      </c>
      <c r="AG24" s="539" t="s">
        <v>290</v>
      </c>
      <c r="AH24" s="539" t="s">
        <v>290</v>
      </c>
      <c r="AI24" s="539" t="s">
        <v>290</v>
      </c>
      <c r="AJ24" s="539" t="s">
        <v>290</v>
      </c>
      <c r="AK24" s="539" t="s">
        <v>290</v>
      </c>
      <c r="AL24" s="539" t="s">
        <v>290</v>
      </c>
      <c r="AM24" s="539" t="s">
        <v>290</v>
      </c>
      <c r="AN24" s="539" t="s">
        <v>290</v>
      </c>
      <c r="AO24" s="539" t="s">
        <v>290</v>
      </c>
      <c r="AP24" s="539" t="s">
        <v>290</v>
      </c>
      <c r="AQ24" s="539" t="s">
        <v>290</v>
      </c>
      <c r="AR24" s="539" t="s">
        <v>290</v>
      </c>
      <c r="AS24" s="539" t="s">
        <v>290</v>
      </c>
      <c r="AT24" s="539" t="s">
        <v>290</v>
      </c>
      <c r="AU24" s="539" t="s">
        <v>290</v>
      </c>
      <c r="AV24" s="539" t="s">
        <v>290</v>
      </c>
      <c r="AW24" s="539" t="s">
        <v>290</v>
      </c>
      <c r="AX24" s="539" t="s">
        <v>290</v>
      </c>
      <c r="AY24" s="539" t="s">
        <v>290</v>
      </c>
      <c r="AZ24" s="207">
        <v>1931</v>
      </c>
      <c r="BA24" s="207">
        <v>1252</v>
      </c>
      <c r="BB24" s="207">
        <v>1110</v>
      </c>
      <c r="BC24" s="207">
        <v>1177</v>
      </c>
      <c r="BD24" s="207">
        <v>1022</v>
      </c>
      <c r="BE24" s="207">
        <v>932</v>
      </c>
      <c r="BF24" s="207">
        <v>920</v>
      </c>
      <c r="BG24" s="207">
        <v>898</v>
      </c>
      <c r="BH24" s="207">
        <v>819</v>
      </c>
      <c r="BI24" s="207">
        <v>870</v>
      </c>
      <c r="BJ24" s="207">
        <v>927</v>
      </c>
      <c r="BK24" s="207">
        <v>818</v>
      </c>
      <c r="BL24" s="207">
        <v>1025</v>
      </c>
      <c r="BM24" s="207">
        <v>1538</v>
      </c>
      <c r="BN24" s="207">
        <v>1415</v>
      </c>
      <c r="BO24" s="207">
        <v>1515</v>
      </c>
      <c r="BP24" s="207">
        <v>1507</v>
      </c>
      <c r="BQ24" s="207">
        <v>1273</v>
      </c>
      <c r="BR24" s="207">
        <v>885</v>
      </c>
      <c r="BS24" s="207">
        <v>643</v>
      </c>
      <c r="BT24" s="207">
        <v>555</v>
      </c>
      <c r="BU24" s="207">
        <v>437</v>
      </c>
      <c r="BV24" s="207">
        <v>303</v>
      </c>
      <c r="BW24" s="207">
        <v>655</v>
      </c>
      <c r="BX24" s="207">
        <v>671</v>
      </c>
      <c r="BY24" s="207">
        <v>671</v>
      </c>
      <c r="BZ24" s="207">
        <v>671</v>
      </c>
      <c r="CA24" s="208">
        <v>672</v>
      </c>
    </row>
    <row r="25" spans="1:79" x14ac:dyDescent="0.4">
      <c r="A25" s="470"/>
      <c r="B25" s="101" t="s">
        <v>231</v>
      </c>
      <c r="C25" s="312"/>
      <c r="D25" s="539" t="s">
        <v>290</v>
      </c>
      <c r="E25" s="539" t="s">
        <v>290</v>
      </c>
      <c r="F25" s="539" t="s">
        <v>290</v>
      </c>
      <c r="G25" s="539" t="s">
        <v>290</v>
      </c>
      <c r="H25" s="539" t="s">
        <v>290</v>
      </c>
      <c r="I25" s="539" t="s">
        <v>290</v>
      </c>
      <c r="J25" s="539" t="s">
        <v>290</v>
      </c>
      <c r="K25" s="539" t="s">
        <v>290</v>
      </c>
      <c r="L25" s="539" t="s">
        <v>290</v>
      </c>
      <c r="M25" s="539" t="s">
        <v>290</v>
      </c>
      <c r="N25" s="539" t="s">
        <v>290</v>
      </c>
      <c r="O25" s="539" t="s">
        <v>290</v>
      </c>
      <c r="P25" s="539" t="s">
        <v>290</v>
      </c>
      <c r="Q25" s="539" t="s">
        <v>290</v>
      </c>
      <c r="R25" s="539" t="s">
        <v>290</v>
      </c>
      <c r="S25" s="539" t="s">
        <v>290</v>
      </c>
      <c r="T25" s="539" t="s">
        <v>290</v>
      </c>
      <c r="U25" s="539" t="s">
        <v>290</v>
      </c>
      <c r="V25" s="539" t="s">
        <v>290</v>
      </c>
      <c r="W25" s="539" t="s">
        <v>290</v>
      </c>
      <c r="X25" s="539" t="s">
        <v>290</v>
      </c>
      <c r="Y25" s="539" t="s">
        <v>290</v>
      </c>
      <c r="Z25" s="539" t="s">
        <v>290</v>
      </c>
      <c r="AA25" s="539" t="s">
        <v>290</v>
      </c>
      <c r="AB25" s="539" t="s">
        <v>290</v>
      </c>
      <c r="AC25" s="539" t="s">
        <v>290</v>
      </c>
      <c r="AD25" s="539" t="s">
        <v>290</v>
      </c>
      <c r="AE25" s="539" t="s">
        <v>290</v>
      </c>
      <c r="AF25" s="539" t="s">
        <v>290</v>
      </c>
      <c r="AG25" s="539" t="s">
        <v>290</v>
      </c>
      <c r="AH25" s="539" t="s">
        <v>290</v>
      </c>
      <c r="AI25" s="539" t="s">
        <v>290</v>
      </c>
      <c r="AJ25" s="539" t="s">
        <v>290</v>
      </c>
      <c r="AK25" s="539" t="s">
        <v>290</v>
      </c>
      <c r="AL25" s="539" t="s">
        <v>290</v>
      </c>
      <c r="AM25" s="539" t="s">
        <v>290</v>
      </c>
      <c r="AN25" s="539" t="s">
        <v>290</v>
      </c>
      <c r="AO25" s="539" t="s">
        <v>290</v>
      </c>
      <c r="AP25" s="539" t="s">
        <v>290</v>
      </c>
      <c r="AQ25" s="539" t="s">
        <v>290</v>
      </c>
      <c r="AR25" s="539" t="s">
        <v>290</v>
      </c>
      <c r="AS25" s="539" t="s">
        <v>290</v>
      </c>
      <c r="AT25" s="539" t="s">
        <v>290</v>
      </c>
      <c r="AU25" s="539" t="s">
        <v>290</v>
      </c>
      <c r="AV25" s="539" t="s">
        <v>290</v>
      </c>
      <c r="AW25" s="539" t="s">
        <v>290</v>
      </c>
      <c r="AX25" s="539" t="s">
        <v>290</v>
      </c>
      <c r="AY25" s="539" t="s">
        <v>290</v>
      </c>
      <c r="AZ25" s="207">
        <v>308</v>
      </c>
      <c r="BA25" s="207">
        <v>170</v>
      </c>
      <c r="BB25" s="207">
        <v>162</v>
      </c>
      <c r="BC25" s="207">
        <v>178</v>
      </c>
      <c r="BD25" s="207">
        <v>168</v>
      </c>
      <c r="BE25" s="207">
        <v>178</v>
      </c>
      <c r="BF25" s="207">
        <v>190</v>
      </c>
      <c r="BG25" s="207">
        <v>185</v>
      </c>
      <c r="BH25" s="207">
        <v>158</v>
      </c>
      <c r="BI25" s="207">
        <v>165</v>
      </c>
      <c r="BJ25" s="207">
        <v>157</v>
      </c>
      <c r="BK25" s="207">
        <v>142</v>
      </c>
      <c r="BL25" s="207">
        <v>244</v>
      </c>
      <c r="BM25" s="207">
        <v>321</v>
      </c>
      <c r="BN25" s="207">
        <v>234</v>
      </c>
      <c r="BO25" s="207">
        <v>212</v>
      </c>
      <c r="BP25" s="207">
        <v>178</v>
      </c>
      <c r="BQ25" s="207">
        <v>145</v>
      </c>
      <c r="BR25" s="207">
        <v>111</v>
      </c>
      <c r="BS25" s="207">
        <v>77</v>
      </c>
      <c r="BT25" s="207">
        <v>69</v>
      </c>
      <c r="BU25" s="207">
        <v>59</v>
      </c>
      <c r="BV25" s="207">
        <v>43</v>
      </c>
      <c r="BW25" s="207">
        <v>79</v>
      </c>
      <c r="BX25" s="207">
        <v>86</v>
      </c>
      <c r="BY25" s="207">
        <v>83</v>
      </c>
      <c r="BZ25" s="207">
        <v>85</v>
      </c>
      <c r="CA25" s="208">
        <v>84</v>
      </c>
    </row>
    <row r="26" spans="1:79" x14ac:dyDescent="0.4">
      <c r="A26" s="470"/>
      <c r="B26" s="101" t="s">
        <v>232</v>
      </c>
      <c r="C26" s="312"/>
      <c r="D26" s="539" t="s">
        <v>290</v>
      </c>
      <c r="E26" s="539" t="s">
        <v>290</v>
      </c>
      <c r="F26" s="539" t="s">
        <v>290</v>
      </c>
      <c r="G26" s="539" t="s">
        <v>290</v>
      </c>
      <c r="H26" s="539" t="s">
        <v>290</v>
      </c>
      <c r="I26" s="539" t="s">
        <v>290</v>
      </c>
      <c r="J26" s="539" t="s">
        <v>290</v>
      </c>
      <c r="K26" s="539" t="s">
        <v>290</v>
      </c>
      <c r="L26" s="539" t="s">
        <v>290</v>
      </c>
      <c r="M26" s="539" t="s">
        <v>290</v>
      </c>
      <c r="N26" s="539" t="s">
        <v>290</v>
      </c>
      <c r="O26" s="539" t="s">
        <v>290</v>
      </c>
      <c r="P26" s="539" t="s">
        <v>290</v>
      </c>
      <c r="Q26" s="539" t="s">
        <v>290</v>
      </c>
      <c r="R26" s="539" t="s">
        <v>290</v>
      </c>
      <c r="S26" s="539" t="s">
        <v>290</v>
      </c>
      <c r="T26" s="539" t="s">
        <v>290</v>
      </c>
      <c r="U26" s="539" t="s">
        <v>290</v>
      </c>
      <c r="V26" s="539" t="s">
        <v>290</v>
      </c>
      <c r="W26" s="539" t="s">
        <v>290</v>
      </c>
      <c r="X26" s="539" t="s">
        <v>290</v>
      </c>
      <c r="Y26" s="539" t="s">
        <v>290</v>
      </c>
      <c r="Z26" s="539" t="s">
        <v>290</v>
      </c>
      <c r="AA26" s="539" t="s">
        <v>290</v>
      </c>
      <c r="AB26" s="539" t="s">
        <v>290</v>
      </c>
      <c r="AC26" s="539" t="s">
        <v>290</v>
      </c>
      <c r="AD26" s="539" t="s">
        <v>290</v>
      </c>
      <c r="AE26" s="539" t="s">
        <v>290</v>
      </c>
      <c r="AF26" s="539" t="s">
        <v>290</v>
      </c>
      <c r="AG26" s="539" t="s">
        <v>290</v>
      </c>
      <c r="AH26" s="539" t="s">
        <v>290</v>
      </c>
      <c r="AI26" s="539" t="s">
        <v>290</v>
      </c>
      <c r="AJ26" s="539" t="s">
        <v>290</v>
      </c>
      <c r="AK26" s="539" t="s">
        <v>290</v>
      </c>
      <c r="AL26" s="539" t="s">
        <v>290</v>
      </c>
      <c r="AM26" s="539" t="s">
        <v>290</v>
      </c>
      <c r="AN26" s="539" t="s">
        <v>290</v>
      </c>
      <c r="AO26" s="539" t="s">
        <v>290</v>
      </c>
      <c r="AP26" s="539" t="s">
        <v>290</v>
      </c>
      <c r="AQ26" s="539" t="s">
        <v>290</v>
      </c>
      <c r="AR26" s="539" t="s">
        <v>290</v>
      </c>
      <c r="AS26" s="539" t="s">
        <v>290</v>
      </c>
      <c r="AT26" s="539" t="s">
        <v>290</v>
      </c>
      <c r="AU26" s="539" t="s">
        <v>290</v>
      </c>
      <c r="AV26" s="539" t="s">
        <v>290</v>
      </c>
      <c r="AW26" s="539" t="s">
        <v>290</v>
      </c>
      <c r="AX26" s="539" t="s">
        <v>290</v>
      </c>
      <c r="AY26" s="539" t="s">
        <v>290</v>
      </c>
      <c r="AZ26" s="207">
        <v>48</v>
      </c>
      <c r="BA26" s="207">
        <v>25</v>
      </c>
      <c r="BB26" s="207">
        <v>23</v>
      </c>
      <c r="BC26" s="207">
        <v>24</v>
      </c>
      <c r="BD26" s="207">
        <v>21</v>
      </c>
      <c r="BE26" s="207">
        <v>20</v>
      </c>
      <c r="BF26" s="207">
        <v>19</v>
      </c>
      <c r="BG26" s="207">
        <v>18</v>
      </c>
      <c r="BH26" s="207">
        <v>14</v>
      </c>
      <c r="BI26" s="207">
        <v>15</v>
      </c>
      <c r="BJ26" s="207">
        <v>15</v>
      </c>
      <c r="BK26" s="207">
        <v>13</v>
      </c>
      <c r="BL26" s="207">
        <v>21</v>
      </c>
      <c r="BM26" s="207">
        <v>30</v>
      </c>
      <c r="BN26" s="207">
        <v>22</v>
      </c>
      <c r="BO26" s="207">
        <v>19</v>
      </c>
      <c r="BP26" s="207">
        <v>18</v>
      </c>
      <c r="BQ26" s="207">
        <v>15</v>
      </c>
      <c r="BR26" s="207">
        <v>11</v>
      </c>
      <c r="BS26" s="207">
        <v>9</v>
      </c>
      <c r="BT26" s="207">
        <v>8</v>
      </c>
      <c r="BU26" s="207">
        <v>6</v>
      </c>
      <c r="BV26" s="207">
        <v>4</v>
      </c>
      <c r="BW26" s="207">
        <v>7</v>
      </c>
      <c r="BX26" s="207">
        <v>7</v>
      </c>
      <c r="BY26" s="207">
        <v>8</v>
      </c>
      <c r="BZ26" s="207">
        <v>8</v>
      </c>
      <c r="CA26" s="208">
        <v>8</v>
      </c>
    </row>
    <row r="27" spans="1:79" x14ac:dyDescent="0.4">
      <c r="A27" s="470"/>
      <c r="B27" s="101" t="s">
        <v>233</v>
      </c>
      <c r="C27" s="312"/>
      <c r="D27" s="539" t="s">
        <v>290</v>
      </c>
      <c r="E27" s="539" t="s">
        <v>290</v>
      </c>
      <c r="F27" s="539" t="s">
        <v>290</v>
      </c>
      <c r="G27" s="539" t="s">
        <v>290</v>
      </c>
      <c r="H27" s="539" t="s">
        <v>290</v>
      </c>
      <c r="I27" s="539" t="s">
        <v>290</v>
      </c>
      <c r="J27" s="539" t="s">
        <v>290</v>
      </c>
      <c r="K27" s="539" t="s">
        <v>290</v>
      </c>
      <c r="L27" s="539" t="s">
        <v>290</v>
      </c>
      <c r="M27" s="539" t="s">
        <v>290</v>
      </c>
      <c r="N27" s="539" t="s">
        <v>290</v>
      </c>
      <c r="O27" s="539" t="s">
        <v>290</v>
      </c>
      <c r="P27" s="539" t="s">
        <v>290</v>
      </c>
      <c r="Q27" s="539" t="s">
        <v>290</v>
      </c>
      <c r="R27" s="539" t="s">
        <v>290</v>
      </c>
      <c r="S27" s="539" t="s">
        <v>290</v>
      </c>
      <c r="T27" s="539" t="s">
        <v>290</v>
      </c>
      <c r="U27" s="539" t="s">
        <v>290</v>
      </c>
      <c r="V27" s="539" t="s">
        <v>290</v>
      </c>
      <c r="W27" s="539" t="s">
        <v>290</v>
      </c>
      <c r="X27" s="539" t="s">
        <v>290</v>
      </c>
      <c r="Y27" s="539" t="s">
        <v>290</v>
      </c>
      <c r="Z27" s="539" t="s">
        <v>290</v>
      </c>
      <c r="AA27" s="539" t="s">
        <v>290</v>
      </c>
      <c r="AB27" s="539" t="s">
        <v>290</v>
      </c>
      <c r="AC27" s="539" t="s">
        <v>290</v>
      </c>
      <c r="AD27" s="539" t="s">
        <v>290</v>
      </c>
      <c r="AE27" s="539" t="s">
        <v>290</v>
      </c>
      <c r="AF27" s="539" t="s">
        <v>290</v>
      </c>
      <c r="AG27" s="539" t="s">
        <v>290</v>
      </c>
      <c r="AH27" s="539" t="s">
        <v>290</v>
      </c>
      <c r="AI27" s="539" t="s">
        <v>290</v>
      </c>
      <c r="AJ27" s="539" t="s">
        <v>290</v>
      </c>
      <c r="AK27" s="539" t="s">
        <v>290</v>
      </c>
      <c r="AL27" s="539" t="s">
        <v>290</v>
      </c>
      <c r="AM27" s="539" t="s">
        <v>290</v>
      </c>
      <c r="AN27" s="539" t="s">
        <v>290</v>
      </c>
      <c r="AO27" s="539" t="s">
        <v>290</v>
      </c>
      <c r="AP27" s="539" t="s">
        <v>290</v>
      </c>
      <c r="AQ27" s="539" t="s">
        <v>290</v>
      </c>
      <c r="AR27" s="539" t="s">
        <v>290</v>
      </c>
      <c r="AS27" s="539" t="s">
        <v>290</v>
      </c>
      <c r="AT27" s="539" t="s">
        <v>290</v>
      </c>
      <c r="AU27" s="539" t="s">
        <v>290</v>
      </c>
      <c r="AV27" s="539" t="s">
        <v>290</v>
      </c>
      <c r="AW27" s="539" t="s">
        <v>290</v>
      </c>
      <c r="AX27" s="539" t="s">
        <v>290</v>
      </c>
      <c r="AY27" s="539" t="s">
        <v>290</v>
      </c>
      <c r="AZ27" s="207">
        <v>1389</v>
      </c>
      <c r="BA27" s="207">
        <v>962</v>
      </c>
      <c r="BB27" s="207">
        <v>846</v>
      </c>
      <c r="BC27" s="207">
        <v>888</v>
      </c>
      <c r="BD27" s="207">
        <v>764</v>
      </c>
      <c r="BE27" s="207">
        <v>666</v>
      </c>
      <c r="BF27" s="207">
        <v>646</v>
      </c>
      <c r="BG27" s="207">
        <v>631</v>
      </c>
      <c r="BH27" s="207">
        <v>588</v>
      </c>
      <c r="BI27" s="207">
        <v>632</v>
      </c>
      <c r="BJ27" s="207">
        <v>691</v>
      </c>
      <c r="BK27" s="207">
        <v>609</v>
      </c>
      <c r="BL27" s="207">
        <v>695</v>
      </c>
      <c r="BM27" s="207">
        <v>1072</v>
      </c>
      <c r="BN27" s="207">
        <v>1069</v>
      </c>
      <c r="BO27" s="207">
        <v>1208</v>
      </c>
      <c r="BP27" s="207">
        <v>1242</v>
      </c>
      <c r="BQ27" s="207">
        <v>1045</v>
      </c>
      <c r="BR27" s="207">
        <v>710</v>
      </c>
      <c r="BS27" s="207">
        <v>522</v>
      </c>
      <c r="BT27" s="207">
        <v>437</v>
      </c>
      <c r="BU27" s="207">
        <v>333</v>
      </c>
      <c r="BV27" s="207">
        <v>217</v>
      </c>
      <c r="BW27" s="207">
        <v>530</v>
      </c>
      <c r="BX27" s="207">
        <v>539</v>
      </c>
      <c r="BY27" s="207">
        <v>542</v>
      </c>
      <c r="BZ27" s="207">
        <v>538</v>
      </c>
      <c r="CA27" s="208">
        <v>541</v>
      </c>
    </row>
    <row r="28" spans="1:79" x14ac:dyDescent="0.4">
      <c r="A28" s="470"/>
      <c r="B28" s="101" t="s">
        <v>234</v>
      </c>
      <c r="C28" s="312"/>
      <c r="D28" s="539" t="s">
        <v>290</v>
      </c>
      <c r="E28" s="539" t="s">
        <v>290</v>
      </c>
      <c r="F28" s="539" t="s">
        <v>290</v>
      </c>
      <c r="G28" s="539" t="s">
        <v>290</v>
      </c>
      <c r="H28" s="539" t="s">
        <v>290</v>
      </c>
      <c r="I28" s="539" t="s">
        <v>290</v>
      </c>
      <c r="J28" s="539" t="s">
        <v>290</v>
      </c>
      <c r="K28" s="539" t="s">
        <v>290</v>
      </c>
      <c r="L28" s="539" t="s">
        <v>290</v>
      </c>
      <c r="M28" s="539" t="s">
        <v>290</v>
      </c>
      <c r="N28" s="539" t="s">
        <v>290</v>
      </c>
      <c r="O28" s="539" t="s">
        <v>290</v>
      </c>
      <c r="P28" s="539" t="s">
        <v>290</v>
      </c>
      <c r="Q28" s="539" t="s">
        <v>290</v>
      </c>
      <c r="R28" s="539" t="s">
        <v>290</v>
      </c>
      <c r="S28" s="539" t="s">
        <v>290</v>
      </c>
      <c r="T28" s="539" t="s">
        <v>290</v>
      </c>
      <c r="U28" s="539" t="s">
        <v>290</v>
      </c>
      <c r="V28" s="539" t="s">
        <v>290</v>
      </c>
      <c r="W28" s="539" t="s">
        <v>290</v>
      </c>
      <c r="X28" s="539" t="s">
        <v>290</v>
      </c>
      <c r="Y28" s="539" t="s">
        <v>290</v>
      </c>
      <c r="Z28" s="539" t="s">
        <v>290</v>
      </c>
      <c r="AA28" s="539" t="s">
        <v>290</v>
      </c>
      <c r="AB28" s="539" t="s">
        <v>290</v>
      </c>
      <c r="AC28" s="539" t="s">
        <v>290</v>
      </c>
      <c r="AD28" s="539" t="s">
        <v>290</v>
      </c>
      <c r="AE28" s="539" t="s">
        <v>290</v>
      </c>
      <c r="AF28" s="539" t="s">
        <v>290</v>
      </c>
      <c r="AG28" s="539" t="s">
        <v>290</v>
      </c>
      <c r="AH28" s="539" t="s">
        <v>290</v>
      </c>
      <c r="AI28" s="539" t="s">
        <v>290</v>
      </c>
      <c r="AJ28" s="539" t="s">
        <v>290</v>
      </c>
      <c r="AK28" s="539" t="s">
        <v>290</v>
      </c>
      <c r="AL28" s="539" t="s">
        <v>290</v>
      </c>
      <c r="AM28" s="539" t="s">
        <v>290</v>
      </c>
      <c r="AN28" s="539" t="s">
        <v>290</v>
      </c>
      <c r="AO28" s="539" t="s">
        <v>290</v>
      </c>
      <c r="AP28" s="539" t="s">
        <v>290</v>
      </c>
      <c r="AQ28" s="539" t="s">
        <v>290</v>
      </c>
      <c r="AR28" s="539" t="s">
        <v>290</v>
      </c>
      <c r="AS28" s="539" t="s">
        <v>290</v>
      </c>
      <c r="AT28" s="539" t="s">
        <v>290</v>
      </c>
      <c r="AU28" s="539" t="s">
        <v>290</v>
      </c>
      <c r="AV28" s="539" t="s">
        <v>290</v>
      </c>
      <c r="AW28" s="539" t="s">
        <v>290</v>
      </c>
      <c r="AX28" s="539" t="s">
        <v>290</v>
      </c>
      <c r="AY28" s="539" t="s">
        <v>290</v>
      </c>
      <c r="AZ28" s="207">
        <v>187</v>
      </c>
      <c r="BA28" s="207">
        <v>96</v>
      </c>
      <c r="BB28" s="207">
        <v>79</v>
      </c>
      <c r="BC28" s="207">
        <v>87</v>
      </c>
      <c r="BD28" s="207">
        <v>69</v>
      </c>
      <c r="BE28" s="207">
        <v>67</v>
      </c>
      <c r="BF28" s="207">
        <v>65</v>
      </c>
      <c r="BG28" s="207">
        <v>64</v>
      </c>
      <c r="BH28" s="207">
        <v>59</v>
      </c>
      <c r="BI28" s="207">
        <v>58</v>
      </c>
      <c r="BJ28" s="207">
        <v>64</v>
      </c>
      <c r="BK28" s="207">
        <v>54</v>
      </c>
      <c r="BL28" s="207">
        <v>66</v>
      </c>
      <c r="BM28" s="207">
        <v>114</v>
      </c>
      <c r="BN28" s="207">
        <v>91</v>
      </c>
      <c r="BO28" s="207">
        <v>77</v>
      </c>
      <c r="BP28" s="207">
        <v>69</v>
      </c>
      <c r="BQ28" s="207">
        <v>68</v>
      </c>
      <c r="BR28" s="207">
        <v>53</v>
      </c>
      <c r="BS28" s="207">
        <v>35</v>
      </c>
      <c r="BT28" s="207">
        <v>41</v>
      </c>
      <c r="BU28" s="207">
        <v>39</v>
      </c>
      <c r="BV28" s="207">
        <v>39</v>
      </c>
      <c r="BW28" s="207">
        <v>38</v>
      </c>
      <c r="BX28" s="207">
        <v>39</v>
      </c>
      <c r="BY28" s="207">
        <v>39</v>
      </c>
      <c r="BZ28" s="207">
        <v>39</v>
      </c>
      <c r="CA28" s="208">
        <v>40</v>
      </c>
    </row>
    <row r="29" spans="1:79" ht="26.25" customHeight="1" x14ac:dyDescent="0.4">
      <c r="A29" s="470"/>
      <c r="B29" s="101" t="s">
        <v>582</v>
      </c>
      <c r="C29" s="312"/>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v>355</v>
      </c>
      <c r="BA29" s="207">
        <v>195</v>
      </c>
      <c r="BB29" s="207">
        <v>185</v>
      </c>
      <c r="BC29" s="207">
        <v>202</v>
      </c>
      <c r="BD29" s="207">
        <v>189</v>
      </c>
      <c r="BE29" s="207">
        <v>198</v>
      </c>
      <c r="BF29" s="207">
        <v>209</v>
      </c>
      <c r="BG29" s="207">
        <v>203</v>
      </c>
      <c r="BH29" s="207">
        <v>173</v>
      </c>
      <c r="BI29" s="207">
        <v>180</v>
      </c>
      <c r="BJ29" s="207">
        <v>172</v>
      </c>
      <c r="BK29" s="207">
        <v>155</v>
      </c>
      <c r="BL29" s="207">
        <v>265</v>
      </c>
      <c r="BM29" s="207">
        <v>352</v>
      </c>
      <c r="BN29" s="207">
        <v>256</v>
      </c>
      <c r="BO29" s="207">
        <v>231</v>
      </c>
      <c r="BP29" s="207">
        <v>196</v>
      </c>
      <c r="BQ29" s="207">
        <v>160</v>
      </c>
      <c r="BR29" s="207">
        <v>121</v>
      </c>
      <c r="BS29" s="207">
        <v>86</v>
      </c>
      <c r="BT29" s="207">
        <v>77</v>
      </c>
      <c r="BU29" s="207">
        <v>65</v>
      </c>
      <c r="BV29" s="207">
        <v>48</v>
      </c>
      <c r="BW29" s="207">
        <v>87</v>
      </c>
      <c r="BX29" s="207">
        <v>93</v>
      </c>
      <c r="BY29" s="207">
        <v>91</v>
      </c>
      <c r="BZ29" s="207">
        <v>93</v>
      </c>
      <c r="CA29" s="208">
        <v>92</v>
      </c>
    </row>
    <row r="30" spans="1:79" x14ac:dyDescent="0.4">
      <c r="A30" s="470"/>
      <c r="B30" s="101" t="s">
        <v>583</v>
      </c>
      <c r="C30" s="312"/>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v>1437</v>
      </c>
      <c r="BA30" s="207">
        <v>987</v>
      </c>
      <c r="BB30" s="207">
        <v>869</v>
      </c>
      <c r="BC30" s="207">
        <v>913</v>
      </c>
      <c r="BD30" s="207">
        <v>785</v>
      </c>
      <c r="BE30" s="207">
        <v>686</v>
      </c>
      <c r="BF30" s="207">
        <v>665</v>
      </c>
      <c r="BG30" s="207">
        <v>649</v>
      </c>
      <c r="BH30" s="207">
        <v>602</v>
      </c>
      <c r="BI30" s="207">
        <v>647</v>
      </c>
      <c r="BJ30" s="207">
        <v>706</v>
      </c>
      <c r="BK30" s="207">
        <v>622</v>
      </c>
      <c r="BL30" s="207">
        <v>716</v>
      </c>
      <c r="BM30" s="207">
        <v>1103</v>
      </c>
      <c r="BN30" s="207">
        <v>1091</v>
      </c>
      <c r="BO30" s="207">
        <v>1227</v>
      </c>
      <c r="BP30" s="207">
        <v>1260</v>
      </c>
      <c r="BQ30" s="207">
        <v>1059</v>
      </c>
      <c r="BR30" s="207">
        <v>721</v>
      </c>
      <c r="BS30" s="207">
        <v>531</v>
      </c>
      <c r="BT30" s="207">
        <v>444</v>
      </c>
      <c r="BU30" s="207">
        <v>339</v>
      </c>
      <c r="BV30" s="207">
        <v>221</v>
      </c>
      <c r="BW30" s="207">
        <v>538</v>
      </c>
      <c r="BX30" s="207">
        <v>546</v>
      </c>
      <c r="BY30" s="207">
        <v>550</v>
      </c>
      <c r="BZ30" s="207">
        <v>546</v>
      </c>
      <c r="CA30" s="208">
        <v>549</v>
      </c>
    </row>
    <row r="31" spans="1:79" ht="26.25" customHeight="1" x14ac:dyDescent="0.4">
      <c r="A31" s="470"/>
      <c r="B31" s="64" t="s">
        <v>584</v>
      </c>
      <c r="C31" s="312"/>
      <c r="D31" s="207">
        <v>0</v>
      </c>
      <c r="E31" s="207">
        <v>0</v>
      </c>
      <c r="F31" s="207">
        <v>0</v>
      </c>
      <c r="G31" s="207">
        <v>0</v>
      </c>
      <c r="H31" s="207">
        <v>0</v>
      </c>
      <c r="I31" s="207">
        <v>0</v>
      </c>
      <c r="J31" s="207">
        <v>0</v>
      </c>
      <c r="K31" s="207">
        <v>0</v>
      </c>
      <c r="L31" s="207">
        <v>0</v>
      </c>
      <c r="M31" s="207">
        <v>0</v>
      </c>
      <c r="N31" s="207">
        <v>0</v>
      </c>
      <c r="O31" s="207">
        <v>0</v>
      </c>
      <c r="P31" s="207">
        <v>0</v>
      </c>
      <c r="Q31" s="207">
        <v>0</v>
      </c>
      <c r="R31" s="207">
        <v>0</v>
      </c>
      <c r="S31" s="207">
        <v>0</v>
      </c>
      <c r="T31" s="207">
        <v>0</v>
      </c>
      <c r="U31" s="207">
        <v>0</v>
      </c>
      <c r="V31" s="207">
        <v>0</v>
      </c>
      <c r="W31" s="207">
        <v>0</v>
      </c>
      <c r="X31" s="207">
        <v>0</v>
      </c>
      <c r="Y31" s="207">
        <v>0</v>
      </c>
      <c r="Z31" s="207">
        <v>0</v>
      </c>
      <c r="AA31" s="207">
        <v>0</v>
      </c>
      <c r="AB31" s="207">
        <v>0</v>
      </c>
      <c r="AC31" s="207">
        <v>0</v>
      </c>
      <c r="AD31" s="207">
        <v>0</v>
      </c>
      <c r="AE31" s="207">
        <v>0</v>
      </c>
      <c r="AF31" s="207">
        <v>1210</v>
      </c>
      <c r="AG31" s="207">
        <v>1307</v>
      </c>
      <c r="AH31" s="207">
        <v>1234</v>
      </c>
      <c r="AI31" s="207">
        <v>1136</v>
      </c>
      <c r="AJ31" s="207">
        <v>1697</v>
      </c>
      <c r="AK31" s="207">
        <v>2234</v>
      </c>
      <c r="AL31" s="207">
        <v>2771</v>
      </c>
      <c r="AM31" s="207">
        <v>2877</v>
      </c>
      <c r="AN31" s="207">
        <v>2997</v>
      </c>
      <c r="AO31" s="207">
        <v>3028</v>
      </c>
      <c r="AP31" s="207">
        <v>3054</v>
      </c>
      <c r="AQ31" s="207">
        <v>2589</v>
      </c>
      <c r="AR31" s="207">
        <v>2024</v>
      </c>
      <c r="AS31" s="207">
        <v>1518</v>
      </c>
      <c r="AT31" s="207">
        <v>1516</v>
      </c>
      <c r="AU31" s="207">
        <v>2223</v>
      </c>
      <c r="AV31" s="207">
        <v>2640</v>
      </c>
      <c r="AW31" s="207">
        <v>2612</v>
      </c>
      <c r="AX31" s="207">
        <v>2412</v>
      </c>
      <c r="AY31" s="207">
        <v>2151</v>
      </c>
      <c r="AZ31" s="207"/>
      <c r="BA31" s="207">
        <v>0</v>
      </c>
      <c r="BB31" s="207">
        <v>0</v>
      </c>
      <c r="BC31" s="207">
        <v>0</v>
      </c>
      <c r="BD31" s="207">
        <v>0</v>
      </c>
      <c r="BE31" s="207">
        <v>0</v>
      </c>
      <c r="BF31" s="207">
        <v>0</v>
      </c>
      <c r="BG31" s="207">
        <v>0</v>
      </c>
      <c r="BH31" s="207">
        <v>0</v>
      </c>
      <c r="BI31" s="207">
        <v>0</v>
      </c>
      <c r="BJ31" s="207">
        <v>0</v>
      </c>
      <c r="BK31" s="207">
        <v>0</v>
      </c>
      <c r="BL31" s="207">
        <v>0</v>
      </c>
      <c r="BM31" s="207">
        <v>0</v>
      </c>
      <c r="BN31" s="207">
        <v>0</v>
      </c>
      <c r="BO31" s="207">
        <v>0</v>
      </c>
      <c r="BP31" s="207">
        <v>0</v>
      </c>
      <c r="BQ31" s="207">
        <v>0</v>
      </c>
      <c r="BR31" s="207">
        <v>0</v>
      </c>
      <c r="BS31" s="207">
        <v>0</v>
      </c>
      <c r="BT31" s="207">
        <v>0</v>
      </c>
      <c r="BU31" s="207">
        <v>0</v>
      </c>
      <c r="BV31" s="207">
        <v>0</v>
      </c>
      <c r="BW31" s="207">
        <v>0</v>
      </c>
      <c r="BX31" s="207">
        <v>0</v>
      </c>
      <c r="BY31" s="207">
        <v>0</v>
      </c>
      <c r="BZ31" s="207">
        <v>0</v>
      </c>
      <c r="CA31" s="208">
        <v>0</v>
      </c>
    </row>
    <row r="32" spans="1:79" x14ac:dyDescent="0.4">
      <c r="A32" s="470"/>
      <c r="B32" s="287" t="s">
        <v>585</v>
      </c>
      <c r="C32" s="312"/>
      <c r="D32" s="207">
        <v>0</v>
      </c>
      <c r="E32" s="207">
        <v>0</v>
      </c>
      <c r="F32" s="207">
        <v>0</v>
      </c>
      <c r="G32" s="207">
        <v>0</v>
      </c>
      <c r="H32" s="207">
        <v>0</v>
      </c>
      <c r="I32" s="207">
        <v>0</v>
      </c>
      <c r="J32" s="207">
        <v>0</v>
      </c>
      <c r="K32" s="207">
        <v>0</v>
      </c>
      <c r="L32" s="207">
        <v>0</v>
      </c>
      <c r="M32" s="207">
        <v>0</v>
      </c>
      <c r="N32" s="207">
        <v>0</v>
      </c>
      <c r="O32" s="207">
        <v>0</v>
      </c>
      <c r="P32" s="207">
        <v>0</v>
      </c>
      <c r="Q32" s="207">
        <v>0</v>
      </c>
      <c r="R32" s="207">
        <v>0</v>
      </c>
      <c r="S32" s="207">
        <v>0</v>
      </c>
      <c r="T32" s="207">
        <v>0</v>
      </c>
      <c r="U32" s="207">
        <v>0</v>
      </c>
      <c r="V32" s="207">
        <v>0</v>
      </c>
      <c r="W32" s="207">
        <v>0</v>
      </c>
      <c r="X32" s="207">
        <v>0</v>
      </c>
      <c r="Y32" s="207">
        <v>0</v>
      </c>
      <c r="Z32" s="207">
        <v>0</v>
      </c>
      <c r="AA32" s="207">
        <v>0</v>
      </c>
      <c r="AB32" s="207">
        <v>0</v>
      </c>
      <c r="AC32" s="207">
        <v>0</v>
      </c>
      <c r="AD32" s="207">
        <v>0</v>
      </c>
      <c r="AE32" s="207">
        <v>0</v>
      </c>
      <c r="AF32" s="207">
        <v>434</v>
      </c>
      <c r="AG32" s="207">
        <v>429</v>
      </c>
      <c r="AH32" s="207">
        <v>406</v>
      </c>
      <c r="AI32" s="207">
        <v>379</v>
      </c>
      <c r="AJ32" s="207">
        <v>681</v>
      </c>
      <c r="AK32" s="207">
        <v>700</v>
      </c>
      <c r="AL32" s="207">
        <v>719</v>
      </c>
      <c r="AM32" s="207">
        <v>694</v>
      </c>
      <c r="AN32" s="207">
        <v>710</v>
      </c>
      <c r="AO32" s="207">
        <v>686</v>
      </c>
      <c r="AP32" s="207">
        <v>738</v>
      </c>
      <c r="AQ32" s="207">
        <v>581</v>
      </c>
      <c r="AR32" s="207">
        <v>425</v>
      </c>
      <c r="AS32" s="207">
        <v>233</v>
      </c>
      <c r="AT32" s="207">
        <v>272</v>
      </c>
      <c r="AU32" s="207">
        <v>489</v>
      </c>
      <c r="AV32" s="207">
        <v>538</v>
      </c>
      <c r="AW32" s="207">
        <v>503</v>
      </c>
      <c r="AX32" s="207">
        <v>358</v>
      </c>
      <c r="AY32" s="207">
        <v>272</v>
      </c>
      <c r="AZ32" s="207"/>
      <c r="BA32" s="207">
        <v>0</v>
      </c>
      <c r="BB32" s="207">
        <v>0</v>
      </c>
      <c r="BC32" s="207">
        <v>0</v>
      </c>
      <c r="BD32" s="207">
        <v>0</v>
      </c>
      <c r="BE32" s="207">
        <v>0</v>
      </c>
      <c r="BF32" s="207">
        <v>0</v>
      </c>
      <c r="BG32" s="207">
        <v>0</v>
      </c>
      <c r="BH32" s="207">
        <v>0</v>
      </c>
      <c r="BI32" s="207">
        <v>0</v>
      </c>
      <c r="BJ32" s="207">
        <v>0</v>
      </c>
      <c r="BK32" s="207">
        <v>0</v>
      </c>
      <c r="BL32" s="207">
        <v>0</v>
      </c>
      <c r="BM32" s="207">
        <v>0</v>
      </c>
      <c r="BN32" s="207">
        <v>0</v>
      </c>
      <c r="BO32" s="207">
        <v>0</v>
      </c>
      <c r="BP32" s="207">
        <v>0</v>
      </c>
      <c r="BQ32" s="207">
        <v>0</v>
      </c>
      <c r="BR32" s="207">
        <v>0</v>
      </c>
      <c r="BS32" s="207">
        <v>0</v>
      </c>
      <c r="BT32" s="207">
        <v>0</v>
      </c>
      <c r="BU32" s="207">
        <v>0</v>
      </c>
      <c r="BV32" s="207">
        <v>0</v>
      </c>
      <c r="BW32" s="207">
        <v>0</v>
      </c>
      <c r="BX32" s="207">
        <v>0</v>
      </c>
      <c r="BY32" s="207">
        <v>0</v>
      </c>
      <c r="BZ32" s="207">
        <v>0</v>
      </c>
      <c r="CA32" s="208">
        <v>0</v>
      </c>
    </row>
    <row r="33" spans="1:79" x14ac:dyDescent="0.4">
      <c r="A33" s="470"/>
      <c r="B33" s="287" t="s">
        <v>586</v>
      </c>
      <c r="C33" s="312"/>
      <c r="D33" s="207">
        <v>0</v>
      </c>
      <c r="E33" s="207">
        <v>0</v>
      </c>
      <c r="F33" s="207">
        <v>0</v>
      </c>
      <c r="G33" s="207">
        <v>0</v>
      </c>
      <c r="H33" s="207">
        <v>0</v>
      </c>
      <c r="I33" s="207">
        <v>0</v>
      </c>
      <c r="J33" s="207">
        <v>0</v>
      </c>
      <c r="K33" s="207">
        <v>0</v>
      </c>
      <c r="L33" s="207">
        <v>0</v>
      </c>
      <c r="M33" s="207">
        <v>0</v>
      </c>
      <c r="N33" s="207">
        <v>0</v>
      </c>
      <c r="O33" s="207">
        <v>0</v>
      </c>
      <c r="P33" s="207">
        <v>0</v>
      </c>
      <c r="Q33" s="207">
        <v>0</v>
      </c>
      <c r="R33" s="207">
        <v>0</v>
      </c>
      <c r="S33" s="207">
        <v>0</v>
      </c>
      <c r="T33" s="207">
        <v>0</v>
      </c>
      <c r="U33" s="207">
        <v>0</v>
      </c>
      <c r="V33" s="207">
        <v>0</v>
      </c>
      <c r="W33" s="207">
        <v>0</v>
      </c>
      <c r="X33" s="207">
        <v>0</v>
      </c>
      <c r="Y33" s="207">
        <v>0</v>
      </c>
      <c r="Z33" s="207">
        <v>0</v>
      </c>
      <c r="AA33" s="207">
        <v>0</v>
      </c>
      <c r="AB33" s="207">
        <v>0</v>
      </c>
      <c r="AC33" s="207">
        <v>0</v>
      </c>
      <c r="AD33" s="207">
        <v>0</v>
      </c>
      <c r="AE33" s="207">
        <v>0</v>
      </c>
      <c r="AF33" s="207">
        <v>138</v>
      </c>
      <c r="AG33" s="207">
        <v>123</v>
      </c>
      <c r="AH33" s="207">
        <v>98</v>
      </c>
      <c r="AI33" s="207">
        <v>82</v>
      </c>
      <c r="AJ33" s="207">
        <v>142</v>
      </c>
      <c r="AK33" s="207">
        <v>200</v>
      </c>
      <c r="AL33" s="207">
        <v>258</v>
      </c>
      <c r="AM33" s="207">
        <v>232</v>
      </c>
      <c r="AN33" s="207">
        <v>203</v>
      </c>
      <c r="AO33" s="207">
        <v>200</v>
      </c>
      <c r="AP33" s="207">
        <v>186</v>
      </c>
      <c r="AQ33" s="207">
        <v>135</v>
      </c>
      <c r="AR33" s="207">
        <v>121</v>
      </c>
      <c r="AS33" s="207">
        <v>86</v>
      </c>
      <c r="AT33" s="207">
        <v>56</v>
      </c>
      <c r="AU33" s="207">
        <v>113</v>
      </c>
      <c r="AV33" s="207">
        <v>122</v>
      </c>
      <c r="AW33" s="207">
        <v>106</v>
      </c>
      <c r="AX33" s="207">
        <v>129</v>
      </c>
      <c r="AY33" s="207">
        <v>124</v>
      </c>
      <c r="AZ33" s="207"/>
      <c r="BA33" s="207">
        <v>0</v>
      </c>
      <c r="BB33" s="207">
        <v>0</v>
      </c>
      <c r="BC33" s="207">
        <v>0</v>
      </c>
      <c r="BD33" s="207">
        <v>0</v>
      </c>
      <c r="BE33" s="207">
        <v>0</v>
      </c>
      <c r="BF33" s="207">
        <v>0</v>
      </c>
      <c r="BG33" s="207">
        <v>0</v>
      </c>
      <c r="BH33" s="207">
        <v>0</v>
      </c>
      <c r="BI33" s="207">
        <v>0</v>
      </c>
      <c r="BJ33" s="207">
        <v>0</v>
      </c>
      <c r="BK33" s="207">
        <v>0</v>
      </c>
      <c r="BL33" s="207">
        <v>0</v>
      </c>
      <c r="BM33" s="207">
        <v>0</v>
      </c>
      <c r="BN33" s="207">
        <v>0</v>
      </c>
      <c r="BO33" s="207">
        <v>0</v>
      </c>
      <c r="BP33" s="207">
        <v>0</v>
      </c>
      <c r="BQ33" s="207">
        <v>0</v>
      </c>
      <c r="BR33" s="207">
        <v>0</v>
      </c>
      <c r="BS33" s="207">
        <v>0</v>
      </c>
      <c r="BT33" s="207">
        <v>0</v>
      </c>
      <c r="BU33" s="207">
        <v>0</v>
      </c>
      <c r="BV33" s="207">
        <v>0</v>
      </c>
      <c r="BW33" s="207">
        <v>0</v>
      </c>
      <c r="BX33" s="207">
        <v>0</v>
      </c>
      <c r="BY33" s="207">
        <v>0</v>
      </c>
      <c r="BZ33" s="207">
        <v>0</v>
      </c>
      <c r="CA33" s="208">
        <v>0</v>
      </c>
    </row>
    <row r="34" spans="1:79" x14ac:dyDescent="0.4">
      <c r="A34" s="470"/>
      <c r="B34" s="287" t="s">
        <v>587</v>
      </c>
      <c r="C34" s="312"/>
      <c r="D34" s="207">
        <v>0</v>
      </c>
      <c r="E34" s="207">
        <v>0</v>
      </c>
      <c r="F34" s="207">
        <v>0</v>
      </c>
      <c r="G34" s="207">
        <v>0</v>
      </c>
      <c r="H34" s="207">
        <v>0</v>
      </c>
      <c r="I34" s="207">
        <v>0</v>
      </c>
      <c r="J34" s="207">
        <v>0</v>
      </c>
      <c r="K34" s="207">
        <v>0</v>
      </c>
      <c r="L34" s="207">
        <v>0</v>
      </c>
      <c r="M34" s="207">
        <v>0</v>
      </c>
      <c r="N34" s="207">
        <v>0</v>
      </c>
      <c r="O34" s="207">
        <v>0</v>
      </c>
      <c r="P34" s="207">
        <v>0</v>
      </c>
      <c r="Q34" s="207">
        <v>0</v>
      </c>
      <c r="R34" s="207">
        <v>0</v>
      </c>
      <c r="S34" s="207">
        <v>0</v>
      </c>
      <c r="T34" s="207">
        <v>0</v>
      </c>
      <c r="U34" s="207">
        <v>0</v>
      </c>
      <c r="V34" s="207">
        <v>0</v>
      </c>
      <c r="W34" s="207">
        <v>0</v>
      </c>
      <c r="X34" s="207">
        <v>0</v>
      </c>
      <c r="Y34" s="207">
        <v>0</v>
      </c>
      <c r="Z34" s="207">
        <v>0</v>
      </c>
      <c r="AA34" s="207">
        <v>0</v>
      </c>
      <c r="AB34" s="207">
        <v>0</v>
      </c>
      <c r="AC34" s="207">
        <v>0</v>
      </c>
      <c r="AD34" s="207">
        <v>0</v>
      </c>
      <c r="AE34" s="207">
        <v>0</v>
      </c>
      <c r="AF34" s="207">
        <v>438</v>
      </c>
      <c r="AG34" s="207">
        <v>522</v>
      </c>
      <c r="AH34" s="207">
        <v>514</v>
      </c>
      <c r="AI34" s="207">
        <v>469</v>
      </c>
      <c r="AJ34" s="207">
        <v>604</v>
      </c>
      <c r="AK34" s="207">
        <v>979</v>
      </c>
      <c r="AL34" s="207">
        <v>1353</v>
      </c>
      <c r="AM34" s="207">
        <v>1582</v>
      </c>
      <c r="AN34" s="207">
        <v>1682</v>
      </c>
      <c r="AO34" s="207">
        <v>1692</v>
      </c>
      <c r="AP34" s="207">
        <v>1647</v>
      </c>
      <c r="AQ34" s="207">
        <v>1442</v>
      </c>
      <c r="AR34" s="207">
        <v>1129</v>
      </c>
      <c r="AS34" s="207">
        <v>945</v>
      </c>
      <c r="AT34" s="207">
        <v>951</v>
      </c>
      <c r="AU34" s="207">
        <v>1327</v>
      </c>
      <c r="AV34" s="207">
        <v>1631</v>
      </c>
      <c r="AW34" s="207">
        <v>1684</v>
      </c>
      <c r="AX34" s="207">
        <v>1672</v>
      </c>
      <c r="AY34" s="207">
        <v>1536</v>
      </c>
      <c r="AZ34" s="207"/>
      <c r="BA34" s="207">
        <v>0</v>
      </c>
      <c r="BB34" s="207">
        <v>0</v>
      </c>
      <c r="BC34" s="207">
        <v>0</v>
      </c>
      <c r="BD34" s="207">
        <v>0</v>
      </c>
      <c r="BE34" s="207">
        <v>0</v>
      </c>
      <c r="BF34" s="207">
        <v>0</v>
      </c>
      <c r="BG34" s="207">
        <v>0</v>
      </c>
      <c r="BH34" s="207">
        <v>0</v>
      </c>
      <c r="BI34" s="207">
        <v>0</v>
      </c>
      <c r="BJ34" s="207">
        <v>0</v>
      </c>
      <c r="BK34" s="207">
        <v>0</v>
      </c>
      <c r="BL34" s="207">
        <v>0</v>
      </c>
      <c r="BM34" s="207">
        <v>0</v>
      </c>
      <c r="BN34" s="207">
        <v>0</v>
      </c>
      <c r="BO34" s="207">
        <v>0</v>
      </c>
      <c r="BP34" s="207">
        <v>0</v>
      </c>
      <c r="BQ34" s="207">
        <v>0</v>
      </c>
      <c r="BR34" s="207">
        <v>0</v>
      </c>
      <c r="BS34" s="207">
        <v>0</v>
      </c>
      <c r="BT34" s="207">
        <v>0</v>
      </c>
      <c r="BU34" s="207">
        <v>0</v>
      </c>
      <c r="BV34" s="207">
        <v>0</v>
      </c>
      <c r="BW34" s="207">
        <v>0</v>
      </c>
      <c r="BX34" s="207">
        <v>0</v>
      </c>
      <c r="BY34" s="207">
        <v>0</v>
      </c>
      <c r="BZ34" s="207">
        <v>0</v>
      </c>
      <c r="CA34" s="208">
        <v>0</v>
      </c>
    </row>
    <row r="35" spans="1:79" x14ac:dyDescent="0.4">
      <c r="A35" s="470"/>
      <c r="B35" s="287" t="s">
        <v>234</v>
      </c>
      <c r="C35" s="312"/>
      <c r="D35" s="207">
        <v>0</v>
      </c>
      <c r="E35" s="207">
        <v>0</v>
      </c>
      <c r="F35" s="207">
        <v>0</v>
      </c>
      <c r="G35" s="207">
        <v>0</v>
      </c>
      <c r="H35" s="207">
        <v>0</v>
      </c>
      <c r="I35" s="207">
        <v>0</v>
      </c>
      <c r="J35" s="207">
        <v>0</v>
      </c>
      <c r="K35" s="207">
        <v>0</v>
      </c>
      <c r="L35" s="207">
        <v>0</v>
      </c>
      <c r="M35" s="207">
        <v>0</v>
      </c>
      <c r="N35" s="207">
        <v>0</v>
      </c>
      <c r="O35" s="207">
        <v>0</v>
      </c>
      <c r="P35" s="207">
        <v>0</v>
      </c>
      <c r="Q35" s="207">
        <v>0</v>
      </c>
      <c r="R35" s="207">
        <v>0</v>
      </c>
      <c r="S35" s="207">
        <v>0</v>
      </c>
      <c r="T35" s="207">
        <v>0</v>
      </c>
      <c r="U35" s="207">
        <v>0</v>
      </c>
      <c r="V35" s="207">
        <v>0</v>
      </c>
      <c r="W35" s="207">
        <v>0</v>
      </c>
      <c r="X35" s="207">
        <v>0</v>
      </c>
      <c r="Y35" s="207">
        <v>0</v>
      </c>
      <c r="Z35" s="207">
        <v>0</v>
      </c>
      <c r="AA35" s="207">
        <v>0</v>
      </c>
      <c r="AB35" s="207">
        <v>0</v>
      </c>
      <c r="AC35" s="207">
        <v>0</v>
      </c>
      <c r="AD35" s="207">
        <v>0</v>
      </c>
      <c r="AE35" s="207">
        <v>0</v>
      </c>
      <c r="AF35" s="207">
        <v>201</v>
      </c>
      <c r="AG35" s="207">
        <v>233</v>
      </c>
      <c r="AH35" s="207">
        <v>216</v>
      </c>
      <c r="AI35" s="207">
        <v>206</v>
      </c>
      <c r="AJ35" s="207">
        <v>269</v>
      </c>
      <c r="AK35" s="207">
        <v>355</v>
      </c>
      <c r="AL35" s="207">
        <v>440</v>
      </c>
      <c r="AM35" s="207">
        <v>370</v>
      </c>
      <c r="AN35" s="207">
        <v>401</v>
      </c>
      <c r="AO35" s="207">
        <v>450</v>
      </c>
      <c r="AP35" s="207">
        <v>484</v>
      </c>
      <c r="AQ35" s="207">
        <v>431</v>
      </c>
      <c r="AR35" s="207">
        <v>350</v>
      </c>
      <c r="AS35" s="207">
        <v>254</v>
      </c>
      <c r="AT35" s="207">
        <v>237</v>
      </c>
      <c r="AU35" s="207">
        <v>293</v>
      </c>
      <c r="AV35" s="207">
        <v>350</v>
      </c>
      <c r="AW35" s="207">
        <v>319</v>
      </c>
      <c r="AX35" s="207">
        <v>254</v>
      </c>
      <c r="AY35" s="207">
        <v>220</v>
      </c>
      <c r="AZ35" s="207"/>
      <c r="BA35" s="207">
        <v>0</v>
      </c>
      <c r="BB35" s="207">
        <v>0</v>
      </c>
      <c r="BC35" s="207">
        <v>0</v>
      </c>
      <c r="BD35" s="207">
        <v>0</v>
      </c>
      <c r="BE35" s="207">
        <v>0</v>
      </c>
      <c r="BF35" s="207">
        <v>0</v>
      </c>
      <c r="BG35" s="207">
        <v>0</v>
      </c>
      <c r="BH35" s="207">
        <v>0</v>
      </c>
      <c r="BI35" s="207">
        <v>0</v>
      </c>
      <c r="BJ35" s="207">
        <v>0</v>
      </c>
      <c r="BK35" s="207">
        <v>0</v>
      </c>
      <c r="BL35" s="207">
        <v>0</v>
      </c>
      <c r="BM35" s="207">
        <v>0</v>
      </c>
      <c r="BN35" s="207">
        <v>0</v>
      </c>
      <c r="BO35" s="207">
        <v>0</v>
      </c>
      <c r="BP35" s="207">
        <v>0</v>
      </c>
      <c r="BQ35" s="207">
        <v>0</v>
      </c>
      <c r="BR35" s="207">
        <v>0</v>
      </c>
      <c r="BS35" s="207">
        <v>0</v>
      </c>
      <c r="BT35" s="207">
        <v>0</v>
      </c>
      <c r="BU35" s="207">
        <v>0</v>
      </c>
      <c r="BV35" s="207">
        <v>0</v>
      </c>
      <c r="BW35" s="207">
        <v>0</v>
      </c>
      <c r="BX35" s="207">
        <v>0</v>
      </c>
      <c r="BY35" s="207">
        <v>0</v>
      </c>
      <c r="BZ35" s="207">
        <v>0</v>
      </c>
      <c r="CA35" s="208">
        <v>0</v>
      </c>
    </row>
    <row r="36" spans="1:79" ht="26.25" customHeight="1" x14ac:dyDescent="0.4">
      <c r="A36" s="470"/>
      <c r="B36" s="64" t="s">
        <v>189</v>
      </c>
      <c r="C36" s="312"/>
      <c r="D36" s="207">
        <v>0</v>
      </c>
      <c r="E36" s="207">
        <v>0</v>
      </c>
      <c r="F36" s="207">
        <v>0</v>
      </c>
      <c r="G36" s="207">
        <v>0</v>
      </c>
      <c r="H36" s="207">
        <v>0</v>
      </c>
      <c r="I36" s="207">
        <v>0</v>
      </c>
      <c r="J36" s="207">
        <v>0</v>
      </c>
      <c r="K36" s="207">
        <v>0</v>
      </c>
      <c r="L36" s="207">
        <v>0</v>
      </c>
      <c r="M36" s="207">
        <v>0</v>
      </c>
      <c r="N36" s="207">
        <v>0</v>
      </c>
      <c r="O36" s="207">
        <v>0</v>
      </c>
      <c r="P36" s="207">
        <v>0</v>
      </c>
      <c r="Q36" s="207">
        <v>0</v>
      </c>
      <c r="R36" s="207">
        <v>0</v>
      </c>
      <c r="S36" s="207">
        <v>0</v>
      </c>
      <c r="T36" s="207">
        <v>0</v>
      </c>
      <c r="U36" s="207">
        <v>0</v>
      </c>
      <c r="V36" s="207">
        <v>0</v>
      </c>
      <c r="W36" s="207">
        <v>0</v>
      </c>
      <c r="X36" s="207">
        <v>0</v>
      </c>
      <c r="Y36" s="207">
        <v>0</v>
      </c>
      <c r="Z36" s="207">
        <v>0</v>
      </c>
      <c r="AA36" s="207">
        <v>0</v>
      </c>
      <c r="AB36" s="207">
        <v>0</v>
      </c>
      <c r="AC36" s="207">
        <v>0</v>
      </c>
      <c r="AD36" s="207">
        <v>0</v>
      </c>
      <c r="AE36" s="207">
        <v>0</v>
      </c>
      <c r="AF36" s="207">
        <v>572</v>
      </c>
      <c r="AG36" s="207">
        <v>552</v>
      </c>
      <c r="AH36" s="207">
        <v>503</v>
      </c>
      <c r="AI36" s="207">
        <v>461</v>
      </c>
      <c r="AJ36" s="207">
        <v>823</v>
      </c>
      <c r="AK36" s="207">
        <v>901</v>
      </c>
      <c r="AL36" s="207">
        <v>978</v>
      </c>
      <c r="AM36" s="207">
        <v>925</v>
      </c>
      <c r="AN36" s="207">
        <v>913</v>
      </c>
      <c r="AO36" s="207">
        <v>886</v>
      </c>
      <c r="AP36" s="207">
        <v>924</v>
      </c>
      <c r="AQ36" s="207">
        <v>716</v>
      </c>
      <c r="AR36" s="207">
        <v>546</v>
      </c>
      <c r="AS36" s="207">
        <v>319</v>
      </c>
      <c r="AT36" s="207">
        <v>328</v>
      </c>
      <c r="AU36" s="207">
        <v>603</v>
      </c>
      <c r="AV36" s="207">
        <v>660</v>
      </c>
      <c r="AW36" s="207">
        <v>609</v>
      </c>
      <c r="AX36" s="207">
        <v>487</v>
      </c>
      <c r="AY36" s="207">
        <v>395</v>
      </c>
      <c r="AZ36" s="207"/>
      <c r="BA36" s="207">
        <v>0</v>
      </c>
      <c r="BB36" s="207">
        <v>0</v>
      </c>
      <c r="BC36" s="207">
        <v>0</v>
      </c>
      <c r="BD36" s="207">
        <v>0</v>
      </c>
      <c r="BE36" s="207">
        <v>0</v>
      </c>
      <c r="BF36" s="207">
        <v>0</v>
      </c>
      <c r="BG36" s="207">
        <v>0</v>
      </c>
      <c r="BH36" s="207">
        <v>0</v>
      </c>
      <c r="BI36" s="207">
        <v>0</v>
      </c>
      <c r="BJ36" s="207">
        <v>0</v>
      </c>
      <c r="BK36" s="207">
        <v>0</v>
      </c>
      <c r="BL36" s="207">
        <v>0</v>
      </c>
      <c r="BM36" s="207">
        <v>0</v>
      </c>
      <c r="BN36" s="207">
        <v>0</v>
      </c>
      <c r="BO36" s="207">
        <v>0</v>
      </c>
      <c r="BP36" s="207">
        <v>0</v>
      </c>
      <c r="BQ36" s="207">
        <v>0</v>
      </c>
      <c r="BR36" s="207">
        <v>0</v>
      </c>
      <c r="BS36" s="207">
        <v>0</v>
      </c>
      <c r="BT36" s="207">
        <v>0</v>
      </c>
      <c r="BU36" s="207">
        <v>0</v>
      </c>
      <c r="BV36" s="207">
        <v>0</v>
      </c>
      <c r="BW36" s="207">
        <v>0</v>
      </c>
      <c r="BX36" s="207">
        <v>0</v>
      </c>
      <c r="BY36" s="207">
        <v>0</v>
      </c>
      <c r="BZ36" s="207">
        <v>0</v>
      </c>
      <c r="CA36" s="208">
        <v>0</v>
      </c>
    </row>
    <row r="37" spans="1:79" ht="15.75" customHeight="1" x14ac:dyDescent="0.4">
      <c r="A37" s="470"/>
      <c r="B37" s="64" t="s">
        <v>588</v>
      </c>
      <c r="C37" s="312"/>
      <c r="D37" s="207">
        <v>0</v>
      </c>
      <c r="E37" s="207">
        <v>0</v>
      </c>
      <c r="F37" s="207">
        <v>0</v>
      </c>
      <c r="G37" s="207">
        <v>0</v>
      </c>
      <c r="H37" s="207">
        <v>0</v>
      </c>
      <c r="I37" s="207">
        <v>0</v>
      </c>
      <c r="J37" s="207">
        <v>0</v>
      </c>
      <c r="K37" s="207">
        <v>0</v>
      </c>
      <c r="L37" s="207">
        <v>0</v>
      </c>
      <c r="M37" s="207">
        <v>0</v>
      </c>
      <c r="N37" s="207">
        <v>0</v>
      </c>
      <c r="O37" s="207">
        <v>0</v>
      </c>
      <c r="P37" s="207">
        <v>0</v>
      </c>
      <c r="Q37" s="207">
        <v>0</v>
      </c>
      <c r="R37" s="207">
        <v>0</v>
      </c>
      <c r="S37" s="207">
        <v>0</v>
      </c>
      <c r="T37" s="207">
        <v>0</v>
      </c>
      <c r="U37" s="207">
        <v>0</v>
      </c>
      <c r="V37" s="207">
        <v>0</v>
      </c>
      <c r="W37" s="207">
        <v>0</v>
      </c>
      <c r="X37" s="207">
        <v>0</v>
      </c>
      <c r="Y37" s="207">
        <v>0</v>
      </c>
      <c r="Z37" s="207">
        <v>0</v>
      </c>
      <c r="AA37" s="207">
        <v>0</v>
      </c>
      <c r="AB37" s="207">
        <v>0</v>
      </c>
      <c r="AC37" s="207">
        <v>0</v>
      </c>
      <c r="AD37" s="207">
        <v>0</v>
      </c>
      <c r="AE37" s="207">
        <v>0</v>
      </c>
      <c r="AF37" s="207">
        <v>576</v>
      </c>
      <c r="AG37" s="207">
        <v>645</v>
      </c>
      <c r="AH37" s="207">
        <v>612</v>
      </c>
      <c r="AI37" s="207">
        <v>551</v>
      </c>
      <c r="AJ37" s="207">
        <v>746</v>
      </c>
      <c r="AK37" s="207">
        <v>1179</v>
      </c>
      <c r="AL37" s="207">
        <v>1611</v>
      </c>
      <c r="AM37" s="207">
        <v>1813</v>
      </c>
      <c r="AN37" s="207">
        <v>1885</v>
      </c>
      <c r="AO37" s="207">
        <v>1892</v>
      </c>
      <c r="AP37" s="207">
        <v>1832</v>
      </c>
      <c r="AQ37" s="207">
        <v>1578</v>
      </c>
      <c r="AR37" s="207">
        <v>1249</v>
      </c>
      <c r="AS37" s="207">
        <v>1031</v>
      </c>
      <c r="AT37" s="207">
        <v>1007</v>
      </c>
      <c r="AU37" s="207">
        <v>1441</v>
      </c>
      <c r="AV37" s="207">
        <v>1753</v>
      </c>
      <c r="AW37" s="207">
        <v>1790</v>
      </c>
      <c r="AX37" s="207">
        <v>1800</v>
      </c>
      <c r="AY37" s="207">
        <v>1659</v>
      </c>
      <c r="AZ37" s="207"/>
      <c r="BA37" s="207">
        <v>0</v>
      </c>
      <c r="BB37" s="207">
        <v>0</v>
      </c>
      <c r="BC37" s="207">
        <v>0</v>
      </c>
      <c r="BD37" s="207">
        <v>0</v>
      </c>
      <c r="BE37" s="207">
        <v>0</v>
      </c>
      <c r="BF37" s="207">
        <v>0</v>
      </c>
      <c r="BG37" s="207">
        <v>0</v>
      </c>
      <c r="BH37" s="207">
        <v>0</v>
      </c>
      <c r="BI37" s="207">
        <v>0</v>
      </c>
      <c r="BJ37" s="207">
        <v>0</v>
      </c>
      <c r="BK37" s="207">
        <v>0</v>
      </c>
      <c r="BL37" s="207">
        <v>0</v>
      </c>
      <c r="BM37" s="207">
        <v>0</v>
      </c>
      <c r="BN37" s="207">
        <v>0</v>
      </c>
      <c r="BO37" s="207">
        <v>0</v>
      </c>
      <c r="BP37" s="207">
        <v>0</v>
      </c>
      <c r="BQ37" s="207">
        <v>0</v>
      </c>
      <c r="BR37" s="207">
        <v>0</v>
      </c>
      <c r="BS37" s="207">
        <v>0</v>
      </c>
      <c r="BT37" s="207">
        <v>0</v>
      </c>
      <c r="BU37" s="207">
        <v>0</v>
      </c>
      <c r="BV37" s="207">
        <v>0</v>
      </c>
      <c r="BW37" s="207">
        <v>0</v>
      </c>
      <c r="BX37" s="207">
        <v>0</v>
      </c>
      <c r="BY37" s="207">
        <v>0</v>
      </c>
      <c r="BZ37" s="207">
        <v>0</v>
      </c>
      <c r="CA37" s="208">
        <v>0</v>
      </c>
    </row>
    <row r="38" spans="1:79" ht="37.5" customHeight="1" x14ac:dyDescent="0.4">
      <c r="A38" s="470"/>
      <c r="B38" s="60" t="s">
        <v>589</v>
      </c>
      <c r="C38" s="312"/>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8"/>
    </row>
    <row r="39" spans="1:79" s="334" customFormat="1" ht="76.5" customHeight="1" thickBot="1" x14ac:dyDescent="0.4">
      <c r="A39" s="540"/>
      <c r="B39" s="541" t="s">
        <v>590</v>
      </c>
      <c r="C39" s="338"/>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c r="BC39" s="340"/>
      <c r="BD39" s="340"/>
      <c r="BE39" s="340"/>
      <c r="BF39" s="340"/>
      <c r="BG39" s="340"/>
      <c r="BH39" s="340"/>
      <c r="BI39" s="340"/>
      <c r="BJ39" s="340"/>
      <c r="BK39" s="340"/>
      <c r="BL39" s="340"/>
      <c r="BM39" s="340"/>
      <c r="BN39" s="340"/>
      <c r="BO39" s="340"/>
      <c r="BP39" s="340"/>
      <c r="BQ39" s="340"/>
      <c r="BR39" s="340"/>
      <c r="BS39" s="340"/>
      <c r="BT39" s="340"/>
      <c r="BU39" s="340"/>
      <c r="BV39" s="340"/>
      <c r="BW39" s="340"/>
      <c r="BX39" s="340"/>
      <c r="BY39" s="340"/>
      <c r="BZ39" s="340"/>
      <c r="CA39" s="341"/>
    </row>
    <row r="44" spans="1:79" x14ac:dyDescent="0.4">
      <c r="AY44" s="542"/>
    </row>
    <row r="45" spans="1:79" x14ac:dyDescent="0.4">
      <c r="AY45" s="542"/>
    </row>
    <row r="46" spans="1:79" x14ac:dyDescent="0.4">
      <c r="AY46" s="542"/>
    </row>
    <row r="47" spans="1:79" x14ac:dyDescent="0.4">
      <c r="AY47" s="542"/>
    </row>
    <row r="48" spans="1:79" x14ac:dyDescent="0.4">
      <c r="AY48" s="542"/>
    </row>
    <row r="52" spans="51:51" x14ac:dyDescent="0.4">
      <c r="AY52" s="542"/>
    </row>
    <row r="53" spans="51:51" x14ac:dyDescent="0.4">
      <c r="AY53" s="542"/>
    </row>
    <row r="54" spans="51:51" x14ac:dyDescent="0.4">
      <c r="AY54" s="542"/>
    </row>
    <row r="55" spans="51:51" x14ac:dyDescent="0.4">
      <c r="AY55" s="542"/>
    </row>
    <row r="56" spans="51:51" x14ac:dyDescent="0.4">
      <c r="AY56" s="542"/>
    </row>
    <row r="57" spans="51:51" x14ac:dyDescent="0.4">
      <c r="AY57" s="542"/>
    </row>
    <row r="58" spans="51:51" x14ac:dyDescent="0.4">
      <c r="AY58" s="542"/>
    </row>
    <row r="59" spans="51:51" x14ac:dyDescent="0.4">
      <c r="AY59" s="542"/>
    </row>
    <row r="60" spans="51:51" x14ac:dyDescent="0.4">
      <c r="AY60" s="542"/>
    </row>
    <row r="61" spans="51:51" x14ac:dyDescent="0.4">
      <c r="AY61" s="542"/>
    </row>
    <row r="62" spans="51:51" x14ac:dyDescent="0.4">
      <c r="AY62" s="542"/>
    </row>
    <row r="63" spans="51:51" x14ac:dyDescent="0.4">
      <c r="AY63" s="542"/>
    </row>
    <row r="64" spans="51:51" x14ac:dyDescent="0.4">
      <c r="AY64" s="542"/>
    </row>
    <row r="65" spans="51:57" x14ac:dyDescent="0.4">
      <c r="AY65" s="542"/>
    </row>
    <row r="66" spans="51:57" x14ac:dyDescent="0.4">
      <c r="AY66" s="542"/>
    </row>
    <row r="67" spans="51:57" x14ac:dyDescent="0.4">
      <c r="AY67" s="542"/>
    </row>
    <row r="68" spans="51:57" x14ac:dyDescent="0.4">
      <c r="AY68" s="542"/>
    </row>
    <row r="69" spans="51:57" x14ac:dyDescent="0.4">
      <c r="AY69" s="542"/>
    </row>
    <row r="70" spans="51:57" x14ac:dyDescent="0.4">
      <c r="AY70" s="542"/>
    </row>
    <row r="71" spans="51:57" x14ac:dyDescent="0.4">
      <c r="AY71" s="312"/>
      <c r="AZ71" s="312"/>
      <c r="BA71" s="312"/>
      <c r="BB71" s="312"/>
      <c r="BC71" s="312"/>
      <c r="BD71" s="312"/>
      <c r="BE71" s="312"/>
    </row>
    <row r="72" spans="51:57" x14ac:dyDescent="0.4">
      <c r="AY72" s="312"/>
      <c r="AZ72" s="312"/>
      <c r="BA72" s="312"/>
      <c r="BB72" s="312"/>
      <c r="BC72" s="312"/>
      <c r="BD72" s="312"/>
      <c r="BE72" s="312"/>
    </row>
    <row r="73" spans="51:57" x14ac:dyDescent="0.4">
      <c r="AY73" s="312"/>
      <c r="AZ73" s="312"/>
      <c r="BA73" s="312"/>
      <c r="BB73" s="312"/>
      <c r="BC73" s="312"/>
      <c r="BD73" s="312"/>
      <c r="BE73" s="312"/>
    </row>
    <row r="74" spans="51:57" x14ac:dyDescent="0.4">
      <c r="AY74" s="312"/>
      <c r="AZ74" s="312"/>
      <c r="BA74" s="312"/>
      <c r="BB74" s="312"/>
      <c r="BC74" s="312"/>
      <c r="BD74" s="312"/>
      <c r="BE74" s="312"/>
    </row>
    <row r="75" spans="51:57" x14ac:dyDescent="0.4">
      <c r="AY75" s="312"/>
      <c r="AZ75" s="312"/>
      <c r="BA75" s="312"/>
      <c r="BB75" s="312"/>
      <c r="BC75" s="312"/>
      <c r="BD75" s="312"/>
      <c r="BE75" s="312"/>
    </row>
    <row r="76" spans="51:57" x14ac:dyDescent="0.4">
      <c r="AY76" s="312"/>
      <c r="AZ76" s="312"/>
      <c r="BA76" s="312"/>
      <c r="BB76" s="312"/>
      <c r="BC76" s="312"/>
      <c r="BD76" s="312"/>
      <c r="BE76" s="312"/>
    </row>
    <row r="77" spans="51:57" x14ac:dyDescent="0.4">
      <c r="AY77" s="312"/>
      <c r="AZ77" s="312"/>
      <c r="BA77" s="312"/>
      <c r="BB77" s="312"/>
      <c r="BC77" s="312"/>
      <c r="BD77" s="312"/>
      <c r="BE77" s="312"/>
    </row>
    <row r="78" spans="51:57" x14ac:dyDescent="0.4">
      <c r="AY78" s="312"/>
      <c r="AZ78" s="312"/>
      <c r="BA78" s="312"/>
      <c r="BB78" s="312"/>
      <c r="BC78" s="312"/>
      <c r="BD78" s="312"/>
      <c r="BE78" s="312"/>
    </row>
    <row r="79" spans="51:57" x14ac:dyDescent="0.4">
      <c r="AY79" s="312"/>
      <c r="AZ79" s="312"/>
      <c r="BA79" s="312"/>
      <c r="BB79" s="312"/>
      <c r="BC79" s="312"/>
      <c r="BD79" s="312"/>
      <c r="BE79" s="312"/>
    </row>
    <row r="80" spans="51:57" x14ac:dyDescent="0.4">
      <c r="AY80" s="312"/>
      <c r="AZ80" s="312"/>
      <c r="BA80" s="312"/>
      <c r="BB80" s="312"/>
      <c r="BC80" s="312"/>
      <c r="BD80" s="312"/>
      <c r="BE80" s="312"/>
    </row>
    <row r="81" spans="51:57" x14ac:dyDescent="0.4">
      <c r="AY81" s="312"/>
      <c r="AZ81" s="312"/>
      <c r="BA81" s="312"/>
      <c r="BB81" s="312"/>
      <c r="BC81" s="312"/>
      <c r="BD81" s="312"/>
      <c r="BE81" s="312"/>
    </row>
    <row r="82" spans="51:57" x14ac:dyDescent="0.4">
      <c r="AY82" s="312"/>
      <c r="AZ82" s="312"/>
      <c r="BA82" s="312"/>
      <c r="BB82" s="312"/>
      <c r="BC82" s="312"/>
      <c r="BD82" s="312"/>
      <c r="BE82" s="312"/>
    </row>
    <row r="83" spans="51:57" x14ac:dyDescent="0.4">
      <c r="AY83" s="312"/>
      <c r="AZ83" s="312"/>
      <c r="BA83" s="312"/>
      <c r="BB83" s="312"/>
      <c r="BC83" s="312"/>
      <c r="BD83" s="312"/>
      <c r="BE83" s="312"/>
    </row>
    <row r="84" spans="51:57" x14ac:dyDescent="0.4">
      <c r="AY84" s="312"/>
      <c r="AZ84" s="312"/>
      <c r="BA84" s="312"/>
      <c r="BB84" s="312"/>
      <c r="BC84" s="312"/>
      <c r="BD84" s="312"/>
      <c r="BE84" s="312"/>
    </row>
    <row r="85" spans="51:57" x14ac:dyDescent="0.4">
      <c r="AY85" s="312"/>
      <c r="AZ85" s="312"/>
      <c r="BA85" s="312"/>
      <c r="BB85" s="312"/>
      <c r="BC85" s="312"/>
      <c r="BD85" s="312"/>
      <c r="BE85" s="312"/>
    </row>
    <row r="86" spans="51:57" x14ac:dyDescent="0.4">
      <c r="AY86" s="312"/>
      <c r="AZ86" s="312"/>
      <c r="BA86" s="312"/>
      <c r="BB86" s="312"/>
      <c r="BC86" s="312"/>
      <c r="BD86" s="312"/>
      <c r="BE86" s="312"/>
    </row>
    <row r="87" spans="51:57" x14ac:dyDescent="0.4">
      <c r="AY87" s="312"/>
      <c r="AZ87" s="312"/>
      <c r="BA87" s="312"/>
      <c r="BB87" s="312"/>
      <c r="BC87" s="312"/>
      <c r="BD87" s="312"/>
      <c r="BE87" s="31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39997558519241921"/>
  </sheetPr>
  <dimension ref="A1:CA39"/>
  <sheetViews>
    <sheetView zoomScale="70" zoomScaleNormal="70" workbookViewId="0">
      <pane xSplit="3" ySplit="4" topLeftCell="BS5"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48" bestFit="1" customWidth="1"/>
    <col min="2" max="2" width="75.73046875" style="48" customWidth="1"/>
    <col min="3" max="3" width="25.73046875" style="48" customWidth="1"/>
    <col min="4" max="78" width="12.73046875" style="48" customWidth="1"/>
    <col min="79" max="79" width="12.73046875" style="54" customWidth="1"/>
    <col min="80" max="16384" width="9.1328125" style="48"/>
  </cols>
  <sheetData>
    <row r="1" spans="1:79" s="43" customFormat="1" ht="25.5" customHeight="1" thickBot="1" x14ac:dyDescent="0.4">
      <c r="A1" s="40" t="s">
        <v>42</v>
      </c>
      <c r="B1" s="41" t="s">
        <v>82</v>
      </c>
      <c r="C1" s="92"/>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CA1" s="15"/>
    </row>
    <row r="2" spans="1:79" ht="33" customHeight="1" x14ac:dyDescent="0.4">
      <c r="A2" s="44" t="s">
        <v>592</v>
      </c>
      <c r="B2" s="17" t="s">
        <v>103</v>
      </c>
      <c r="C2" s="45"/>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52" customFormat="1" x14ac:dyDescent="0.4">
      <c r="A3" s="94">
        <v>2019</v>
      </c>
      <c r="B3" s="20" t="s">
        <v>104</v>
      </c>
      <c r="C3" s="49"/>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x14ac:dyDescent="0.4">
      <c r="A4" s="95"/>
      <c r="B4" s="96" t="s">
        <v>105</v>
      </c>
      <c r="C4" s="97"/>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9"/>
      <c r="BU4" s="99"/>
      <c r="BV4" s="99"/>
      <c r="BW4" s="99"/>
      <c r="BX4" s="99"/>
      <c r="BY4" s="99"/>
      <c r="BZ4" s="99"/>
      <c r="CA4" s="100"/>
    </row>
    <row r="5" spans="1:79" ht="39" customHeight="1" x14ac:dyDescent="0.4">
      <c r="A5" s="58"/>
      <c r="B5" s="59" t="s">
        <v>106</v>
      </c>
      <c r="C5" s="54"/>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7"/>
    </row>
    <row r="6" spans="1:79" x14ac:dyDescent="0.4">
      <c r="A6" s="58"/>
      <c r="B6" s="64" t="s">
        <v>107</v>
      </c>
      <c r="C6" s="54"/>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1">
        <f>('Table 2a'!AH17+'Table 2a'!AH79+'Non-DWP welfare'!AH4)/1000</f>
        <v>6.236945637563803</v>
      </c>
      <c r="AI6" s="61">
        <f>('Table 2a'!AI17+'Table 2a'!AI79+'Non-DWP welfare'!AI4)/1000</f>
        <v>7.6402431908341208</v>
      </c>
      <c r="AJ6" s="61">
        <f>('Table 2a'!AJ17+'Table 2a'!AJ79+'Non-DWP welfare'!AJ4)/1000</f>
        <v>9.303319692904541</v>
      </c>
      <c r="AK6" s="61">
        <f>('Table 2a'!AK17+'Table 2a'!AK79+'Non-DWP welfare'!AK4)/1000</f>
        <v>11.812471278723885</v>
      </c>
      <c r="AL6" s="61">
        <f>('Table 2a'!AL17+'Table 2a'!AL79+'Non-DWP welfare'!AL4)/1000</f>
        <v>13.762741104741497</v>
      </c>
      <c r="AM6" s="61">
        <f>('Table 2a'!AM17+'Table 2a'!AM79+'Non-DWP welfare'!AM4)/1000</f>
        <v>15.890157842686397</v>
      </c>
      <c r="AN6" s="61">
        <f>('Table 2a'!AN17+'Table 2a'!AN79+'Non-DWP welfare'!AN4)/1000</f>
        <v>17.515119469376764</v>
      </c>
      <c r="AO6" s="61">
        <f>('Table 2a'!AO17+'Table 2a'!AO79+'Non-DWP welfare'!AO4)/1000</f>
        <v>19.015815138861655</v>
      </c>
      <c r="AP6" s="61">
        <f>('Table 2a'!AP17+'Table 2a'!AP79+'Non-DWP welfare'!AP4)/1000</f>
        <v>20.365264344721265</v>
      </c>
      <c r="AQ6" s="61">
        <f>('Table 2a'!AQ17+'Table 2a'!AQ79+'Non-DWP welfare'!AQ4)/1000</f>
        <v>20.711534236682208</v>
      </c>
      <c r="AR6" s="61">
        <f>('Table 2a'!AR17+'Table 2a'!AR79+'Non-DWP welfare'!AR4)/1000</f>
        <v>20.353255617035689</v>
      </c>
      <c r="AS6" s="61">
        <f>('Table 2a'!AS17+'Table 2a'!AS79+'Non-DWP welfare'!AS4)/1000</f>
        <v>20.767604224384066</v>
      </c>
      <c r="AT6" s="61">
        <f>('Table 2a'!AT17+'Table 2a'!AT79+'Non-DWP welfare'!AT4)/1000</f>
        <v>23.387504457684422</v>
      </c>
      <c r="AU6" s="61">
        <f>('Table 2a'!AU17+'Table 2a'!AU79+'Non-DWP welfare'!AU4)/1000</f>
        <v>29.555510322849447</v>
      </c>
      <c r="AV6" s="61">
        <f>('Table 2a'!AV17+'Table 2a'!AV79+'Non-DWP welfare'!AV4)/1000</f>
        <v>34.94783868550568</v>
      </c>
      <c r="AW6" s="61">
        <f>('Table 2a'!AW17+'Table 2a'!AW79+'Non-DWP welfare'!AW4)/1000</f>
        <v>39.026780887744579</v>
      </c>
      <c r="AX6" s="61">
        <f>('Table 2a'!AX17+'Table 2a'!AX79+'Non-DWP welfare'!AX4)/1000</f>
        <v>40.28216432355827</v>
      </c>
      <c r="AY6" s="61">
        <f>('Table 2a'!AY17+'Table 2a'!AY79+'Non-DWP welfare'!AY4)/1000</f>
        <v>42.273652126274818</v>
      </c>
      <c r="AZ6" s="61">
        <f>('Table 2a'!AZ17+'Table 2a'!AZ79+'Non-DWP welfare'!AZ4)/1000</f>
        <v>43.29915944130552</v>
      </c>
      <c r="BA6" s="61">
        <f>('Table 2a'!BA17+'Table 2a'!BA79+'Non-DWP welfare'!BA4)/1000</f>
        <v>42.550279613573061</v>
      </c>
      <c r="BB6" s="61">
        <f>('Table 2a'!BB17+'Table 2a'!BB79+'Non-DWP welfare'!BB4)/1000</f>
        <v>42.705111877504095</v>
      </c>
      <c r="BC6" s="61">
        <f>('Table 2a'!BC17+'Table 2a'!BC79+'Non-DWP welfare'!BC4)/1000</f>
        <v>44.109295941042205</v>
      </c>
      <c r="BD6" s="61">
        <f>('Table 2a'!BD17+'Table 2a'!BD79+'Non-DWP welfare'!BD4)/1000</f>
        <v>46.558846296953519</v>
      </c>
      <c r="BE6" s="61">
        <f>('Table 2a'!BE17+'Table 2a'!BE79+'Non-DWP welfare'!BE4)/1000</f>
        <v>48.912172972446285</v>
      </c>
      <c r="BF6" s="61">
        <f>('Table 2a'!BF17+'Table 2a'!BF79+'Non-DWP welfare'!BF4)/1000</f>
        <v>51.814338281793198</v>
      </c>
      <c r="BG6" s="61">
        <f>('Table 2a'!BG17+'Table 2a'!BG79+'Non-DWP welfare'!BG4)/1000</f>
        <v>59.836774359364234</v>
      </c>
      <c r="BH6" s="61">
        <f>('Table 2a'!BH17+'Table 2a'!BH79+'Non-DWP welfare'!BH4)/1000</f>
        <v>62.878193459512246</v>
      </c>
      <c r="BI6" s="61">
        <f>('Table 2a'!BI17+'Table 2a'!BI79+'Non-DWP welfare'!BI4)/1000</f>
        <v>65.118847127406426</v>
      </c>
      <c r="BJ6" s="61">
        <f>('Table 2a'!BJ17+'Table 2a'!BJ79+'Non-DWP welfare'!BJ4)/1000</f>
        <v>67.452826254579321</v>
      </c>
      <c r="BK6" s="61">
        <f>('Table 2a'!BK17+'Table 2a'!BK79+'Non-DWP welfare'!BK4)/1000</f>
        <v>70.891374745640604</v>
      </c>
      <c r="BL6" s="61">
        <f>('Table 2a'!BL17+'Table 2a'!BL79+'Non-DWP welfare'!BL4)/1000</f>
        <v>77.802839743951395</v>
      </c>
      <c r="BM6" s="61">
        <f>('Table 2a'!BM17+'Table 2a'!BM79+'Non-DWP welfare'!BM4)/1000</f>
        <v>87.588087446148279</v>
      </c>
      <c r="BN6" s="61">
        <f>('Table 2a'!BN17+'Table 2a'!BN79+'Non-DWP welfare'!BN4)/1000</f>
        <v>90.513067696414709</v>
      </c>
      <c r="BO6" s="61">
        <f>('Table 2a'!BO17+'Table 2a'!BO79+'Non-DWP welfare'!BO4)/1000</f>
        <v>92.804846960901401</v>
      </c>
      <c r="BP6" s="61">
        <f>('Table 2a'!BP17+'Table 2a'!BP79+'Non-DWP welfare'!BP4)/1000</f>
        <v>94.559834401850281</v>
      </c>
      <c r="BQ6" s="61">
        <f>('Table 2a'!BQ17+'Table 2a'!BQ79+'Non-DWP welfare'!BQ4)/1000</f>
        <v>93.221760599875381</v>
      </c>
      <c r="BR6" s="61">
        <f>('Table 2a'!BR17+'Table 2a'!BR79+'Non-DWP welfare'!BR4)/1000</f>
        <v>94.116727447690579</v>
      </c>
      <c r="BS6" s="61">
        <f>('Table 2a'!BS17+'Table 2a'!BS79+'Non-DWP welfare'!BS4)/1000</f>
        <v>94.325961789974272</v>
      </c>
      <c r="BT6" s="61">
        <f>('Table 2a'!BT17+'Table 2a'!BT79+'Non-DWP welfare'!BT4)/1000</f>
        <v>93.667426577423839</v>
      </c>
      <c r="BU6" s="61">
        <f>('Table 2a'!BU17+'Table 2a'!BU79+'Non-DWP welfare'!BU4)/1000</f>
        <v>94.701430471394474</v>
      </c>
      <c r="BV6" s="61">
        <f>('Table 2a'!BV17+'Table 2a'!BV79+'Non-DWP welfare'!BV4)/1000</f>
        <v>95.473510157443258</v>
      </c>
      <c r="BW6" s="61">
        <f>('Table 2a'!BW17+'Table 2a'!BW79+'Non-DWP welfare'!BW4)/1000</f>
        <v>96.910983216463961</v>
      </c>
      <c r="BX6" s="61">
        <f>('Table 2a'!BX17+'Table 2a'!BX79+'Non-DWP welfare'!BX4)/1000</f>
        <v>98.605552537438143</v>
      </c>
      <c r="BY6" s="61">
        <f>('Table 2a'!BY17+'Table 2a'!BY79+'Non-DWP welfare'!BY4)/1000</f>
        <v>101.08781671927835</v>
      </c>
      <c r="BZ6" s="61">
        <f>('Table 2a'!BZ17+'Table 2a'!BZ79+'Non-DWP welfare'!BZ4)/1000</f>
        <v>104.10984086927368</v>
      </c>
      <c r="CA6" s="65">
        <f>('Table 2a'!CA17+'Table 2a'!CA79+'Non-DWP welfare'!CA4)/1000</f>
        <v>107.93484286715905</v>
      </c>
    </row>
    <row r="7" spans="1:79" x14ac:dyDescent="0.4">
      <c r="A7" s="58"/>
      <c r="B7" s="64" t="s">
        <v>108</v>
      </c>
      <c r="C7" s="54"/>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1">
        <f>'Table 2a'!AH129/1000</f>
        <v>8.9100543624361954</v>
      </c>
      <c r="AI7" s="61">
        <f>'Table 2a'!AI129/1000</f>
        <v>10.30681680916588</v>
      </c>
      <c r="AJ7" s="61">
        <f>'Table 2a'!AJ129/1000</f>
        <v>12.313740307095463</v>
      </c>
      <c r="AK7" s="61">
        <f>'Table 2a'!AK129/1000</f>
        <v>14.493238721276105</v>
      </c>
      <c r="AL7" s="61">
        <f>'Table 2a'!AL129/1000</f>
        <v>16.239318895258503</v>
      </c>
      <c r="AM7" s="61">
        <f>'Table 2a'!AM129/1000</f>
        <v>17.595902157313606</v>
      </c>
      <c r="AN7" s="61">
        <f>'Table 2a'!AN129/1000</f>
        <v>18.637940530623233</v>
      </c>
      <c r="AO7" s="61">
        <f>'Table 2a'!AO129/1000</f>
        <v>20.344244861138339</v>
      </c>
      <c r="AP7" s="61">
        <f>'Table 2a'!AP129/1000</f>
        <v>21.827393655278737</v>
      </c>
      <c r="AQ7" s="61">
        <f>'Table 2a'!AQ129/1000</f>
        <v>23.018209763317806</v>
      </c>
      <c r="AR7" s="61">
        <f>'Table 2a'!AR129/1000</f>
        <v>24.111016892964305</v>
      </c>
      <c r="AS7" s="61">
        <f>'Table 2a'!AS129/1000</f>
        <v>26.101131256615957</v>
      </c>
      <c r="AT7" s="61">
        <f>'Table 2a'!AT129/1000</f>
        <v>28.882238575136881</v>
      </c>
      <c r="AU7" s="61">
        <f>'Table 2a'!AU129/1000</f>
        <v>32.769179029366185</v>
      </c>
      <c r="AV7" s="61">
        <f>'Table 2a'!AV129/1000</f>
        <v>35.520090726400312</v>
      </c>
      <c r="AW7" s="61">
        <f>'Table 2a'!AW129/1000</f>
        <v>38.027385195152178</v>
      </c>
      <c r="AX7" s="61">
        <f>'Table 2a'!AX129/1000</f>
        <v>39.174223848013305</v>
      </c>
      <c r="AY7" s="61">
        <f>'Table 2a'!AY129/1000</f>
        <v>41.009677420196041</v>
      </c>
      <c r="AZ7" s="61">
        <f>'Table 2a'!AZ129/1000</f>
        <v>43.344847705346645</v>
      </c>
      <c r="BA7" s="61">
        <f>'Table 2a'!BA129/1000</f>
        <v>45.296793622831608</v>
      </c>
      <c r="BB7" s="61">
        <f>'Table 2a'!BB129/1000</f>
        <v>47.433782529303187</v>
      </c>
      <c r="BC7" s="61">
        <f>'Table 2a'!BC129/1000</f>
        <v>50.591433705644626</v>
      </c>
      <c r="BD7" s="61">
        <f>'Table 2a'!BD129/1000</f>
        <v>53.270351131481974</v>
      </c>
      <c r="BE7" s="61">
        <f>'Table 2a'!BE129/1000</f>
        <v>57.415151294864764</v>
      </c>
      <c r="BF7" s="61">
        <f>'Table 2a'!BF129/1000</f>
        <v>60.917041156778012</v>
      </c>
      <c r="BG7" s="61">
        <f>'Table 2a'!BG129/1000</f>
        <v>64.096181623095063</v>
      </c>
      <c r="BH7" s="61">
        <f>'Table 2a'!BH129/1000</f>
        <v>68.865767916761982</v>
      </c>
      <c r="BI7" s="61">
        <f>'Table 2a'!BI129/1000</f>
        <v>73.094220242091581</v>
      </c>
      <c r="BJ7" s="61">
        <f>'Table 2a'!BJ129/1000</f>
        <v>75.442196958720331</v>
      </c>
      <c r="BK7" s="61">
        <f>'Table 2a'!BK129/1000</f>
        <v>80.664915636812808</v>
      </c>
      <c r="BL7" s="61">
        <f>'Table 2a'!BL129/1000</f>
        <v>87.690903575046477</v>
      </c>
      <c r="BM7" s="61">
        <f>'Table 2a'!BM129/1000</f>
        <v>93.817217961027325</v>
      </c>
      <c r="BN7" s="61">
        <f>'Table 2a'!BN129/1000</f>
        <v>97.481017197801009</v>
      </c>
      <c r="BO7" s="61">
        <f>'Table 2a'!BO129/1000</f>
        <v>101.38614626106553</v>
      </c>
      <c r="BP7" s="61">
        <f>'Table 2a'!BP129/1000</f>
        <v>107.13380979268361</v>
      </c>
      <c r="BQ7" s="61">
        <f>'Table 2a'!BQ129/1000</f>
        <v>110.08018108297058</v>
      </c>
      <c r="BR7" s="61">
        <f>'Table 2a'!BR129/1000</f>
        <v>113.50184827687684</v>
      </c>
      <c r="BS7" s="61">
        <f>'Table 2a'!BS129/1000</f>
        <v>115.75242076341981</v>
      </c>
      <c r="BT7" s="61">
        <f>'Table 2a'!BT129/1000</f>
        <v>117.37463949019356</v>
      </c>
      <c r="BU7" s="61">
        <f>'Table 2a'!BU129/1000</f>
        <v>119.23382032699455</v>
      </c>
      <c r="BV7" s="61">
        <f>'Table 2a'!BV129/1000</f>
        <v>121.41216432301384</v>
      </c>
      <c r="BW7" s="61">
        <f>'Table 2a'!BW129/1000</f>
        <v>123.70735941331324</v>
      </c>
      <c r="BX7" s="61">
        <f>'Table 2a'!BX129/1000</f>
        <v>126.64998260907535</v>
      </c>
      <c r="BY7" s="61">
        <f>'Table 2a'!BY129/1000</f>
        <v>131.73407227469966</v>
      </c>
      <c r="BZ7" s="61">
        <f>'Table 2a'!BZ129/1000</f>
        <v>137.90463723196379</v>
      </c>
      <c r="CA7" s="65">
        <f>'Table 2a'!CA129/1000</f>
        <v>144.75722702852997</v>
      </c>
    </row>
    <row r="8" spans="1:79" x14ac:dyDescent="0.4">
      <c r="A8" s="58"/>
      <c r="B8" s="60" t="s">
        <v>100</v>
      </c>
      <c r="C8" s="54"/>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6">
        <f>SUM(AH6:AH7)</f>
        <v>15.146999999999998</v>
      </c>
      <c r="AI8" s="66">
        <f t="shared" ref="AI8:BW8" si="0">SUM(AI6:AI7)</f>
        <v>17.94706</v>
      </c>
      <c r="AJ8" s="66">
        <f t="shared" si="0"/>
        <v>21.617060000000002</v>
      </c>
      <c r="AK8" s="66">
        <f t="shared" si="0"/>
        <v>26.305709999999991</v>
      </c>
      <c r="AL8" s="66">
        <f t="shared" si="0"/>
        <v>30.00206</v>
      </c>
      <c r="AM8" s="66">
        <f t="shared" si="0"/>
        <v>33.486060000000002</v>
      </c>
      <c r="AN8" s="66">
        <f t="shared" si="0"/>
        <v>36.153059999999996</v>
      </c>
      <c r="AO8" s="66">
        <f t="shared" si="0"/>
        <v>39.36005999999999</v>
      </c>
      <c r="AP8" s="66">
        <f t="shared" si="0"/>
        <v>42.192658000000002</v>
      </c>
      <c r="AQ8" s="66">
        <f t="shared" si="0"/>
        <v>43.729744000000011</v>
      </c>
      <c r="AR8" s="66">
        <f t="shared" si="0"/>
        <v>44.464272509999994</v>
      </c>
      <c r="AS8" s="66">
        <f t="shared" si="0"/>
        <v>46.868735481000023</v>
      </c>
      <c r="AT8" s="66">
        <f t="shared" si="0"/>
        <v>52.269743032821303</v>
      </c>
      <c r="AU8" s="66">
        <f t="shared" si="0"/>
        <v>62.324689352215628</v>
      </c>
      <c r="AV8" s="66">
        <f t="shared" si="0"/>
        <v>70.467929411905999</v>
      </c>
      <c r="AW8" s="66">
        <f t="shared" si="0"/>
        <v>77.054166082896757</v>
      </c>
      <c r="AX8" s="66">
        <f t="shared" si="0"/>
        <v>79.456388171571575</v>
      </c>
      <c r="AY8" s="66">
        <f t="shared" si="0"/>
        <v>83.283329546470867</v>
      </c>
      <c r="AZ8" s="66">
        <f t="shared" si="0"/>
        <v>86.644007146652172</v>
      </c>
      <c r="BA8" s="66">
        <f t="shared" si="0"/>
        <v>87.847073236404668</v>
      </c>
      <c r="BB8" s="66">
        <f t="shared" si="0"/>
        <v>90.138894406807282</v>
      </c>
      <c r="BC8" s="66">
        <f t="shared" si="0"/>
        <v>94.700729646686824</v>
      </c>
      <c r="BD8" s="66">
        <f t="shared" si="0"/>
        <v>99.829197428435492</v>
      </c>
      <c r="BE8" s="66">
        <f t="shared" si="0"/>
        <v>106.32732426731104</v>
      </c>
      <c r="BF8" s="66">
        <f t="shared" si="0"/>
        <v>112.73137943857121</v>
      </c>
      <c r="BG8" s="66">
        <f t="shared" si="0"/>
        <v>123.9329559824593</v>
      </c>
      <c r="BH8" s="66">
        <f t="shared" si="0"/>
        <v>131.74396137627423</v>
      </c>
      <c r="BI8" s="66">
        <f t="shared" si="0"/>
        <v>138.21306736949799</v>
      </c>
      <c r="BJ8" s="66">
        <f t="shared" si="0"/>
        <v>142.89502321329965</v>
      </c>
      <c r="BK8" s="66">
        <f t="shared" si="0"/>
        <v>151.55629038245343</v>
      </c>
      <c r="BL8" s="66">
        <f t="shared" si="0"/>
        <v>165.49374331899787</v>
      </c>
      <c r="BM8" s="66">
        <f t="shared" si="0"/>
        <v>181.4053054071756</v>
      </c>
      <c r="BN8" s="66">
        <f t="shared" si="0"/>
        <v>187.99408489421572</v>
      </c>
      <c r="BO8" s="66">
        <f t="shared" si="0"/>
        <v>194.19099322196695</v>
      </c>
      <c r="BP8" s="66">
        <f t="shared" si="0"/>
        <v>201.69364419453387</v>
      </c>
      <c r="BQ8" s="66">
        <f t="shared" si="0"/>
        <v>203.30194168284595</v>
      </c>
      <c r="BR8" s="66">
        <f t="shared" si="0"/>
        <v>207.61857572456742</v>
      </c>
      <c r="BS8" s="66">
        <f t="shared" si="0"/>
        <v>210.07838255339408</v>
      </c>
      <c r="BT8" s="66">
        <f t="shared" si="0"/>
        <v>211.04206606761738</v>
      </c>
      <c r="BU8" s="66">
        <f t="shared" si="0"/>
        <v>213.93525079838901</v>
      </c>
      <c r="BV8" s="66">
        <f t="shared" si="0"/>
        <v>216.88567448045711</v>
      </c>
      <c r="BW8" s="66">
        <f t="shared" si="0"/>
        <v>220.6183426297772</v>
      </c>
      <c r="BX8" s="66">
        <f>SUM(BX6:BX7)</f>
        <v>225.25553514651349</v>
      </c>
      <c r="BY8" s="66">
        <f>SUM(BY6:BY7)</f>
        <v>232.82188899397801</v>
      </c>
      <c r="BZ8" s="66">
        <f>SUM(BZ6:BZ7)</f>
        <v>242.01447810123747</v>
      </c>
      <c r="CA8" s="77">
        <f>SUM(CA6:CA7)</f>
        <v>252.69206989568903</v>
      </c>
    </row>
    <row r="9" spans="1:79" x14ac:dyDescent="0.4">
      <c r="A9" s="58"/>
      <c r="B9" s="64" t="s">
        <v>109</v>
      </c>
      <c r="C9" s="54"/>
      <c r="D9" s="67"/>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v>1.4268633916479716</v>
      </c>
      <c r="AI9" s="67">
        <v>1.5192804731543215</v>
      </c>
      <c r="AJ9" s="67">
        <v>2.0473215418333361</v>
      </c>
      <c r="AK9" s="67">
        <v>3.3043849659693962</v>
      </c>
      <c r="AL9" s="67">
        <v>4.9436900325814319</v>
      </c>
      <c r="AM9" s="67">
        <v>6.1101110386050008</v>
      </c>
      <c r="AN9" s="67">
        <v>6.9439920803724302</v>
      </c>
      <c r="AO9" s="67">
        <v>7.9022002300593446</v>
      </c>
      <c r="AP9" s="67">
        <v>8.4668693209918295</v>
      </c>
      <c r="AQ9" s="67">
        <v>8.3965704594158623</v>
      </c>
      <c r="AR9" s="67">
        <v>7.8636384186667492</v>
      </c>
      <c r="AS9" s="67">
        <v>8.0311969672297927</v>
      </c>
      <c r="AT9" s="67">
        <v>9.6316841860769493</v>
      </c>
      <c r="AU9" s="67">
        <v>13.010495813886488</v>
      </c>
      <c r="AV9" s="67">
        <v>16.646875209044424</v>
      </c>
      <c r="AW9" s="67">
        <v>18.994060436624821</v>
      </c>
      <c r="AX9" s="67">
        <v>20.135898531673622</v>
      </c>
      <c r="AY9" s="67">
        <v>21.389175144605431</v>
      </c>
      <c r="AZ9" s="67">
        <v>21.771981305022408</v>
      </c>
      <c r="BA9" s="67">
        <v>20.925213259225611</v>
      </c>
      <c r="BB9" s="67">
        <v>20.502889835096752</v>
      </c>
      <c r="BC9" s="67">
        <v>20.712980101868276</v>
      </c>
      <c r="BD9" s="67">
        <v>22.294551317655895</v>
      </c>
      <c r="BE9" s="67">
        <v>23.91690738448353</v>
      </c>
      <c r="BF9" s="67">
        <v>26.036434140755432</v>
      </c>
      <c r="BG9" s="67">
        <v>33.232819308010015</v>
      </c>
      <c r="BH9" s="67">
        <v>35.724956625437173</v>
      </c>
      <c r="BI9" s="67">
        <v>37.05164239392429</v>
      </c>
      <c r="BJ9" s="67">
        <v>38.810879496624111</v>
      </c>
      <c r="BK9" s="67">
        <v>40.996253310462798</v>
      </c>
      <c r="BL9" s="67">
        <v>45.744984234915144</v>
      </c>
      <c r="BM9" s="67">
        <v>53.534217325809792</v>
      </c>
      <c r="BN9" s="67">
        <v>56.161827582260074</v>
      </c>
      <c r="BO9" s="67">
        <v>58.697726120113309</v>
      </c>
      <c r="BP9" s="67">
        <v>60.59536316878836</v>
      </c>
      <c r="BQ9" s="67">
        <f>SUM('Table 3a'!BQ38:BQ41,'Table 3a'!BQ71,'Table 3a'!BQ89:BQ90,'Non-DWP welfare'!BQ5)/1000</f>
        <v>60.577351977924998</v>
      </c>
      <c r="BR9" s="67">
        <f>SUM('Table 3a'!BR38:BR41,'Table 3a'!BR71,'Table 3a'!BR89:BR90,'Non-DWP welfare'!BR5)/1000</f>
        <v>60.781984480869049</v>
      </c>
      <c r="BS9" s="67">
        <f>SUM('Table 3a'!BS38:BS41,'Table 3a'!BS71,'Table 3a'!BS89:BS90,'Non-DWP welfare'!BS5)/1000</f>
        <v>60.067128818406928</v>
      </c>
      <c r="BT9" s="67">
        <f>SUM('Table 3a'!BT38:BT41,'Table 3a'!BT71,'Table 3a'!BT89:BT90,'Non-DWP welfare'!BT5)/1000</f>
        <v>59.09491784489753</v>
      </c>
      <c r="BU9" s="67">
        <f>SUM('Table 3a'!BU38:BU41,'Table 3a'!BU71,'Table 3a'!BU89:BU90,'Non-DWP welfare'!BU5)/1000</f>
        <v>58.736234683510979</v>
      </c>
      <c r="BV9" s="67">
        <f>SUM('Table 3a'!BV38:BV41,'Table 3a'!BV71,'Table 3a'!BV89:BV90,'Non-DWP welfare'!BV5)/1000</f>
        <v>58.775011140767454</v>
      </c>
      <c r="BW9" s="67">
        <f>SUM('Table 3a'!BW38:BW41,'Table 3a'!BW71,'Table 3a'!BW89:BW90,'Non-DWP welfare'!BW5)/1000</f>
        <v>58.165568312838602</v>
      </c>
      <c r="BX9" s="67">
        <f>SUM('Table 3a'!BX38:BX41,'Table 3a'!BX71,'Table 3a'!BX89:BX90,'Non-DWP welfare'!BX5)/1000</f>
        <v>58.458546624244164</v>
      </c>
      <c r="BY9" s="67">
        <f>SUM('Table 3a'!BY38:BY41,'Table 3a'!BY71,'Table 3a'!BY89:BY90,'Non-DWP welfare'!BY5)/1000</f>
        <v>59.298132032833891</v>
      </c>
      <c r="BZ9" s="67">
        <f>SUM('Table 3a'!BZ38:BZ41,'Table 3a'!BZ71,'Table 3a'!BZ89:BZ90,'Non-DWP welfare'!BZ5)/1000</f>
        <v>60.440728446321998</v>
      </c>
      <c r="CA9" s="68">
        <f>SUM('Table 3a'!CA38:CA41,'Table 3a'!CA71,'Table 3a'!CA89:CA90,'Non-DWP welfare'!CA5)/1000</f>
        <v>62.045393436508775</v>
      </c>
    </row>
    <row r="10" spans="1:79" x14ac:dyDescent="0.4">
      <c r="A10" s="58"/>
      <c r="B10" s="101" t="s">
        <v>110</v>
      </c>
      <c r="C10" s="54"/>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1">
        <f>('Non-DWP welfare'!AH5)/1000</f>
        <v>0.311506263796343</v>
      </c>
      <c r="AI10" s="61">
        <f>('Non-DWP welfare'!AI5)/1000</f>
        <v>0.32908045600000002</v>
      </c>
      <c r="AJ10" s="61">
        <f>('Non-DWP welfare'!AJ5)/1000</f>
        <v>0.43788564615384618</v>
      </c>
      <c r="AK10" s="61">
        <f>('Non-DWP welfare'!AK5)/1000</f>
        <v>0.63036453049999996</v>
      </c>
      <c r="AL10" s="61">
        <f>('Non-DWP welfare'!AL5)/1000</f>
        <v>0.8494666057500001</v>
      </c>
      <c r="AM10" s="61">
        <f>('Non-DWP welfare'!AM5)/1000</f>
        <v>1.0059625655</v>
      </c>
      <c r="AN10" s="61">
        <f>('Non-DWP welfare'!AN5)/1000</f>
        <v>1.14677059775</v>
      </c>
      <c r="AO10" s="61">
        <f>('Non-DWP welfare'!AO5)/1000</f>
        <v>1.3021197127142856</v>
      </c>
      <c r="AP10" s="61">
        <f>('Non-DWP welfare'!AP5)/1000</f>
        <v>1.4065755610666668</v>
      </c>
      <c r="AQ10" s="61">
        <f>('Non-DWP welfare'!AQ5)/1000</f>
        <v>1.470998633</v>
      </c>
      <c r="AR10" s="61">
        <f>('Non-DWP welfare'!AR5)/1000</f>
        <v>1.7166079533333336</v>
      </c>
      <c r="AS10" s="61">
        <f>('Non-DWP welfare'!AS5)/1000</f>
        <v>1.842417283333333</v>
      </c>
      <c r="AT10" s="61">
        <f>('Non-DWP welfare'!AT5)/1000</f>
        <v>2.0956676243333332</v>
      </c>
      <c r="AU10" s="61">
        <f>('Non-DWP welfare'!AU5)/1000</f>
        <v>2.7103011549999998</v>
      </c>
      <c r="AV10" s="61">
        <f>('Non-DWP welfare'!AV5)/1000</f>
        <v>3.5205180103333333</v>
      </c>
      <c r="AW10" s="61">
        <f>('Non-DWP welfare'!AW5)/1000</f>
        <v>4.0868566219999991</v>
      </c>
      <c r="AX10" s="61">
        <f>('Non-DWP welfare'!AX5)/1000</f>
        <v>4.2380829999999996</v>
      </c>
      <c r="AY10" s="61">
        <f>('Non-DWP welfare'!AY5)/1000</f>
        <v>4.5030760000000001</v>
      </c>
      <c r="AZ10" s="61">
        <f>('Non-DWP welfare'!AZ5)/1000</f>
        <v>4.7702340000000003</v>
      </c>
      <c r="BA10" s="61">
        <f>('Non-DWP welfare'!BA5)/1000</f>
        <v>4.8528390000000003</v>
      </c>
      <c r="BB10" s="61">
        <f>('Non-DWP welfare'!BB5)/1000</f>
        <v>4.9433379999999998</v>
      </c>
      <c r="BC10" s="61">
        <f>('Non-DWP welfare'!BC5)/1000</f>
        <v>5.6592429505568198</v>
      </c>
      <c r="BD10" s="61">
        <f>('Non-DWP welfare'!BD5)/1000</f>
        <v>7.5496077903652825</v>
      </c>
      <c r="BE10" s="61">
        <f>('Non-DWP welfare'!BE5)/1000</f>
        <v>9.0642876641951045</v>
      </c>
      <c r="BF10" s="61">
        <f>('Non-DWP welfare'!BF5)/1000</f>
        <v>10.337278440494428</v>
      </c>
      <c r="BG10" s="61">
        <f>('Non-DWP welfare'!BG5)/1000</f>
        <v>16.958865181806953</v>
      </c>
      <c r="BH10" s="61">
        <f>('Non-DWP welfare'!BH5)/1000</f>
        <v>18.748567681119741</v>
      </c>
      <c r="BI10" s="61">
        <f>('Non-DWP welfare'!BI5)/1000</f>
        <v>19.26254270508079</v>
      </c>
      <c r="BJ10" s="61">
        <f>('Non-DWP welfare'!BJ5)/1000</f>
        <v>20.093391693370243</v>
      </c>
      <c r="BK10" s="61">
        <f>('Non-DWP welfare'!BK5)/1000</f>
        <v>21.080123790563061</v>
      </c>
      <c r="BL10" s="61">
        <f>('Non-DWP welfare'!BL5)/1000</f>
        <v>24.72450828017875</v>
      </c>
      <c r="BM10" s="61">
        <f>('Non-DWP welfare'!BM5)/1000</f>
        <v>27.528875527765326</v>
      </c>
      <c r="BN10" s="61">
        <f>('Non-DWP welfare'!BN5)/1000</f>
        <v>28.51141036584723</v>
      </c>
      <c r="BO10" s="61">
        <f>('Non-DWP welfare'!BO5)/1000</f>
        <v>29.23320777411741</v>
      </c>
      <c r="BP10" s="61">
        <f>('Non-DWP welfare'!BP5)/1000</f>
        <v>29.123860384905374</v>
      </c>
      <c r="BQ10" s="61">
        <f>('Non-DWP welfare'!BQ5)/1000</f>
        <v>28.825945449816597</v>
      </c>
      <c r="BR10" s="61">
        <f>('Non-DWP welfare'!BR5)/1000</f>
        <v>28.791045176829602</v>
      </c>
      <c r="BS10" s="61">
        <f>('Non-DWP welfare'!BS5)/1000</f>
        <v>27.582718548626939</v>
      </c>
      <c r="BT10" s="61">
        <f>('Non-DWP welfare'!BT5)/1000</f>
        <v>26.470969822080672</v>
      </c>
      <c r="BU10" s="61">
        <f>('Non-DWP welfare'!BU5)/1000</f>
        <v>25.020978791190775</v>
      </c>
      <c r="BV10" s="67">
        <f>('Non-DWP welfare'!BV5)/1000</f>
        <v>22.030167405847621</v>
      </c>
      <c r="BW10" s="61">
        <f>('Non-DWP welfare'!BW5)/1000</f>
        <v>23.922609958251002</v>
      </c>
      <c r="BX10" s="61">
        <f>('Non-DWP welfare'!BX5)/1000</f>
        <v>23.91217984938077</v>
      </c>
      <c r="BY10" s="61">
        <f>('Non-DWP welfare'!BY5)/1000</f>
        <v>23.967897610127018</v>
      </c>
      <c r="BZ10" s="61">
        <f>('Non-DWP welfare'!BZ5)/1000</f>
        <v>24.2222764049624</v>
      </c>
      <c r="CA10" s="65">
        <f>('Non-DWP welfare'!CA5)/1000</f>
        <v>24.327772013611323</v>
      </c>
    </row>
    <row r="11" spans="1:79" ht="15.4" thickBot="1" x14ac:dyDescent="0.45">
      <c r="A11" s="58"/>
      <c r="B11" s="102"/>
      <c r="C11" s="102"/>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4"/>
    </row>
    <row r="12" spans="1:79" ht="39" customHeight="1" x14ac:dyDescent="0.4">
      <c r="A12" s="58"/>
      <c r="B12" s="59" t="s">
        <v>111</v>
      </c>
      <c r="C12" s="54"/>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8"/>
    </row>
    <row r="13" spans="1:79" x14ac:dyDescent="0.4">
      <c r="A13" s="58"/>
      <c r="B13" s="64" t="s">
        <v>107</v>
      </c>
      <c r="C13" s="54"/>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v>29.858011591237286</v>
      </c>
      <c r="AI13" s="67">
        <v>31.294026876621423</v>
      </c>
      <c r="AJ13" s="67">
        <v>31.977487613557422</v>
      </c>
      <c r="AK13" s="67">
        <v>36.74186183355885</v>
      </c>
      <c r="AL13" s="67">
        <v>39.900708599955557</v>
      </c>
      <c r="AM13" s="67">
        <v>43.977900883906841</v>
      </c>
      <c r="AN13" s="67">
        <v>45.887473233971427</v>
      </c>
      <c r="AO13" s="67">
        <v>47.225480400225138</v>
      </c>
      <c r="AP13" s="67">
        <v>48.567108741999739</v>
      </c>
      <c r="AQ13" s="67">
        <v>46.776951092371476</v>
      </c>
      <c r="AR13" s="67">
        <v>43.170000620923851</v>
      </c>
      <c r="AS13" s="67">
        <v>40.898274022360589</v>
      </c>
      <c r="AT13" s="67">
        <v>42.569212589784144</v>
      </c>
      <c r="AU13" s="67">
        <v>50.873896629746227</v>
      </c>
      <c r="AV13" s="67">
        <v>58.671183922386319</v>
      </c>
      <c r="AW13" s="67">
        <v>63.963418063691627</v>
      </c>
      <c r="AX13" s="67">
        <v>65.232445580197279</v>
      </c>
      <c r="AY13" s="67">
        <v>66.417534088000366</v>
      </c>
      <c r="AZ13" s="67">
        <v>65.714500807009827</v>
      </c>
      <c r="BA13" s="67">
        <v>64.153422604650459</v>
      </c>
      <c r="BB13" s="67">
        <v>63.566550623137104</v>
      </c>
      <c r="BC13" s="67">
        <v>65.406653572297884</v>
      </c>
      <c r="BD13" s="67">
        <v>67.516745285888575</v>
      </c>
      <c r="BE13" s="67">
        <v>70.22620163125984</v>
      </c>
      <c r="BF13" s="67">
        <v>72.592549980359308</v>
      </c>
      <c r="BG13" s="67">
        <v>82.127204342532011</v>
      </c>
      <c r="BH13" s="67">
        <v>84.037679415060637</v>
      </c>
      <c r="BI13" s="67">
        <v>84.80906754699005</v>
      </c>
      <c r="BJ13" s="67">
        <v>85.313247338432049</v>
      </c>
      <c r="BK13" s="67">
        <v>87.494490502624018</v>
      </c>
      <c r="BL13" s="67">
        <v>93.486690996463238</v>
      </c>
      <c r="BM13" s="67">
        <v>103.77476304955748</v>
      </c>
      <c r="BN13" s="67">
        <v>105.28122002893048</v>
      </c>
      <c r="BO13" s="67">
        <v>106.5461584042889</v>
      </c>
      <c r="BP13" s="67">
        <v>106.41855728675776</v>
      </c>
      <c r="BQ13" s="67">
        <v>103.022710444965</v>
      </c>
      <c r="BR13" s="67">
        <v>102.69220607660966</v>
      </c>
      <c r="BS13" s="67">
        <v>102.104361748515</v>
      </c>
      <c r="BT13" s="67">
        <v>99.133173424021805</v>
      </c>
      <c r="BU13" s="67">
        <v>98.311514956813625</v>
      </c>
      <c r="BV13" s="67">
        <v>97.382298474646433</v>
      </c>
      <c r="BW13" s="67">
        <v>96.910983216463961</v>
      </c>
      <c r="BX13" s="67">
        <v>96.821988256962399</v>
      </c>
      <c r="BY13" s="67">
        <v>97.371701106299113</v>
      </c>
      <c r="BZ13" s="67">
        <v>98.360453413047921</v>
      </c>
      <c r="CA13" s="68">
        <v>99.978045637241934</v>
      </c>
    </row>
    <row r="14" spans="1:79" x14ac:dyDescent="0.4">
      <c r="A14" s="58"/>
      <c r="B14" s="64" t="s">
        <v>108</v>
      </c>
      <c r="C14" s="54"/>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v>42.654934304684772</v>
      </c>
      <c r="AI14" s="67">
        <v>42.216169588083119</v>
      </c>
      <c r="AJ14" s="67">
        <v>42.324943261599714</v>
      </c>
      <c r="AK14" s="67">
        <v>45.080200582332282</v>
      </c>
      <c r="AL14" s="67">
        <v>47.08076146823894</v>
      </c>
      <c r="AM14" s="67">
        <v>48.698751056989892</v>
      </c>
      <c r="AN14" s="67">
        <v>48.829127242359419</v>
      </c>
      <c r="AO14" s="67">
        <v>50.524614902445045</v>
      </c>
      <c r="AP14" s="67">
        <v>52.053996612380672</v>
      </c>
      <c r="AQ14" s="67">
        <v>51.986572314168903</v>
      </c>
      <c r="AR14" s="67">
        <v>51.140349918720787</v>
      </c>
      <c r="AS14" s="67">
        <v>51.40175086605786</v>
      </c>
      <c r="AT14" s="67">
        <v>52.570557760808548</v>
      </c>
      <c r="AU14" s="67">
        <v>56.405584216652379</v>
      </c>
      <c r="AV14" s="67">
        <v>59.631892967756116</v>
      </c>
      <c r="AW14" s="67">
        <v>62.325446316029129</v>
      </c>
      <c r="AX14" s="67">
        <v>63.438260287754666</v>
      </c>
      <c r="AY14" s="67">
        <v>64.431661590478939</v>
      </c>
      <c r="AZ14" s="67">
        <v>65.783841216914809</v>
      </c>
      <c r="BA14" s="67">
        <v>68.294365402811323</v>
      </c>
      <c r="BB14" s="67">
        <v>70.605175957498304</v>
      </c>
      <c r="BC14" s="67">
        <v>75.018571652875664</v>
      </c>
      <c r="BD14" s="67">
        <v>77.249352479540576</v>
      </c>
      <c r="BE14" s="67">
        <v>82.434448246530323</v>
      </c>
      <c r="BF14" s="67">
        <v>85.345553016217565</v>
      </c>
      <c r="BG14" s="67">
        <v>87.973328477258917</v>
      </c>
      <c r="BH14" s="67">
        <v>92.040165412629278</v>
      </c>
      <c r="BI14" s="67">
        <v>95.195982964463923</v>
      </c>
      <c r="BJ14" s="67">
        <v>95.41807462006922</v>
      </c>
      <c r="BK14" s="67">
        <v>99.557043722220868</v>
      </c>
      <c r="BL14" s="67">
        <v>105.36803582877388</v>
      </c>
      <c r="BM14" s="67">
        <v>111.15506512070138</v>
      </c>
      <c r="BN14" s="67">
        <v>113.38606326622345</v>
      </c>
      <c r="BO14" s="67">
        <v>116.39806274431865</v>
      </c>
      <c r="BP14" s="67">
        <v>120.56943148102873</v>
      </c>
      <c r="BQ14" s="67">
        <v>121.65355544095304</v>
      </c>
      <c r="BR14" s="67">
        <v>123.84360898867109</v>
      </c>
      <c r="BS14" s="67">
        <v>125.29771039292744</v>
      </c>
      <c r="BT14" s="67">
        <v>124.22376611943656</v>
      </c>
      <c r="BU14" s="67">
        <v>123.77909659956107</v>
      </c>
      <c r="BV14" s="67">
        <v>123.83954046581981</v>
      </c>
      <c r="BW14" s="67">
        <v>123.70735941331324</v>
      </c>
      <c r="BX14" s="67">
        <v>124.35915436166346</v>
      </c>
      <c r="BY14" s="67">
        <v>126.89136166298667</v>
      </c>
      <c r="BZ14" s="67">
        <v>130.28895763014415</v>
      </c>
      <c r="CA14" s="68">
        <v>134.0859380134649</v>
      </c>
    </row>
    <row r="15" spans="1:79" x14ac:dyDescent="0.4">
      <c r="A15" s="58"/>
      <c r="B15" s="60" t="s">
        <v>100</v>
      </c>
      <c r="C15" s="54"/>
      <c r="D15" s="6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6">
        <f t="shared" ref="AH15:BW15" si="1">SUM(AH13:AH14)</f>
        <v>72.512945895922059</v>
      </c>
      <c r="AI15" s="66">
        <f t="shared" si="1"/>
        <v>73.510196464704535</v>
      </c>
      <c r="AJ15" s="66">
        <f t="shared" si="1"/>
        <v>74.302430875157143</v>
      </c>
      <c r="AK15" s="66">
        <f t="shared" si="1"/>
        <v>81.822062415891139</v>
      </c>
      <c r="AL15" s="66">
        <f t="shared" si="1"/>
        <v>86.981470068194497</v>
      </c>
      <c r="AM15" s="66">
        <f t="shared" si="1"/>
        <v>92.676651940896733</v>
      </c>
      <c r="AN15" s="66">
        <f t="shared" si="1"/>
        <v>94.716600476330854</v>
      </c>
      <c r="AO15" s="66">
        <f t="shared" si="1"/>
        <v>97.750095302670189</v>
      </c>
      <c r="AP15" s="66">
        <f t="shared" si="1"/>
        <v>100.6211053543804</v>
      </c>
      <c r="AQ15" s="66">
        <f t="shared" si="1"/>
        <v>98.763523406540372</v>
      </c>
      <c r="AR15" s="66">
        <f t="shared" si="1"/>
        <v>94.310350539644645</v>
      </c>
      <c r="AS15" s="66">
        <f t="shared" si="1"/>
        <v>92.300024888418449</v>
      </c>
      <c r="AT15" s="66">
        <f t="shared" si="1"/>
        <v>95.139770350592698</v>
      </c>
      <c r="AU15" s="66">
        <f t="shared" si="1"/>
        <v>107.2794808463986</v>
      </c>
      <c r="AV15" s="66">
        <f t="shared" si="1"/>
        <v>118.30307689014244</v>
      </c>
      <c r="AW15" s="66">
        <f t="shared" si="1"/>
        <v>126.28886437972076</v>
      </c>
      <c r="AX15" s="66">
        <f t="shared" si="1"/>
        <v>128.67070586795194</v>
      </c>
      <c r="AY15" s="66">
        <f t="shared" si="1"/>
        <v>130.8491956784793</v>
      </c>
      <c r="AZ15" s="66">
        <f t="shared" si="1"/>
        <v>131.49834202392464</v>
      </c>
      <c r="BA15" s="66">
        <f t="shared" si="1"/>
        <v>132.44778800746178</v>
      </c>
      <c r="BB15" s="66">
        <f t="shared" si="1"/>
        <v>134.17172658063541</v>
      </c>
      <c r="BC15" s="66">
        <f t="shared" si="1"/>
        <v>140.42522522517356</v>
      </c>
      <c r="BD15" s="66">
        <f t="shared" si="1"/>
        <v>144.76609776542915</v>
      </c>
      <c r="BE15" s="66">
        <f t="shared" si="1"/>
        <v>152.66064987779015</v>
      </c>
      <c r="BF15" s="66">
        <f t="shared" si="1"/>
        <v>157.93810299657687</v>
      </c>
      <c r="BG15" s="66">
        <f t="shared" si="1"/>
        <v>170.10053281979094</v>
      </c>
      <c r="BH15" s="66">
        <f t="shared" si="1"/>
        <v>176.07784482768992</v>
      </c>
      <c r="BI15" s="66">
        <f t="shared" si="1"/>
        <v>180.00505051145399</v>
      </c>
      <c r="BJ15" s="66">
        <f t="shared" si="1"/>
        <v>180.73132195850127</v>
      </c>
      <c r="BK15" s="66">
        <f t="shared" si="1"/>
        <v>187.05153422484489</v>
      </c>
      <c r="BL15" s="66">
        <f t="shared" si="1"/>
        <v>198.85472682523712</v>
      </c>
      <c r="BM15" s="66">
        <f t="shared" si="1"/>
        <v>214.92982817025887</v>
      </c>
      <c r="BN15" s="66">
        <f t="shared" si="1"/>
        <v>218.66728329515394</v>
      </c>
      <c r="BO15" s="66">
        <f t="shared" si="1"/>
        <v>222.94422114860754</v>
      </c>
      <c r="BP15" s="66">
        <f t="shared" si="1"/>
        <v>226.98798876778648</v>
      </c>
      <c r="BQ15" s="66">
        <f t="shared" si="1"/>
        <v>224.67626588591804</v>
      </c>
      <c r="BR15" s="66">
        <f t="shared" si="1"/>
        <v>226.53581506528076</v>
      </c>
      <c r="BS15" s="66">
        <f t="shared" si="1"/>
        <v>227.40207214144243</v>
      </c>
      <c r="BT15" s="66">
        <f t="shared" si="1"/>
        <v>223.35693954345837</v>
      </c>
      <c r="BU15" s="66">
        <f t="shared" si="1"/>
        <v>222.09061155637471</v>
      </c>
      <c r="BV15" s="66">
        <f t="shared" si="1"/>
        <v>221.22183894046623</v>
      </c>
      <c r="BW15" s="66">
        <f t="shared" si="1"/>
        <v>220.6183426297772</v>
      </c>
      <c r="BX15" s="66">
        <f>SUM(BX13:BX14)</f>
        <v>221.18114261862587</v>
      </c>
      <c r="BY15" s="66">
        <f>SUM(BY13:BY14)</f>
        <v>224.2630627692858</v>
      </c>
      <c r="BZ15" s="66">
        <f>SUM(BZ13:BZ14)</f>
        <v>228.64941104319206</v>
      </c>
      <c r="CA15" s="77">
        <f>SUM(CA13:CA14)</f>
        <v>234.06398365070683</v>
      </c>
    </row>
    <row r="16" spans="1:79" x14ac:dyDescent="0.4">
      <c r="A16" s="58"/>
      <c r="B16" s="64" t="s">
        <v>109</v>
      </c>
      <c r="C16" s="54"/>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v>6.8307960599089732</v>
      </c>
      <c r="AI16" s="67">
        <v>6.2228914410807921</v>
      </c>
      <c r="AJ16" s="67">
        <v>7.0370793873584825</v>
      </c>
      <c r="AK16" s="67">
        <v>10.278057232885192</v>
      </c>
      <c r="AL16" s="67">
        <v>14.332663376961891</v>
      </c>
      <c r="AM16" s="67">
        <v>16.910458681762698</v>
      </c>
      <c r="AN16" s="67">
        <v>18.192410921439041</v>
      </c>
      <c r="AO16" s="67">
        <v>19.624991059187494</v>
      </c>
      <c r="AP16" s="67">
        <v>20.191800904538656</v>
      </c>
      <c r="AQ16" s="67">
        <v>18.963634525351527</v>
      </c>
      <c r="AR16" s="67">
        <v>16.679065099168945</v>
      </c>
      <c r="AS16" s="67">
        <v>15.816080215341115</v>
      </c>
      <c r="AT16" s="67">
        <v>17.531293792230741</v>
      </c>
      <c r="AU16" s="67">
        <v>22.394964996618402</v>
      </c>
      <c r="AV16" s="67">
        <v>27.947132465388574</v>
      </c>
      <c r="AW16" s="67">
        <v>31.130546788612445</v>
      </c>
      <c r="AX16" s="67">
        <v>32.607828482731001</v>
      </c>
      <c r="AY16" s="67">
        <v>33.60524103849712</v>
      </c>
      <c r="AZ16" s="67">
        <v>33.043017497338269</v>
      </c>
      <c r="BA16" s="67">
        <v>31.549124036386299</v>
      </c>
      <c r="BB16" s="67">
        <v>30.518547483534945</v>
      </c>
      <c r="BC16" s="67">
        <v>30.713859404684648</v>
      </c>
      <c r="BD16" s="67">
        <v>32.330172723284122</v>
      </c>
      <c r="BE16" s="67">
        <v>34.338968365299863</v>
      </c>
      <c r="BF16" s="67">
        <v>36.477376906640117</v>
      </c>
      <c r="BG16" s="67">
        <v>45.612728483587681</v>
      </c>
      <c r="BH16" s="67">
        <v>47.746957837435367</v>
      </c>
      <c r="BI16" s="67">
        <v>48.25508099621662</v>
      </c>
      <c r="BJ16" s="67">
        <v>49.087374773904109</v>
      </c>
      <c r="BK16" s="67">
        <v>50.597781588881254</v>
      </c>
      <c r="BL16" s="67">
        <v>54.966466775270426</v>
      </c>
      <c r="BM16" s="67">
        <v>63.427583362236447</v>
      </c>
      <c r="BN16" s="67">
        <v>65.325216318449776</v>
      </c>
      <c r="BO16" s="67">
        <v>67.388907260414655</v>
      </c>
      <c r="BP16" s="67">
        <v>68.194611036283888</v>
      </c>
      <c r="BQ16" s="67">
        <v>66.946203892579533</v>
      </c>
      <c r="BR16" s="67">
        <v>66.320156313593287</v>
      </c>
      <c r="BS16" s="67">
        <v>65.020443297734275</v>
      </c>
      <c r="BT16" s="67">
        <v>62.543265607432993</v>
      </c>
      <c r="BU16" s="67">
        <v>60.975300857141072</v>
      </c>
      <c r="BV16" s="67">
        <v>59.950091583750797</v>
      </c>
      <c r="BW16" s="67">
        <v>58.165568312838602</v>
      </c>
      <c r="BX16" s="67">
        <v>57.401156112610032</v>
      </c>
      <c r="BY16" s="67">
        <v>57.118257925159213</v>
      </c>
      <c r="BZ16" s="67">
        <v>57.10293479422365</v>
      </c>
      <c r="CA16" s="68">
        <v>57.471498654150764</v>
      </c>
    </row>
    <row r="17" spans="1:79" x14ac:dyDescent="0.4">
      <c r="A17" s="58"/>
      <c r="B17" s="101" t="s">
        <v>110</v>
      </c>
      <c r="C17" s="54"/>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v>1.4912680301647221</v>
      </c>
      <c r="AI17" s="67">
        <v>1.3478959212959982</v>
      </c>
      <c r="AJ17" s="67">
        <v>1.5051060576493596</v>
      </c>
      <c r="AK17" s="67">
        <v>1.9607045755212433</v>
      </c>
      <c r="AL17" s="67">
        <v>2.4627593619229615</v>
      </c>
      <c r="AM17" s="67">
        <v>2.7841209908963616</v>
      </c>
      <c r="AN17" s="67">
        <v>3.004398868175747</v>
      </c>
      <c r="AO17" s="67">
        <v>3.2337940037008823</v>
      </c>
      <c r="AP17" s="67">
        <v>3.354403216763111</v>
      </c>
      <c r="AQ17" s="67">
        <v>3.3222469338325959</v>
      </c>
      <c r="AR17" s="67">
        <v>3.6409883414059858</v>
      </c>
      <c r="AS17" s="67">
        <v>3.6283283378843683</v>
      </c>
      <c r="AT17" s="67">
        <v>3.8144694223013422</v>
      </c>
      <c r="AU17" s="67">
        <v>4.6652410764957635</v>
      </c>
      <c r="AV17" s="67">
        <v>5.91032142345348</v>
      </c>
      <c r="AW17" s="67">
        <v>6.698203457550397</v>
      </c>
      <c r="AX17" s="67">
        <v>6.8630999179003016</v>
      </c>
      <c r="AY17" s="67">
        <v>7.0749317527019109</v>
      </c>
      <c r="AZ17" s="67">
        <v>7.2397143521355654</v>
      </c>
      <c r="BA17" s="67">
        <v>7.3166671059905273</v>
      </c>
      <c r="BB17" s="67">
        <v>7.3581576399008508</v>
      </c>
      <c r="BC17" s="67">
        <v>8.3917037271076627</v>
      </c>
      <c r="BD17" s="67">
        <v>10.947972012438067</v>
      </c>
      <c r="BE17" s="67">
        <v>13.01415280625735</v>
      </c>
      <c r="BF17" s="67">
        <v>14.482659177684903</v>
      </c>
      <c r="BG17" s="67">
        <v>23.276391501971819</v>
      </c>
      <c r="BH17" s="67">
        <v>25.057751083323343</v>
      </c>
      <c r="BI17" s="67">
        <v>25.087027142936495</v>
      </c>
      <c r="BJ17" s="67">
        <v>25.413797917594501</v>
      </c>
      <c r="BK17" s="67">
        <v>26.017194579809974</v>
      </c>
      <c r="BL17" s="67">
        <v>29.708587414487823</v>
      </c>
      <c r="BM17" s="67">
        <v>32.616336515751122</v>
      </c>
      <c r="BN17" s="67">
        <v>33.163344746305526</v>
      </c>
      <c r="BO17" s="67">
        <v>33.561673642744303</v>
      </c>
      <c r="BP17" s="67">
        <v>32.776275724124389</v>
      </c>
      <c r="BQ17" s="67">
        <v>31.856585975944135</v>
      </c>
      <c r="BR17" s="67">
        <v>31.414351355376557</v>
      </c>
      <c r="BS17" s="67">
        <v>29.857271733600502</v>
      </c>
      <c r="BT17" s="67">
        <v>28.015622270835994</v>
      </c>
      <c r="BU17" s="67">
        <v>25.974795928845985</v>
      </c>
      <c r="BV17" s="67">
        <v>22.470613411247093</v>
      </c>
      <c r="BW17" s="67">
        <v>23.922609958251002</v>
      </c>
      <c r="BX17" s="67">
        <v>23.479659481610664</v>
      </c>
      <c r="BY17" s="67">
        <v>23.08680747078192</v>
      </c>
      <c r="BZ17" s="67">
        <v>22.884619455714049</v>
      </c>
      <c r="CA17" s="68">
        <v>22.534364585333549</v>
      </c>
    </row>
    <row r="18" spans="1:79" ht="15.4" thickBot="1" x14ac:dyDescent="0.45">
      <c r="A18" s="58"/>
      <c r="B18" s="102"/>
      <c r="C18" s="102"/>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4"/>
    </row>
    <row r="19" spans="1:79" ht="38.25" customHeight="1" x14ac:dyDescent="0.4">
      <c r="A19" s="58"/>
      <c r="B19" s="59" t="s">
        <v>112</v>
      </c>
      <c r="C19" s="54"/>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8"/>
    </row>
    <row r="20" spans="1:79" x14ac:dyDescent="0.4">
      <c r="A20" s="58"/>
      <c r="B20" s="64" t="s">
        <v>107</v>
      </c>
      <c r="C20" s="54"/>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56">
        <v>1514.9430002149923</v>
      </c>
      <c r="AI20" s="56">
        <v>1575.4141601198862</v>
      </c>
      <c r="AJ20" s="56">
        <v>1597.3568916308218</v>
      </c>
      <c r="AK20" s="56">
        <v>1821.3385135358574</v>
      </c>
      <c r="AL20" s="56">
        <v>1957.0683048830467</v>
      </c>
      <c r="AM20" s="56">
        <v>2134.5387023203825</v>
      </c>
      <c r="AN20" s="56">
        <v>2204.2210219027488</v>
      </c>
      <c r="AO20" s="56">
        <v>2245.3040650513544</v>
      </c>
      <c r="AP20" s="56">
        <v>2285.7261267883914</v>
      </c>
      <c r="AQ20" s="56">
        <v>2179.5243263615448</v>
      </c>
      <c r="AR20" s="56">
        <v>1991.5117691988676</v>
      </c>
      <c r="AS20" s="56">
        <v>1868.1835383866519</v>
      </c>
      <c r="AT20" s="56">
        <v>1925.5987962990973</v>
      </c>
      <c r="AU20" s="56">
        <v>2279.0922242516904</v>
      </c>
      <c r="AV20" s="56">
        <v>2611.4382838112037</v>
      </c>
      <c r="AW20" s="56">
        <v>2830.1145110256903</v>
      </c>
      <c r="AX20" s="56">
        <v>2869.6307223384342</v>
      </c>
      <c r="AY20" s="56">
        <v>2900.9623973793564</v>
      </c>
      <c r="AZ20" s="56">
        <v>2851.6967890561459</v>
      </c>
      <c r="BA20" s="56">
        <v>2767.0227562928817</v>
      </c>
      <c r="BB20" s="56">
        <v>2723.9694301995673</v>
      </c>
      <c r="BC20" s="56">
        <v>2781.7230286351332</v>
      </c>
      <c r="BD20" s="56">
        <v>2847.1259714045955</v>
      </c>
      <c r="BE20" s="56">
        <v>2943.3841163192023</v>
      </c>
      <c r="BF20" s="56">
        <v>3026.7073874399307</v>
      </c>
      <c r="BG20" s="56">
        <v>3406.3543899847368</v>
      </c>
      <c r="BH20" s="56">
        <v>3466.6149416327298</v>
      </c>
      <c r="BI20" s="56">
        <v>3469.2410843078642</v>
      </c>
      <c r="BJ20" s="56">
        <v>3464.9194760146229</v>
      </c>
      <c r="BK20" s="56">
        <v>3526.7237898594872</v>
      </c>
      <c r="BL20" s="56">
        <v>3737.0759112753135</v>
      </c>
      <c r="BM20" s="56">
        <v>4118.0461527602174</v>
      </c>
      <c r="BN20" s="56">
        <v>4144.6035756605961</v>
      </c>
      <c r="BO20" s="56">
        <v>4152.8748988263524</v>
      </c>
      <c r="BP20" s="56">
        <v>4119.9596316979387</v>
      </c>
      <c r="BQ20" s="56">
        <v>3960.8885215288351</v>
      </c>
      <c r="BR20" s="56">
        <v>3915.0669491654467</v>
      </c>
      <c r="BS20" s="56">
        <v>3861.1542031657468</v>
      </c>
      <c r="BT20" s="56">
        <v>3716.6113082151169</v>
      </c>
      <c r="BU20" s="56">
        <v>3659.4645433394239</v>
      </c>
      <c r="BV20" s="56">
        <v>3598.7545629950641</v>
      </c>
      <c r="BW20" s="56">
        <v>3556.4968702140986</v>
      </c>
      <c r="BX20" s="56">
        <v>3530.1705712240641</v>
      </c>
      <c r="BY20" s="56">
        <v>3528.7272996411943</v>
      </c>
      <c r="BZ20" s="56">
        <v>3538.6549652125459</v>
      </c>
      <c r="CA20" s="57">
        <v>3571.920172820362</v>
      </c>
    </row>
    <row r="21" spans="1:79" x14ac:dyDescent="0.4">
      <c r="A21" s="58"/>
      <c r="B21" s="64" t="s">
        <v>108</v>
      </c>
      <c r="C21" s="54"/>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56">
        <v>2164.2363541876693</v>
      </c>
      <c r="AI21" s="56">
        <v>2125.2602490980225</v>
      </c>
      <c r="AJ21" s="56">
        <v>2114.238636375429</v>
      </c>
      <c r="AK21" s="56">
        <v>2234.6800467125504</v>
      </c>
      <c r="AL21" s="56">
        <v>2309.2388399175466</v>
      </c>
      <c r="AM21" s="56">
        <v>2363.6728174047416</v>
      </c>
      <c r="AN21" s="56">
        <v>2345.5244136016631</v>
      </c>
      <c r="AO21" s="56">
        <v>2402.1592213400395</v>
      </c>
      <c r="AP21" s="56">
        <v>2449.8304128567711</v>
      </c>
      <c r="AQ21" s="56">
        <v>2422.2613136785435</v>
      </c>
      <c r="AR21" s="56">
        <v>2359.1986861060473</v>
      </c>
      <c r="AS21" s="56">
        <v>2347.9696174884825</v>
      </c>
      <c r="AT21" s="56">
        <v>2378.0050554488871</v>
      </c>
      <c r="AU21" s="56">
        <v>2526.9054841256329</v>
      </c>
      <c r="AV21" s="56">
        <v>2654.1991795858867</v>
      </c>
      <c r="AW21" s="56">
        <v>2757.6410918113856</v>
      </c>
      <c r="AX21" s="56">
        <v>2790.7029864400256</v>
      </c>
      <c r="AY21" s="56">
        <v>2814.2241358584383</v>
      </c>
      <c r="AZ21" s="56">
        <v>2854.7058330547998</v>
      </c>
      <c r="BA21" s="56">
        <v>2945.6271469834514</v>
      </c>
      <c r="BB21" s="56">
        <v>3025.5903307121312</v>
      </c>
      <c r="BC21" s="56">
        <v>3190.5146792359828</v>
      </c>
      <c r="BD21" s="56">
        <v>3257.5420628970469</v>
      </c>
      <c r="BE21" s="56">
        <v>3455.0671967194903</v>
      </c>
      <c r="BF21" s="56">
        <v>3558.4370003426266</v>
      </c>
      <c r="BG21" s="56">
        <v>3648.8315419850237</v>
      </c>
      <c r="BH21" s="56">
        <v>3796.7232659281112</v>
      </c>
      <c r="BI21" s="56">
        <v>3894.1333127899829</v>
      </c>
      <c r="BJ21" s="56">
        <v>3875.3177897843075</v>
      </c>
      <c r="BK21" s="56">
        <v>4012.9406151888779</v>
      </c>
      <c r="BL21" s="56">
        <v>4212.0257366794804</v>
      </c>
      <c r="BM21" s="56">
        <v>4410.9152825675146</v>
      </c>
      <c r="BN21" s="56">
        <v>4463.6667690033637</v>
      </c>
      <c r="BO21" s="56">
        <v>4536.8749120797729</v>
      </c>
      <c r="BP21" s="56">
        <v>4667.806096826509</v>
      </c>
      <c r="BQ21" s="56">
        <v>4677.1839846579414</v>
      </c>
      <c r="BR21" s="56">
        <v>4721.4490655231066</v>
      </c>
      <c r="BS21" s="56">
        <v>4738.2283464274478</v>
      </c>
      <c r="BT21" s="56">
        <v>4657.285124261859</v>
      </c>
      <c r="BU21" s="56">
        <v>4607.4482263004302</v>
      </c>
      <c r="BV21" s="56">
        <v>4576.4796920110794</v>
      </c>
      <c r="BW21" s="56">
        <v>4539.8862128266446</v>
      </c>
      <c r="BX21" s="56">
        <v>4534.1872739148821</v>
      </c>
      <c r="BY21" s="56">
        <v>4598.5127804227968</v>
      </c>
      <c r="BZ21" s="56">
        <v>4687.3275877876004</v>
      </c>
      <c r="CA21" s="57">
        <v>4790.4943913349371</v>
      </c>
    </row>
    <row r="22" spans="1:79" x14ac:dyDescent="0.4">
      <c r="A22" s="58"/>
      <c r="B22" s="60" t="s">
        <v>100</v>
      </c>
      <c r="C22" s="54"/>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105">
        <v>3679.1793544026618</v>
      </c>
      <c r="AI22" s="105">
        <v>3700.6744092179083</v>
      </c>
      <c r="AJ22" s="105">
        <v>3711.5955280062512</v>
      </c>
      <c r="AK22" s="105">
        <v>4056.0185602484084</v>
      </c>
      <c r="AL22" s="105">
        <v>4266.3071448005931</v>
      </c>
      <c r="AM22" s="105">
        <v>4498.2115197251242</v>
      </c>
      <c r="AN22" s="105">
        <v>4549.7454355044119</v>
      </c>
      <c r="AO22" s="105">
        <v>4647.4632863913939</v>
      </c>
      <c r="AP22" s="105">
        <v>4735.556539645162</v>
      </c>
      <c r="AQ22" s="105">
        <v>4601.7856400400888</v>
      </c>
      <c r="AR22" s="105">
        <v>4350.7104553049148</v>
      </c>
      <c r="AS22" s="105">
        <v>4216.1531558751349</v>
      </c>
      <c r="AT22" s="105">
        <v>4303.6038517479847</v>
      </c>
      <c r="AU22" s="105">
        <v>4805.9977083773229</v>
      </c>
      <c r="AV22" s="105">
        <v>5265.6374633970909</v>
      </c>
      <c r="AW22" s="105">
        <v>5587.7556028370764</v>
      </c>
      <c r="AX22" s="105">
        <v>5660.3337087784594</v>
      </c>
      <c r="AY22" s="105">
        <v>5715.1865332377938</v>
      </c>
      <c r="AZ22" s="105">
        <v>5706.4026221109461</v>
      </c>
      <c r="BA22" s="105">
        <v>5712.6499032763331</v>
      </c>
      <c r="BB22" s="105">
        <v>5749.5597609116994</v>
      </c>
      <c r="BC22" s="105">
        <v>5972.2377078711161</v>
      </c>
      <c r="BD22" s="105">
        <v>6104.6680343016424</v>
      </c>
      <c r="BE22" s="105">
        <v>6398.4513130386922</v>
      </c>
      <c r="BF22" s="105">
        <v>6585.1443877825586</v>
      </c>
      <c r="BG22" s="105">
        <v>7055.1859319697605</v>
      </c>
      <c r="BH22" s="105">
        <v>7263.3382075608415</v>
      </c>
      <c r="BI22" s="105">
        <v>7363.3743970978476</v>
      </c>
      <c r="BJ22" s="105">
        <v>7340.2372657989308</v>
      </c>
      <c r="BK22" s="105">
        <v>7539.6644050483646</v>
      </c>
      <c r="BL22" s="105">
        <v>7949.1016479547943</v>
      </c>
      <c r="BM22" s="105">
        <v>8528.9614353277339</v>
      </c>
      <c r="BN22" s="105">
        <v>8608.2703446639607</v>
      </c>
      <c r="BO22" s="105">
        <v>8689.7498109061253</v>
      </c>
      <c r="BP22" s="105">
        <v>8787.7657285244477</v>
      </c>
      <c r="BQ22" s="105">
        <v>8638.0725061867761</v>
      </c>
      <c r="BR22" s="105">
        <v>8636.5160146885537</v>
      </c>
      <c r="BS22" s="105">
        <v>8599.3825495931942</v>
      </c>
      <c r="BT22" s="105">
        <v>8373.896432476975</v>
      </c>
      <c r="BU22" s="105">
        <v>8266.9127696398555</v>
      </c>
      <c r="BV22" s="105">
        <v>8175.234255006143</v>
      </c>
      <c r="BW22" s="105">
        <v>8096.3830830407423</v>
      </c>
      <c r="BX22" s="105">
        <v>8064.3578451389467</v>
      </c>
      <c r="BY22" s="105">
        <v>8127.2400800639925</v>
      </c>
      <c r="BZ22" s="105">
        <v>8225.9825530001453</v>
      </c>
      <c r="CA22" s="106">
        <v>8362.4145641552986</v>
      </c>
    </row>
    <row r="23" spans="1:79" x14ac:dyDescent="0.4">
      <c r="A23" s="58"/>
      <c r="B23" s="64" t="s">
        <v>109</v>
      </c>
      <c r="C23" s="54"/>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56">
        <v>346.58257952757486</v>
      </c>
      <c r="AI23" s="56">
        <v>313.27484097265364</v>
      </c>
      <c r="AJ23" s="56">
        <v>351.52002534384746</v>
      </c>
      <c r="AK23" s="56">
        <v>509.49572363481849</v>
      </c>
      <c r="AL23" s="56">
        <v>702.99506459495251</v>
      </c>
      <c r="AM23" s="56">
        <v>820.77652195130315</v>
      </c>
      <c r="AN23" s="56">
        <v>873.87889909881062</v>
      </c>
      <c r="AO23" s="56">
        <v>933.05715110481117</v>
      </c>
      <c r="AP23" s="56">
        <v>950.29183473920637</v>
      </c>
      <c r="AQ23" s="56">
        <v>883.59120889719168</v>
      </c>
      <c r="AR23" s="56">
        <v>769.43604277201393</v>
      </c>
      <c r="AS23" s="56">
        <v>722.45935571629434</v>
      </c>
      <c r="AT23" s="56">
        <v>793.02002950335827</v>
      </c>
      <c r="AU23" s="56">
        <v>1003.2687481685513</v>
      </c>
      <c r="AV23" s="56">
        <v>1243.9191910530367</v>
      </c>
      <c r="AW23" s="56">
        <v>1377.3968757405621</v>
      </c>
      <c r="AX23" s="56">
        <v>1434.4460884537657</v>
      </c>
      <c r="AY23" s="56">
        <v>1467.798254575109</v>
      </c>
      <c r="AZ23" s="56">
        <v>1433.9098028700862</v>
      </c>
      <c r="BA23" s="56">
        <v>1360.755835082437</v>
      </c>
      <c r="BB23" s="56">
        <v>1307.788287775752</v>
      </c>
      <c r="BC23" s="56">
        <v>1306.2501341676796</v>
      </c>
      <c r="BD23" s="56">
        <v>1363.3369622705627</v>
      </c>
      <c r="BE23" s="56">
        <v>1439.2459183243163</v>
      </c>
      <c r="BF23" s="56">
        <v>1520.9046408705854</v>
      </c>
      <c r="BG23" s="56">
        <v>1891.859331546565</v>
      </c>
      <c r="BH23" s="56">
        <v>1969.5964787325865</v>
      </c>
      <c r="BI23" s="56">
        <v>1973.9458805619167</v>
      </c>
      <c r="BJ23" s="56">
        <v>1993.6388097597314</v>
      </c>
      <c r="BK23" s="56">
        <v>2039.4929899988413</v>
      </c>
      <c r="BL23" s="56">
        <v>2197.2524294559653</v>
      </c>
      <c r="BM23" s="56">
        <v>2516.9675937395414</v>
      </c>
      <c r="BN23" s="56">
        <v>2571.6564175438853</v>
      </c>
      <c r="BO23" s="56">
        <v>2626.6334292334996</v>
      </c>
      <c r="BP23" s="56">
        <v>2640.1320571538481</v>
      </c>
      <c r="BQ23" s="56">
        <v>2573.8640481576135</v>
      </c>
      <c r="BR23" s="56">
        <v>2528.4085517953981</v>
      </c>
      <c r="BS23" s="56">
        <v>2458.7975834871531</v>
      </c>
      <c r="BT23" s="56">
        <v>2344.8155665816739</v>
      </c>
      <c r="BU23" s="56">
        <v>2269.6929408948845</v>
      </c>
      <c r="BV23" s="56">
        <v>2215.4505389412711</v>
      </c>
      <c r="BW23" s="56">
        <v>2134.5946021079158</v>
      </c>
      <c r="BX23" s="56">
        <v>2092.8703873048466</v>
      </c>
      <c r="BY23" s="56">
        <v>2069.9520883220707</v>
      </c>
      <c r="BZ23" s="56">
        <v>2054.3579937481527</v>
      </c>
      <c r="CA23" s="57">
        <v>2053.2868400911311</v>
      </c>
    </row>
    <row r="24" spans="1:79" x14ac:dyDescent="0.4">
      <c r="A24" s="58"/>
      <c r="B24" s="101" t="s">
        <v>110</v>
      </c>
      <c r="C24" s="54"/>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56">
        <v>75.664317325319502</v>
      </c>
      <c r="AI24" s="56">
        <v>67.856218349577034</v>
      </c>
      <c r="AJ24" s="56">
        <v>75.183878198179713</v>
      </c>
      <c r="AK24" s="56">
        <v>97.194496382354799</v>
      </c>
      <c r="AL24" s="56">
        <v>120.79455375333342</v>
      </c>
      <c r="AM24" s="56">
        <v>135.13182502045146</v>
      </c>
      <c r="AN24" s="56">
        <v>144.31736325178917</v>
      </c>
      <c r="AO24" s="56">
        <v>153.74858573198699</v>
      </c>
      <c r="AP24" s="56">
        <v>157.86912729495063</v>
      </c>
      <c r="AQ24" s="56">
        <v>154.79670738200522</v>
      </c>
      <c r="AR24" s="56">
        <v>167.96550912976824</v>
      </c>
      <c r="AS24" s="56">
        <v>165.73763648293297</v>
      </c>
      <c r="AT24" s="56">
        <v>172.54577384092559</v>
      </c>
      <c r="AU24" s="56">
        <v>208.99744989229299</v>
      </c>
      <c r="AV24" s="56">
        <v>263.0667834358606</v>
      </c>
      <c r="AW24" s="56">
        <v>296.36757035309927</v>
      </c>
      <c r="AX24" s="56">
        <v>301.91359835915455</v>
      </c>
      <c r="AY24" s="56">
        <v>309.01645567599525</v>
      </c>
      <c r="AZ24" s="56">
        <v>314.16916994165791</v>
      </c>
      <c r="BA24" s="56">
        <v>315.57761940869216</v>
      </c>
      <c r="BB24" s="56">
        <v>315.31357730120203</v>
      </c>
      <c r="BC24" s="56">
        <v>356.8963436017379</v>
      </c>
      <c r="BD24" s="56">
        <v>461.66703265742035</v>
      </c>
      <c r="BE24" s="56">
        <v>545.4609500086907</v>
      </c>
      <c r="BF24" s="56">
        <v>603.8466968681164</v>
      </c>
      <c r="BG24" s="56">
        <v>965.42478232981409</v>
      </c>
      <c r="BH24" s="56">
        <v>1033.6503210677065</v>
      </c>
      <c r="BI24" s="56">
        <v>1026.2221689821031</v>
      </c>
      <c r="BJ24" s="56">
        <v>1032.1581479000283</v>
      </c>
      <c r="BK24" s="56">
        <v>1048.6998500467562</v>
      </c>
      <c r="BL24" s="56">
        <v>1187.5834431758803</v>
      </c>
      <c r="BM24" s="56">
        <v>1294.299068085362</v>
      </c>
      <c r="BN24" s="56">
        <v>1305.5406954690782</v>
      </c>
      <c r="BO24" s="56">
        <v>1308.1413175375858</v>
      </c>
      <c r="BP24" s="56">
        <v>1268.9227922618811</v>
      </c>
      <c r="BQ24" s="56">
        <v>1224.7822366760529</v>
      </c>
      <c r="BR24" s="56">
        <v>1197.6496894920533</v>
      </c>
      <c r="BS24" s="56">
        <v>1129.0754701860724</v>
      </c>
      <c r="BT24" s="56">
        <v>1050.3363802660367</v>
      </c>
      <c r="BU24" s="56">
        <v>966.86379783532425</v>
      </c>
      <c r="BV24" s="56">
        <v>830.39960869353638</v>
      </c>
      <c r="BW24" s="56">
        <v>877.92616089584953</v>
      </c>
      <c r="BX24" s="56">
        <v>856.07829808621659</v>
      </c>
      <c r="BY24" s="56">
        <v>836.66041424881928</v>
      </c>
      <c r="BZ24" s="56">
        <v>823.30621153094137</v>
      </c>
      <c r="CA24" s="57">
        <v>805.08626599976947</v>
      </c>
    </row>
    <row r="25" spans="1:79" ht="15.4" thickBot="1" x14ac:dyDescent="0.45">
      <c r="A25" s="58"/>
      <c r="B25" s="102"/>
      <c r="C25" s="102"/>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8"/>
    </row>
    <row r="26" spans="1:79" ht="39" customHeight="1" x14ac:dyDescent="0.4">
      <c r="A26" s="58"/>
      <c r="B26" s="59" t="s">
        <v>113</v>
      </c>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85"/>
    </row>
    <row r="27" spans="1:79" x14ac:dyDescent="0.4">
      <c r="A27" s="58"/>
      <c r="B27" s="64" t="s">
        <v>107</v>
      </c>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86">
        <v>3.2453497679603101E-2</v>
      </c>
      <c r="AI27" s="86">
        <v>3.286196774482944E-2</v>
      </c>
      <c r="AJ27" s="86">
        <v>3.4782536024109308E-2</v>
      </c>
      <c r="AK27" s="86">
        <v>3.9645285106841607E-2</v>
      </c>
      <c r="AL27" s="86">
        <v>4.2072453854064246E-2</v>
      </c>
      <c r="AM27" s="86">
        <v>4.4407251089032714E-2</v>
      </c>
      <c r="AN27" s="86">
        <v>4.5413488010497702E-2</v>
      </c>
      <c r="AO27" s="86">
        <v>4.4905599885849627E-2</v>
      </c>
      <c r="AP27" s="86">
        <v>4.4750462759091739E-2</v>
      </c>
      <c r="AQ27" s="86">
        <v>4.0581330515805578E-2</v>
      </c>
      <c r="AR27" s="86">
        <v>3.5750743210264509E-2</v>
      </c>
      <c r="AS27" s="86">
        <v>3.3115996256494508E-2</v>
      </c>
      <c r="AT27" s="86">
        <v>3.4548705663083039E-2</v>
      </c>
      <c r="AU27" s="86">
        <v>4.1459480840102071E-2</v>
      </c>
      <c r="AV27" s="86">
        <v>4.7587768690766148E-2</v>
      </c>
      <c r="AW27" s="86">
        <v>5.0161796883548423E-2</v>
      </c>
      <c r="AX27" s="86">
        <v>4.9379376175802549E-2</v>
      </c>
      <c r="AY27" s="86">
        <v>4.9164499164700004E-2</v>
      </c>
      <c r="AZ27" s="86">
        <v>4.7240016061159573E-2</v>
      </c>
      <c r="BA27" s="86">
        <v>4.4354117206233362E-2</v>
      </c>
      <c r="BB27" s="86">
        <v>4.2561594181922652E-2</v>
      </c>
      <c r="BC27" s="86">
        <v>4.2206177204704855E-2</v>
      </c>
      <c r="BD27" s="86">
        <v>4.235525650941966E-2</v>
      </c>
      <c r="BE27" s="86">
        <v>4.2853652187179424E-2</v>
      </c>
      <c r="BF27" s="86">
        <v>4.3156461584547598E-2</v>
      </c>
      <c r="BG27" s="86">
        <v>4.7173329832483263E-2</v>
      </c>
      <c r="BH27" s="86">
        <v>4.7350925364809338E-2</v>
      </c>
      <c r="BI27" s="86">
        <v>4.6087514837800089E-2</v>
      </c>
      <c r="BJ27" s="86">
        <v>4.53455232866425E-2</v>
      </c>
      <c r="BK27" s="86">
        <v>4.547971848262778E-2</v>
      </c>
      <c r="BL27" s="86">
        <v>4.9760219336033203E-2</v>
      </c>
      <c r="BM27" s="86">
        <v>5.6613013227754409E-2</v>
      </c>
      <c r="BN27" s="86">
        <v>5.6338201805061057E-2</v>
      </c>
      <c r="BO27" s="86">
        <v>5.6232752025849597E-2</v>
      </c>
      <c r="BP27" s="86">
        <v>5.527600604544395E-2</v>
      </c>
      <c r="BQ27" s="86">
        <v>5.2332085553021802E-2</v>
      </c>
      <c r="BR27" s="86">
        <v>5.073544011381402E-2</v>
      </c>
      <c r="BS27" s="86">
        <v>4.9321486426977375E-2</v>
      </c>
      <c r="BT27" s="86">
        <v>4.7083301871935046E-2</v>
      </c>
      <c r="BU27" s="86">
        <v>4.5819075190237965E-2</v>
      </c>
      <c r="BV27" s="86">
        <v>4.4810390145100749E-2</v>
      </c>
      <c r="BW27" s="86">
        <v>4.4053670844304497E-2</v>
      </c>
      <c r="BX27" s="86">
        <v>4.3346872623392339E-2</v>
      </c>
      <c r="BY27" s="86">
        <v>4.2920607567198739E-2</v>
      </c>
      <c r="BZ27" s="86">
        <v>4.2668911881358719E-2</v>
      </c>
      <c r="CA27" s="87">
        <v>4.2684516480893692E-2</v>
      </c>
    </row>
    <row r="28" spans="1:79" x14ac:dyDescent="0.4">
      <c r="A28" s="58"/>
      <c r="B28" s="64" t="s">
        <v>108</v>
      </c>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86">
        <v>4.6362826514776148E-2</v>
      </c>
      <c r="AI28" s="86">
        <v>4.4331348240460568E-2</v>
      </c>
      <c r="AJ28" s="86">
        <v>4.603766504441776E-2</v>
      </c>
      <c r="AK28" s="86">
        <v>4.864253784569466E-2</v>
      </c>
      <c r="AL28" s="86">
        <v>4.9643307945886839E-2</v>
      </c>
      <c r="AM28" s="86">
        <v>4.9174190273856729E-2</v>
      </c>
      <c r="AN28" s="86">
        <v>4.8324756808407032E-2</v>
      </c>
      <c r="AO28" s="86">
        <v>4.8042669380341893E-2</v>
      </c>
      <c r="AP28" s="86">
        <v>4.7963333564671959E-2</v>
      </c>
      <c r="AQ28" s="86">
        <v>4.5100935913909304E-2</v>
      </c>
      <c r="AR28" s="86">
        <v>4.2351296996301323E-2</v>
      </c>
      <c r="AS28" s="86">
        <v>4.1620831928676716E-2</v>
      </c>
      <c r="AT28" s="86">
        <v>4.2665687620873367E-2</v>
      </c>
      <c r="AU28" s="86">
        <v>4.5967507759916773E-2</v>
      </c>
      <c r="AV28" s="86">
        <v>4.8366992779556708E-2</v>
      </c>
      <c r="AW28" s="86">
        <v>4.8877256304034326E-2</v>
      </c>
      <c r="AX28" s="86">
        <v>4.8021221507575436E-2</v>
      </c>
      <c r="AY28" s="86">
        <v>4.7694489353492152E-2</v>
      </c>
      <c r="AZ28" s="86">
        <v>4.7289862625272093E-2</v>
      </c>
      <c r="BA28" s="86">
        <v>4.7217064415547509E-2</v>
      </c>
      <c r="BB28" s="86">
        <v>4.7274373342392643E-2</v>
      </c>
      <c r="BC28" s="86">
        <v>4.8408639731511056E-2</v>
      </c>
      <c r="BD28" s="86">
        <v>4.8460809619941279E-2</v>
      </c>
      <c r="BE28" s="86">
        <v>5.0303406582456772E-2</v>
      </c>
      <c r="BF28" s="86">
        <v>5.0738155377554536E-2</v>
      </c>
      <c r="BG28" s="86">
        <v>5.0531305356633568E-2</v>
      </c>
      <c r="BH28" s="86">
        <v>5.1859916091841429E-2</v>
      </c>
      <c r="BI28" s="86">
        <v>5.1732042389722115E-2</v>
      </c>
      <c r="BJ28" s="86">
        <v>5.0716420481415725E-2</v>
      </c>
      <c r="BK28" s="86">
        <v>5.174984499525119E-2</v>
      </c>
      <c r="BL28" s="86">
        <v>5.6084310161808489E-2</v>
      </c>
      <c r="BM28" s="86">
        <v>6.0639243946093546E-2</v>
      </c>
      <c r="BN28" s="86">
        <v>6.0675274397642365E-2</v>
      </c>
      <c r="BO28" s="86">
        <v>6.1432373504768947E-2</v>
      </c>
      <c r="BP28" s="86">
        <v>6.262626362695857E-2</v>
      </c>
      <c r="BQ28" s="86">
        <v>6.1795930660999004E-2</v>
      </c>
      <c r="BR28" s="86">
        <v>6.1185363986006214E-2</v>
      </c>
      <c r="BS28" s="86">
        <v>6.0525027693696852E-2</v>
      </c>
      <c r="BT28" s="86">
        <v>5.9000079164749114E-2</v>
      </c>
      <c r="BU28" s="86">
        <v>5.7688499018313105E-2</v>
      </c>
      <c r="BV28" s="86">
        <v>5.6984669807399774E-2</v>
      </c>
      <c r="BW28" s="86">
        <v>5.6234733275168425E-2</v>
      </c>
      <c r="BX28" s="86">
        <v>5.5675167600993558E-2</v>
      </c>
      <c r="BY28" s="86">
        <v>5.5932619803560277E-2</v>
      </c>
      <c r="BZ28" s="86">
        <v>5.6519544789910843E-2</v>
      </c>
      <c r="CA28" s="87">
        <v>5.7246502414724752E-2</v>
      </c>
    </row>
    <row r="29" spans="1:79" x14ac:dyDescent="0.4">
      <c r="A29" s="58"/>
      <c r="B29" s="60" t="s">
        <v>100</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109">
        <f t="shared" ref="AH29:BW29" si="2">SUM(AH27:AH28)</f>
        <v>7.8816324194379256E-2</v>
      </c>
      <c r="AI29" s="109">
        <f t="shared" si="2"/>
        <v>7.7193315985290001E-2</v>
      </c>
      <c r="AJ29" s="109">
        <f t="shared" si="2"/>
        <v>8.0820201068527067E-2</v>
      </c>
      <c r="AK29" s="109">
        <f t="shared" si="2"/>
        <v>8.828782295253626E-2</v>
      </c>
      <c r="AL29" s="109">
        <f t="shared" si="2"/>
        <v>9.1715761799951084E-2</v>
      </c>
      <c r="AM29" s="109">
        <f t="shared" si="2"/>
        <v>9.3581441362889442E-2</v>
      </c>
      <c r="AN29" s="109">
        <f t="shared" si="2"/>
        <v>9.3738244818904734E-2</v>
      </c>
      <c r="AO29" s="109">
        <f t="shared" si="2"/>
        <v>9.2948269266191513E-2</v>
      </c>
      <c r="AP29" s="109">
        <f t="shared" si="2"/>
        <v>9.2713796323763698E-2</v>
      </c>
      <c r="AQ29" s="109">
        <f t="shared" si="2"/>
        <v>8.5682266429714882E-2</v>
      </c>
      <c r="AR29" s="109">
        <f t="shared" si="2"/>
        <v>7.8102040206565831E-2</v>
      </c>
      <c r="AS29" s="109">
        <f t="shared" si="2"/>
        <v>7.4736828185171217E-2</v>
      </c>
      <c r="AT29" s="109">
        <f t="shared" si="2"/>
        <v>7.7214393283956406E-2</v>
      </c>
      <c r="AU29" s="109">
        <f t="shared" si="2"/>
        <v>8.7426988600018851E-2</v>
      </c>
      <c r="AV29" s="109">
        <f t="shared" si="2"/>
        <v>9.5954761470322864E-2</v>
      </c>
      <c r="AW29" s="109">
        <f t="shared" si="2"/>
        <v>9.9039053187582743E-2</v>
      </c>
      <c r="AX29" s="109">
        <f t="shared" si="2"/>
        <v>9.7400597683377985E-2</v>
      </c>
      <c r="AY29" s="109">
        <f t="shared" si="2"/>
        <v>9.6858988518192163E-2</v>
      </c>
      <c r="AZ29" s="109">
        <f t="shared" si="2"/>
        <v>9.4529878686431673E-2</v>
      </c>
      <c r="BA29" s="109">
        <f t="shared" si="2"/>
        <v>9.1571181621780878E-2</v>
      </c>
      <c r="BB29" s="109">
        <f t="shared" si="2"/>
        <v>8.9835967524315302E-2</v>
      </c>
      <c r="BC29" s="109">
        <f t="shared" si="2"/>
        <v>9.0614816936215911E-2</v>
      </c>
      <c r="BD29" s="109">
        <f t="shared" si="2"/>
        <v>9.0816066129360939E-2</v>
      </c>
      <c r="BE29" s="109">
        <f t="shared" si="2"/>
        <v>9.3157058769636203E-2</v>
      </c>
      <c r="BF29" s="109">
        <f t="shared" si="2"/>
        <v>9.3894616962102134E-2</v>
      </c>
      <c r="BG29" s="109">
        <f t="shared" si="2"/>
        <v>9.7704635189116831E-2</v>
      </c>
      <c r="BH29" s="109">
        <f t="shared" si="2"/>
        <v>9.9210841456650767E-2</v>
      </c>
      <c r="BI29" s="109">
        <f t="shared" si="2"/>
        <v>9.7819557227522197E-2</v>
      </c>
      <c r="BJ29" s="109">
        <f t="shared" si="2"/>
        <v>9.6061943768058225E-2</v>
      </c>
      <c r="BK29" s="109">
        <f t="shared" si="2"/>
        <v>9.7229563477878977E-2</v>
      </c>
      <c r="BL29" s="109">
        <f t="shared" si="2"/>
        <v>0.10584452949784169</v>
      </c>
      <c r="BM29" s="109">
        <f t="shared" si="2"/>
        <v>0.11725225717384796</v>
      </c>
      <c r="BN29" s="109">
        <f t="shared" si="2"/>
        <v>0.11701347620270341</v>
      </c>
      <c r="BO29" s="109">
        <f t="shared" si="2"/>
        <v>0.11766512553061854</v>
      </c>
      <c r="BP29" s="109">
        <f t="shared" si="2"/>
        <v>0.11790226967240253</v>
      </c>
      <c r="BQ29" s="109">
        <f t="shared" si="2"/>
        <v>0.1141280162140208</v>
      </c>
      <c r="BR29" s="109">
        <f t="shared" si="2"/>
        <v>0.11192080409982023</v>
      </c>
      <c r="BS29" s="109">
        <f t="shared" si="2"/>
        <v>0.10984651412067423</v>
      </c>
      <c r="BT29" s="109">
        <f t="shared" si="2"/>
        <v>0.10608338103668416</v>
      </c>
      <c r="BU29" s="109">
        <f t="shared" si="2"/>
        <v>0.10350757420855107</v>
      </c>
      <c r="BV29" s="109">
        <f t="shared" si="2"/>
        <v>0.10179505995250052</v>
      </c>
      <c r="BW29" s="109">
        <f t="shared" si="2"/>
        <v>0.10028840411947293</v>
      </c>
      <c r="BX29" s="109">
        <f>SUM(BX27:BX28)</f>
        <v>9.9022040224385904E-2</v>
      </c>
      <c r="BY29" s="109">
        <f>SUM(BY27:BY28)</f>
        <v>9.8853227370759023E-2</v>
      </c>
      <c r="BZ29" s="109">
        <f>SUM(BZ27:BZ28)</f>
        <v>9.9188456671269562E-2</v>
      </c>
      <c r="CA29" s="110">
        <f>SUM(CA27:CA28)</f>
        <v>9.9931018895618451E-2</v>
      </c>
    </row>
    <row r="30" spans="1:79" x14ac:dyDescent="0.4">
      <c r="A30" s="58"/>
      <c r="B30" s="64" t="s">
        <v>109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86">
        <v>7.4245809504996417E-3</v>
      </c>
      <c r="AI30" s="86">
        <v>6.5346802002379471E-3</v>
      </c>
      <c r="AJ30" s="86">
        <v>7.6543682935097113E-3</v>
      </c>
      <c r="AK30" s="86">
        <v>1.1090252072364849E-2</v>
      </c>
      <c r="AL30" s="86">
        <v>1.5112772171011958E-2</v>
      </c>
      <c r="AM30" s="86">
        <v>1.7075553166898624E-2</v>
      </c>
      <c r="AN30" s="86">
        <v>1.8004496151929783E-2</v>
      </c>
      <c r="AO30" s="86">
        <v>1.8660942965506574E-2</v>
      </c>
      <c r="AP30" s="86">
        <v>1.8605028337545359E-2</v>
      </c>
      <c r="AQ30" s="86">
        <v>1.6451895698258449E-2</v>
      </c>
      <c r="AR30" s="86">
        <v>1.3812577363241027E-2</v>
      </c>
      <c r="AS30" s="86">
        <v>1.2806536845963022E-2</v>
      </c>
      <c r="AT30" s="86">
        <v>1.4228205603835108E-2</v>
      </c>
      <c r="AU30" s="86">
        <v>1.8250688146603813E-2</v>
      </c>
      <c r="AV30" s="86">
        <v>2.266771499093043E-2</v>
      </c>
      <c r="AW30" s="86">
        <v>2.4413394595786755E-2</v>
      </c>
      <c r="AX30" s="86">
        <v>2.4683333801203064E-2</v>
      </c>
      <c r="AY30" s="86">
        <v>2.4875733007155315E-2</v>
      </c>
      <c r="AZ30" s="86">
        <v>2.3753549948855861E-2</v>
      </c>
      <c r="BA30" s="86">
        <v>2.1812297589909647E-2</v>
      </c>
      <c r="BB30" s="86">
        <v>2.0433986432845198E-2</v>
      </c>
      <c r="BC30" s="86">
        <v>1.9819307698438007E-2</v>
      </c>
      <c r="BD30" s="86">
        <v>2.0281676092208562E-2</v>
      </c>
      <c r="BE30" s="86">
        <v>2.0954432570906484E-2</v>
      </c>
      <c r="BF30" s="86">
        <v>2.1685896357166182E-2</v>
      </c>
      <c r="BG30" s="86">
        <v>2.6199653361407088E-2</v>
      </c>
      <c r="BH30" s="86">
        <v>2.6902963678836714E-2</v>
      </c>
      <c r="BI30" s="86">
        <v>2.6223101205306309E-2</v>
      </c>
      <c r="BJ30" s="86">
        <v>2.6090821359316525E-2</v>
      </c>
      <c r="BK30" s="86">
        <v>2.6300774474922999E-2</v>
      </c>
      <c r="BL30" s="86">
        <v>2.9257035559935623E-2</v>
      </c>
      <c r="BM30" s="86">
        <v>3.460211818721276E-2</v>
      </c>
      <c r="BN30" s="86">
        <v>3.4956901324821002E-2</v>
      </c>
      <c r="BO30" s="86">
        <v>3.55664039700875E-2</v>
      </c>
      <c r="BP30" s="86">
        <v>3.5421695501385915E-2</v>
      </c>
      <c r="BQ30" s="86">
        <v>3.4006428819673279E-2</v>
      </c>
      <c r="BR30" s="86">
        <v>3.2765702944164303E-2</v>
      </c>
      <c r="BS30" s="86">
        <v>3.1408108886512812E-2</v>
      </c>
      <c r="BT30" s="86">
        <v>2.9704924728434196E-2</v>
      </c>
      <c r="BU30" s="86">
        <v>2.8418155248121291E-2</v>
      </c>
      <c r="BV30" s="86">
        <v>2.7585988780104605E-2</v>
      </c>
      <c r="BW30" s="86">
        <v>2.6440829675643807E-2</v>
      </c>
      <c r="BX30" s="86">
        <v>2.5698301049605268E-2</v>
      </c>
      <c r="BY30" s="86">
        <v>2.5177236357938126E-2</v>
      </c>
      <c r="BZ30" s="86">
        <v>2.4771338565001848E-2</v>
      </c>
      <c r="CA30" s="87">
        <v>2.4536818216928213E-2</v>
      </c>
    </row>
    <row r="31" spans="1:79" x14ac:dyDescent="0.4">
      <c r="A31" s="58"/>
      <c r="B31" s="101" t="s">
        <v>110</v>
      </c>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86">
        <v>1.6209004209382979E-3</v>
      </c>
      <c r="AI31" s="86">
        <v>1.4154302501129057E-3</v>
      </c>
      <c r="AJ31" s="86">
        <v>1.637133170152451E-3</v>
      </c>
      <c r="AK31" s="86">
        <v>2.1156437923303597E-3</v>
      </c>
      <c r="AL31" s="86">
        <v>2.5968042484409396E-3</v>
      </c>
      <c r="AM31" s="86">
        <v>2.811301981678348E-3</v>
      </c>
      <c r="AN31" s="86">
        <v>2.9733655475639191E-3</v>
      </c>
      <c r="AO31" s="86">
        <v>3.0749387494374597E-3</v>
      </c>
      <c r="AP31" s="86">
        <v>3.090797457764301E-3</v>
      </c>
      <c r="AQ31" s="86">
        <v>2.8822143754249361E-3</v>
      </c>
      <c r="AR31" s="86">
        <v>3.0152429315018769E-3</v>
      </c>
      <c r="AS31" s="86">
        <v>2.9379163430959978E-3</v>
      </c>
      <c r="AT31" s="86">
        <v>3.0957815123774574E-3</v>
      </c>
      <c r="AU31" s="86">
        <v>3.8019197631568979E-3</v>
      </c>
      <c r="AV31" s="86">
        <v>4.7938185321000151E-3</v>
      </c>
      <c r="AW31" s="86">
        <v>5.2529075445555233E-3</v>
      </c>
      <c r="AX31" s="86">
        <v>5.1951998666289103E-3</v>
      </c>
      <c r="AY31" s="86">
        <v>5.2371031388361335E-3</v>
      </c>
      <c r="AZ31" s="86">
        <v>5.2043950433023709E-3</v>
      </c>
      <c r="BA31" s="86">
        <v>5.0585658130509695E-3</v>
      </c>
      <c r="BB31" s="86">
        <v>4.926725083020056E-3</v>
      </c>
      <c r="BC31" s="86">
        <v>5.4150719416364889E-3</v>
      </c>
      <c r="BD31" s="86">
        <v>6.8679875026748174E-3</v>
      </c>
      <c r="BE31" s="86">
        <v>7.9415369892639372E-3</v>
      </c>
      <c r="BF31" s="86">
        <v>8.6099789112375879E-3</v>
      </c>
      <c r="BG31" s="86">
        <v>1.3369807269378611E-2</v>
      </c>
      <c r="BH31" s="86">
        <v>1.4118758509457085E-2</v>
      </c>
      <c r="BI31" s="86">
        <v>1.3632961299164924E-2</v>
      </c>
      <c r="BJ31" s="86">
        <v>1.3507890054903259E-2</v>
      </c>
      <c r="BK31" s="86">
        <v>1.3523762220914016E-2</v>
      </c>
      <c r="BL31" s="86">
        <v>1.581300835607238E-2</v>
      </c>
      <c r="BM31" s="86">
        <v>1.7793431045709157E-2</v>
      </c>
      <c r="BN31" s="86">
        <v>1.7746405373482186E-2</v>
      </c>
      <c r="BO31" s="86">
        <v>1.7713123586903183E-2</v>
      </c>
      <c r="BP31" s="86">
        <v>1.7024677474172845E-2</v>
      </c>
      <c r="BQ31" s="86">
        <v>1.6182078451633088E-2</v>
      </c>
      <c r="BR31" s="86">
        <v>1.5520369099053232E-2</v>
      </c>
      <c r="BS31" s="86">
        <v>1.4422547649652877E-2</v>
      </c>
      <c r="BT31" s="86">
        <v>1.3306020123716155E-2</v>
      </c>
      <c r="BU31" s="86">
        <v>1.2105816172578436E-2</v>
      </c>
      <c r="BV31" s="86">
        <v>1.0339835571039305E-2</v>
      </c>
      <c r="BW31" s="86">
        <v>1.0874709448396452E-2</v>
      </c>
      <c r="BX31" s="86">
        <v>1.0511763155378257E-2</v>
      </c>
      <c r="BY31" s="86">
        <v>1.0176465977020916E-2</v>
      </c>
      <c r="BZ31" s="86">
        <v>9.927382165409563E-3</v>
      </c>
      <c r="CA31" s="87">
        <v>9.6207967499100603E-3</v>
      </c>
    </row>
    <row r="32" spans="1:79" ht="15.4" thickBot="1" x14ac:dyDescent="0.45">
      <c r="A32" s="58"/>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11"/>
    </row>
    <row r="33" spans="1:79" ht="39" customHeight="1" x14ac:dyDescent="0.4">
      <c r="A33" s="58"/>
      <c r="B33" s="59" t="s">
        <v>114</v>
      </c>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85"/>
    </row>
    <row r="34" spans="1:79" x14ac:dyDescent="0.4">
      <c r="A34" s="58"/>
      <c r="B34" s="64" t="s">
        <v>107</v>
      </c>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86">
        <v>7.8251350466272754E-2</v>
      </c>
      <c r="AI34" s="86">
        <v>8.0143531981224786E-2</v>
      </c>
      <c r="AJ34" s="86">
        <v>8.1088107773004167E-2</v>
      </c>
      <c r="AK34" s="86">
        <v>9.2174034979196018E-2</v>
      </c>
      <c r="AL34" s="86">
        <v>9.7175283875656632E-2</v>
      </c>
      <c r="AM34" s="86">
        <v>0.10358034954068143</v>
      </c>
      <c r="AN34" s="86">
        <v>0.10676630724211839</v>
      </c>
      <c r="AO34" s="86">
        <v>0.11103412416639898</v>
      </c>
      <c r="AP34" s="86">
        <v>0.1141345966234827</v>
      </c>
      <c r="AQ34" s="86">
        <v>0.10943429270148054</v>
      </c>
      <c r="AR34" s="86">
        <v>0.10390198335299936</v>
      </c>
      <c r="AS34" s="86">
        <v>9.5793741665555321E-2</v>
      </c>
      <c r="AT34" s="86">
        <v>9.9489966809108724E-2</v>
      </c>
      <c r="AU34" s="86">
        <v>0.11329115697520882</v>
      </c>
      <c r="AV34" s="86">
        <v>0.12415700770391494</v>
      </c>
      <c r="AW34" s="86">
        <v>0.13288879354312375</v>
      </c>
      <c r="AX34" s="86">
        <v>0.13186471277610809</v>
      </c>
      <c r="AY34" s="86">
        <v>0.13235249662267243</v>
      </c>
      <c r="AZ34" s="86">
        <v>0.13367032319612726</v>
      </c>
      <c r="BA34" s="86">
        <v>0.12762875906540086</v>
      </c>
      <c r="BB34" s="86">
        <v>0.12447058787826105</v>
      </c>
      <c r="BC34" s="86">
        <v>0.12387502756703485</v>
      </c>
      <c r="BD34" s="86">
        <v>0.12307875357720638</v>
      </c>
      <c r="BE34" s="86">
        <v>0.12099935179399678</v>
      </c>
      <c r="BF34" s="86">
        <v>0.11835053649987939</v>
      </c>
      <c r="BG34" s="86">
        <v>0.12530736798325565</v>
      </c>
      <c r="BH34" s="86">
        <v>0.12165444242919682</v>
      </c>
      <c r="BI34" s="86">
        <v>0.11918059534141751</v>
      </c>
      <c r="BJ34" s="86">
        <v>0.11794328512854199</v>
      </c>
      <c r="BK34" s="86">
        <v>0.1168781248846172</v>
      </c>
      <c r="BL34" s="86">
        <v>0.11757525712067707</v>
      </c>
      <c r="BM34" s="86">
        <v>0.12598723191153843</v>
      </c>
      <c r="BN34" s="86">
        <v>0.12617611600450923</v>
      </c>
      <c r="BO34" s="86">
        <v>0.12937304324556231</v>
      </c>
      <c r="BP34" s="86">
        <v>0.12921328756818729</v>
      </c>
      <c r="BQ34" s="86">
        <v>0.12703748856980646</v>
      </c>
      <c r="BR34" s="86">
        <v>0.12541455729292697</v>
      </c>
      <c r="BS34" s="86">
        <v>0.12464333380019779</v>
      </c>
      <c r="BT34" s="86">
        <v>0.1213368359808175</v>
      </c>
      <c r="BU34" s="86">
        <v>0.11911530296764247</v>
      </c>
      <c r="BV34" s="86">
        <v>0.11760004426319545</v>
      </c>
      <c r="BW34" s="86">
        <v>0.11527058046358947</v>
      </c>
      <c r="BX34" s="86">
        <v>0.11396986478962412</v>
      </c>
      <c r="BY34" s="86">
        <v>0.11336807075228648</v>
      </c>
      <c r="BZ34" s="86">
        <v>0.11304311824609323</v>
      </c>
      <c r="CA34" s="87">
        <v>0.11302686337151986</v>
      </c>
    </row>
    <row r="35" spans="1:79" x14ac:dyDescent="0.4">
      <c r="A35" s="58"/>
      <c r="B35" s="64" t="s">
        <v>108</v>
      </c>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86">
        <v>0.1117892999402313</v>
      </c>
      <c r="AI35" s="86">
        <v>0.10811497513076282</v>
      </c>
      <c r="AJ35" s="86">
        <v>0.10732705465040367</v>
      </c>
      <c r="AK35" s="86">
        <v>0.11309236326042187</v>
      </c>
      <c r="AL35" s="86">
        <v>0.11466178224121291</v>
      </c>
      <c r="AM35" s="86">
        <v>0.1146992820324336</v>
      </c>
      <c r="AN35" s="86">
        <v>0.11361064870450795</v>
      </c>
      <c r="AO35" s="86">
        <v>0.11879087977495366</v>
      </c>
      <c r="AP35" s="86">
        <v>0.12232891888942979</v>
      </c>
      <c r="AQ35" s="86">
        <v>0.12162215874097963</v>
      </c>
      <c r="AR35" s="86">
        <v>0.12308509866794105</v>
      </c>
      <c r="AS35" s="86">
        <v>0.12039544849565699</v>
      </c>
      <c r="AT35" s="86">
        <v>0.12286445364071262</v>
      </c>
      <c r="AU35" s="86">
        <v>0.12560968038824671</v>
      </c>
      <c r="AV35" s="86">
        <v>0.12619001185302139</v>
      </c>
      <c r="AW35" s="86">
        <v>0.12948578451086959</v>
      </c>
      <c r="AX35" s="86">
        <v>0.12823784080847353</v>
      </c>
      <c r="AY35" s="86">
        <v>0.12839518043154408</v>
      </c>
      <c r="AZ35" s="86">
        <v>0.1338113690062411</v>
      </c>
      <c r="BA35" s="86">
        <v>0.13586687589896432</v>
      </c>
      <c r="BB35" s="86">
        <v>0.13825302258070146</v>
      </c>
      <c r="BC35" s="86">
        <v>0.14207924001596453</v>
      </c>
      <c r="BD35" s="86">
        <v>0.14082068052257418</v>
      </c>
      <c r="BE35" s="86">
        <v>0.14203409228509348</v>
      </c>
      <c r="BF35" s="86">
        <v>0.13914226721724338</v>
      </c>
      <c r="BG35" s="86">
        <v>0.13422721901301529</v>
      </c>
      <c r="BH35" s="86">
        <v>0.13323898377848112</v>
      </c>
      <c r="BI35" s="86">
        <v>0.13377713317659168</v>
      </c>
      <c r="BJ35" s="86">
        <v>0.13191293887440192</v>
      </c>
      <c r="BK35" s="86">
        <v>0.1329916949337519</v>
      </c>
      <c r="BL35" s="86">
        <v>0.13251804907008088</v>
      </c>
      <c r="BM35" s="86">
        <v>0.13494725071852309</v>
      </c>
      <c r="BN35" s="86">
        <v>0.13588950686591855</v>
      </c>
      <c r="BO35" s="86">
        <v>0.14133565987409863</v>
      </c>
      <c r="BP35" s="86">
        <v>0.1463952624344553</v>
      </c>
      <c r="BQ35" s="86">
        <v>0.15001121686719993</v>
      </c>
      <c r="BR35" s="86">
        <v>0.15124605837453356</v>
      </c>
      <c r="BS35" s="86">
        <v>0.15295648563351705</v>
      </c>
      <c r="BT35" s="86">
        <v>0.15204717264605452</v>
      </c>
      <c r="BU35" s="86">
        <v>0.14997210244389533</v>
      </c>
      <c r="BV35" s="86">
        <v>0.14955013044907564</v>
      </c>
      <c r="BW35" s="86">
        <v>0.14714347800330582</v>
      </c>
      <c r="BX35" s="86">
        <v>0.14638406278474245</v>
      </c>
      <c r="BY35" s="86">
        <v>0.14773726558560482</v>
      </c>
      <c r="BZ35" s="86">
        <v>0.14973772011497102</v>
      </c>
      <c r="CA35" s="87">
        <v>0.15158640978919682</v>
      </c>
    </row>
    <row r="36" spans="1:79" s="91" customFormat="1" x14ac:dyDescent="0.4">
      <c r="A36" s="112"/>
      <c r="B36" s="60" t="s">
        <v>100</v>
      </c>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109">
        <f t="shared" ref="AH36:BW36" si="3">SUM(AH34:AH35)</f>
        <v>0.19004065040650406</v>
      </c>
      <c r="AI36" s="109">
        <f t="shared" si="3"/>
        <v>0.18825850711198761</v>
      </c>
      <c r="AJ36" s="109">
        <f t="shared" si="3"/>
        <v>0.18841516242340783</v>
      </c>
      <c r="AK36" s="109">
        <f t="shared" si="3"/>
        <v>0.2052663982396179</v>
      </c>
      <c r="AL36" s="109">
        <f t="shared" si="3"/>
        <v>0.21183706611686953</v>
      </c>
      <c r="AM36" s="109">
        <f t="shared" si="3"/>
        <v>0.21827963157311503</v>
      </c>
      <c r="AN36" s="109">
        <f t="shared" si="3"/>
        <v>0.22037695594662632</v>
      </c>
      <c r="AO36" s="109">
        <f t="shared" si="3"/>
        <v>0.22982500394135263</v>
      </c>
      <c r="AP36" s="109">
        <f t="shared" si="3"/>
        <v>0.2364635155129125</v>
      </c>
      <c r="AQ36" s="109">
        <f t="shared" si="3"/>
        <v>0.23105645144246018</v>
      </c>
      <c r="AR36" s="109">
        <f t="shared" si="3"/>
        <v>0.22698708202094042</v>
      </c>
      <c r="AS36" s="109">
        <f t="shared" si="3"/>
        <v>0.2161891901612123</v>
      </c>
      <c r="AT36" s="109">
        <f t="shared" si="3"/>
        <v>0.22235442044982134</v>
      </c>
      <c r="AU36" s="109">
        <f t="shared" si="3"/>
        <v>0.23890083736345552</v>
      </c>
      <c r="AV36" s="109">
        <f t="shared" si="3"/>
        <v>0.25034701955693633</v>
      </c>
      <c r="AW36" s="109">
        <f t="shared" si="3"/>
        <v>0.26237457805399333</v>
      </c>
      <c r="AX36" s="109">
        <f t="shared" si="3"/>
        <v>0.26010255358458162</v>
      </c>
      <c r="AY36" s="109">
        <f t="shared" si="3"/>
        <v>0.26074767705421653</v>
      </c>
      <c r="AZ36" s="109">
        <f t="shared" si="3"/>
        <v>0.26748169220236839</v>
      </c>
      <c r="BA36" s="109">
        <f t="shared" si="3"/>
        <v>0.26349563496436518</v>
      </c>
      <c r="BB36" s="109">
        <f t="shared" si="3"/>
        <v>0.26272361045896253</v>
      </c>
      <c r="BC36" s="109">
        <f t="shared" si="3"/>
        <v>0.26595426758299939</v>
      </c>
      <c r="BD36" s="109">
        <f t="shared" si="3"/>
        <v>0.26389943409978056</v>
      </c>
      <c r="BE36" s="109">
        <f t="shared" si="3"/>
        <v>0.26303344407909024</v>
      </c>
      <c r="BF36" s="109">
        <f t="shared" si="3"/>
        <v>0.2574928037171228</v>
      </c>
      <c r="BG36" s="109">
        <f t="shared" si="3"/>
        <v>0.25953458699627097</v>
      </c>
      <c r="BH36" s="109">
        <f t="shared" si="3"/>
        <v>0.25489342620767796</v>
      </c>
      <c r="BI36" s="109">
        <f t="shared" si="3"/>
        <v>0.25295772851800918</v>
      </c>
      <c r="BJ36" s="109">
        <f t="shared" si="3"/>
        <v>0.24985622400294391</v>
      </c>
      <c r="BK36" s="109">
        <f t="shared" si="3"/>
        <v>0.24986981981836909</v>
      </c>
      <c r="BL36" s="109">
        <f t="shared" si="3"/>
        <v>0.25009330619075798</v>
      </c>
      <c r="BM36" s="109">
        <f t="shared" si="3"/>
        <v>0.26093448263006153</v>
      </c>
      <c r="BN36" s="109">
        <f t="shared" si="3"/>
        <v>0.26206562287042778</v>
      </c>
      <c r="BO36" s="109">
        <f t="shared" si="3"/>
        <v>0.27070870311966094</v>
      </c>
      <c r="BP36" s="109">
        <f t="shared" si="3"/>
        <v>0.27560855000264262</v>
      </c>
      <c r="BQ36" s="109">
        <f t="shared" si="3"/>
        <v>0.27704870543700638</v>
      </c>
      <c r="BR36" s="109">
        <f t="shared" si="3"/>
        <v>0.27666061566746053</v>
      </c>
      <c r="BS36" s="109">
        <f t="shared" si="3"/>
        <v>0.27759981943371481</v>
      </c>
      <c r="BT36" s="109">
        <f t="shared" si="3"/>
        <v>0.27338400862687201</v>
      </c>
      <c r="BU36" s="109">
        <f t="shared" si="3"/>
        <v>0.26908740541153781</v>
      </c>
      <c r="BV36" s="109">
        <f t="shared" si="3"/>
        <v>0.26715017471227109</v>
      </c>
      <c r="BW36" s="109">
        <f t="shared" si="3"/>
        <v>0.26241405846689531</v>
      </c>
      <c r="BX36" s="109">
        <f>SUM(BX34:BX35)</f>
        <v>0.26035392757436659</v>
      </c>
      <c r="BY36" s="109">
        <f>SUM(BY34:BY35)</f>
        <v>0.26110533633789129</v>
      </c>
      <c r="BZ36" s="109">
        <f>SUM(BZ34:BZ35)</f>
        <v>0.26278083836106425</v>
      </c>
      <c r="CA36" s="110">
        <f>SUM(CA34:CA35)</f>
        <v>0.2646132731607167</v>
      </c>
    </row>
    <row r="37" spans="1:79" s="91" customFormat="1" x14ac:dyDescent="0.4">
      <c r="A37" s="112"/>
      <c r="B37" s="64" t="s">
        <v>109</v>
      </c>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86">
        <v>1.7902029906252781E-2</v>
      </c>
      <c r="AI37" s="86">
        <v>1.5936731351008284E-2</v>
      </c>
      <c r="AJ37" s="86">
        <v>1.7844536714866393E-2</v>
      </c>
      <c r="AK37" s="86">
        <v>2.5784485587413551E-2</v>
      </c>
      <c r="AL37" s="86">
        <v>3.4906162853259468E-2</v>
      </c>
      <c r="AM37" s="86">
        <v>3.9828895557659595E-2</v>
      </c>
      <c r="AN37" s="86">
        <v>4.2328252070224691E-2</v>
      </c>
      <c r="AO37" s="86">
        <v>4.6141271101180915E-2</v>
      </c>
      <c r="AP37" s="86">
        <v>4.7451518343076517E-2</v>
      </c>
      <c r="AQ37" s="86">
        <v>4.4365267142639032E-2</v>
      </c>
      <c r="AR37" s="86">
        <v>4.0143338414442613E-2</v>
      </c>
      <c r="AS37" s="86">
        <v>3.7045120815654385E-2</v>
      </c>
      <c r="AT37" s="86">
        <v>4.0972988021120794E-2</v>
      </c>
      <c r="AU37" s="86">
        <v>4.9871381257686413E-2</v>
      </c>
      <c r="AV37" s="86">
        <v>5.9140315719513656E-2</v>
      </c>
      <c r="AW37" s="86">
        <v>6.4676043437158881E-2</v>
      </c>
      <c r="AX37" s="86">
        <v>6.5915387640061482E-2</v>
      </c>
      <c r="AY37" s="86">
        <v>6.6966315629224088E-2</v>
      </c>
      <c r="AZ37" s="86">
        <v>6.7213031735810461E-2</v>
      </c>
      <c r="BA37" s="86">
        <v>6.2764781470482436E-2</v>
      </c>
      <c r="BB37" s="86">
        <v>5.9758811973094114E-2</v>
      </c>
      <c r="BC37" s="86">
        <v>5.8169619949135658E-2</v>
      </c>
      <c r="BD37" s="86">
        <v>5.8935858724654414E-2</v>
      </c>
      <c r="BE37" s="86">
        <v>5.9165850024078891E-2</v>
      </c>
      <c r="BF37" s="86">
        <v>5.9470525944841597E-2</v>
      </c>
      <c r="BG37" s="86">
        <v>6.9594612389030849E-2</v>
      </c>
      <c r="BH37" s="86">
        <v>6.9119347105181819E-2</v>
      </c>
      <c r="BI37" s="86">
        <v>6.7811962184243235E-2</v>
      </c>
      <c r="BJ37" s="86">
        <v>6.7861984155913116E-2</v>
      </c>
      <c r="BK37" s="86">
        <v>6.7590242556501201E-2</v>
      </c>
      <c r="BL37" s="86">
        <v>6.9129588342816295E-2</v>
      </c>
      <c r="BM37" s="86">
        <v>7.7003940262724557E-2</v>
      </c>
      <c r="BN37" s="86">
        <v>7.8290145858410515E-2</v>
      </c>
      <c r="BO37" s="86">
        <v>8.1826582430041567E-2</v>
      </c>
      <c r="BP37" s="86">
        <v>8.2801816817418078E-2</v>
      </c>
      <c r="BQ37" s="86">
        <v>8.2551483794815569E-2</v>
      </c>
      <c r="BR37" s="86">
        <v>8.0994589184909024E-2</v>
      </c>
      <c r="BS37" s="86">
        <v>7.9373345849392124E-2</v>
      </c>
      <c r="BT37" s="86">
        <v>7.6551589126015965E-2</v>
      </c>
      <c r="BU37" s="86">
        <v>7.3878339056539274E-2</v>
      </c>
      <c r="BV37" s="86">
        <v>7.2396457408193379E-2</v>
      </c>
      <c r="BW37" s="86">
        <v>6.918492207884662E-2</v>
      </c>
      <c r="BX37" s="86">
        <v>6.7567317287060988E-2</v>
      </c>
      <c r="BY37" s="86">
        <v>6.6501731325795801E-2</v>
      </c>
      <c r="BZ37" s="86">
        <v>6.5626922062216528E-2</v>
      </c>
      <c r="CA37" s="87">
        <v>6.4972496558979395E-2</v>
      </c>
    </row>
    <row r="38" spans="1:79" x14ac:dyDescent="0.4">
      <c r="A38" s="58"/>
      <c r="B38" s="101" t="s">
        <v>110</v>
      </c>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86">
        <v>3.9082889666308216E-3</v>
      </c>
      <c r="AI38" s="86">
        <v>3.451941174002434E-3</v>
      </c>
      <c r="AJ38" s="86">
        <v>3.8166288636362119E-3</v>
      </c>
      <c r="AK38" s="86">
        <v>4.918804957316978E-3</v>
      </c>
      <c r="AL38" s="86">
        <v>5.9978719303386344E-3</v>
      </c>
      <c r="AM38" s="86">
        <v>6.5573894980085912E-3</v>
      </c>
      <c r="AN38" s="86">
        <v>6.9903298227380513E-3</v>
      </c>
      <c r="AO38" s="86">
        <v>7.6031303841171405E-3</v>
      </c>
      <c r="AP38" s="86">
        <v>7.8829781713295084E-3</v>
      </c>
      <c r="AQ38" s="86">
        <v>7.7723694018810097E-3</v>
      </c>
      <c r="AR38" s="86">
        <v>8.763166657307626E-3</v>
      </c>
      <c r="AS38" s="86">
        <v>8.4984306987399751E-3</v>
      </c>
      <c r="AT38" s="86">
        <v>8.9149273179225819E-3</v>
      </c>
      <c r="AU38" s="86">
        <v>1.0389032374914235E-2</v>
      </c>
      <c r="AV38" s="86">
        <v>1.2507124851529352E-2</v>
      </c>
      <c r="AW38" s="86">
        <v>1.3916019551893215E-2</v>
      </c>
      <c r="AX38" s="86">
        <v>1.3873474946068658E-2</v>
      </c>
      <c r="AY38" s="86">
        <v>1.409845899524737E-2</v>
      </c>
      <c r="AZ38" s="86">
        <v>1.4726353322528364E-2</v>
      </c>
      <c r="BA38" s="86">
        <v>1.4555998812205489E-2</v>
      </c>
      <c r="BB38" s="86">
        <v>1.4408115560167184E-2</v>
      </c>
      <c r="BC38" s="86">
        <v>1.5893222994214262E-2</v>
      </c>
      <c r="BD38" s="86">
        <v>1.9957460090580598E-2</v>
      </c>
      <c r="BE38" s="86">
        <v>2.2423312341076612E-2</v>
      </c>
      <c r="BF38" s="86">
        <v>2.3611658277435627E-2</v>
      </c>
      <c r="BG38" s="86">
        <v>3.5514460508056109E-2</v>
      </c>
      <c r="BH38" s="86">
        <v>3.6274047044009564E-2</v>
      </c>
      <c r="BI38" s="86">
        <v>3.5254329716393459E-2</v>
      </c>
      <c r="BJ38" s="86">
        <v>3.5133896639798018E-2</v>
      </c>
      <c r="BK38" s="86">
        <v>3.4754655976369384E-2</v>
      </c>
      <c r="BL38" s="86">
        <v>3.7363551610599441E-2</v>
      </c>
      <c r="BM38" s="86">
        <v>3.9597700172558849E-2</v>
      </c>
      <c r="BN38" s="86">
        <v>3.9745189433191691E-2</v>
      </c>
      <c r="BO38" s="86">
        <v>4.0752063899860191E-2</v>
      </c>
      <c r="BP38" s="86">
        <v>3.9796915580648275E-2</v>
      </c>
      <c r="BQ38" s="86">
        <v>3.9282413162231522E-2</v>
      </c>
      <c r="BR38" s="86">
        <v>3.8365296826322517E-2</v>
      </c>
      <c r="BS38" s="86">
        <v>3.6448099016773906E-2</v>
      </c>
      <c r="BT38" s="86">
        <v>3.4290508887847682E-2</v>
      </c>
      <c r="BU38" s="86">
        <v>3.1471345833154023E-2</v>
      </c>
      <c r="BV38" s="86">
        <v>2.7135785180422714E-2</v>
      </c>
      <c r="BW38" s="86">
        <v>2.8454701877621252E-2</v>
      </c>
      <c r="BX38" s="86">
        <v>2.7638077513174347E-2</v>
      </c>
      <c r="BY38" s="86">
        <v>2.6879542958120336E-2</v>
      </c>
      <c r="BZ38" s="86">
        <v>2.6300699655029843E-2</v>
      </c>
      <c r="CA38" s="87">
        <v>2.5475478450458475E-2</v>
      </c>
    </row>
    <row r="39" spans="1:79" ht="15.4" thickBot="1" x14ac:dyDescent="0.45">
      <c r="A39" s="113"/>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11"/>
    </row>
  </sheetData>
  <conditionalFormatting sqref="AH5:BV5">
    <cfRule type="cellIs" dxfId="5" priority="4" stopIfTrue="1" operator="equal">
      <formula>FALSE</formula>
    </cfRule>
  </conditionalFormatting>
  <conditionalFormatting sqref="BW5">
    <cfRule type="cellIs" dxfId="4" priority="3" stopIfTrue="1" operator="equal">
      <formula>FALSE</formula>
    </cfRule>
  </conditionalFormatting>
  <conditionalFormatting sqref="BX5:BZ5">
    <cfRule type="cellIs" dxfId="3" priority="2" stopIfTrue="1" operator="equal">
      <formula>FALSE</formula>
    </cfRule>
  </conditionalFormatting>
  <conditionalFormatting sqref="CA5">
    <cfRule type="cellIs" dxfId="2"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39997558519241921"/>
  </sheetPr>
  <dimension ref="A1:CA63"/>
  <sheetViews>
    <sheetView zoomScale="70" zoomScaleNormal="70" workbookViewId="0">
      <pane xSplit="3" ySplit="4" topLeftCell="BS5" activePane="bottomRight" state="frozen"/>
      <selection activeCell="A4" sqref="A4"/>
      <selection pane="topRight" activeCell="A4" sqref="A4"/>
      <selection pane="bottomLeft" activeCell="A4" sqref="A4"/>
      <selection pane="bottomRight" activeCell="A4" sqref="A4"/>
    </sheetView>
  </sheetViews>
  <sheetFormatPr defaultColWidth="10.73046875" defaultRowHeight="15" x14ac:dyDescent="0.4"/>
  <cols>
    <col min="1" max="1" width="23.1328125" style="48" bestFit="1" customWidth="1"/>
    <col min="2" max="2" width="75.73046875" style="48" customWidth="1"/>
    <col min="3" max="3" width="25.73046875" style="48" customWidth="1"/>
    <col min="4" max="78" width="12.73046875" style="48" customWidth="1"/>
    <col min="79" max="79" width="12.73046875" style="54" customWidth="1"/>
    <col min="80" max="16384" width="10.73046875" style="48"/>
  </cols>
  <sheetData>
    <row r="1" spans="1:79" s="43" customFormat="1" ht="25.5" customHeight="1" thickBot="1" x14ac:dyDescent="0.4">
      <c r="A1" s="40" t="s">
        <v>42</v>
      </c>
      <c r="B1" s="41" t="s">
        <v>82</v>
      </c>
      <c r="C1" s="92"/>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CA1" s="15"/>
    </row>
    <row r="2" spans="1:79" ht="32.25" customHeight="1" x14ac:dyDescent="0.4">
      <c r="A2" s="44" t="s">
        <v>592</v>
      </c>
      <c r="B2" s="17" t="s">
        <v>115</v>
      </c>
      <c r="C2" s="115"/>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52" customFormat="1" x14ac:dyDescent="0.4">
      <c r="A3" s="94">
        <v>2019</v>
      </c>
      <c r="B3" s="20" t="s">
        <v>116</v>
      </c>
      <c r="C3" s="22"/>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x14ac:dyDescent="0.4">
      <c r="A4" s="96"/>
      <c r="B4" s="96"/>
      <c r="C4" s="116"/>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8"/>
      <c r="BU4" s="118"/>
      <c r="BV4" s="118"/>
      <c r="BW4" s="118"/>
      <c r="BX4" s="118"/>
      <c r="BY4" s="118"/>
      <c r="BZ4" s="118"/>
      <c r="CA4" s="119"/>
    </row>
    <row r="5" spans="1:79" ht="40.5" customHeight="1" x14ac:dyDescent="0.4">
      <c r="B5" s="120" t="s">
        <v>117</v>
      </c>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2"/>
      <c r="BW5" s="122"/>
      <c r="BX5" s="67"/>
      <c r="BY5" s="67"/>
      <c r="BZ5" s="67"/>
      <c r="CA5" s="68"/>
    </row>
    <row r="6" spans="1:79" x14ac:dyDescent="0.4">
      <c r="B6" s="123" t="s">
        <v>118</v>
      </c>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f>'Table 2a'!AH16/1000</f>
        <v>2.1402302398240955</v>
      </c>
      <c r="AI6" s="121">
        <f>'Table 2a'!AI16/1000</f>
        <v>3.1954036116683207</v>
      </c>
      <c r="AJ6" s="121">
        <f>'Table 2a'!AJ16/1000</f>
        <v>3.4816023161308887</v>
      </c>
      <c r="AK6" s="121">
        <f>'Table 2a'!AK16/1000</f>
        <v>4.1149635010235581</v>
      </c>
      <c r="AL6" s="121">
        <f>'Table 2a'!AL16/1000</f>
        <v>4.6340142418760122</v>
      </c>
      <c r="AM6" s="121">
        <f>'Table 2a'!AM16/1000</f>
        <v>5.1280436409009997</v>
      </c>
      <c r="AN6" s="121">
        <f>'Table 2a'!AN16/1000</f>
        <v>5.5735994938701277</v>
      </c>
      <c r="AO6" s="121">
        <f>'Table 2a'!AO16/1000</f>
        <v>5.9417182276070992</v>
      </c>
      <c r="AP6" s="121">
        <f>'Table 2a'!AP16/1000</f>
        <v>6.0998808325284717</v>
      </c>
      <c r="AQ6" s="121">
        <f>'Table 2a'!AQ16/1000</f>
        <v>6.2654553240804169</v>
      </c>
      <c r="AR6" s="121">
        <f>'Table 2a'!AR16/1000</f>
        <v>6.3518234230750714</v>
      </c>
      <c r="AS6" s="121">
        <f>'Table 2a'!AS16/1000</f>
        <v>6.5317307903545769</v>
      </c>
      <c r="AT6" s="121">
        <f>'Table 2a'!AT16/1000</f>
        <v>6.8645773705436106</v>
      </c>
      <c r="AU6" s="121">
        <f>'Table 2a'!AU16/1000</f>
        <v>8.0810507873405797</v>
      </c>
      <c r="AV6" s="121">
        <f>'Table 2a'!AV16/1000</f>
        <v>9.2941511629693743</v>
      </c>
      <c r="AW6" s="121">
        <f>'Table 2a'!AW16/1000</f>
        <v>10.170602145994048</v>
      </c>
      <c r="AX6" s="121">
        <f>'Table 2a'!AX16/1000</f>
        <v>10.304518169157031</v>
      </c>
      <c r="AY6" s="121">
        <f>'Table 2a'!AY16/1000</f>
        <v>10.698025342314521</v>
      </c>
      <c r="AZ6" s="121">
        <f>'Table 2a'!AZ16/1000</f>
        <v>11.060411199032972</v>
      </c>
      <c r="BA6" s="121">
        <f>'Table 2a'!BA16/1000</f>
        <v>11.191470568894628</v>
      </c>
      <c r="BB6" s="121">
        <f>'Table 2a'!BB16/1000</f>
        <v>11.462957930880082</v>
      </c>
      <c r="BC6" s="121">
        <f>'Table 2a'!BC16/1000</f>
        <v>12.482486571392403</v>
      </c>
      <c r="BD6" s="121">
        <f>'Table 2a'!BD16/1000</f>
        <v>12.579086615294388</v>
      </c>
      <c r="BE6" s="121">
        <f>'Table 2a'!BE16/1000</f>
        <v>13.085635952638949</v>
      </c>
      <c r="BF6" s="121">
        <f>'Table 2a'!BF16/1000</f>
        <v>13.653943174531621</v>
      </c>
      <c r="BG6" s="121">
        <f>'Table 2a'!BG16/1000</f>
        <v>4.8027443435502457</v>
      </c>
      <c r="BH6" s="121">
        <f>'Table 2a'!BH16/1000</f>
        <v>4.2634254214827294</v>
      </c>
      <c r="BI6" s="121">
        <f>'Table 2a'!BI16/1000</f>
        <v>3.4743883622779057</v>
      </c>
      <c r="BJ6" s="121">
        <f>'Table 2a'!BJ16/1000</f>
        <v>3.0353044847562924</v>
      </c>
      <c r="BK6" s="121">
        <f>'Table 2a'!BK16/1000</f>
        <v>2.7775366963541721</v>
      </c>
      <c r="BL6" s="121">
        <f>'Table 2a'!BL16/1000</f>
        <v>2.5616293883814527</v>
      </c>
      <c r="BM6" s="121">
        <f>'Table 2a'!BM16/1000</f>
        <v>2.0693648479653115</v>
      </c>
      <c r="BN6" s="121">
        <f>'Table 2a'!BN16/1000</f>
        <v>1.8535156563857014</v>
      </c>
      <c r="BO6" s="121">
        <f>'Table 2a'!BO16/1000</f>
        <v>1.7657742885330194</v>
      </c>
      <c r="BP6" s="121">
        <f>'Table 2a'!BP16/1000</f>
        <v>1.6829105468621641</v>
      </c>
      <c r="BQ6" s="121">
        <f>'Table 2a'!BQ16/1000</f>
        <v>1.6355663497088375</v>
      </c>
      <c r="BR6" s="121">
        <f>'Table 2a'!BR16/1000</f>
        <v>1.8368957664640082</v>
      </c>
      <c r="BS6" s="121">
        <f>'Table 2a'!BS16/1000</f>
        <v>1.9153138924102122</v>
      </c>
      <c r="BT6" s="121">
        <f>'Table 2a'!BT16/1000</f>
        <v>1.9565063700215894</v>
      </c>
      <c r="BU6" s="121">
        <f>'Table 2a'!BU16/1000</f>
        <v>2.0079298251361175</v>
      </c>
      <c r="BV6" s="121">
        <f>'Table 2a'!BV16/1000</f>
        <v>2.1346957442900343</v>
      </c>
      <c r="BW6" s="121">
        <f>'Table 2a'!BW16/1000</f>
        <v>2.2707326573737423</v>
      </c>
      <c r="BX6" s="61">
        <f>'Table 2a'!BX16/1000</f>
        <v>2.3992554289791732</v>
      </c>
      <c r="BY6" s="61">
        <f>'Table 2a'!BY16/1000</f>
        <v>2.5465486407477442</v>
      </c>
      <c r="BZ6" s="61">
        <f>'Table 2a'!BZ16/1000</f>
        <v>2.7111495756923221</v>
      </c>
      <c r="CA6" s="65">
        <f>'Table 2a'!CA16/1000</f>
        <v>2.8786575826702339</v>
      </c>
    </row>
    <row r="7" spans="1:79" x14ac:dyDescent="0.4">
      <c r="B7" s="123" t="s">
        <v>119</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1">
        <f>'Table 2a'!AH78/1000</f>
        <v>4.3901629877503892</v>
      </c>
      <c r="AI7" s="121">
        <f>'Table 2a'!AI78/1000</f>
        <v>4.8128508610114782</v>
      </c>
      <c r="AJ7" s="121">
        <f>'Table 2a'!AJ78/1000</f>
        <v>6.2823050726326253</v>
      </c>
      <c r="AK7" s="121">
        <f>'Table 2a'!AK78/1000</f>
        <v>8.3178593417309337</v>
      </c>
      <c r="AL7" s="121">
        <f>'Table 2a'!AL78/1000</f>
        <v>9.8498748232840523</v>
      </c>
      <c r="AM7" s="121">
        <f>'Table 2a'!AM78/1000</f>
        <v>11.572896942930397</v>
      </c>
      <c r="AN7" s="121">
        <f>'Table 2a'!AN78/1000</f>
        <v>12.826570114134206</v>
      </c>
      <c r="AO7" s="121">
        <f>'Table 2a'!AO78/1000</f>
        <v>14.042834071766636</v>
      </c>
      <c r="AP7" s="121">
        <f>'Table 2a'!AP78/1000</f>
        <v>15.33683630786763</v>
      </c>
      <c r="AQ7" s="121">
        <f>'Table 2a'!AQ78/1000</f>
        <v>15.577510236185928</v>
      </c>
      <c r="AR7" s="121">
        <f>'Table 2a'!AR78/1000</f>
        <v>14.909193195627202</v>
      </c>
      <c r="AS7" s="121">
        <f>'Table 2a'!AS78/1000</f>
        <v>15.345773833544426</v>
      </c>
      <c r="AT7" s="121">
        <f>'Table 2a'!AT78/1000</f>
        <v>17.876825969730529</v>
      </c>
      <c r="AU7" s="121">
        <f>'Table 2a'!AU78/1000</f>
        <v>22.691039056134109</v>
      </c>
      <c r="AV7" s="121">
        <f>'Table 2a'!AV78/1000</f>
        <v>27.212284889007034</v>
      </c>
      <c r="AW7" s="121">
        <f>'Table 2a'!AW78/1000</f>
        <v>30.556640477738103</v>
      </c>
      <c r="AX7" s="121">
        <f>'Table 2a'!AX78/1000</f>
        <v>31.780763659426519</v>
      </c>
      <c r="AY7" s="121">
        <f>'Table 2a'!AY78/1000</f>
        <v>33.498155150357007</v>
      </c>
      <c r="AZ7" s="121">
        <f>'Table 2a'!AZ78/1000</f>
        <v>34.23901106225253</v>
      </c>
      <c r="BA7" s="121">
        <f>'Table 2a'!BA78/1000</f>
        <v>33.406156559343721</v>
      </c>
      <c r="BB7" s="121">
        <f>'Table 2a'!BB78/1000</f>
        <v>33.313239089650168</v>
      </c>
      <c r="BC7" s="121">
        <f>'Table 2a'!BC78/1000</f>
        <v>32.657783608021326</v>
      </c>
      <c r="BD7" s="121">
        <f>'Table 2a'!BD78/1000</f>
        <v>31.72597693305347</v>
      </c>
      <c r="BE7" s="121">
        <f>'Table 2a'!BE78/1000</f>
        <v>32.382208129032158</v>
      </c>
      <c r="BF7" s="121">
        <f>'Table 2a'!BF78/1000</f>
        <v>33.317310238163259</v>
      </c>
      <c r="BG7" s="121">
        <f>'Table 2a'!BG78/1000</f>
        <v>34.628061685856949</v>
      </c>
      <c r="BH7" s="121">
        <f>'Table 2a'!BH78/1000</f>
        <v>35.69931045079084</v>
      </c>
      <c r="BI7" s="121">
        <f>'Table 2a'!BI78/1000</f>
        <v>36.930522008288243</v>
      </c>
      <c r="BJ7" s="121">
        <f>'Table 2a'!BJ78/1000</f>
        <v>38.244559119927516</v>
      </c>
      <c r="BK7" s="121">
        <f>'Table 2a'!BK78/1000</f>
        <v>40.24340330059421</v>
      </c>
      <c r="BL7" s="121">
        <f>'Table 2a'!BL78/1000</f>
        <v>42.814148734302925</v>
      </c>
      <c r="BM7" s="121">
        <f>'Table 2a'!BM78/1000</f>
        <v>49.328831631441837</v>
      </c>
      <c r="BN7" s="121">
        <f>'Table 2a'!BN78/1000</f>
        <v>51.175874824025215</v>
      </c>
      <c r="BO7" s="121">
        <f>'Table 2a'!BO78/1000</f>
        <v>52.994211439042175</v>
      </c>
      <c r="BP7" s="121">
        <f>'Table 2a'!BP78/1000</f>
        <v>55.00337493246429</v>
      </c>
      <c r="BQ7" s="121">
        <f>'Table 2a'!BQ78/1000</f>
        <v>51.810043229267251</v>
      </c>
      <c r="BR7" s="121">
        <f>'Table 2a'!BR78/1000</f>
        <v>52.336540697534218</v>
      </c>
      <c r="BS7" s="121">
        <f>'Table 2a'!BS78/1000</f>
        <v>53.513663046011047</v>
      </c>
      <c r="BT7" s="121">
        <f>'Table 2a'!BT78/1000</f>
        <v>53.96228124699487</v>
      </c>
      <c r="BU7" s="121">
        <f>'Table 2a'!BU78/1000</f>
        <v>56.380179642468711</v>
      </c>
      <c r="BV7" s="121">
        <f>'Table 2a'!BV78/1000</f>
        <v>59.959158672003412</v>
      </c>
      <c r="BW7" s="121">
        <f>'Table 2a'!BW78/1000</f>
        <v>59.181359813919961</v>
      </c>
      <c r="BX7" s="61">
        <f>'Table 2a'!BX78/1000</f>
        <v>60.331122557428948</v>
      </c>
      <c r="BY7" s="61">
        <f>'Table 2a'!BY78/1000</f>
        <v>62.206960529696509</v>
      </c>
      <c r="BZ7" s="61">
        <f>'Table 2a'!BZ78/1000</f>
        <v>64.372524727281743</v>
      </c>
      <c r="CA7" s="65">
        <f>'Table 2a'!CA78/1000</f>
        <v>67.47567028506235</v>
      </c>
    </row>
    <row r="8" spans="1:79" x14ac:dyDescent="0.4">
      <c r="B8" s="123" t="s">
        <v>108</v>
      </c>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1">
        <f>'Table 2a'!AH128/1000</f>
        <v>9.3426067724255155</v>
      </c>
      <c r="AI8" s="121">
        <f>'Table 2a'!AI128/1000</f>
        <v>10.7688055273202</v>
      </c>
      <c r="AJ8" s="121">
        <f>'Table 2a'!AJ128/1000</f>
        <v>12.894152611236493</v>
      </c>
      <c r="AK8" s="121">
        <f>'Table 2a'!AK128/1000</f>
        <v>15.265487157245504</v>
      </c>
      <c r="AL8" s="121">
        <f>'Table 2a'!AL128/1000</f>
        <v>17.144170934839934</v>
      </c>
      <c r="AM8" s="121">
        <f>'Table 2a'!AM128/1000</f>
        <v>18.631119416168602</v>
      </c>
      <c r="AN8" s="121">
        <f>'Table 2a'!AN128/1000</f>
        <v>19.850890391995662</v>
      </c>
      <c r="AO8" s="121">
        <f>'Table 2a'!AO128/1000</f>
        <v>21.783507700626259</v>
      </c>
      <c r="AP8" s="121">
        <f>'Table 2a'!AP128/1000</f>
        <v>23.480940859603898</v>
      </c>
      <c r="AQ8" s="121">
        <f>'Table 2a'!AQ128/1000</f>
        <v>24.857778439733668</v>
      </c>
      <c r="AR8" s="121">
        <f>'Table 2a'!AR128/1000</f>
        <v>26.056733891297718</v>
      </c>
      <c r="AS8" s="121">
        <f>'Table 2a'!AS128/1000</f>
        <v>28.436744857101015</v>
      </c>
      <c r="AT8" s="121">
        <f>'Table 2a'!AT128/1000</f>
        <v>31.737396375410903</v>
      </c>
      <c r="AU8" s="121">
        <f>'Table 2a'!AU128/1000</f>
        <v>35.530798624968625</v>
      </c>
      <c r="AV8" s="121">
        <f>'Table 2a'!AV128/1000</f>
        <v>38.751015948023621</v>
      </c>
      <c r="AW8" s="121">
        <f>'Table 2a'!AW128/1000</f>
        <v>41.710323376267837</v>
      </c>
      <c r="AX8" s="121">
        <f>'Table 2a'!AX128/1000</f>
        <v>42.777385385416402</v>
      </c>
      <c r="AY8" s="121">
        <f>'Table 2a'!AY128/1000</f>
        <v>44.514638660369798</v>
      </c>
      <c r="AZ8" s="121">
        <f>'Table 2a'!AZ128/1000</f>
        <v>46.918527495714486</v>
      </c>
      <c r="BA8" s="121">
        <f>'Table 2a'!BA128/1000</f>
        <v>48.749766628761677</v>
      </c>
      <c r="BB8" s="121">
        <f>'Table 2a'!BB128/1000</f>
        <v>50.789120539508168</v>
      </c>
      <c r="BC8" s="121">
        <f>'Table 2a'!BC128/1000</f>
        <v>53.90831506305399</v>
      </c>
      <c r="BD8" s="121">
        <f>'Table 2a'!BD128/1000</f>
        <v>57.068777236767062</v>
      </c>
      <c r="BE8" s="121">
        <f>'Table 2a'!BE128/1000</f>
        <v>61.23818881098439</v>
      </c>
      <c r="BF8" s="121">
        <f>'Table 2a'!BF128/1000</f>
        <v>63.330305663652602</v>
      </c>
      <c r="BG8" s="121">
        <f>'Table 2a'!BG128/1000</f>
        <v>66.359817055609824</v>
      </c>
      <c r="BH8" s="121">
        <f>'Table 2a'!BH128/1000</f>
        <v>71.129788265206841</v>
      </c>
      <c r="BI8" s="121">
        <f>'Table 2a'!BI128/1000</f>
        <v>75.398089176207534</v>
      </c>
      <c r="BJ8" s="121">
        <f>'Table 2a'!BJ128/1000</f>
        <v>77.934032948756567</v>
      </c>
      <c r="BK8" s="121">
        <f>'Table 2a'!BK128/1000</f>
        <v>83.221265865909004</v>
      </c>
      <c r="BL8" s="121">
        <f>'Table 2a'!BL128/1000</f>
        <v>90.381387301769209</v>
      </c>
      <c r="BM8" s="121">
        <f>'Table 2a'!BM128/1000</f>
        <v>96.605813211114963</v>
      </c>
      <c r="BN8" s="121">
        <f>'Table 2a'!BN128/1000</f>
        <v>100.33216468939261</v>
      </c>
      <c r="BO8" s="121">
        <f>'Table 2a'!BO128/1000</f>
        <v>104.20046115099119</v>
      </c>
      <c r="BP8" s="121">
        <f>'Table 2a'!BP128/1000</f>
        <v>109.86639345323555</v>
      </c>
      <c r="BQ8" s="121">
        <f>'Table 2a'!BQ128/1000</f>
        <v>110.68657640979058</v>
      </c>
      <c r="BR8" s="121">
        <f>'Table 2a'!BR128/1000</f>
        <v>114.11378757387685</v>
      </c>
      <c r="BS8" s="121">
        <f>'Table 2a'!BS128/1000</f>
        <v>116.37417054451981</v>
      </c>
      <c r="BT8" s="121">
        <f>'Table 2a'!BT128/1000</f>
        <v>118.00219049019357</v>
      </c>
      <c r="BU8" s="121">
        <f>'Table 2a'!BU128/1000</f>
        <v>119.88857322659456</v>
      </c>
      <c r="BV8" s="121">
        <f>'Table 2a'!BV128/1000</f>
        <v>121.88016432301384</v>
      </c>
      <c r="BW8" s="121">
        <f>'Table 2a'!BW128/1000</f>
        <v>123.95435941331324</v>
      </c>
      <c r="BX8" s="61">
        <f>'Table 2a'!BX128/1000</f>
        <v>126.64998260907535</v>
      </c>
      <c r="BY8" s="61">
        <f>'Table 2a'!BY128/1000</f>
        <v>131.73407227469966</v>
      </c>
      <c r="BZ8" s="61">
        <f>'Table 2a'!BZ128/1000</f>
        <v>137.90463723196379</v>
      </c>
      <c r="CA8" s="65">
        <f>'Table 2a'!CA128/1000</f>
        <v>144.75722702852997</v>
      </c>
    </row>
    <row r="9" spans="1:79" ht="26.25" customHeight="1" x14ac:dyDescent="0.4">
      <c r="B9" s="123" t="s">
        <v>120</v>
      </c>
      <c r="D9" s="122">
        <f>'Table 1a'!D82/1000</f>
        <v>0.25080000000000002</v>
      </c>
      <c r="E9" s="122">
        <f>'Table 1a'!E82/1000</f>
        <v>0.35489999999999999</v>
      </c>
      <c r="F9" s="122">
        <f>'Table 1a'!F82/1000</f>
        <v>0.35589999999999999</v>
      </c>
      <c r="G9" s="122">
        <f>'Table 1a'!G82/1000</f>
        <v>0.37730000000000002</v>
      </c>
      <c r="H9" s="122">
        <f>'Table 1a'!H82/1000</f>
        <v>0.44950000000000001</v>
      </c>
      <c r="I9" s="122">
        <f>'Table 1a'!I82/1000</f>
        <v>0.47170000000000001</v>
      </c>
      <c r="J9" s="122">
        <f>'Table 1a'!J82/1000</f>
        <v>0.4803</v>
      </c>
      <c r="K9" s="122">
        <f>'Table 1a'!K82/1000</f>
        <v>0.58350000000000002</v>
      </c>
      <c r="L9" s="122">
        <f>'Table 1a'!L82/1000</f>
        <v>0.6036999999999999</v>
      </c>
      <c r="M9" s="122">
        <f>'Table 1a'!M82/1000</f>
        <v>0.66269999999999996</v>
      </c>
      <c r="N9" s="122">
        <f>'Table 1a'!N82/1000</f>
        <v>0.85780000000000001</v>
      </c>
      <c r="O9" s="122">
        <f>'Table 1a'!O82/1000</f>
        <v>0.89100000000000001</v>
      </c>
      <c r="P9" s="122">
        <f>'Table 1a'!P82/1000</f>
        <v>0.90760000000000007</v>
      </c>
      <c r="Q9" s="122">
        <f>'Table 1a'!Q82/1000</f>
        <v>1.0548</v>
      </c>
      <c r="R9" s="122">
        <f>'Table 1a'!R82/1000</f>
        <v>1.1171</v>
      </c>
      <c r="S9" s="122">
        <f>'Table 1a'!S82/1000</f>
        <v>1.3137999999999996</v>
      </c>
      <c r="T9" s="122">
        <f>'Table 1a'!T82/1000</f>
        <v>1.3685</v>
      </c>
      <c r="U9" s="122">
        <f>'Table 1a'!U82/1000</f>
        <v>1.6715</v>
      </c>
      <c r="V9" s="122">
        <f>'Table 1a'!V82/1000</f>
        <v>1.7526999999999999</v>
      </c>
      <c r="W9" s="122">
        <f>'Table 1a'!W82/1000</f>
        <v>1.9772000000000001</v>
      </c>
      <c r="X9" s="122">
        <f>'Table 1a'!X82/1000</f>
        <v>2.169</v>
      </c>
      <c r="Y9" s="122">
        <f>'Table 1a'!Y82/1000</f>
        <v>2.2987000000000002</v>
      </c>
      <c r="Z9" s="122">
        <f>'Table 1a'!Z82/1000</f>
        <v>2.5215999999999998</v>
      </c>
      <c r="AA9" s="122">
        <f>'Table 1a'!AA82/1000</f>
        <v>2.9506000000000001</v>
      </c>
      <c r="AB9" s="122">
        <f>'Table 1a'!AB82/1000</f>
        <v>3.3402999999999996</v>
      </c>
      <c r="AC9" s="122">
        <f>'Table 1a'!AC82/1000</f>
        <v>3.8525990000000001</v>
      </c>
      <c r="AD9" s="122">
        <f>'Table 1a'!AD82/1000</f>
        <v>4.9183270000000006</v>
      </c>
      <c r="AE9" s="122">
        <f>'Table 1a'!AE82/1000</f>
        <v>6.5839790000000002</v>
      </c>
      <c r="AF9" s="122">
        <f>'Table 1a'!AF82/1000</f>
        <v>7.8012960000000007</v>
      </c>
      <c r="AG9" s="122">
        <f>'Table 1a'!AG82/1000</f>
        <v>9.0823199999999993</v>
      </c>
      <c r="AH9" s="122">
        <f>'Table 1a'!AH82/1000</f>
        <v>10.46</v>
      </c>
      <c r="AI9" s="122">
        <f>'Table 1a'!AI82/1000</f>
        <v>11.936999999999999</v>
      </c>
      <c r="AJ9" s="122">
        <f>'Table 1a'!AJ82/1000</f>
        <v>14.529</v>
      </c>
      <c r="AK9" s="122">
        <f>'Table 1a'!AK82/1000</f>
        <v>16.863</v>
      </c>
      <c r="AL9" s="122">
        <f>'Table 1a'!AL82/1000</f>
        <v>18.21</v>
      </c>
      <c r="AM9" s="122">
        <f>'Table 1a'!AM82/1000</f>
        <v>19.797999999999998</v>
      </c>
      <c r="AN9" s="122">
        <f>'Table 1a'!AN82/1000</f>
        <v>20.863</v>
      </c>
      <c r="AO9" s="122">
        <f>'Table 1a'!AO82/1000</f>
        <v>22.448</v>
      </c>
      <c r="AP9" s="122">
        <f>'Table 1a'!AP82/1000</f>
        <v>24.257598000000002</v>
      </c>
      <c r="AQ9" s="122">
        <f>'Table 1a'!AQ82/1000</f>
        <v>25.406486000000001</v>
      </c>
      <c r="AR9" s="122">
        <f>'Table 1a'!AR82/1000</f>
        <v>26.034205999999998</v>
      </c>
      <c r="AS9" s="122">
        <f>'Table 1a'!AS82/1000</f>
        <v>27.702068000000004</v>
      </c>
      <c r="AT9" s="122">
        <f>'Table 1a'!AT82/1000</f>
        <v>30.508146</v>
      </c>
      <c r="AU9" s="122">
        <f>'Table 1a'!AU82/1000</f>
        <v>35.252113999999999</v>
      </c>
      <c r="AV9" s="122">
        <f>'Table 1a'!AV82/1000</f>
        <v>37.320296999999997</v>
      </c>
      <c r="AW9" s="122">
        <f>'Table 1a'!AW82/1000</f>
        <v>39.538795000000007</v>
      </c>
      <c r="AX9" s="122">
        <f>'Table 1a'!AX82/1000</f>
        <v>39.824572000000003</v>
      </c>
      <c r="AY9" s="122">
        <f>'Table 1a'!AY82/1000</f>
        <v>40.701778000000004</v>
      </c>
      <c r="AZ9" s="122">
        <f>'Table 1a'!AZ82/1000</f>
        <v>42.158667000000001</v>
      </c>
      <c r="BA9" s="122">
        <f>'Table 1a'!BA82/1000</f>
        <v>43.119707999999996</v>
      </c>
      <c r="BB9" s="122">
        <f>'Table 1a'!BB82/1000</f>
        <v>45.018209000000006</v>
      </c>
      <c r="BC9" s="122">
        <f>'Table 1a'!BC82/1000</f>
        <v>46.884318</v>
      </c>
      <c r="BD9" s="122">
        <f>'Table 1a'!BD82/1000</f>
        <v>47.796771</v>
      </c>
      <c r="BE9" s="122">
        <f>'Table 1a'!BE82/1000</f>
        <v>51.093595998929331</v>
      </c>
      <c r="BF9" s="122">
        <f>'Table 1a'!BF82/1000</f>
        <v>53.686528709614699</v>
      </c>
      <c r="BG9" s="122">
        <f>'Table 1a'!BG82/1000</f>
        <v>56.079337540435695</v>
      </c>
      <c r="BH9" s="122">
        <f>'Table 1a'!BH82/1000</f>
        <v>58.408538999999998</v>
      </c>
      <c r="BI9" s="122">
        <f>'Table 1a'!BI82/1000</f>
        <v>60.914807692682672</v>
      </c>
      <c r="BJ9" s="122">
        <f>'Table 1a'!BJ82/1000</f>
        <v>63.129216045855109</v>
      </c>
      <c r="BK9" s="122">
        <f>'Table 1a'!BK82/1000</f>
        <v>67.411978362963168</v>
      </c>
      <c r="BL9" s="122">
        <f>'Table 1a'!BL82/1000</f>
        <v>72.671184816889408</v>
      </c>
      <c r="BM9" s="122">
        <f>'Table 1a'!BM82/1000</f>
        <v>77.814820358342374</v>
      </c>
      <c r="BN9" s="122">
        <f>'Table 1a'!BN82/1000</f>
        <v>80.345367492594733</v>
      </c>
      <c r="BO9" s="122">
        <f>'Table 1a'!BO82/1000</f>
        <v>84.501883808506491</v>
      </c>
      <c r="BP9" s="122">
        <f>'Table 1a'!BP82/1000</f>
        <v>89.391276039061708</v>
      </c>
      <c r="BQ9" s="122">
        <f>'Table 1a'!BQ82/1000</f>
        <v>91.660368819799984</v>
      </c>
      <c r="BR9" s="122">
        <f>'Table 1a'!BR82/1000</f>
        <v>94.520993083800036</v>
      </c>
      <c r="BS9" s="122">
        <f>'Table 1a'!BS82/1000</f>
        <v>97.595057103990001</v>
      </c>
      <c r="BT9" s="122">
        <f>'Table 1a'!BT82/1000</f>
        <v>99.955057583039959</v>
      </c>
      <c r="BU9" s="122">
        <f>'Table 1a'!BU82/1000</f>
        <v>102.16863289946767</v>
      </c>
      <c r="BV9" s="122">
        <f>'Table 1a'!BV82/1000</f>
        <v>104.95666975901862</v>
      </c>
      <c r="BW9" s="122">
        <f>'Table 1a'!BW82/1000</f>
        <v>107.24962243973357</v>
      </c>
      <c r="BX9" s="67">
        <f>'Table 1a'!BX82/1000</f>
        <v>110.03237278543483</v>
      </c>
      <c r="BY9" s="67">
        <f>'Table 1a'!BY82/1000</f>
        <v>114.76173107100649</v>
      </c>
      <c r="BZ9" s="67">
        <f>'Table 1a'!BZ82/1000</f>
        <v>120.39588678076021</v>
      </c>
      <c r="CA9" s="68">
        <f>'Table 1a'!CA82/1000</f>
        <v>126.90616801606056</v>
      </c>
    </row>
    <row r="10" spans="1:79" x14ac:dyDescent="0.4">
      <c r="B10" s="123" t="s">
        <v>121</v>
      </c>
      <c r="D10" s="122">
        <f>'Table 1a'!D83/1000</f>
        <v>6.25E-2</v>
      </c>
      <c r="E10" s="122">
        <f>'Table 1a'!E83/1000</f>
        <v>7.5200000000000003E-2</v>
      </c>
      <c r="F10" s="122">
        <f>'Table 1a'!F83/1000</f>
        <v>8.4500000000000006E-2</v>
      </c>
      <c r="G10" s="122">
        <f>'Table 1a'!G83/1000</f>
        <v>9.459999999999999E-2</v>
      </c>
      <c r="H10" s="122">
        <f>'Table 1a'!H83/1000</f>
        <v>0.1186</v>
      </c>
      <c r="I10" s="122">
        <f>'Table 1a'!I83/1000</f>
        <v>0.12029999999999999</v>
      </c>
      <c r="J10" s="122">
        <f>'Table 1a'!J83/1000</f>
        <v>0.12540000000000001</v>
      </c>
      <c r="K10" s="122">
        <f>'Table 1a'!K83/1000</f>
        <v>0.11409999999999999</v>
      </c>
      <c r="L10" s="122">
        <f>'Table 1a'!L83/1000</f>
        <v>0.12129999999999999</v>
      </c>
      <c r="M10" s="122">
        <f>'Table 1a'!M83/1000</f>
        <v>0.1196</v>
      </c>
      <c r="N10" s="122">
        <f>'Table 1a'!N83/1000</f>
        <v>0.1318</v>
      </c>
      <c r="O10" s="122">
        <f>'Table 1a'!O83/1000</f>
        <v>0.1585</v>
      </c>
      <c r="P10" s="122">
        <f>'Table 1a'!P83/1000</f>
        <v>0.17949999999999999</v>
      </c>
      <c r="Q10" s="122">
        <f>'Table 1a'!Q83/1000</f>
        <v>0.1711</v>
      </c>
      <c r="R10" s="122">
        <f>'Table 1a'!R83/1000</f>
        <v>0.19980000000000001</v>
      </c>
      <c r="S10" s="122">
        <f>'Table 1a'!S83/1000</f>
        <v>0.21740000000000001</v>
      </c>
      <c r="T10" s="122">
        <f>'Table 1a'!T83/1000</f>
        <v>0.2233</v>
      </c>
      <c r="U10" s="122">
        <f>'Table 1a'!U83/1000</f>
        <v>0.24590000000000001</v>
      </c>
      <c r="V10" s="122">
        <f>'Table 1a'!V83/1000</f>
        <v>0.29749999999999999</v>
      </c>
      <c r="W10" s="122">
        <f>'Table 1a'!W83/1000</f>
        <v>0.38569999999999999</v>
      </c>
      <c r="X10" s="122">
        <f>'Table 1a'!X83/1000</f>
        <v>0.4289</v>
      </c>
      <c r="Y10" s="122">
        <f>'Table 1a'!Y83/1000</f>
        <v>0.47070000000000001</v>
      </c>
      <c r="Z10" s="122">
        <f>'Table 1a'!Z83/1000</f>
        <v>0.56379999999999997</v>
      </c>
      <c r="AA10" s="122">
        <f>'Table 1a'!AA83/1000</f>
        <v>0.68610000000000004</v>
      </c>
      <c r="AB10" s="122">
        <f>'Table 1a'!AB83/1000</f>
        <v>0.84529999999999994</v>
      </c>
      <c r="AC10" s="122">
        <f>'Table 1a'!AC83/1000</f>
        <v>0.97430000000000005</v>
      </c>
      <c r="AD10" s="122">
        <f>'Table 1a'!AD83/1000</f>
        <v>1.2081999999999999</v>
      </c>
      <c r="AE10" s="122">
        <f>'Table 1a'!AE83/1000</f>
        <v>1.6511</v>
      </c>
      <c r="AF10" s="122">
        <f>'Table 1a'!AF83/1000</f>
        <v>2.0819000000000001</v>
      </c>
      <c r="AG10" s="122">
        <f>'Table 1a'!AG83/1000</f>
        <v>2.5093000000000001</v>
      </c>
      <c r="AH10" s="122">
        <f>'Table 1a'!AH83/1000</f>
        <v>2.6920000000000002</v>
      </c>
      <c r="AI10" s="122">
        <f>'Table 1a'!AI83/1000</f>
        <v>2.94</v>
      </c>
      <c r="AJ10" s="122">
        <f>'Table 1a'!AJ83/1000</f>
        <v>3.83</v>
      </c>
      <c r="AK10" s="122">
        <f>'Table 1a'!AK83/1000</f>
        <v>5.8572499999999996</v>
      </c>
      <c r="AL10" s="122">
        <f>'Table 1a'!AL83/1000</f>
        <v>7.9169999999999998</v>
      </c>
      <c r="AM10" s="122">
        <f>'Table 1a'!AM83/1000</f>
        <v>9.4489999999999998</v>
      </c>
      <c r="AN10" s="122">
        <f>'Table 1a'!AN83/1000</f>
        <v>10.782999999999999</v>
      </c>
      <c r="AO10" s="122">
        <f>'Table 1a'!AO83/1000</f>
        <v>12.231999999999999</v>
      </c>
      <c r="AP10" s="122">
        <f>'Table 1a'!AP83/1000</f>
        <v>13.176</v>
      </c>
      <c r="AQ10" s="122">
        <f>'Table 1a'!AQ83/1000</f>
        <v>13.40169</v>
      </c>
      <c r="AR10" s="122">
        <f>'Table 1a'!AR83/1000</f>
        <v>13.25199351</v>
      </c>
      <c r="AS10" s="122">
        <f>'Table 1a'!AS83/1000</f>
        <v>14.200272480999999</v>
      </c>
      <c r="AT10" s="122">
        <f>'Table 1a'!AT83/1000</f>
        <v>16.797837000000005</v>
      </c>
      <c r="AU10" s="122">
        <f>'Table 1a'!AU83/1000</f>
        <v>20.295427899511736</v>
      </c>
      <c r="AV10" s="122">
        <f>'Table 1a'!AV83/1000</f>
        <v>25.526476000000002</v>
      </c>
      <c r="AW10" s="122">
        <f>'Table 1a'!AW83/1000</f>
        <v>28.829948000000002</v>
      </c>
      <c r="AX10" s="122">
        <f>'Table 1a'!AX83/1000</f>
        <v>30.339205213999996</v>
      </c>
      <c r="AY10" s="122">
        <f>'Table 1a'!AY83/1000</f>
        <v>31.886693626000003</v>
      </c>
      <c r="AZ10" s="122">
        <f>'Table 1a'!AZ83/1000</f>
        <v>32.437416757000001</v>
      </c>
      <c r="BA10" s="122">
        <f>'Table 1a'!BA83/1000</f>
        <v>31.640413748</v>
      </c>
      <c r="BB10" s="122">
        <f>'Table 1a'!BB83/1000</f>
        <v>31.212963835000004</v>
      </c>
      <c r="BC10" s="122">
        <f>'Table 1a'!BC83/1000</f>
        <v>30.726584142467686</v>
      </c>
      <c r="BD10" s="122">
        <f>'Table 1a'!BD83/1000</f>
        <v>29.666571453818168</v>
      </c>
      <c r="BE10" s="122">
        <f>'Table 1a'!BE83/1000</f>
        <v>30.917267665810108</v>
      </c>
      <c r="BF10" s="122">
        <f>'Table 1a'!BF83/1000</f>
        <v>32.294613805777573</v>
      </c>
      <c r="BG10" s="122">
        <f>'Table 1a'!BG83/1000</f>
        <v>33.353048856553258</v>
      </c>
      <c r="BH10" s="122">
        <f>'Table 1a'!BH83/1000</f>
        <v>35.027994048480409</v>
      </c>
      <c r="BI10" s="122">
        <f>'Table 1a'!BI83/1000</f>
        <v>35.716781529642006</v>
      </c>
      <c r="BJ10" s="122">
        <f>'Table 1a'!BJ83/1000</f>
        <v>37.172236532855472</v>
      </c>
      <c r="BK10" s="122">
        <f>'Table 1a'!BK83/1000</f>
        <v>38.696081911583093</v>
      </c>
      <c r="BL10" s="122">
        <f>'Table 1a'!BL83/1000</f>
        <v>40.966842600690001</v>
      </c>
      <c r="BM10" s="122">
        <f>'Table 1a'!BM83/1000</f>
        <v>46.695822820729994</v>
      </c>
      <c r="BN10" s="122">
        <f>'Table 1a'!BN83/1000</f>
        <v>48.764863047781709</v>
      </c>
      <c r="BO10" s="122">
        <f>'Table 1a'!BO83/1000</f>
        <v>49.940019439679816</v>
      </c>
      <c r="BP10" s="122">
        <f>'Table 1a'!BP83/1000</f>
        <v>51.405957286050004</v>
      </c>
      <c r="BQ10" s="122">
        <f>'Table 1a'!BQ83/1000</f>
        <v>46.170925824626167</v>
      </c>
      <c r="BR10" s="122">
        <f>'Table 1a'!BR83/1000</f>
        <v>45.840720174789986</v>
      </c>
      <c r="BS10" s="122">
        <f>'Table 1a'!BS83/1000</f>
        <v>45.408079259430004</v>
      </c>
      <c r="BT10" s="122">
        <f>'Table 1a'!BT83/1000</f>
        <v>44.931255384690004</v>
      </c>
      <c r="BU10" s="122">
        <f>'Table 1a'!BU83/1000</f>
        <v>45.614008626049987</v>
      </c>
      <c r="BV10" s="122">
        <f>'Table 1a'!BV83/1000</f>
        <v>47.897219133248704</v>
      </c>
      <c r="BW10" s="122">
        <f>'Table 1a'!BW83/1000</f>
        <v>45.211658247967655</v>
      </c>
      <c r="BX10" s="67">
        <f>'Table 1a'!BX83/1000</f>
        <v>45.321760320944712</v>
      </c>
      <c r="BY10" s="67">
        <f>'Table 1a'!BY83/1000</f>
        <v>46.0311563620673</v>
      </c>
      <c r="BZ10" s="67">
        <f>'Table 1a'!BZ83/1000</f>
        <v>46.974969058984719</v>
      </c>
      <c r="CA10" s="68">
        <f>'Table 1a'!CA83/1000</f>
        <v>48.577996870345139</v>
      </c>
    </row>
    <row r="11" spans="1:79" x14ac:dyDescent="0.4">
      <c r="B11" s="123" t="s">
        <v>122</v>
      </c>
      <c r="D11" s="122">
        <f>'Table 1a'!D84/1000</f>
        <v>0.158</v>
      </c>
      <c r="E11" s="122">
        <f>'Table 1a'!E84/1000</f>
        <v>0.16769999999999999</v>
      </c>
      <c r="F11" s="122">
        <f>'Table 1a'!F84/1000</f>
        <v>0.1701</v>
      </c>
      <c r="G11" s="122">
        <f>'Table 1a'!G84/1000</f>
        <v>0.17019999999999999</v>
      </c>
      <c r="H11" s="122">
        <f>'Table 1a'!H84/1000</f>
        <v>0.20710000000000001</v>
      </c>
      <c r="I11" s="122">
        <f>'Table 1a'!I84/1000</f>
        <v>0.22469999999999998</v>
      </c>
      <c r="J11" s="122">
        <f>'Table 1a'!J84/1000</f>
        <v>0.23350000000000001</v>
      </c>
      <c r="K11" s="122">
        <f>'Table 1a'!K84/1000</f>
        <v>0.2447</v>
      </c>
      <c r="L11" s="122">
        <f>'Table 1a'!L84/1000</f>
        <v>0.25580000000000003</v>
      </c>
      <c r="M11" s="122">
        <f>'Table 1a'!M84/1000</f>
        <v>0.26880000000000004</v>
      </c>
      <c r="N11" s="122">
        <f>'Table 1a'!N84/1000</f>
        <v>0.2974</v>
      </c>
      <c r="O11" s="122">
        <f>'Table 1a'!O84/1000</f>
        <v>0.30090000000000006</v>
      </c>
      <c r="P11" s="122">
        <f>'Table 1a'!P84/1000</f>
        <v>0.30270000000000002</v>
      </c>
      <c r="Q11" s="122">
        <f>'Table 1a'!Q84/1000</f>
        <v>0.32719999999999999</v>
      </c>
      <c r="R11" s="122">
        <f>'Table 1a'!R84/1000</f>
        <v>0.32890000000000003</v>
      </c>
      <c r="S11" s="122">
        <f>'Table 1a'!S84/1000</f>
        <v>0.35940000000000005</v>
      </c>
      <c r="T11" s="122">
        <f>'Table 1a'!T84/1000</f>
        <v>0.37030000000000002</v>
      </c>
      <c r="U11" s="122">
        <f>'Table 1a'!U84/1000</f>
        <v>0.40500000000000008</v>
      </c>
      <c r="V11" s="122">
        <f>'Table 1a'!V84/1000</f>
        <v>0.40629999999999999</v>
      </c>
      <c r="W11" s="122">
        <f>'Table 1a'!W84/1000</f>
        <v>0.42669999999999997</v>
      </c>
      <c r="X11" s="122">
        <f>'Table 1a'!X84/1000</f>
        <v>0.57429999999999992</v>
      </c>
      <c r="Y11" s="122">
        <f>'Table 1a'!Y84/1000</f>
        <v>0.62269999999999992</v>
      </c>
      <c r="Z11" s="122">
        <f>'Table 1a'!Z84/1000</f>
        <v>0.55109999999999992</v>
      </c>
      <c r="AA11" s="122">
        <f>'Table 1a'!AA84/1000</f>
        <v>0.59309999999999996</v>
      </c>
      <c r="AB11" s="122">
        <f>'Table 1a'!AB84/1000</f>
        <v>0.71209999999999996</v>
      </c>
      <c r="AC11" s="122">
        <f>'Table 1a'!AC84/1000</f>
        <v>0.67810000000000004</v>
      </c>
      <c r="AD11" s="122">
        <f>'Table 1a'!AD84/1000</f>
        <v>0.77519999999999989</v>
      </c>
      <c r="AE11" s="122">
        <f>'Table 1a'!AE84/1000</f>
        <v>1.1025</v>
      </c>
      <c r="AF11" s="122">
        <f>'Table 1a'!AF84/1000</f>
        <v>1.2310000000000001</v>
      </c>
      <c r="AG11" s="122">
        <f>'Table 1a'!AG84/1000</f>
        <v>1.7755000000000001</v>
      </c>
      <c r="AH11" s="122">
        <f>'Table 1a'!AH84/1000</f>
        <v>2.7210000000000001</v>
      </c>
      <c r="AI11" s="122">
        <f>'Table 1a'!AI84/1000</f>
        <v>3.9000599999999999</v>
      </c>
      <c r="AJ11" s="122">
        <f>'Table 1a'!AJ84/1000</f>
        <v>4.2990600000000008</v>
      </c>
      <c r="AK11" s="122">
        <f>'Table 1a'!AK84/1000</f>
        <v>4.9780600000000002</v>
      </c>
      <c r="AL11" s="122">
        <f>'Table 1a'!AL84/1000</f>
        <v>5.5010600000000007</v>
      </c>
      <c r="AM11" s="122">
        <f>'Table 1a'!AM84/1000</f>
        <v>6.0850600000000004</v>
      </c>
      <c r="AN11" s="122">
        <f>'Table 1a'!AN84/1000</f>
        <v>6.6050600000000008</v>
      </c>
      <c r="AO11" s="122">
        <f>'Table 1a'!AO84/1000</f>
        <v>7.0880600000000005</v>
      </c>
      <c r="AP11" s="122">
        <f>'Table 1a'!AP84/1000</f>
        <v>7.4840600000000004</v>
      </c>
      <c r="AQ11" s="122">
        <f>'Table 1a'!AQ84/1000</f>
        <v>7.8925679999999998</v>
      </c>
      <c r="AR11" s="122">
        <f>'Table 1a'!AR84/1000</f>
        <v>8.0315510000000021</v>
      </c>
      <c r="AS11" s="122">
        <f>'Table 1a'!AS84/1000</f>
        <v>8.4119089999999996</v>
      </c>
      <c r="AT11" s="122">
        <f>'Table 1a'!AT84/1000</f>
        <v>9.1728167156850411</v>
      </c>
      <c r="AU11" s="122">
        <f>'Table 1a'!AU84/1000</f>
        <v>10.755346568931577</v>
      </c>
      <c r="AV11" s="122">
        <f>'Table 1a'!AV84/1000</f>
        <v>12.410679000000002</v>
      </c>
      <c r="AW11" s="122">
        <f>'Table 1a'!AW84/1000</f>
        <v>14.068823</v>
      </c>
      <c r="AX11" s="122">
        <f>'Table 1a'!AX84/1000</f>
        <v>14.698889999999999</v>
      </c>
      <c r="AY11" s="122">
        <f>'Table 1a'!AY84/1000</f>
        <v>16.122347527041317</v>
      </c>
      <c r="AZ11" s="122">
        <f>'Table 1a'!AZ84/1000</f>
        <v>17.621866000000001</v>
      </c>
      <c r="BA11" s="122">
        <f>'Table 1a'!BA84/1000</f>
        <v>18.587272009000003</v>
      </c>
      <c r="BB11" s="122">
        <f>'Table 1a'!BB84/1000</f>
        <v>19.334144725038435</v>
      </c>
      <c r="BC11" s="122">
        <f>'Table 1a'!BC84/1000</f>
        <v>21.437683100000015</v>
      </c>
      <c r="BD11" s="122">
        <f>'Table 1a'!BD84/1000</f>
        <v>23.910498331296751</v>
      </c>
      <c r="BE11" s="122">
        <f>'Table 1a'!BE84/1000</f>
        <v>24.695169227916086</v>
      </c>
      <c r="BF11" s="122">
        <f>'Table 1a'!BF84/1000</f>
        <v>24.320416560955216</v>
      </c>
      <c r="BG11" s="122">
        <f>'Table 1a'!BG84/1000</f>
        <v>16.358236688028089</v>
      </c>
      <c r="BH11" s="122">
        <f>'Table 1a'!BH84/1000</f>
        <v>17.655991089</v>
      </c>
      <c r="BI11" s="122">
        <f>'Table 1a'!BI84/1000</f>
        <v>19.171410324448999</v>
      </c>
      <c r="BJ11" s="122">
        <f>'Table 1a'!BJ84/1000</f>
        <v>18.912443974729797</v>
      </c>
      <c r="BK11" s="122">
        <f>'Table 1a'!BK84/1000</f>
        <v>20.134145588311135</v>
      </c>
      <c r="BL11" s="122">
        <f>'Table 1a'!BL84/1000</f>
        <v>22.11913800687423</v>
      </c>
      <c r="BM11" s="122">
        <f>'Table 1a'!BM84/1000</f>
        <v>23.493366511449778</v>
      </c>
      <c r="BN11" s="122">
        <f>'Table 1a'!BN84/1000</f>
        <v>24.251324629427096</v>
      </c>
      <c r="BO11" s="122">
        <f>'Table 1a'!BO84/1000</f>
        <v>24.518543630379988</v>
      </c>
      <c r="BP11" s="122">
        <f>'Table 1a'!BP84/1000</f>
        <v>25.755445607450234</v>
      </c>
      <c r="BQ11" s="122">
        <f>'Table 1a'!BQ84/1000</f>
        <v>26.300891344340588</v>
      </c>
      <c r="BR11" s="122">
        <f>'Table 1a'!BR84/1000</f>
        <v>27.925510779285048</v>
      </c>
      <c r="BS11" s="122">
        <f>'Table 1a'!BS84/1000</f>
        <v>28.800011119521109</v>
      </c>
      <c r="BT11" s="122">
        <f>'Table 1a'!BT84/1000</f>
        <v>29.034665139480079</v>
      </c>
      <c r="BU11" s="122">
        <f>'Table 1a'!BU84/1000</f>
        <v>30.494041168681623</v>
      </c>
      <c r="BV11" s="122">
        <f>'Table 1a'!BV84/1000</f>
        <v>31.120129847039863</v>
      </c>
      <c r="BW11" s="122">
        <f>'Table 1a'!BW84/1000</f>
        <v>32.945171196905704</v>
      </c>
      <c r="BX11" s="67">
        <f>'Table 1a'!BX84/1000</f>
        <v>34.026227489103917</v>
      </c>
      <c r="BY11" s="67">
        <f>'Table 1a'!BY84/1000</f>
        <v>35.694694012070137</v>
      </c>
      <c r="BZ11" s="67">
        <f>'Table 1a'!BZ84/1000</f>
        <v>37.617455695192895</v>
      </c>
      <c r="CA11" s="68">
        <f>'Table 1a'!CA84/1000</f>
        <v>39.627390009856875</v>
      </c>
    </row>
    <row r="12" spans="1:79" x14ac:dyDescent="0.4">
      <c r="B12" s="91" t="s">
        <v>100</v>
      </c>
      <c r="D12" s="124">
        <f>SUM(D9:D11)</f>
        <v>0.47130000000000005</v>
      </c>
      <c r="E12" s="124">
        <f t="shared" ref="E12:BP12" si="0">SUM(E9:E11)</f>
        <v>0.5978</v>
      </c>
      <c r="F12" s="124">
        <f t="shared" si="0"/>
        <v>0.61050000000000004</v>
      </c>
      <c r="G12" s="124">
        <f t="shared" si="0"/>
        <v>0.6421</v>
      </c>
      <c r="H12" s="124">
        <f t="shared" si="0"/>
        <v>0.77520000000000011</v>
      </c>
      <c r="I12" s="124">
        <f t="shared" si="0"/>
        <v>0.81669999999999998</v>
      </c>
      <c r="J12" s="124">
        <f t="shared" si="0"/>
        <v>0.83920000000000006</v>
      </c>
      <c r="K12" s="124">
        <f t="shared" si="0"/>
        <v>0.94230000000000003</v>
      </c>
      <c r="L12" s="124">
        <f t="shared" si="0"/>
        <v>0.98079999999999989</v>
      </c>
      <c r="M12" s="124">
        <f t="shared" si="0"/>
        <v>1.0510999999999999</v>
      </c>
      <c r="N12" s="124">
        <f t="shared" si="0"/>
        <v>1.2869999999999999</v>
      </c>
      <c r="O12" s="124">
        <f t="shared" si="0"/>
        <v>1.3504</v>
      </c>
      <c r="P12" s="124">
        <f t="shared" si="0"/>
        <v>1.3897999999999999</v>
      </c>
      <c r="Q12" s="124">
        <f t="shared" si="0"/>
        <v>1.5530999999999999</v>
      </c>
      <c r="R12" s="124">
        <f t="shared" si="0"/>
        <v>1.6457999999999999</v>
      </c>
      <c r="S12" s="124">
        <f t="shared" si="0"/>
        <v>1.8905999999999996</v>
      </c>
      <c r="T12" s="124">
        <f t="shared" si="0"/>
        <v>1.9621000000000002</v>
      </c>
      <c r="U12" s="124">
        <f t="shared" si="0"/>
        <v>2.3224</v>
      </c>
      <c r="V12" s="124">
        <f t="shared" si="0"/>
        <v>2.4564999999999997</v>
      </c>
      <c r="W12" s="124">
        <f t="shared" si="0"/>
        <v>2.7896000000000001</v>
      </c>
      <c r="X12" s="124">
        <f t="shared" si="0"/>
        <v>3.1722000000000001</v>
      </c>
      <c r="Y12" s="124">
        <f t="shared" si="0"/>
        <v>3.3921000000000001</v>
      </c>
      <c r="Z12" s="124">
        <f t="shared" si="0"/>
        <v>3.6364999999999998</v>
      </c>
      <c r="AA12" s="124">
        <f t="shared" si="0"/>
        <v>4.2298</v>
      </c>
      <c r="AB12" s="124">
        <f t="shared" si="0"/>
        <v>4.8976999999999986</v>
      </c>
      <c r="AC12" s="124">
        <f t="shared" si="0"/>
        <v>5.5049989999999998</v>
      </c>
      <c r="AD12" s="124">
        <f t="shared" si="0"/>
        <v>6.9017270000000002</v>
      </c>
      <c r="AE12" s="124">
        <f t="shared" si="0"/>
        <v>9.3375790000000016</v>
      </c>
      <c r="AF12" s="124">
        <f t="shared" si="0"/>
        <v>11.114196000000002</v>
      </c>
      <c r="AG12" s="124">
        <f t="shared" si="0"/>
        <v>13.36712</v>
      </c>
      <c r="AH12" s="124">
        <f t="shared" si="0"/>
        <v>15.873000000000001</v>
      </c>
      <c r="AI12" s="124">
        <f t="shared" si="0"/>
        <v>18.777059999999999</v>
      </c>
      <c r="AJ12" s="124">
        <f t="shared" si="0"/>
        <v>22.658060000000003</v>
      </c>
      <c r="AK12" s="124">
        <f t="shared" si="0"/>
        <v>27.698309999999999</v>
      </c>
      <c r="AL12" s="124">
        <f t="shared" si="0"/>
        <v>31.628060000000005</v>
      </c>
      <c r="AM12" s="124">
        <f t="shared" si="0"/>
        <v>35.332059999999998</v>
      </c>
      <c r="AN12" s="124">
        <f t="shared" si="0"/>
        <v>38.251060000000003</v>
      </c>
      <c r="AO12" s="124">
        <f t="shared" si="0"/>
        <v>41.768059999999998</v>
      </c>
      <c r="AP12" s="124">
        <f t="shared" si="0"/>
        <v>44.917658000000003</v>
      </c>
      <c r="AQ12" s="124">
        <f t="shared" si="0"/>
        <v>46.700744</v>
      </c>
      <c r="AR12" s="124">
        <f t="shared" si="0"/>
        <v>47.317750509999996</v>
      </c>
      <c r="AS12" s="124">
        <f t="shared" si="0"/>
        <v>50.314249481000004</v>
      </c>
      <c r="AT12" s="124">
        <f t="shared" si="0"/>
        <v>56.478799715685042</v>
      </c>
      <c r="AU12" s="124">
        <f t="shared" si="0"/>
        <v>66.302888468443314</v>
      </c>
      <c r="AV12" s="124">
        <f t="shared" si="0"/>
        <v>75.257452000000001</v>
      </c>
      <c r="AW12" s="124">
        <f t="shared" si="0"/>
        <v>82.437566000000004</v>
      </c>
      <c r="AX12" s="124">
        <f t="shared" si="0"/>
        <v>84.862667213999998</v>
      </c>
      <c r="AY12" s="124">
        <f t="shared" si="0"/>
        <v>88.710819153041314</v>
      </c>
      <c r="AZ12" s="124">
        <f t="shared" si="0"/>
        <v>92.217949757</v>
      </c>
      <c r="BA12" s="124">
        <f t="shared" si="0"/>
        <v>93.347393756999992</v>
      </c>
      <c r="BB12" s="124">
        <f t="shared" si="0"/>
        <v>95.565317560038437</v>
      </c>
      <c r="BC12" s="124">
        <f t="shared" si="0"/>
        <v>99.048585242467709</v>
      </c>
      <c r="BD12" s="124">
        <f t="shared" si="0"/>
        <v>101.37384078511492</v>
      </c>
      <c r="BE12" s="124">
        <f t="shared" si="0"/>
        <v>106.70603289265553</v>
      </c>
      <c r="BF12" s="124">
        <f t="shared" si="0"/>
        <v>110.30155907634747</v>
      </c>
      <c r="BG12" s="124">
        <f t="shared" si="0"/>
        <v>105.79062308501705</v>
      </c>
      <c r="BH12" s="124">
        <f t="shared" si="0"/>
        <v>111.09252413748041</v>
      </c>
      <c r="BI12" s="124">
        <f t="shared" si="0"/>
        <v>115.80299954677368</v>
      </c>
      <c r="BJ12" s="124">
        <f t="shared" si="0"/>
        <v>119.21389655344038</v>
      </c>
      <c r="BK12" s="124">
        <f t="shared" si="0"/>
        <v>126.24220586285739</v>
      </c>
      <c r="BL12" s="124">
        <f t="shared" si="0"/>
        <v>135.75716542445363</v>
      </c>
      <c r="BM12" s="124">
        <f t="shared" si="0"/>
        <v>148.00400969052214</v>
      </c>
      <c r="BN12" s="124">
        <f t="shared" si="0"/>
        <v>153.36155516980355</v>
      </c>
      <c r="BO12" s="124">
        <f t="shared" si="0"/>
        <v>158.96044687856627</v>
      </c>
      <c r="BP12" s="124">
        <f t="shared" si="0"/>
        <v>166.55267893256195</v>
      </c>
      <c r="BQ12" s="124">
        <f t="shared" ref="BQ12:BW12" si="1">SUM(BQ9:BQ11)</f>
        <v>164.13218598876674</v>
      </c>
      <c r="BR12" s="124">
        <f t="shared" si="1"/>
        <v>168.28722403787506</v>
      </c>
      <c r="BS12" s="124">
        <f t="shared" si="1"/>
        <v>171.80314748294111</v>
      </c>
      <c r="BT12" s="124">
        <f t="shared" si="1"/>
        <v>173.92097810721003</v>
      </c>
      <c r="BU12" s="124">
        <f t="shared" si="1"/>
        <v>178.27668269419928</v>
      </c>
      <c r="BV12" s="124">
        <f t="shared" si="1"/>
        <v>183.97401873930718</v>
      </c>
      <c r="BW12" s="124">
        <f t="shared" si="1"/>
        <v>185.40645188460692</v>
      </c>
      <c r="BX12" s="66">
        <f>SUM(BX9:BX11)</f>
        <v>189.38036059548347</v>
      </c>
      <c r="BY12" s="66">
        <f>SUM(BY9:BY11)</f>
        <v>196.48758144514392</v>
      </c>
      <c r="BZ12" s="66">
        <f>SUM(BZ9:BZ11)</f>
        <v>204.98831153493782</v>
      </c>
      <c r="CA12" s="77">
        <f>SUM(CA9:CA11)</f>
        <v>215.11155489626256</v>
      </c>
    </row>
    <row r="13" spans="1:79" ht="51" customHeight="1" x14ac:dyDescent="0.4">
      <c r="B13" s="120" t="s">
        <v>123</v>
      </c>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67"/>
      <c r="BY13" s="67"/>
      <c r="BZ13" s="67"/>
      <c r="CA13" s="68"/>
    </row>
    <row r="14" spans="1:79" x14ac:dyDescent="0.4">
      <c r="B14" s="123" t="s">
        <v>118</v>
      </c>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1">
        <f>'Table 2a'!AH17/1000</f>
        <v>3.8212009057648627E-2</v>
      </c>
      <c r="AI14" s="121">
        <f>'Table 2a'!AI17/1000</f>
        <v>4.5189829137708332E-2</v>
      </c>
      <c r="AJ14" s="121">
        <f>'Table 2a'!AJ17/1000</f>
        <v>5.3999241405613699E-2</v>
      </c>
      <c r="AK14" s="121">
        <f>'Table 2a'!AK17/1000</f>
        <v>6.2342414539001766E-2</v>
      </c>
      <c r="AL14" s="121">
        <f>'Table 2a'!AL17/1000</f>
        <v>7.185954155132003E-2</v>
      </c>
      <c r="AM14" s="121">
        <f>'Table 2a'!AM17/1000</f>
        <v>7.86472729167699E-2</v>
      </c>
      <c r="AN14" s="121">
        <f>'Table 2a'!AN17/1000</f>
        <v>8.4034886228206235E-2</v>
      </c>
      <c r="AO14" s="121">
        <f>'Table 2a'!AO17/1000</f>
        <v>9.3675937329378026E-2</v>
      </c>
      <c r="AP14" s="121">
        <f>'Table 2a'!AP17/1000</f>
        <v>0.10099402633497175</v>
      </c>
      <c r="AQ14" s="121">
        <f>'Table 2a'!AQ17/1000</f>
        <v>0.11138888622317154</v>
      </c>
      <c r="AR14" s="121">
        <f>'Table 2a'!AR17/1000</f>
        <v>0.11974097445514689</v>
      </c>
      <c r="AS14" s="121">
        <f>'Table 2a'!AS17/1000</f>
        <v>0.13007975711499967</v>
      </c>
      <c r="AT14" s="121">
        <f>'Table 2a'!AT17/1000</f>
        <v>0.15129442329670836</v>
      </c>
      <c r="AU14" s="121">
        <f>'Table 2a'!AU17/1000</f>
        <v>0.18310452084153347</v>
      </c>
      <c r="AV14" s="121">
        <f>'Table 2a'!AV17/1000</f>
        <v>0.23344177379818212</v>
      </c>
      <c r="AW14" s="121">
        <f>'Table 2a'!AW17/1000</f>
        <v>0.32523502588180236</v>
      </c>
      <c r="AX14" s="121">
        <f>'Table 2a'!AX17/1000</f>
        <v>0.36515245224968751</v>
      </c>
      <c r="AY14" s="121">
        <f>'Table 2a'!AY17/1000</f>
        <v>0.43739160512525266</v>
      </c>
      <c r="AZ14" s="121">
        <f>'Table 2a'!AZ17/1000</f>
        <v>0.44327124191823353</v>
      </c>
      <c r="BA14" s="121">
        <f>'Table 2a'!BA17/1000</f>
        <v>0.4886237591892677</v>
      </c>
      <c r="BB14" s="121">
        <f>'Table 2a'!BB17/1000</f>
        <v>0.52858293270579093</v>
      </c>
      <c r="BC14" s="121">
        <f>'Table 2a'!BC17/1000</f>
        <v>0.56642950568822015</v>
      </c>
      <c r="BD14" s="121">
        <f>'Table 2a'!BD17/1000</f>
        <v>0.66776598548293808</v>
      </c>
      <c r="BE14" s="121">
        <f>'Table 2a'!BE17/1000</f>
        <v>0.68014794552251079</v>
      </c>
      <c r="BF14" s="121">
        <f>'Table 2a'!BF17/1000</f>
        <v>0.76279799999999887</v>
      </c>
      <c r="BG14" s="121">
        <f>'Table 2a'!BG17/1000</f>
        <v>0.79402521823565664</v>
      </c>
      <c r="BH14" s="121">
        <f>'Table 2a'!BH17/1000</f>
        <v>0.84255900000000017</v>
      </c>
      <c r="BI14" s="121">
        <f>'Table 2a'!BI17/1000</f>
        <v>0.92426479697783859</v>
      </c>
      <c r="BJ14" s="121">
        <f>'Table 2a'!BJ17/1000</f>
        <v>0.97307987379439642</v>
      </c>
      <c r="BK14" s="121">
        <f>'Table 2a'!BK17/1000</f>
        <v>1.040024715870719</v>
      </c>
      <c r="BL14" s="121">
        <f>'Table 2a'!BL17/1000</f>
        <v>1.1059393085337212</v>
      </c>
      <c r="BM14" s="121">
        <f>'Table 2a'!BM17/1000</f>
        <v>1.1923924182195147</v>
      </c>
      <c r="BN14" s="121">
        <f>'Table 2a'!BN17/1000</f>
        <v>1.2202959423261623</v>
      </c>
      <c r="BO14" s="121">
        <f>'Table 2a'!BO17/1000</f>
        <v>1.3147165739259212</v>
      </c>
      <c r="BP14" s="121">
        <f>'Table 2a'!BP17/1000</f>
        <v>1.3906353122046253</v>
      </c>
      <c r="BQ14" s="121">
        <f>'Table 2a'!BQ17/1000</f>
        <v>1.4633916564663692</v>
      </c>
      <c r="BR14" s="121">
        <f>'Table 2a'!BR17/1000</f>
        <v>1.7174043496814249</v>
      </c>
      <c r="BS14" s="121">
        <f>'Table 2a'!BS17/1000</f>
        <v>1.8350890892979177</v>
      </c>
      <c r="BT14" s="121">
        <f>'Table 2a'!BT17/1000</f>
        <v>1.8973320008984342</v>
      </c>
      <c r="BU14" s="121">
        <f>'Table 2a'!BU17/1000</f>
        <v>1.9653220231168198</v>
      </c>
      <c r="BV14" s="121">
        <f>'Table 2a'!BV17/1000</f>
        <v>2.1020143577666048</v>
      </c>
      <c r="BW14" s="121">
        <f>'Table 2a'!BW17/1000</f>
        <v>2.245229751072455</v>
      </c>
      <c r="BX14" s="61">
        <f>'Table 2a'!BX17/1000</f>
        <v>2.3793486132024104</v>
      </c>
      <c r="BY14" s="61">
        <f>'Table 2a'!BY17/1000</f>
        <v>2.5304714342098267</v>
      </c>
      <c r="BZ14" s="61">
        <f>'Table 2a'!BZ17/1000</f>
        <v>2.6983410751858172</v>
      </c>
      <c r="CA14" s="65">
        <f>'Table 2a'!CA17/1000</f>
        <v>2.8786575826702339</v>
      </c>
    </row>
    <row r="15" spans="1:79" x14ac:dyDescent="0.4">
      <c r="B15" s="123" t="s">
        <v>119</v>
      </c>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1">
        <f>'Table 2a'!AH79/1000</f>
        <v>4.0872273647098112</v>
      </c>
      <c r="AI15" s="121">
        <f>'Table 2a'!AI79/1000</f>
        <v>4.4339729056964119</v>
      </c>
      <c r="AJ15" s="121">
        <f>'Table 2a'!AJ79/1000</f>
        <v>5.8044348053450809</v>
      </c>
      <c r="AK15" s="121">
        <f>'Table 2a'!AK79/1000</f>
        <v>7.6697643336848849</v>
      </c>
      <c r="AL15" s="121">
        <f>'Table 2a'!AL79/1000</f>
        <v>9.0884149574401771</v>
      </c>
      <c r="AM15" s="121">
        <f>'Table 2a'!AM79/1000</f>
        <v>10.708548004269627</v>
      </c>
      <c r="AN15" s="121">
        <f>'Table 2a'!AN79/1000</f>
        <v>11.886313985398557</v>
      </c>
      <c r="AO15" s="121">
        <f>'Table 2a'!AO79/1000</f>
        <v>13.017019488817986</v>
      </c>
      <c r="AP15" s="121">
        <f>'Table 2a'!AP79/1000</f>
        <v>14.194694757319626</v>
      </c>
      <c r="AQ15" s="121">
        <f>'Table 2a'!AQ79/1000</f>
        <v>14.367511717459035</v>
      </c>
      <c r="AR15" s="121">
        <f>'Table 2a'!AR79/1000</f>
        <v>13.821885689247209</v>
      </c>
      <c r="AS15" s="121">
        <f>'Table 2a'!AS79/1000</f>
        <v>14.05693518393573</v>
      </c>
      <c r="AT15" s="121">
        <f>'Table 2a'!AT79/1000</f>
        <v>16.319359410054382</v>
      </c>
      <c r="AU15" s="121">
        <f>'Table 2a'!AU79/1000</f>
        <v>21.223094072210827</v>
      </c>
      <c r="AV15" s="121">
        <f>'Table 2a'!AV79/1000</f>
        <v>25.238697901374167</v>
      </c>
      <c r="AW15" s="121">
        <f>'Table 2a'!AW79/1000</f>
        <v>28.282290239862771</v>
      </c>
      <c r="AX15" s="121">
        <f>'Table 2a'!AX79/1000</f>
        <v>29.274234871308582</v>
      </c>
      <c r="AY15" s="121">
        <f>'Table 2a'!AY79/1000</f>
        <v>30.689238521149569</v>
      </c>
      <c r="AZ15" s="121">
        <f>'Table 2a'!AZ79/1000</f>
        <v>31.142787199387286</v>
      </c>
      <c r="BA15" s="121">
        <f>'Table 2a'!BA79/1000</f>
        <v>30.118971854383787</v>
      </c>
      <c r="BB15" s="121">
        <f>'Table 2a'!BB79/1000</f>
        <v>29.936464944798306</v>
      </c>
      <c r="BC15" s="121">
        <f>'Table 2a'!BC79/1000</f>
        <v>29.598920484797166</v>
      </c>
      <c r="BD15" s="121">
        <f>'Table 2a'!BD79/1000</f>
        <v>29.680475521105301</v>
      </c>
      <c r="BE15" s="121">
        <f>'Table 2a'!BE79/1000</f>
        <v>30.370904637060207</v>
      </c>
      <c r="BF15" s="121">
        <f>'Table 2a'!BF79/1000</f>
        <v>31.767564711638776</v>
      </c>
      <c r="BG15" s="121">
        <f>'Table 2a'!BG79/1000</f>
        <v>32.949344465398681</v>
      </c>
      <c r="BH15" s="121">
        <f>'Table 2a'!BH79/1000</f>
        <v>33.970896257800078</v>
      </c>
      <c r="BI15" s="121">
        <f>'Table 2a'!BI79/1000</f>
        <v>34.999728367404188</v>
      </c>
      <c r="BJ15" s="121">
        <f>'Table 2a'!BJ79/1000</f>
        <v>36.307526404963731</v>
      </c>
      <c r="BK15" s="121">
        <f>'Table 2a'!BK79/1000</f>
        <v>38.263329337690422</v>
      </c>
      <c r="BL15" s="121">
        <f>'Table 2a'!BL79/1000</f>
        <v>40.742530283141413</v>
      </c>
      <c r="BM15" s="121">
        <f>'Table 2a'!BM79/1000</f>
        <v>46.870899391809679</v>
      </c>
      <c r="BN15" s="121">
        <f>'Table 2a'!BN79/1000</f>
        <v>48.524116056627939</v>
      </c>
      <c r="BO15" s="121">
        <f>'Table 2a'!BO79/1000</f>
        <v>50.302962045437845</v>
      </c>
      <c r="BP15" s="121">
        <f>'Table 2a'!BP79/1000</f>
        <v>52.228012503016231</v>
      </c>
      <c r="BQ15" s="121">
        <f>'Table 2a'!BQ79/1000</f>
        <v>51.810043229267251</v>
      </c>
      <c r="BR15" s="121">
        <f>'Table 2a'!BR79/1000</f>
        <v>52.336540697534218</v>
      </c>
      <c r="BS15" s="121">
        <f>'Table 2a'!BS79/1000</f>
        <v>53.513663046011047</v>
      </c>
      <c r="BT15" s="121">
        <f>'Table 2a'!BT79/1000</f>
        <v>53.96228124699487</v>
      </c>
      <c r="BU15" s="121">
        <f>'Table 2a'!BU79/1000</f>
        <v>56.380179642468711</v>
      </c>
      <c r="BV15" s="121">
        <f>'Table 2a'!BV79/1000</f>
        <v>59.959158672003412</v>
      </c>
      <c r="BW15" s="121">
        <f>'Table 2a'!BW79/1000</f>
        <v>59.181359813919961</v>
      </c>
      <c r="BX15" s="61">
        <f>'Table 2a'!BX79/1000</f>
        <v>60.331122557428948</v>
      </c>
      <c r="BY15" s="61">
        <f>'Table 2a'!BY79/1000</f>
        <v>62.206960529696509</v>
      </c>
      <c r="BZ15" s="61">
        <f>'Table 2a'!BZ79/1000</f>
        <v>64.372524727281743</v>
      </c>
      <c r="CA15" s="65">
        <f>'Table 2a'!CA79/1000</f>
        <v>67.47567028506235</v>
      </c>
    </row>
    <row r="16" spans="1:79" x14ac:dyDescent="0.4">
      <c r="B16" s="123" t="s">
        <v>108</v>
      </c>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1">
        <f>'Table 2a'!AH129/1000</f>
        <v>8.9100543624361954</v>
      </c>
      <c r="AI16" s="121">
        <f>'Table 2a'!AI129/1000</f>
        <v>10.30681680916588</v>
      </c>
      <c r="AJ16" s="121">
        <f>'Table 2a'!AJ129/1000</f>
        <v>12.313740307095463</v>
      </c>
      <c r="AK16" s="121">
        <f>'Table 2a'!AK129/1000</f>
        <v>14.493238721276105</v>
      </c>
      <c r="AL16" s="121">
        <f>'Table 2a'!AL129/1000</f>
        <v>16.239318895258503</v>
      </c>
      <c r="AM16" s="121">
        <f>'Table 2a'!AM129/1000</f>
        <v>17.595902157313606</v>
      </c>
      <c r="AN16" s="121">
        <f>'Table 2a'!AN129/1000</f>
        <v>18.637940530623233</v>
      </c>
      <c r="AO16" s="121">
        <f>'Table 2a'!AO129/1000</f>
        <v>20.344244861138339</v>
      </c>
      <c r="AP16" s="121">
        <f>'Table 2a'!AP129/1000</f>
        <v>21.827393655278737</v>
      </c>
      <c r="AQ16" s="121">
        <f>'Table 2a'!AQ129/1000</f>
        <v>23.018209763317806</v>
      </c>
      <c r="AR16" s="121">
        <f>'Table 2a'!AR129/1000</f>
        <v>24.111016892964305</v>
      </c>
      <c r="AS16" s="121">
        <f>'Table 2a'!AS129/1000</f>
        <v>26.101131256615957</v>
      </c>
      <c r="AT16" s="121">
        <f>'Table 2a'!AT129/1000</f>
        <v>28.882238575136881</v>
      </c>
      <c r="AU16" s="121">
        <f>'Table 2a'!AU129/1000</f>
        <v>32.769179029366185</v>
      </c>
      <c r="AV16" s="121">
        <f>'Table 2a'!AV129/1000</f>
        <v>35.520090726400312</v>
      </c>
      <c r="AW16" s="121">
        <f>'Table 2a'!AW129/1000</f>
        <v>38.027385195152178</v>
      </c>
      <c r="AX16" s="121">
        <f>'Table 2a'!AX129/1000</f>
        <v>39.174223848013305</v>
      </c>
      <c r="AY16" s="121">
        <f>'Table 2a'!AY129/1000</f>
        <v>41.009677420196041</v>
      </c>
      <c r="AZ16" s="121">
        <f>'Table 2a'!AZ129/1000</f>
        <v>43.344847705346645</v>
      </c>
      <c r="BA16" s="121">
        <f>'Table 2a'!BA129/1000</f>
        <v>45.296793622831608</v>
      </c>
      <c r="BB16" s="121">
        <f>'Table 2a'!BB129/1000</f>
        <v>47.433782529303187</v>
      </c>
      <c r="BC16" s="121">
        <f>'Table 2a'!BC129/1000</f>
        <v>50.591433705644626</v>
      </c>
      <c r="BD16" s="121">
        <f>'Table 2a'!BD129/1000</f>
        <v>53.270351131481974</v>
      </c>
      <c r="BE16" s="121">
        <f>'Table 2a'!BE129/1000</f>
        <v>57.415151294864764</v>
      </c>
      <c r="BF16" s="121">
        <f>'Table 2a'!BF129/1000</f>
        <v>60.917041156778012</v>
      </c>
      <c r="BG16" s="121">
        <f>'Table 2a'!BG129/1000</f>
        <v>64.096181623095063</v>
      </c>
      <c r="BH16" s="121">
        <f>'Table 2a'!BH129/1000</f>
        <v>68.865767916761982</v>
      </c>
      <c r="BI16" s="121">
        <f>'Table 2a'!BI129/1000</f>
        <v>73.094220242091581</v>
      </c>
      <c r="BJ16" s="121">
        <f>'Table 2a'!BJ129/1000</f>
        <v>75.442196958720331</v>
      </c>
      <c r="BK16" s="121">
        <f>'Table 2a'!BK129/1000</f>
        <v>80.664915636812808</v>
      </c>
      <c r="BL16" s="121">
        <f>'Table 2a'!BL129/1000</f>
        <v>87.690903575046477</v>
      </c>
      <c r="BM16" s="121">
        <f>'Table 2a'!BM129/1000</f>
        <v>93.817217961027325</v>
      </c>
      <c r="BN16" s="121">
        <f>'Table 2a'!BN129/1000</f>
        <v>97.481017197801009</v>
      </c>
      <c r="BO16" s="121">
        <f>'Table 2a'!BO129/1000</f>
        <v>101.38614626106553</v>
      </c>
      <c r="BP16" s="121">
        <f>'Table 2a'!BP129/1000</f>
        <v>107.13380979268361</v>
      </c>
      <c r="BQ16" s="121">
        <f>'Table 2a'!BQ129/1000</f>
        <v>110.08018108297058</v>
      </c>
      <c r="BR16" s="121">
        <f>'Table 2a'!BR129/1000</f>
        <v>113.50184827687684</v>
      </c>
      <c r="BS16" s="121">
        <f>'Table 2a'!BS129/1000</f>
        <v>115.75242076341981</v>
      </c>
      <c r="BT16" s="121">
        <f>'Table 2a'!BT129/1000</f>
        <v>117.37463949019356</v>
      </c>
      <c r="BU16" s="121">
        <f>'Table 2a'!BU129/1000</f>
        <v>119.23382032699455</v>
      </c>
      <c r="BV16" s="121">
        <f>'Table 2a'!BV129/1000</f>
        <v>121.41216432301384</v>
      </c>
      <c r="BW16" s="121">
        <f>'Table 2a'!BW129/1000</f>
        <v>123.70735941331324</v>
      </c>
      <c r="BX16" s="61">
        <f>'Table 2a'!BX129/1000</f>
        <v>126.64998260907535</v>
      </c>
      <c r="BY16" s="61">
        <f>'Table 2a'!BY129/1000</f>
        <v>131.73407227469966</v>
      </c>
      <c r="BZ16" s="61">
        <f>'Table 2a'!BZ129/1000</f>
        <v>137.90463723196379</v>
      </c>
      <c r="CA16" s="65">
        <f>'Table 2a'!CA129/1000</f>
        <v>144.75722702852997</v>
      </c>
    </row>
    <row r="17" spans="2:79" ht="26.25" customHeight="1" x14ac:dyDescent="0.4">
      <c r="B17" s="91" t="s">
        <v>100</v>
      </c>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4">
        <f>SUM(AH14:AH16)</f>
        <v>13.035493736203655</v>
      </c>
      <c r="AI17" s="124">
        <f t="shared" ref="AI17:CA17" si="2">SUM(AI14:AI16)</f>
        <v>14.785979544</v>
      </c>
      <c r="AJ17" s="124">
        <f t="shared" si="2"/>
        <v>18.17217435384616</v>
      </c>
      <c r="AK17" s="124">
        <f t="shared" si="2"/>
        <v>22.225345469499992</v>
      </c>
      <c r="AL17" s="124">
        <f t="shared" si="2"/>
        <v>25.399593394249997</v>
      </c>
      <c r="AM17" s="124">
        <f t="shared" si="2"/>
        <v>28.383097434500002</v>
      </c>
      <c r="AN17" s="124">
        <f t="shared" si="2"/>
        <v>30.608289402249994</v>
      </c>
      <c r="AO17" s="124">
        <f t="shared" si="2"/>
        <v>33.454940287285702</v>
      </c>
      <c r="AP17" s="124">
        <f t="shared" si="2"/>
        <v>36.123082438933338</v>
      </c>
      <c r="AQ17" s="124">
        <f t="shared" si="2"/>
        <v>37.497110367000012</v>
      </c>
      <c r="AR17" s="124">
        <f t="shared" si="2"/>
        <v>38.052643556666659</v>
      </c>
      <c r="AS17" s="124">
        <f t="shared" si="2"/>
        <v>40.288146197666691</v>
      </c>
      <c r="AT17" s="124">
        <f t="shared" si="2"/>
        <v>45.352892408487975</v>
      </c>
      <c r="AU17" s="124">
        <f t="shared" si="2"/>
        <v>54.175377622418544</v>
      </c>
      <c r="AV17" s="124">
        <f t="shared" si="2"/>
        <v>60.992230401572662</v>
      </c>
      <c r="AW17" s="124">
        <f t="shared" si="2"/>
        <v>66.634910460896748</v>
      </c>
      <c r="AX17" s="124">
        <f t="shared" si="2"/>
        <v>68.81361117157158</v>
      </c>
      <c r="AY17" s="124">
        <f t="shared" si="2"/>
        <v>72.13630754647086</v>
      </c>
      <c r="AZ17" s="124">
        <f t="shared" si="2"/>
        <v>74.930906146652163</v>
      </c>
      <c r="BA17" s="124">
        <f t="shared" si="2"/>
        <v>75.904389236404654</v>
      </c>
      <c r="BB17" s="124">
        <f t="shared" si="2"/>
        <v>77.898830406807292</v>
      </c>
      <c r="BC17" s="124">
        <f t="shared" si="2"/>
        <v>80.756783696130015</v>
      </c>
      <c r="BD17" s="124">
        <f t="shared" si="2"/>
        <v>83.618592638070211</v>
      </c>
      <c r="BE17" s="124">
        <f t="shared" si="2"/>
        <v>88.466203877447484</v>
      </c>
      <c r="BF17" s="124">
        <f t="shared" si="2"/>
        <v>93.447403868416785</v>
      </c>
      <c r="BG17" s="124">
        <f t="shared" si="2"/>
        <v>97.839551306729405</v>
      </c>
      <c r="BH17" s="124">
        <f t="shared" si="2"/>
        <v>103.67922317456205</v>
      </c>
      <c r="BI17" s="124">
        <f t="shared" si="2"/>
        <v>109.01821340647361</v>
      </c>
      <c r="BJ17" s="124">
        <f t="shared" si="2"/>
        <v>112.72280323747846</v>
      </c>
      <c r="BK17" s="124">
        <f t="shared" si="2"/>
        <v>119.96826969037394</v>
      </c>
      <c r="BL17" s="124">
        <f t="shared" si="2"/>
        <v>129.53937316672162</v>
      </c>
      <c r="BM17" s="124">
        <f t="shared" si="2"/>
        <v>141.88050977105652</v>
      </c>
      <c r="BN17" s="124">
        <f t="shared" si="2"/>
        <v>147.2254291967551</v>
      </c>
      <c r="BO17" s="124">
        <f t="shared" si="2"/>
        <v>153.00382488042931</v>
      </c>
      <c r="BP17" s="124">
        <f t="shared" si="2"/>
        <v>160.75245760790446</v>
      </c>
      <c r="BQ17" s="124">
        <f t="shared" si="2"/>
        <v>163.35361596870422</v>
      </c>
      <c r="BR17" s="124">
        <f t="shared" si="2"/>
        <v>167.55579332409249</v>
      </c>
      <c r="BS17" s="124">
        <f t="shared" si="2"/>
        <v>171.10117289872878</v>
      </c>
      <c r="BT17" s="124">
        <f t="shared" si="2"/>
        <v>173.23425273808687</v>
      </c>
      <c r="BU17" s="124">
        <f t="shared" si="2"/>
        <v>177.57932199258008</v>
      </c>
      <c r="BV17" s="124">
        <f t="shared" si="2"/>
        <v>183.47333735278386</v>
      </c>
      <c r="BW17" s="124">
        <f t="shared" si="2"/>
        <v>185.13394897830565</v>
      </c>
      <c r="BX17" s="66">
        <f t="shared" si="2"/>
        <v>189.36045377970672</v>
      </c>
      <c r="BY17" s="66">
        <f t="shared" si="2"/>
        <v>196.47150423860597</v>
      </c>
      <c r="BZ17" s="66">
        <f t="shared" si="2"/>
        <v>204.97550303443137</v>
      </c>
      <c r="CA17" s="77">
        <f t="shared" si="2"/>
        <v>215.11155489626253</v>
      </c>
    </row>
    <row r="18" spans="2:79" ht="15.4" thickBot="1" x14ac:dyDescent="0.45">
      <c r="B18" s="102"/>
      <c r="C18" s="102"/>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4"/>
    </row>
    <row r="19" spans="2:79" x14ac:dyDescent="0.4">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67"/>
      <c r="BY19" s="67"/>
      <c r="BZ19" s="67"/>
      <c r="CA19" s="68"/>
    </row>
    <row r="20" spans="2:79" ht="30" x14ac:dyDescent="0.4">
      <c r="B20" s="120" t="s">
        <v>124</v>
      </c>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67"/>
      <c r="BY20" s="67"/>
      <c r="BZ20" s="67"/>
      <c r="CA20" s="68"/>
    </row>
    <row r="21" spans="2:79" x14ac:dyDescent="0.4">
      <c r="B21" s="123" t="s">
        <v>118</v>
      </c>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v>10.245883645948435</v>
      </c>
      <c r="AI21" s="122">
        <v>13.08820203853805</v>
      </c>
      <c r="AJ21" s="122">
        <v>11.967007327966998</v>
      </c>
      <c r="AK21" s="122">
        <v>12.799304805681489</v>
      </c>
      <c r="AL21" s="122">
        <v>13.434856509030558</v>
      </c>
      <c r="AM21" s="122">
        <v>14.192470408447896</v>
      </c>
      <c r="AN21" s="122">
        <v>14.602149762038863</v>
      </c>
      <c r="AO21" s="122">
        <v>14.756164574195431</v>
      </c>
      <c r="AP21" s="122">
        <v>14.547003696686117</v>
      </c>
      <c r="AQ21" s="122">
        <v>14.150516032118759</v>
      </c>
      <c r="AR21" s="122">
        <v>13.472450121868318</v>
      </c>
      <c r="AS21" s="122">
        <v>12.863135911967923</v>
      </c>
      <c r="AT21" s="122">
        <v>12.494691511632313</v>
      </c>
      <c r="AU21" s="122">
        <v>13.909911820979801</v>
      </c>
      <c r="AV21" s="122">
        <v>15.603221051583798</v>
      </c>
      <c r="AW21" s="122">
        <v>16.669232312419211</v>
      </c>
      <c r="AX21" s="122">
        <v>16.687011037948949</v>
      </c>
      <c r="AY21" s="122">
        <v>16.808021713502221</v>
      </c>
      <c r="AZ21" s="122">
        <v>16.786224260310906</v>
      </c>
      <c r="BA21" s="122">
        <v>16.87347644937168</v>
      </c>
      <c r="BB21" s="122">
        <v>17.062610623624629</v>
      </c>
      <c r="BC21" s="122">
        <v>18.5094243169784</v>
      </c>
      <c r="BD21" s="122">
        <v>18.241409624222875</v>
      </c>
      <c r="BE21" s="122">
        <v>18.787848771326534</v>
      </c>
      <c r="BF21" s="122">
        <v>19.129348848105558</v>
      </c>
      <c r="BG21" s="122">
        <v>6.5918654595050548</v>
      </c>
      <c r="BH21" s="122">
        <v>5.69813410767423</v>
      </c>
      <c r="BI21" s="122">
        <v>4.5249516890923314</v>
      </c>
      <c r="BJ21" s="122">
        <v>3.8390041846154013</v>
      </c>
      <c r="BK21" s="122">
        <v>3.4280497306168272</v>
      </c>
      <c r="BL21" s="122">
        <v>3.0780143227059225</v>
      </c>
      <c r="BM21" s="122">
        <v>2.4517928524551587</v>
      </c>
      <c r="BN21" s="122">
        <v>2.1559360942391326</v>
      </c>
      <c r="BO21" s="122">
        <v>2.0272267366759555</v>
      </c>
      <c r="BP21" s="122">
        <v>1.8939638967497565</v>
      </c>
      <c r="BQ21" s="122">
        <v>1.8075230222567495</v>
      </c>
      <c r="BR21" s="122">
        <v>2.004265168440071</v>
      </c>
      <c r="BS21" s="122">
        <v>2.0732563847909216</v>
      </c>
      <c r="BT21" s="122">
        <v>2.0706737910028314</v>
      </c>
      <c r="BU21" s="122">
        <v>2.0844735085150488</v>
      </c>
      <c r="BV21" s="122">
        <v>2.1773744128627586</v>
      </c>
      <c r="BW21" s="122">
        <v>2.2707326573737423</v>
      </c>
      <c r="BX21" s="67">
        <v>2.355858011970227</v>
      </c>
      <c r="BY21" s="67">
        <v>2.4529343015502394</v>
      </c>
      <c r="BZ21" s="67">
        <v>2.561428384762737</v>
      </c>
      <c r="CA21" s="68">
        <v>2.6664471965592296</v>
      </c>
    </row>
    <row r="22" spans="2:79" x14ac:dyDescent="0.4">
      <c r="B22" s="123" t="s">
        <v>119</v>
      </c>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v>21.016944028852151</v>
      </c>
      <c r="AI22" s="122">
        <v>19.713179336798124</v>
      </c>
      <c r="AJ22" s="122">
        <v>21.59361811439366</v>
      </c>
      <c r="AK22" s="122">
        <v>25.872116974820745</v>
      </c>
      <c r="AL22" s="122">
        <v>28.556592184568135</v>
      </c>
      <c r="AM22" s="122">
        <v>32.029368099078482</v>
      </c>
      <c r="AN22" s="122">
        <v>33.604046710903447</v>
      </c>
      <c r="AO22" s="122">
        <v>34.875159459481843</v>
      </c>
      <c r="AP22" s="122">
        <v>36.575307057849628</v>
      </c>
      <c r="AQ22" s="122">
        <v>35.18177002881999</v>
      </c>
      <c r="AR22" s="122">
        <v>31.622944831193557</v>
      </c>
      <c r="AS22" s="122">
        <v>30.220898691461123</v>
      </c>
      <c r="AT22" s="122">
        <v>32.538845968492836</v>
      </c>
      <c r="AU22" s="122">
        <v>39.058083002236152</v>
      </c>
      <c r="AV22" s="122">
        <v>45.684569682229657</v>
      </c>
      <c r="AW22" s="122">
        <v>50.081178233002817</v>
      </c>
      <c r="AX22" s="122">
        <v>51.465381037091312</v>
      </c>
      <c r="AY22" s="122">
        <v>52.630060325474375</v>
      </c>
      <c r="AZ22" s="122">
        <v>51.964046164259031</v>
      </c>
      <c r="BA22" s="122">
        <v>50.366749615085084</v>
      </c>
      <c r="BB22" s="122">
        <v>49.586749827212515</v>
      </c>
      <c r="BC22" s="122">
        <v>48.425990334191887</v>
      </c>
      <c r="BD22" s="122">
        <v>46.007039991347618</v>
      </c>
      <c r="BE22" s="122">
        <v>46.493118975022682</v>
      </c>
      <c r="BF22" s="122">
        <v>46.677977349077906</v>
      </c>
      <c r="BG22" s="122">
        <v>47.527727363450644</v>
      </c>
      <c r="BH22" s="122">
        <v>47.712681327813016</v>
      </c>
      <c r="BI22" s="122">
        <v>48.097337003196792</v>
      </c>
      <c r="BJ22" s="122">
        <v>48.371101890280791</v>
      </c>
      <c r="BK22" s="122">
        <v>49.668610328277396</v>
      </c>
      <c r="BL22" s="122">
        <v>51.444820088479666</v>
      </c>
      <c r="BM22" s="122">
        <v>58.445023328220948</v>
      </c>
      <c r="BN22" s="122">
        <v>59.525753293351464</v>
      </c>
      <c r="BO22" s="122">
        <v>60.840891735680145</v>
      </c>
      <c r="BP22" s="122">
        <v>61.901333089696401</v>
      </c>
      <c r="BQ22" s="122">
        <v>57.257136610623661</v>
      </c>
      <c r="BR22" s="122">
        <v>57.105202958052196</v>
      </c>
      <c r="BS22" s="122">
        <v>57.926559204390827</v>
      </c>
      <c r="BT22" s="122">
        <v>57.111125827636776</v>
      </c>
      <c r="BU22" s="122">
        <v>58.529431357033907</v>
      </c>
      <c r="BV22" s="122">
        <v>61.157913608254475</v>
      </c>
      <c r="BW22" s="122">
        <v>59.181359813919961</v>
      </c>
      <c r="BX22" s="67">
        <v>59.23986113831586</v>
      </c>
      <c r="BY22" s="67">
        <v>59.920154218483511</v>
      </c>
      <c r="BZ22" s="67">
        <v>60.817600590404631</v>
      </c>
      <c r="CA22" s="68">
        <v>62.501463512261815</v>
      </c>
    </row>
    <row r="23" spans="2:79" x14ac:dyDescent="0.4">
      <c r="B23" s="123" t="s">
        <v>108</v>
      </c>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v>44.725684255348682</v>
      </c>
      <c r="AI23" s="122">
        <v>44.108450632220766</v>
      </c>
      <c r="AJ23" s="122">
        <v>44.319943743049528</v>
      </c>
      <c r="AK23" s="122">
        <v>47.482225075435203</v>
      </c>
      <c r="AL23" s="122">
        <v>49.704093352682776</v>
      </c>
      <c r="AM23" s="122">
        <v>51.563837889603626</v>
      </c>
      <c r="AN23" s="122">
        <v>52.006907696280422</v>
      </c>
      <c r="AO23" s="122">
        <v>54.099001723134236</v>
      </c>
      <c r="AP23" s="122">
        <v>55.997378123326087</v>
      </c>
      <c r="AQ23" s="122">
        <v>56.141233819416598</v>
      </c>
      <c r="AR23" s="122">
        <v>55.267286935906888</v>
      </c>
      <c r="AS23" s="122">
        <v>56.001345697070349</v>
      </c>
      <c r="AT23" s="122">
        <v>57.767427721738059</v>
      </c>
      <c r="AU23" s="122">
        <v>61.15915971924634</v>
      </c>
      <c r="AV23" s="122">
        <v>65.056039783334654</v>
      </c>
      <c r="AW23" s="122">
        <v>68.361642723286721</v>
      </c>
      <c r="AX23" s="122">
        <v>69.27317613332275</v>
      </c>
      <c r="AY23" s="122">
        <v>69.938422207020778</v>
      </c>
      <c r="AZ23" s="122">
        <v>71.207562750965948</v>
      </c>
      <c r="BA23" s="122">
        <v>73.5004425074426</v>
      </c>
      <c r="BB23" s="122">
        <v>75.599595925188055</v>
      </c>
      <c r="BC23" s="122">
        <v>79.936947819533685</v>
      </c>
      <c r="BD23" s="122">
        <v>82.757593946739121</v>
      </c>
      <c r="BE23" s="122">
        <v>87.923417293195442</v>
      </c>
      <c r="BF23" s="122">
        <v>88.726567425363811</v>
      </c>
      <c r="BG23" s="122">
        <v>91.080214697539304</v>
      </c>
      <c r="BH23" s="122">
        <v>95.066063673435622</v>
      </c>
      <c r="BI23" s="122">
        <v>98.196481048690885</v>
      </c>
      <c r="BJ23" s="122">
        <v>98.569708613023451</v>
      </c>
      <c r="BK23" s="122">
        <v>102.71210400485126</v>
      </c>
      <c r="BL23" s="122">
        <v>108.60087953497928</v>
      </c>
      <c r="BM23" s="122">
        <v>114.45900541391636</v>
      </c>
      <c r="BN23" s="122">
        <v>116.70240524906266</v>
      </c>
      <c r="BO23" s="122">
        <v>119.62908407435647</v>
      </c>
      <c r="BP23" s="122">
        <v>123.64470770862346</v>
      </c>
      <c r="BQ23" s="122">
        <v>122.32370466113672</v>
      </c>
      <c r="BR23" s="122">
        <v>124.51130534932949</v>
      </c>
      <c r="BS23" s="122">
        <v>125.97073151417342</v>
      </c>
      <c r="BT23" s="122">
        <v>124.88793641201951</v>
      </c>
      <c r="BU23" s="122">
        <v>124.45880913570367</v>
      </c>
      <c r="BV23" s="122">
        <v>124.31689712329451</v>
      </c>
      <c r="BW23" s="122">
        <v>123.95435941331324</v>
      </c>
      <c r="BX23" s="67">
        <v>124.35915436166346</v>
      </c>
      <c r="BY23" s="67">
        <v>126.89136166298667</v>
      </c>
      <c r="BZ23" s="67">
        <v>130.28895763014415</v>
      </c>
      <c r="CA23" s="68">
        <v>134.0859380134649</v>
      </c>
    </row>
    <row r="24" spans="2:79" ht="26.25" customHeight="1" x14ac:dyDescent="0.4">
      <c r="B24" s="123" t="s">
        <v>120</v>
      </c>
      <c r="D24" s="122">
        <v>8.1444631431196601</v>
      </c>
      <c r="E24" s="122">
        <v>11.23687488140286</v>
      </c>
      <c r="F24" s="122">
        <v>10.993694603883688</v>
      </c>
      <c r="G24" s="122">
        <v>10.860096039225642</v>
      </c>
      <c r="H24" s="122">
        <v>11.8600903052282</v>
      </c>
      <c r="I24" s="122">
        <v>12.191842212656001</v>
      </c>
      <c r="J24" s="122">
        <v>12.165840530938953</v>
      </c>
      <c r="K24" s="122">
        <v>14.211406232088274</v>
      </c>
      <c r="L24" s="122">
        <v>13.829773303251793</v>
      </c>
      <c r="M24" s="122">
        <v>14.503728072874257</v>
      </c>
      <c r="N24" s="122">
        <v>18.313152534366008</v>
      </c>
      <c r="O24" s="122">
        <v>18.93200171001682</v>
      </c>
      <c r="P24" s="122">
        <v>18.893846637281847</v>
      </c>
      <c r="Q24" s="122">
        <v>21.25324542189793</v>
      </c>
      <c r="R24" s="122">
        <v>21.823401236679743</v>
      </c>
      <c r="S24" s="122">
        <v>25.269843967750663</v>
      </c>
      <c r="T24" s="122">
        <v>25.132003433802211</v>
      </c>
      <c r="U24" s="122">
        <v>29.150112455432019</v>
      </c>
      <c r="V24" s="122">
        <v>29.106521436792498</v>
      </c>
      <c r="W24" s="122">
        <v>31.944909476411691</v>
      </c>
      <c r="X24" s="122">
        <v>33.343582504360398</v>
      </c>
      <c r="Y24" s="122">
        <v>33.110679292433794</v>
      </c>
      <c r="Z24" s="122">
        <v>33.052398200689616</v>
      </c>
      <c r="AA24" s="122">
        <v>35.964610783560047</v>
      </c>
      <c r="AB24" s="122">
        <v>37.511867703600771</v>
      </c>
      <c r="AC24" s="122">
        <v>39.755597043424565</v>
      </c>
      <c r="AD24" s="122">
        <v>42.237152411291483</v>
      </c>
      <c r="AE24" s="122">
        <v>45.425311133175363</v>
      </c>
      <c r="AF24" s="122">
        <v>47.246080196121312</v>
      </c>
      <c r="AG24" s="122">
        <v>48.348410301295274</v>
      </c>
      <c r="AH24" s="122">
        <v>50.074959666689438</v>
      </c>
      <c r="AI24" s="122">
        <v>48.893312620517122</v>
      </c>
      <c r="AJ24" s="122">
        <v>49.939261776816913</v>
      </c>
      <c r="AK24" s="122">
        <v>52.451176513356707</v>
      </c>
      <c r="AL24" s="122">
        <v>52.794127134664144</v>
      </c>
      <c r="AM24" s="122">
        <v>54.793318626493324</v>
      </c>
      <c r="AN24" s="122">
        <v>54.6585112224993</v>
      </c>
      <c r="AO24" s="122">
        <v>55.749257987775948</v>
      </c>
      <c r="AP24" s="122">
        <v>57.849551075976478</v>
      </c>
      <c r="AQ24" s="122">
        <v>57.380488546627205</v>
      </c>
      <c r="AR24" s="122">
        <v>55.21950445335915</v>
      </c>
      <c r="AS24" s="122">
        <v>54.554524239238233</v>
      </c>
      <c r="AT24" s="122">
        <v>55.529984190658574</v>
      </c>
      <c r="AU24" s="122">
        <v>60.67945990530022</v>
      </c>
      <c r="AV24" s="122">
        <v>62.654118013690244</v>
      </c>
      <c r="AW24" s="122">
        <v>64.802589831686163</v>
      </c>
      <c r="AX24" s="122">
        <v>64.491426152723932</v>
      </c>
      <c r="AY24" s="122">
        <v>63.947910620123686</v>
      </c>
      <c r="AZ24" s="122">
        <v>63.983592114517656</v>
      </c>
      <c r="BA24" s="122">
        <v>65.01195468127348</v>
      </c>
      <c r="BB24" s="122">
        <v>67.009595234637658</v>
      </c>
      <c r="BC24" s="122">
        <v>69.521543701316077</v>
      </c>
      <c r="BD24" s="122">
        <v>69.311906753714027</v>
      </c>
      <c r="BE24" s="122">
        <v>73.358204239019059</v>
      </c>
      <c r="BF24" s="122">
        <v>75.215512691284019</v>
      </c>
      <c r="BG24" s="122">
        <v>76.970044974632287</v>
      </c>
      <c r="BH24" s="122">
        <v>78.063917003988024</v>
      </c>
      <c r="BI24" s="122">
        <v>79.333837561850459</v>
      </c>
      <c r="BJ24" s="122">
        <v>79.844814841034406</v>
      </c>
      <c r="BK24" s="122">
        <v>83.200202024634592</v>
      </c>
      <c r="BL24" s="122">
        <v>87.320573666484691</v>
      </c>
      <c r="BM24" s="122">
        <v>92.195351900973293</v>
      </c>
      <c r="BN24" s="122">
        <v>93.454553343220795</v>
      </c>
      <c r="BO24" s="122">
        <v>97.013802538945541</v>
      </c>
      <c r="BP24" s="122">
        <v>100.60181143795577</v>
      </c>
      <c r="BQ24" s="122">
        <v>101.29716039940975</v>
      </c>
      <c r="BR24" s="122">
        <v>103.13330651793258</v>
      </c>
      <c r="BS24" s="122">
        <v>105.64303640603772</v>
      </c>
      <c r="BT24" s="122">
        <v>105.78770464882042</v>
      </c>
      <c r="BU24" s="122">
        <v>106.06337234205998</v>
      </c>
      <c r="BV24" s="122">
        <v>107.05505353812332</v>
      </c>
      <c r="BW24" s="122">
        <v>107.24962243973357</v>
      </c>
      <c r="BX24" s="67">
        <v>108.04212168145585</v>
      </c>
      <c r="BY24" s="67">
        <v>110.54294512383547</v>
      </c>
      <c r="BZ24" s="67">
        <v>113.74711471983997</v>
      </c>
      <c r="CA24" s="68">
        <v>117.5508327109232</v>
      </c>
    </row>
    <row r="25" spans="2:79" x14ac:dyDescent="0.4">
      <c r="B25" s="123" t="s">
        <v>121</v>
      </c>
      <c r="D25" s="122">
        <v>2.0296209985844444</v>
      </c>
      <c r="E25" s="122">
        <v>2.3809889858593833</v>
      </c>
      <c r="F25" s="122">
        <v>2.6101916100819658</v>
      </c>
      <c r="G25" s="122">
        <v>2.7229395317008893</v>
      </c>
      <c r="H25" s="122">
        <v>3.1292696556174957</v>
      </c>
      <c r="I25" s="122">
        <v>3.1093462331620025</v>
      </c>
      <c r="J25" s="122">
        <v>3.1763406258166662</v>
      </c>
      <c r="K25" s="122">
        <v>2.7789570712618201</v>
      </c>
      <c r="L25" s="122">
        <v>2.7787833388842849</v>
      </c>
      <c r="M25" s="122">
        <v>2.6175431983035482</v>
      </c>
      <c r="N25" s="122">
        <v>2.8137951783975748</v>
      </c>
      <c r="O25" s="122">
        <v>3.3678139966752707</v>
      </c>
      <c r="P25" s="122">
        <v>3.7367182364390601</v>
      </c>
      <c r="Q25" s="122">
        <v>3.4475069128619036</v>
      </c>
      <c r="R25" s="122">
        <v>3.9032455170428908</v>
      </c>
      <c r="S25" s="122">
        <v>4.1815071385210807</v>
      </c>
      <c r="T25" s="122">
        <v>4.1008230666920227</v>
      </c>
      <c r="U25" s="122">
        <v>4.288371314861342</v>
      </c>
      <c r="V25" s="122">
        <v>4.940486179862936</v>
      </c>
      <c r="W25" s="122">
        <v>6.2316162174044045</v>
      </c>
      <c r="X25" s="122">
        <v>6.5933898276257148</v>
      </c>
      <c r="Y25" s="122">
        <v>6.7800046734887482</v>
      </c>
      <c r="Z25" s="122">
        <v>7.3901261522639619</v>
      </c>
      <c r="AA25" s="122">
        <v>8.3628141593576046</v>
      </c>
      <c r="AB25" s="122">
        <v>9.4927945902624717</v>
      </c>
      <c r="AC25" s="122">
        <v>10.05396050806444</v>
      </c>
      <c r="AD25" s="122">
        <v>10.375667893436601</v>
      </c>
      <c r="AE25" s="122">
        <v>11.391550795041393</v>
      </c>
      <c r="AF25" s="122">
        <v>12.608368450614483</v>
      </c>
      <c r="AG25" s="122">
        <v>13.357893794651615</v>
      </c>
      <c r="AH25" s="122">
        <v>12.887360556666152</v>
      </c>
      <c r="AI25" s="122">
        <v>12.042082525284439</v>
      </c>
      <c r="AJ25" s="122">
        <v>13.16452423464855</v>
      </c>
      <c r="AK25" s="122">
        <v>18.218564527833632</v>
      </c>
      <c r="AL25" s="122">
        <v>22.952833856405054</v>
      </c>
      <c r="AM25" s="122">
        <v>26.151230816331726</v>
      </c>
      <c r="AN25" s="122">
        <v>28.250142669424815</v>
      </c>
      <c r="AO25" s="122">
        <v>30.3779812770169</v>
      </c>
      <c r="AP25" s="122">
        <v>31.422141836840815</v>
      </c>
      <c r="AQ25" s="122">
        <v>30.267685171040512</v>
      </c>
      <c r="AR25" s="122">
        <v>28.107963601476136</v>
      </c>
      <c r="AS25" s="122">
        <v>27.965028071857375</v>
      </c>
      <c r="AT25" s="122">
        <v>30.574903602705319</v>
      </c>
      <c r="AU25" s="122">
        <v>34.934517784928701</v>
      </c>
      <c r="AV25" s="122">
        <v>42.854397428231394</v>
      </c>
      <c r="AW25" s="122">
        <v>47.25119455746794</v>
      </c>
      <c r="AX25" s="122">
        <v>49.130938873392473</v>
      </c>
      <c r="AY25" s="122">
        <v>50.098239786151744</v>
      </c>
      <c r="AZ25" s="122">
        <v>49.229792844932888</v>
      </c>
      <c r="BA25" s="122">
        <v>47.704523988931435</v>
      </c>
      <c r="BB25" s="122">
        <v>46.460490524106227</v>
      </c>
      <c r="BC25" s="122">
        <v>45.562346929153001</v>
      </c>
      <c r="BD25" s="122">
        <v>43.020618156599724</v>
      </c>
      <c r="BE25" s="122">
        <v>44.389814253599312</v>
      </c>
      <c r="BF25" s="122">
        <v>45.245166580002042</v>
      </c>
      <c r="BG25" s="122">
        <v>45.77774601347523</v>
      </c>
      <c r="BH25" s="122">
        <v>46.815456558787766</v>
      </c>
      <c r="BI25" s="122">
        <v>46.516593443093093</v>
      </c>
      <c r="BJ25" s="122">
        <v>47.014845567496181</v>
      </c>
      <c r="BK25" s="122">
        <v>47.758898504221321</v>
      </c>
      <c r="BL25" s="122">
        <v>49.225125559882862</v>
      </c>
      <c r="BM25" s="122">
        <v>55.325422553663401</v>
      </c>
      <c r="BN25" s="122">
        <v>56.721359764690966</v>
      </c>
      <c r="BO25" s="122">
        <v>57.334475473841259</v>
      </c>
      <c r="BP25" s="122">
        <v>57.852764283384694</v>
      </c>
      <c r="BQ25" s="122">
        <v>51.025145755644282</v>
      </c>
      <c r="BR25" s="122">
        <v>50.017513470239592</v>
      </c>
      <c r="BS25" s="122">
        <v>49.152564819146882</v>
      </c>
      <c r="BT25" s="122">
        <v>47.553115260701034</v>
      </c>
      <c r="BU25" s="122">
        <v>47.352846403251448</v>
      </c>
      <c r="BV25" s="122">
        <v>48.854821426882793</v>
      </c>
      <c r="BW25" s="122">
        <v>45.211658247967655</v>
      </c>
      <c r="BX25" s="67">
        <v>44.501986274183714</v>
      </c>
      <c r="BY25" s="67">
        <v>44.338993009528053</v>
      </c>
      <c r="BZ25" s="67">
        <v>44.380811814969292</v>
      </c>
      <c r="CA25" s="68">
        <v>44.996898675681521</v>
      </c>
    </row>
    <row r="26" spans="2:79" x14ac:dyDescent="0.4">
      <c r="B26" s="123" t="s">
        <v>122</v>
      </c>
      <c r="D26" s="122">
        <v>5.1308818844214761</v>
      </c>
      <c r="E26" s="122">
        <v>5.3097320868167355</v>
      </c>
      <c r="F26" s="122">
        <v>5.2543620458573059</v>
      </c>
      <c r="G26" s="122">
        <v>4.8989884597832072</v>
      </c>
      <c r="H26" s="122">
        <v>5.4643486144888991</v>
      </c>
      <c r="I26" s="122">
        <v>5.8077314928636907</v>
      </c>
      <c r="J26" s="122">
        <v>5.9144779595549561</v>
      </c>
      <c r="K26" s="122">
        <v>5.9597791002433604</v>
      </c>
      <c r="L26" s="122">
        <v>5.859956950425393</v>
      </c>
      <c r="M26" s="122">
        <v>5.88290645237453</v>
      </c>
      <c r="N26" s="122">
        <v>6.34918578190773</v>
      </c>
      <c r="O26" s="122">
        <v>6.393534584224537</v>
      </c>
      <c r="P26" s="122">
        <v>6.3014184410590737</v>
      </c>
      <c r="Q26" s="122">
        <v>6.5927776849118338</v>
      </c>
      <c r="R26" s="122">
        <v>6.4253125653423764</v>
      </c>
      <c r="S26" s="122">
        <v>6.9127583513545376</v>
      </c>
      <c r="T26" s="122">
        <v>6.8004244585582452</v>
      </c>
      <c r="U26" s="122">
        <v>7.0629946422075802</v>
      </c>
      <c r="V26" s="122">
        <v>6.7472925542128097</v>
      </c>
      <c r="W26" s="122">
        <v>6.894038475412132</v>
      </c>
      <c r="X26" s="122">
        <v>8.82859356028316</v>
      </c>
      <c r="Y26" s="122">
        <v>8.9694261954141545</v>
      </c>
      <c r="Z26" s="122">
        <v>7.2236582520622008</v>
      </c>
      <c r="AA26" s="122">
        <v>7.2292451215784794</v>
      </c>
      <c r="AB26" s="122">
        <v>7.996946678961204</v>
      </c>
      <c r="AC26" s="122">
        <v>6.9974244283264877</v>
      </c>
      <c r="AD26" s="122">
        <v>6.6571906563417089</v>
      </c>
      <c r="AE26" s="122">
        <v>7.6065560847514604</v>
      </c>
      <c r="AF26" s="122">
        <v>7.4551619014873092</v>
      </c>
      <c r="AG26" s="122">
        <v>9.4516161608432405</v>
      </c>
      <c r="AH26" s="122">
        <v>13.026191706793686</v>
      </c>
      <c r="AI26" s="122">
        <v>15.974436861755382</v>
      </c>
      <c r="AJ26" s="122">
        <v>14.7767831739447</v>
      </c>
      <c r="AK26" s="122">
        <v>15.483905814747109</v>
      </c>
      <c r="AL26" s="122">
        <v>15.948581055212278</v>
      </c>
      <c r="AM26" s="122">
        <v>16.841126954304958</v>
      </c>
      <c r="AN26" s="122">
        <v>17.304450277298628</v>
      </c>
      <c r="AO26" s="122">
        <v>17.603086492018676</v>
      </c>
      <c r="AP26" s="122">
        <v>17.847995965044543</v>
      </c>
      <c r="AQ26" s="122">
        <v>17.825346162687605</v>
      </c>
      <c r="AR26" s="122">
        <v>17.035213834133497</v>
      </c>
      <c r="AS26" s="122">
        <v>16.565827989403758</v>
      </c>
      <c r="AT26" s="122">
        <v>16.696077408499324</v>
      </c>
      <c r="AU26" s="122">
        <v>18.513176852233372</v>
      </c>
      <c r="AV26" s="122">
        <v>20.835315075226422</v>
      </c>
      <c r="AW26" s="122">
        <v>23.058268879554682</v>
      </c>
      <c r="AX26" s="122">
        <v>23.80320318224668</v>
      </c>
      <c r="AY26" s="122">
        <v>25.330353839721944</v>
      </c>
      <c r="AZ26" s="122">
        <v>26.744448216085363</v>
      </c>
      <c r="BA26" s="122">
        <v>28.024189901694406</v>
      </c>
      <c r="BB26" s="122">
        <v>28.778870617281338</v>
      </c>
      <c r="BC26" s="122">
        <v>31.788471840234855</v>
      </c>
      <c r="BD26" s="122">
        <v>34.673518651995863</v>
      </c>
      <c r="BE26" s="122">
        <v>35.456366546926326</v>
      </c>
      <c r="BF26" s="122">
        <v>34.073214351261221</v>
      </c>
      <c r="BG26" s="122">
        <v>22.452016532387514</v>
      </c>
      <c r="BH26" s="122">
        <v>23.597505546147083</v>
      </c>
      <c r="BI26" s="122">
        <v>24.968338736036447</v>
      </c>
      <c r="BJ26" s="122">
        <v>23.920154279389056</v>
      </c>
      <c r="BK26" s="122">
        <v>24.849663534889586</v>
      </c>
      <c r="BL26" s="122">
        <v>26.57801471979738</v>
      </c>
      <c r="BM26" s="122">
        <v>27.835047139955815</v>
      </c>
      <c r="BN26" s="122">
        <v>28.208181528741505</v>
      </c>
      <c r="BO26" s="122">
        <v>28.148924533925673</v>
      </c>
      <c r="BP26" s="122">
        <v>28.985428973729096</v>
      </c>
      <c r="BQ26" s="122">
        <v>29.066058138963196</v>
      </c>
      <c r="BR26" s="122">
        <v>30.469953487649583</v>
      </c>
      <c r="BS26" s="122">
        <v>31.174945878170622</v>
      </c>
      <c r="BT26" s="122">
        <v>30.728916121137672</v>
      </c>
      <c r="BU26" s="122">
        <v>31.656495255941085</v>
      </c>
      <c r="BV26" s="122">
        <v>31.742310179405536</v>
      </c>
      <c r="BW26" s="122">
        <v>32.945171196905704</v>
      </c>
      <c r="BX26" s="67">
        <v>33.410765556309961</v>
      </c>
      <c r="BY26" s="67">
        <v>34.382512049656917</v>
      </c>
      <c r="BZ26" s="67">
        <v>35.540060070502236</v>
      </c>
      <c r="CA26" s="68">
        <v>36.706117335681228</v>
      </c>
    </row>
    <row r="27" spans="2:79" x14ac:dyDescent="0.4">
      <c r="B27" s="91" t="s">
        <v>100</v>
      </c>
      <c r="D27" s="124">
        <f>SUM(D24:D26)</f>
        <v>15.30496602612558</v>
      </c>
      <c r="E27" s="124">
        <f t="shared" ref="E27:BP27" si="3">SUM(E24:E26)</f>
        <v>18.927595954078981</v>
      </c>
      <c r="F27" s="124">
        <f t="shared" si="3"/>
        <v>18.858248259822957</v>
      </c>
      <c r="G27" s="124">
        <f t="shared" si="3"/>
        <v>18.482024030709738</v>
      </c>
      <c r="H27" s="124">
        <f t="shared" si="3"/>
        <v>20.453708575334595</v>
      </c>
      <c r="I27" s="124">
        <f t="shared" si="3"/>
        <v>21.108919938681694</v>
      </c>
      <c r="J27" s="124">
        <f t="shared" si="3"/>
        <v>21.256659116310573</v>
      </c>
      <c r="K27" s="124">
        <f t="shared" si="3"/>
        <v>22.950142403593453</v>
      </c>
      <c r="L27" s="124">
        <f t="shared" si="3"/>
        <v>22.468513592561472</v>
      </c>
      <c r="M27" s="124">
        <f t="shared" si="3"/>
        <v>23.004177723552335</v>
      </c>
      <c r="N27" s="124">
        <f t="shared" si="3"/>
        <v>27.476133494671309</v>
      </c>
      <c r="O27" s="124">
        <f t="shared" si="3"/>
        <v>28.693350290916626</v>
      </c>
      <c r="P27" s="124">
        <f t="shared" si="3"/>
        <v>28.931983314779981</v>
      </c>
      <c r="Q27" s="124">
        <f t="shared" si="3"/>
        <v>31.293530019671667</v>
      </c>
      <c r="R27" s="124">
        <f t="shared" si="3"/>
        <v>32.151959319065007</v>
      </c>
      <c r="S27" s="124">
        <f t="shared" si="3"/>
        <v>36.364109457626284</v>
      </c>
      <c r="T27" s="124">
        <f t="shared" si="3"/>
        <v>36.033250959052481</v>
      </c>
      <c r="U27" s="124">
        <f t="shared" si="3"/>
        <v>40.501478412500937</v>
      </c>
      <c r="V27" s="124">
        <f t="shared" si="3"/>
        <v>40.794300170868247</v>
      </c>
      <c r="W27" s="124">
        <f t="shared" si="3"/>
        <v>45.070564169228227</v>
      </c>
      <c r="X27" s="124">
        <f t="shared" si="3"/>
        <v>48.765565892269272</v>
      </c>
      <c r="Y27" s="124">
        <f t="shared" si="3"/>
        <v>48.860110161336692</v>
      </c>
      <c r="Z27" s="124">
        <f t="shared" si="3"/>
        <v>47.666182605015777</v>
      </c>
      <c r="AA27" s="124">
        <f t="shared" si="3"/>
        <v>51.556670064496132</v>
      </c>
      <c r="AB27" s="124">
        <f t="shared" si="3"/>
        <v>55.001608972824442</v>
      </c>
      <c r="AC27" s="124">
        <f t="shared" si="3"/>
        <v>56.806981979815497</v>
      </c>
      <c r="AD27" s="124">
        <f t="shared" si="3"/>
        <v>59.270010961069794</v>
      </c>
      <c r="AE27" s="124">
        <f t="shared" si="3"/>
        <v>64.423418012968213</v>
      </c>
      <c r="AF27" s="124">
        <f t="shared" si="3"/>
        <v>67.309610548223105</v>
      </c>
      <c r="AG27" s="124">
        <f t="shared" si="3"/>
        <v>71.157920256790135</v>
      </c>
      <c r="AH27" s="124">
        <f t="shared" si="3"/>
        <v>75.988511930149272</v>
      </c>
      <c r="AI27" s="124">
        <f t="shared" si="3"/>
        <v>76.909832007556943</v>
      </c>
      <c r="AJ27" s="124">
        <f t="shared" si="3"/>
        <v>77.880569185410167</v>
      </c>
      <c r="AK27" s="124">
        <f t="shared" si="3"/>
        <v>86.153646855937438</v>
      </c>
      <c r="AL27" s="124">
        <f t="shared" si="3"/>
        <v>91.695542046281474</v>
      </c>
      <c r="AM27" s="124">
        <f t="shared" si="3"/>
        <v>97.785676397130004</v>
      </c>
      <c r="AN27" s="124">
        <f t="shared" si="3"/>
        <v>100.21310416922275</v>
      </c>
      <c r="AO27" s="124">
        <f t="shared" si="3"/>
        <v>103.73032575681152</v>
      </c>
      <c r="AP27" s="124">
        <f t="shared" si="3"/>
        <v>107.11968887786183</v>
      </c>
      <c r="AQ27" s="124">
        <f t="shared" si="3"/>
        <v>105.47351988035533</v>
      </c>
      <c r="AR27" s="124">
        <f t="shared" si="3"/>
        <v>100.36268188896879</v>
      </c>
      <c r="AS27" s="124">
        <f t="shared" si="3"/>
        <v>99.085380300499367</v>
      </c>
      <c r="AT27" s="124">
        <f t="shared" si="3"/>
        <v>102.80096520186322</v>
      </c>
      <c r="AU27" s="124">
        <f t="shared" si="3"/>
        <v>114.12715454246229</v>
      </c>
      <c r="AV27" s="124">
        <f t="shared" si="3"/>
        <v>126.34383051714806</v>
      </c>
      <c r="AW27" s="124">
        <f t="shared" si="3"/>
        <v>135.11205326870879</v>
      </c>
      <c r="AX27" s="124">
        <f t="shared" si="3"/>
        <v>137.42556820836307</v>
      </c>
      <c r="AY27" s="124">
        <f t="shared" si="3"/>
        <v>139.37650424599738</v>
      </c>
      <c r="AZ27" s="124">
        <f t="shared" si="3"/>
        <v>139.95783317553591</v>
      </c>
      <c r="BA27" s="124">
        <f t="shared" si="3"/>
        <v>140.74066857189931</v>
      </c>
      <c r="BB27" s="124">
        <f t="shared" si="3"/>
        <v>142.24895637602523</v>
      </c>
      <c r="BC27" s="124">
        <f t="shared" si="3"/>
        <v>146.87236247070393</v>
      </c>
      <c r="BD27" s="124">
        <f t="shared" si="3"/>
        <v>147.00604356230963</v>
      </c>
      <c r="BE27" s="124">
        <f t="shared" si="3"/>
        <v>153.20438503954469</v>
      </c>
      <c r="BF27" s="124">
        <f t="shared" si="3"/>
        <v>154.53389362254728</v>
      </c>
      <c r="BG27" s="124">
        <f t="shared" si="3"/>
        <v>145.19980752049503</v>
      </c>
      <c r="BH27" s="124">
        <f t="shared" si="3"/>
        <v>148.47687910892287</v>
      </c>
      <c r="BI27" s="124">
        <f t="shared" si="3"/>
        <v>150.81876974098</v>
      </c>
      <c r="BJ27" s="124">
        <f t="shared" si="3"/>
        <v>150.77981468791964</v>
      </c>
      <c r="BK27" s="124">
        <f t="shared" si="3"/>
        <v>155.80876406374551</v>
      </c>
      <c r="BL27" s="124">
        <f t="shared" si="3"/>
        <v>163.12371394616494</v>
      </c>
      <c r="BM27" s="124">
        <f t="shared" si="3"/>
        <v>175.3558215945925</v>
      </c>
      <c r="BN27" s="124">
        <f t="shared" si="3"/>
        <v>178.38409463665326</v>
      </c>
      <c r="BO27" s="124">
        <f t="shared" si="3"/>
        <v>182.49720254671249</v>
      </c>
      <c r="BP27" s="124">
        <f t="shared" si="3"/>
        <v>187.44000469506955</v>
      </c>
      <c r="BQ27" s="124">
        <f t="shared" ref="BQ27:BW27" si="4">SUM(BQ24:BQ26)</f>
        <v>181.38836429401724</v>
      </c>
      <c r="BR27" s="124">
        <f t="shared" si="4"/>
        <v>183.62077347582175</v>
      </c>
      <c r="BS27" s="124">
        <f t="shared" si="4"/>
        <v>185.97054710335524</v>
      </c>
      <c r="BT27" s="124">
        <f t="shared" si="4"/>
        <v>184.06973603065913</v>
      </c>
      <c r="BU27" s="124">
        <f t="shared" si="4"/>
        <v>185.07271400125251</v>
      </c>
      <c r="BV27" s="124">
        <f t="shared" si="4"/>
        <v>187.65218514441165</v>
      </c>
      <c r="BW27" s="124">
        <f t="shared" si="4"/>
        <v>185.40645188460692</v>
      </c>
      <c r="BX27" s="66">
        <f>SUM(BX24:BX26)</f>
        <v>185.95487351194953</v>
      </c>
      <c r="BY27" s="66">
        <f>SUM(BY24:BY26)</f>
        <v>189.26445018302044</v>
      </c>
      <c r="BZ27" s="66">
        <f>SUM(BZ24:BZ26)</f>
        <v>193.66798660531151</v>
      </c>
      <c r="CA27" s="77">
        <f>SUM(CA24:CA26)</f>
        <v>199.25384872228594</v>
      </c>
    </row>
    <row r="28" spans="2:79" ht="51" customHeight="1" x14ac:dyDescent="0.4">
      <c r="B28" s="120" t="s">
        <v>125</v>
      </c>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67"/>
      <c r="BY28" s="67"/>
      <c r="BZ28" s="67"/>
      <c r="CA28" s="68"/>
    </row>
    <row r="29" spans="2:79" x14ac:dyDescent="0.4">
      <c r="B29" s="123" t="s">
        <v>118</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v>0.18293162641920901</v>
      </c>
      <c r="AI29" s="122">
        <v>0.1850951196529888</v>
      </c>
      <c r="AJ29" s="122">
        <v>0.18560687262058459</v>
      </c>
      <c r="AK29" s="122">
        <v>0.19391169953472318</v>
      </c>
      <c r="AL29" s="122">
        <v>0.20833397981872984</v>
      </c>
      <c r="AM29" s="122">
        <v>0.21766567754487082</v>
      </c>
      <c r="AN29" s="122">
        <v>0.22016113559822953</v>
      </c>
      <c r="AO29" s="122">
        <v>0.23264272974974282</v>
      </c>
      <c r="AP29" s="122">
        <v>0.24085068459100778</v>
      </c>
      <c r="AQ29" s="122">
        <v>0.25157153610893906</v>
      </c>
      <c r="AR29" s="122">
        <v>0.25397499244553678</v>
      </c>
      <c r="AS29" s="122">
        <v>0.25617001815765056</v>
      </c>
      <c r="AT29" s="122">
        <v>0.27538143202150078</v>
      </c>
      <c r="AU29" s="122">
        <v>0.31517779134842921</v>
      </c>
      <c r="AV29" s="122">
        <v>0.39190707525388896</v>
      </c>
      <c r="AW29" s="122">
        <v>0.53304790854441231</v>
      </c>
      <c r="AX29" s="122">
        <v>0.59132342737410393</v>
      </c>
      <c r="AY29" s="122">
        <v>0.68720042821082872</v>
      </c>
      <c r="AZ29" s="122">
        <v>0.67274627869500558</v>
      </c>
      <c r="BA29" s="122">
        <v>0.73670224502926052</v>
      </c>
      <c r="BB29" s="122">
        <v>0.78679559128069188</v>
      </c>
      <c r="BC29" s="122">
        <v>0.83991951495206696</v>
      </c>
      <c r="BD29" s="122">
        <v>0.96835273075445527</v>
      </c>
      <c r="BE29" s="122">
        <v>0.97653005087829592</v>
      </c>
      <c r="BF29" s="122">
        <v>1.0686897445021595</v>
      </c>
      <c r="BG29" s="122">
        <v>1.0898159543080059</v>
      </c>
      <c r="BH29" s="122">
        <v>1.1260931530398861</v>
      </c>
      <c r="BI29" s="122">
        <v>1.2037380736307355</v>
      </c>
      <c r="BJ29" s="122">
        <v>1.2307357387776714</v>
      </c>
      <c r="BK29" s="122">
        <v>1.2836037240318943</v>
      </c>
      <c r="BL29" s="122">
        <v>1.328879597942594</v>
      </c>
      <c r="BM29" s="122">
        <v>1.4127519423106265</v>
      </c>
      <c r="BN29" s="122">
        <v>1.4193999703485987</v>
      </c>
      <c r="BO29" s="122">
        <v>1.5093823752682869</v>
      </c>
      <c r="BP29" s="122">
        <v>1.5650345051147894</v>
      </c>
      <c r="BQ29" s="122">
        <v>1.6172465948032522</v>
      </c>
      <c r="BR29" s="122">
        <v>1.873886249310704</v>
      </c>
      <c r="BS29" s="122">
        <v>1.9864160052947673</v>
      </c>
      <c r="BT29" s="122">
        <v>2.0080464379208722</v>
      </c>
      <c r="BU29" s="122">
        <v>2.0402414674081046</v>
      </c>
      <c r="BV29" s="122">
        <v>2.1440396320241621</v>
      </c>
      <c r="BW29" s="122">
        <v>2.245229751072455</v>
      </c>
      <c r="BX29" s="67">
        <v>2.3363112680620737</v>
      </c>
      <c r="BY29" s="67">
        <v>2.4374481133977968</v>
      </c>
      <c r="BZ29" s="67">
        <v>2.5493272240382385</v>
      </c>
      <c r="CA29" s="68">
        <v>2.6664471965592296</v>
      </c>
    </row>
    <row r="30" spans="2:79" x14ac:dyDescent="0.4">
      <c r="B30" s="123" t="s">
        <v>119</v>
      </c>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v>19.566706064668558</v>
      </c>
      <c r="AI30" s="122">
        <v>18.161315525602525</v>
      </c>
      <c r="AJ30" s="122">
        <v>19.951076413421109</v>
      </c>
      <c r="AK30" s="122">
        <v>23.856262994838023</v>
      </c>
      <c r="AL30" s="122">
        <v>26.348980489603509</v>
      </c>
      <c r="AM30" s="122">
        <v>29.637179655775579</v>
      </c>
      <c r="AN30" s="122">
        <v>31.140690522219117</v>
      </c>
      <c r="AO30" s="122">
        <v>32.327564937367306</v>
      </c>
      <c r="AP30" s="122">
        <v>33.851526411290074</v>
      </c>
      <c r="AQ30" s="122">
        <v>32.448991235828139</v>
      </c>
      <c r="AR30" s="122">
        <v>29.31672578649825</v>
      </c>
      <c r="AS30" s="122">
        <v>27.682749577447517</v>
      </c>
      <c r="AT30" s="122">
        <v>29.703993485608567</v>
      </c>
      <c r="AU30" s="122">
        <v>36.53130946476378</v>
      </c>
      <c r="AV30" s="122">
        <v>42.371269361135404</v>
      </c>
      <c r="AW30" s="122">
        <v>46.353604198472098</v>
      </c>
      <c r="AX30" s="122">
        <v>47.406338889982116</v>
      </c>
      <c r="AY30" s="122">
        <v>48.216878435878876</v>
      </c>
      <c r="AZ30" s="122">
        <v>47.264952506084164</v>
      </c>
      <c r="BA30" s="122">
        <v>45.410632957991055</v>
      </c>
      <c r="BB30" s="122">
        <v>44.560422177320596</v>
      </c>
      <c r="BC30" s="122">
        <v>43.89021173339038</v>
      </c>
      <c r="BD30" s="122">
        <v>43.040780970847216</v>
      </c>
      <c r="BE30" s="122">
        <v>43.605367399388378</v>
      </c>
      <c r="BF30" s="122">
        <v>44.506764064846934</v>
      </c>
      <c r="BG30" s="122">
        <v>45.223653427748467</v>
      </c>
      <c r="BH30" s="122">
        <v>45.402628989230365</v>
      </c>
      <c r="BI30" s="122">
        <v>45.582722332751899</v>
      </c>
      <c r="BJ30" s="122">
        <v>45.921174136466014</v>
      </c>
      <c r="BK30" s="122">
        <v>47.224793105612626</v>
      </c>
      <c r="BL30" s="122">
        <v>48.955595342394943</v>
      </c>
      <c r="BM30" s="122">
        <v>55.532854068713817</v>
      </c>
      <c r="BN30" s="122">
        <v>56.44133238751737</v>
      </c>
      <c r="BO30" s="122">
        <v>57.751157809205189</v>
      </c>
      <c r="BP30" s="122">
        <v>58.777913219536877</v>
      </c>
      <c r="BQ30" s="122">
        <v>57.257136610623661</v>
      </c>
      <c r="BR30" s="122">
        <v>57.105202958052196</v>
      </c>
      <c r="BS30" s="122">
        <v>57.926559204390827</v>
      </c>
      <c r="BT30" s="122">
        <v>57.111125827636776</v>
      </c>
      <c r="BU30" s="122">
        <v>58.529431357033907</v>
      </c>
      <c r="BV30" s="122">
        <v>61.157913608254475</v>
      </c>
      <c r="BW30" s="122">
        <v>59.181359813919961</v>
      </c>
      <c r="BX30" s="67">
        <v>59.23986113831586</v>
      </c>
      <c r="BY30" s="67">
        <v>59.920154218483511</v>
      </c>
      <c r="BZ30" s="67">
        <v>60.817600590404631</v>
      </c>
      <c r="CA30" s="68">
        <v>62.501463512261815</v>
      </c>
    </row>
    <row r="31" spans="2:79" x14ac:dyDescent="0.4">
      <c r="B31" s="123" t="s">
        <v>108</v>
      </c>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v>42.654934304684772</v>
      </c>
      <c r="AI31" s="122">
        <v>42.216169588083119</v>
      </c>
      <c r="AJ31" s="122">
        <v>42.324943261599714</v>
      </c>
      <c r="AK31" s="122">
        <v>45.080200582332282</v>
      </c>
      <c r="AL31" s="122">
        <v>47.08076146823894</v>
      </c>
      <c r="AM31" s="122">
        <v>48.698751056989892</v>
      </c>
      <c r="AN31" s="122">
        <v>48.829127242359419</v>
      </c>
      <c r="AO31" s="122">
        <v>50.524614902445045</v>
      </c>
      <c r="AP31" s="122">
        <v>52.053996612380672</v>
      </c>
      <c r="AQ31" s="122">
        <v>51.986572314168903</v>
      </c>
      <c r="AR31" s="122">
        <v>51.140349918720787</v>
      </c>
      <c r="AS31" s="122">
        <v>51.40175086605786</v>
      </c>
      <c r="AT31" s="122">
        <v>52.570557760808548</v>
      </c>
      <c r="AU31" s="122">
        <v>56.405584216652379</v>
      </c>
      <c r="AV31" s="122">
        <v>59.631892967756116</v>
      </c>
      <c r="AW31" s="122">
        <v>62.325446316029129</v>
      </c>
      <c r="AX31" s="122">
        <v>63.438260287754666</v>
      </c>
      <c r="AY31" s="122">
        <v>64.431661590478939</v>
      </c>
      <c r="AZ31" s="122">
        <v>65.783841216914809</v>
      </c>
      <c r="BA31" s="122">
        <v>68.294365402811323</v>
      </c>
      <c r="BB31" s="122">
        <v>70.605175957498304</v>
      </c>
      <c r="BC31" s="122">
        <v>75.018571652875664</v>
      </c>
      <c r="BD31" s="122">
        <v>77.249352479540576</v>
      </c>
      <c r="BE31" s="122">
        <v>82.434448246530323</v>
      </c>
      <c r="BF31" s="122">
        <v>85.345553016217565</v>
      </c>
      <c r="BG31" s="122">
        <v>87.973328477258917</v>
      </c>
      <c r="BH31" s="122">
        <v>92.040165412629278</v>
      </c>
      <c r="BI31" s="122">
        <v>95.195982964463923</v>
      </c>
      <c r="BJ31" s="122">
        <v>95.41807462006922</v>
      </c>
      <c r="BK31" s="122">
        <v>99.557043722220868</v>
      </c>
      <c r="BL31" s="122">
        <v>105.36803582877388</v>
      </c>
      <c r="BM31" s="122">
        <v>111.15506512070138</v>
      </c>
      <c r="BN31" s="122">
        <v>113.38606326622345</v>
      </c>
      <c r="BO31" s="122">
        <v>116.39806274431865</v>
      </c>
      <c r="BP31" s="122">
        <v>120.56943148102873</v>
      </c>
      <c r="BQ31" s="122">
        <v>121.65355544095304</v>
      </c>
      <c r="BR31" s="122">
        <v>123.84360898867109</v>
      </c>
      <c r="BS31" s="122">
        <v>125.29771039292744</v>
      </c>
      <c r="BT31" s="122">
        <v>124.22376611943656</v>
      </c>
      <c r="BU31" s="122">
        <v>123.77909659956107</v>
      </c>
      <c r="BV31" s="122">
        <v>123.83954046581981</v>
      </c>
      <c r="BW31" s="122">
        <v>123.70735941331324</v>
      </c>
      <c r="BX31" s="67">
        <v>124.35915436166346</v>
      </c>
      <c r="BY31" s="67">
        <v>126.89136166298667</v>
      </c>
      <c r="BZ31" s="67">
        <v>130.28895763014415</v>
      </c>
      <c r="CA31" s="68">
        <v>134.0859380134649</v>
      </c>
    </row>
    <row r="32" spans="2:79" x14ac:dyDescent="0.4">
      <c r="B32" s="91" t="s">
        <v>100</v>
      </c>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4">
        <f t="shared" ref="AH32:BW32" si="5">SUM(AH29:AH31)</f>
        <v>62.404571995772542</v>
      </c>
      <c r="AI32" s="124">
        <f t="shared" si="5"/>
        <v>60.562580233338636</v>
      </c>
      <c r="AJ32" s="124">
        <f t="shared" si="5"/>
        <v>62.461626547641409</v>
      </c>
      <c r="AK32" s="124">
        <f t="shared" si="5"/>
        <v>69.130375276705024</v>
      </c>
      <c r="AL32" s="124">
        <f t="shared" si="5"/>
        <v>73.638075937661171</v>
      </c>
      <c r="AM32" s="124">
        <f t="shared" si="5"/>
        <v>78.553596390310346</v>
      </c>
      <c r="AN32" s="124">
        <f t="shared" si="5"/>
        <v>80.189978900176769</v>
      </c>
      <c r="AO32" s="124">
        <f t="shared" si="5"/>
        <v>83.084822569562093</v>
      </c>
      <c r="AP32" s="124">
        <f t="shared" si="5"/>
        <v>86.146373708261763</v>
      </c>
      <c r="AQ32" s="124">
        <f t="shared" si="5"/>
        <v>84.687135086105982</v>
      </c>
      <c r="AR32" s="124">
        <f t="shared" si="5"/>
        <v>80.711050697664575</v>
      </c>
      <c r="AS32" s="124">
        <f t="shared" si="5"/>
        <v>79.340670461663024</v>
      </c>
      <c r="AT32" s="124">
        <f t="shared" si="5"/>
        <v>82.549932678438608</v>
      </c>
      <c r="AU32" s="124">
        <f t="shared" si="5"/>
        <v>93.252071472764584</v>
      </c>
      <c r="AV32" s="124">
        <f t="shared" si="5"/>
        <v>102.3950694041454</v>
      </c>
      <c r="AW32" s="124">
        <f t="shared" si="5"/>
        <v>109.21209842304563</v>
      </c>
      <c r="AX32" s="124">
        <f t="shared" si="5"/>
        <v>111.43592260511089</v>
      </c>
      <c r="AY32" s="124">
        <f t="shared" si="5"/>
        <v>113.33574045456865</v>
      </c>
      <c r="AZ32" s="124">
        <f t="shared" si="5"/>
        <v>113.72154000169398</v>
      </c>
      <c r="BA32" s="124">
        <f t="shared" si="5"/>
        <v>114.44170060583164</v>
      </c>
      <c r="BB32" s="124">
        <f t="shared" si="5"/>
        <v>115.95239372609959</v>
      </c>
      <c r="BC32" s="124">
        <f t="shared" si="5"/>
        <v>119.74870290121811</v>
      </c>
      <c r="BD32" s="124">
        <f t="shared" si="5"/>
        <v>121.25848618114225</v>
      </c>
      <c r="BE32" s="124">
        <f t="shared" si="5"/>
        <v>127.016345696797</v>
      </c>
      <c r="BF32" s="124">
        <f t="shared" si="5"/>
        <v>130.92100682556665</v>
      </c>
      <c r="BG32" s="124">
        <f t="shared" si="5"/>
        <v>134.28679785931539</v>
      </c>
      <c r="BH32" s="124">
        <f t="shared" si="5"/>
        <v>138.56888755489953</v>
      </c>
      <c r="BI32" s="124">
        <f t="shared" si="5"/>
        <v>141.98244337084657</v>
      </c>
      <c r="BJ32" s="124">
        <f t="shared" si="5"/>
        <v>142.56998449531289</v>
      </c>
      <c r="BK32" s="124">
        <f t="shared" si="5"/>
        <v>148.06544055186538</v>
      </c>
      <c r="BL32" s="124">
        <f t="shared" si="5"/>
        <v>155.65251076911142</v>
      </c>
      <c r="BM32" s="124">
        <f t="shared" si="5"/>
        <v>168.10067113172582</v>
      </c>
      <c r="BN32" s="124">
        <f t="shared" si="5"/>
        <v>171.24679562408943</v>
      </c>
      <c r="BO32" s="124">
        <f t="shared" si="5"/>
        <v>175.65860292879213</v>
      </c>
      <c r="BP32" s="124">
        <f t="shared" si="5"/>
        <v>180.91237920568039</v>
      </c>
      <c r="BQ32" s="124">
        <f t="shared" si="5"/>
        <v>180.52793864637997</v>
      </c>
      <c r="BR32" s="124">
        <f t="shared" si="5"/>
        <v>182.822698196034</v>
      </c>
      <c r="BS32" s="124">
        <f t="shared" si="5"/>
        <v>185.21068560261304</v>
      </c>
      <c r="BT32" s="124">
        <f t="shared" si="5"/>
        <v>183.34293838499423</v>
      </c>
      <c r="BU32" s="124">
        <f t="shared" si="5"/>
        <v>184.34876942400308</v>
      </c>
      <c r="BV32" s="124">
        <f t="shared" si="5"/>
        <v>187.14149370609846</v>
      </c>
      <c r="BW32" s="124">
        <f t="shared" si="5"/>
        <v>185.13394897830565</v>
      </c>
      <c r="BX32" s="66">
        <f>SUM(BX29:BX31)</f>
        <v>185.93532676804139</v>
      </c>
      <c r="BY32" s="66">
        <f>SUM(BY29:BY31)</f>
        <v>189.24896399486798</v>
      </c>
      <c r="BZ32" s="66">
        <f>SUM(BZ29:BZ31)</f>
        <v>193.65588544458703</v>
      </c>
      <c r="CA32" s="77">
        <f>SUM(CA29:CA31)</f>
        <v>199.25384872228594</v>
      </c>
    </row>
    <row r="33" spans="2:79" ht="15.4" thickBot="1" x14ac:dyDescent="0.45">
      <c r="B33" s="102"/>
      <c r="C33" s="102"/>
      <c r="D33" s="103"/>
      <c r="E33" s="103"/>
      <c r="F33" s="103"/>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4"/>
    </row>
    <row r="34" spans="2:79" x14ac:dyDescent="0.4">
      <c r="AL34" s="125"/>
      <c r="AT34" s="126"/>
      <c r="BX34" s="54"/>
      <c r="BY34" s="54"/>
      <c r="BZ34" s="54"/>
      <c r="CA34" s="85"/>
    </row>
    <row r="35" spans="2:79" ht="30" x14ac:dyDescent="0.4">
      <c r="B35" s="120" t="s">
        <v>126</v>
      </c>
      <c r="BX35" s="54"/>
      <c r="BY35" s="54"/>
      <c r="BZ35" s="54"/>
      <c r="CA35" s="85"/>
    </row>
    <row r="36" spans="2:79" x14ac:dyDescent="0.4">
      <c r="B36" s="123" t="s">
        <v>118</v>
      </c>
      <c r="AH36" s="127">
        <v>1.1136533995681652E-2</v>
      </c>
      <c r="AI36" s="127">
        <v>1.3743967017218955E-2</v>
      </c>
      <c r="AJ36" s="127">
        <v>1.3016746922585583E-2</v>
      </c>
      <c r="AK36" s="127">
        <v>1.3810734210729031E-2</v>
      </c>
      <c r="AL36" s="127">
        <v>1.4166098807397933E-2</v>
      </c>
      <c r="AM36" s="127">
        <v>1.4331029547438992E-2</v>
      </c>
      <c r="AN36" s="127">
        <v>1.4451319857265792E-2</v>
      </c>
      <c r="AO36" s="127">
        <v>1.4031290239991072E-2</v>
      </c>
      <c r="AP36" s="127">
        <v>1.3403827488333984E-2</v>
      </c>
      <c r="AQ36" s="127">
        <v>1.2276276128699352E-2</v>
      </c>
      <c r="AR36" s="127">
        <v>1.1157055774665948E-2</v>
      </c>
      <c r="AS36" s="127">
        <v>1.0415489917120054E-2</v>
      </c>
      <c r="AT36" s="127">
        <v>1.0140554478801925E-2</v>
      </c>
      <c r="AU36" s="127">
        <v>1.1335827621511958E-2</v>
      </c>
      <c r="AV36" s="127">
        <v>1.2655658614557957E-2</v>
      </c>
      <c r="AW36" s="127">
        <v>1.3072450953569259E-2</v>
      </c>
      <c r="AX36" s="127">
        <v>1.2631661866480624E-2</v>
      </c>
      <c r="AY36" s="127">
        <v>1.2441864649760272E-2</v>
      </c>
      <c r="AZ36" s="127">
        <v>1.2067070341021682E-2</v>
      </c>
      <c r="BA36" s="127">
        <v>1.1665911524692341E-2</v>
      </c>
      <c r="BB36" s="127">
        <v>1.1424434736947096E-2</v>
      </c>
      <c r="BC36" s="127">
        <v>1.1943923133384944E-2</v>
      </c>
      <c r="BD36" s="127">
        <v>1.1443377201549415E-2</v>
      </c>
      <c r="BE36" s="127">
        <v>1.1464779781473561E-2</v>
      </c>
      <c r="BF36" s="127">
        <v>1.1372448122073687E-2</v>
      </c>
      <c r="BG36" s="127">
        <v>3.7863244709469041E-3</v>
      </c>
      <c r="BH36" s="127">
        <v>3.2106065366055681E-3</v>
      </c>
      <c r="BI36" s="127">
        <v>2.4589797310980203E-3</v>
      </c>
      <c r="BJ36" s="127">
        <v>2.0404996771535987E-3</v>
      </c>
      <c r="BK36" s="127">
        <v>1.7819034752619715E-3</v>
      </c>
      <c r="BL36" s="127">
        <v>1.6383366036893188E-3</v>
      </c>
      <c r="BM36" s="127">
        <v>1.3375446699066156E-3</v>
      </c>
      <c r="BN36" s="127">
        <v>1.1536868847329342E-3</v>
      </c>
      <c r="BO36" s="127">
        <v>1.0699263126044581E-3</v>
      </c>
      <c r="BP36" s="127">
        <v>9.8376413358518028E-4</v>
      </c>
      <c r="BQ36" s="127">
        <v>9.1816114166718365E-4</v>
      </c>
      <c r="BR36" s="127">
        <v>9.9021414877127688E-4</v>
      </c>
      <c r="BS36" s="127">
        <v>1.0014859785713005E-3</v>
      </c>
      <c r="BT36" s="127">
        <v>9.8346654114540659E-4</v>
      </c>
      <c r="BU36" s="127">
        <v>9.7148994663204269E-4</v>
      </c>
      <c r="BV36" s="127">
        <v>1.0019171703750868E-3</v>
      </c>
      <c r="BW36" s="127">
        <v>1.0322267481273596E-3</v>
      </c>
      <c r="BX36" s="86">
        <v>1.0547095654826985E-3</v>
      </c>
      <c r="BY36" s="86">
        <v>1.0812323226234337E-3</v>
      </c>
      <c r="BZ36" s="86">
        <v>1.1111514663407806E-3</v>
      </c>
      <c r="CA36" s="87">
        <v>1.1384100237359371E-3</v>
      </c>
    </row>
    <row r="37" spans="2:79" x14ac:dyDescent="0.4">
      <c r="B37" s="123" t="s">
        <v>119</v>
      </c>
      <c r="AH37" s="127">
        <v>2.2843897095708676E-2</v>
      </c>
      <c r="AI37" s="127">
        <v>2.0700878990995413E-2</v>
      </c>
      <c r="AJ37" s="127">
        <v>2.3487798948793045E-2</v>
      </c>
      <c r="AK37" s="127">
        <v>2.791658894235665E-2</v>
      </c>
      <c r="AL37" s="127">
        <v>3.0110891487173063E-2</v>
      </c>
      <c r="AM37" s="127">
        <v>3.2342066419985015E-2</v>
      </c>
      <c r="AN37" s="127">
        <v>3.3256940617075265E-2</v>
      </c>
      <c r="AO37" s="127">
        <v>3.3161969838537191E-2</v>
      </c>
      <c r="AP37" s="127">
        <v>3.3701036746690463E-2</v>
      </c>
      <c r="AQ37" s="127">
        <v>3.0521934506831164E-2</v>
      </c>
      <c r="AR37" s="127">
        <v>2.6188180772561874E-2</v>
      </c>
      <c r="AS37" s="127">
        <v>2.4470352156845412E-2</v>
      </c>
      <c r="AT37" s="127">
        <v>2.6408170214819459E-2</v>
      </c>
      <c r="AU37" s="127">
        <v>3.1830230258703969E-2</v>
      </c>
      <c r="AV37" s="127">
        <v>3.7054420746836521E-2</v>
      </c>
      <c r="AW37" s="127">
        <v>3.9274978827916709E-2</v>
      </c>
      <c r="AX37" s="127">
        <v>3.8958042852114412E-2</v>
      </c>
      <c r="AY37" s="127">
        <v>3.8958545999035879E-2</v>
      </c>
      <c r="AZ37" s="127">
        <v>3.7355261704134869E-2</v>
      </c>
      <c r="BA37" s="127">
        <v>3.4822346572083794E-2</v>
      </c>
      <c r="BB37" s="127">
        <v>3.320128435879232E-2</v>
      </c>
      <c r="BC37" s="127">
        <v>3.1248746384784989E-2</v>
      </c>
      <c r="BD37" s="127">
        <v>2.8861580513418719E-2</v>
      </c>
      <c r="BE37" s="127">
        <v>2.837117633265096E-2</v>
      </c>
      <c r="BF37" s="127">
        <v>2.775018010601496E-2</v>
      </c>
      <c r="BG37" s="127">
        <v>2.7299616211863307E-2</v>
      </c>
      <c r="BH37" s="127">
        <v>2.6883650622357869E-2</v>
      </c>
      <c r="BI37" s="127">
        <v>2.6137378901911718E-2</v>
      </c>
      <c r="BJ37" s="127">
        <v>2.5710109456567272E-2</v>
      </c>
      <c r="BK37" s="127">
        <v>2.5817790379448497E-2</v>
      </c>
      <c r="BL37" s="127">
        <v>2.7382566481065854E-2</v>
      </c>
      <c r="BM37" s="127">
        <v>3.188394539813981E-2</v>
      </c>
      <c r="BN37" s="127">
        <v>3.1853486317099826E-2</v>
      </c>
      <c r="BO37" s="127">
        <v>3.2110503365331514E-2</v>
      </c>
      <c r="BP37" s="127">
        <v>3.2152836397387183E-2</v>
      </c>
      <c r="BQ37" s="127">
        <v>2.9084707232866786E-2</v>
      </c>
      <c r="BR37" s="127">
        <v>2.8213023320426696E-2</v>
      </c>
      <c r="BS37" s="127">
        <v>2.7981409947968414E-2</v>
      </c>
      <c r="BT37" s="127">
        <v>2.7124929876774218E-2</v>
      </c>
      <c r="BU37" s="127">
        <v>2.7278233046941203E-2</v>
      </c>
      <c r="BV37" s="127">
        <v>2.8141767160689311E-2</v>
      </c>
      <c r="BW37" s="127">
        <v>2.6902586877457831E-2</v>
      </c>
      <c r="BX37" s="86">
        <v>2.6521482993873288E-2</v>
      </c>
      <c r="BY37" s="86">
        <v>2.6412288122294958E-2</v>
      </c>
      <c r="BZ37" s="86">
        <v>2.6382766146169523E-2</v>
      </c>
      <c r="CA37" s="87">
        <v>2.6684305862999785E-2</v>
      </c>
    </row>
    <row r="38" spans="2:79" x14ac:dyDescent="0.4">
      <c r="B38" s="123" t="s">
        <v>108</v>
      </c>
      <c r="AH38" s="127">
        <v>4.8613581844331726E-2</v>
      </c>
      <c r="AI38" s="127">
        <v>4.6318439223726103E-2</v>
      </c>
      <c r="AJ38" s="127">
        <v>4.8207665919806228E-2</v>
      </c>
      <c r="AK38" s="127">
        <v>5.1234375632632903E-2</v>
      </c>
      <c r="AL38" s="127">
        <v>5.240942447676674E-2</v>
      </c>
      <c r="AM38" s="127">
        <v>5.2067248555642938E-2</v>
      </c>
      <c r="AN38" s="127">
        <v>5.1469713032261534E-2</v>
      </c>
      <c r="AO38" s="127">
        <v>5.1441469838205689E-2</v>
      </c>
      <c r="AP38" s="127">
        <v>5.1596824460493969E-2</v>
      </c>
      <c r="AQ38" s="127">
        <v>4.8705311312229084E-2</v>
      </c>
      <c r="AR38" s="127">
        <v>4.5768972776339283E-2</v>
      </c>
      <c r="AS38" s="127">
        <v>4.5345198514951779E-2</v>
      </c>
      <c r="AT38" s="127">
        <v>4.688341023603302E-2</v>
      </c>
      <c r="AU38" s="127">
        <v>4.9841415314238816E-2</v>
      </c>
      <c r="AV38" s="127">
        <v>5.2766478638679087E-2</v>
      </c>
      <c r="AW38" s="127">
        <v>5.3611000486194202E-2</v>
      </c>
      <c r="AX38" s="127">
        <v>5.2438111016006254E-2</v>
      </c>
      <c r="AY38" s="127">
        <v>5.1770779318931988E-2</v>
      </c>
      <c r="AZ38" s="127">
        <v>5.1188799530115806E-2</v>
      </c>
      <c r="BA38" s="127">
        <v>5.0816419597366991E-2</v>
      </c>
      <c r="BB38" s="127">
        <v>5.0618435176094378E-2</v>
      </c>
      <c r="BC38" s="127">
        <v>5.1582412500972633E-2</v>
      </c>
      <c r="BD38" s="127">
        <v>5.191629283778796E-2</v>
      </c>
      <c r="BE38" s="127">
        <v>5.365290242486434E-2</v>
      </c>
      <c r="BF38" s="127">
        <v>5.274817732201853E-2</v>
      </c>
      <c r="BG38" s="127">
        <v>5.2315880511657836E-2</v>
      </c>
      <c r="BH38" s="127">
        <v>5.3564854682557325E-2</v>
      </c>
      <c r="BI38" s="127">
        <v>5.3362593272751009E-2</v>
      </c>
      <c r="BJ38" s="127">
        <v>5.2391570555724298E-2</v>
      </c>
      <c r="BK38" s="127">
        <v>5.3389848298607157E-2</v>
      </c>
      <c r="BL38" s="127">
        <v>5.7805057898039539E-2</v>
      </c>
      <c r="BM38" s="127">
        <v>6.2441666905461483E-2</v>
      </c>
      <c r="BN38" s="127">
        <v>6.2449918952791422E-2</v>
      </c>
      <c r="BO38" s="127">
        <v>6.3137636500294594E-2</v>
      </c>
      <c r="BP38" s="127">
        <v>6.4223625888597577E-2</v>
      </c>
      <c r="BQ38" s="127">
        <v>6.2136344014253553E-2</v>
      </c>
      <c r="BR38" s="127">
        <v>6.1515241685732747E-2</v>
      </c>
      <c r="BS38" s="127">
        <v>6.0850130378128309E-2</v>
      </c>
      <c r="BT38" s="127">
        <v>5.9315526852944243E-2</v>
      </c>
      <c r="BU38" s="127">
        <v>5.8005285915707028E-2</v>
      </c>
      <c r="BV38" s="127">
        <v>5.7204325108156227E-2</v>
      </c>
      <c r="BW38" s="127">
        <v>5.6347014219364805E-2</v>
      </c>
      <c r="BX38" s="86">
        <v>5.5675167600993558E-2</v>
      </c>
      <c r="BY38" s="86">
        <v>5.5932619803560277E-2</v>
      </c>
      <c r="BZ38" s="86">
        <v>5.6519544789910843E-2</v>
      </c>
      <c r="CA38" s="87">
        <v>5.7246502414724752E-2</v>
      </c>
    </row>
    <row r="39" spans="2:79" ht="26.25" customHeight="1" x14ac:dyDescent="0.4">
      <c r="B39" s="123" t="s">
        <v>120</v>
      </c>
      <c r="D39" s="128"/>
      <c r="E39" s="128"/>
      <c r="F39" s="128"/>
      <c r="G39" s="128"/>
      <c r="H39" s="128"/>
      <c r="I39" s="128"/>
      <c r="J39" s="128"/>
      <c r="K39" s="127">
        <v>2.9445902301170772E-2</v>
      </c>
      <c r="L39" s="127">
        <v>2.8194470390435267E-2</v>
      </c>
      <c r="M39" s="127">
        <v>2.9102806200869524E-2</v>
      </c>
      <c r="N39" s="127">
        <v>3.6315143304686513E-2</v>
      </c>
      <c r="O39" s="127">
        <v>3.5452809167595099E-2</v>
      </c>
      <c r="P39" s="127">
        <v>3.371220563108239E-2</v>
      </c>
      <c r="Q39" s="127">
        <v>3.7211599520214494E-2</v>
      </c>
      <c r="R39" s="127">
        <v>3.7635604069806615E-2</v>
      </c>
      <c r="S39" s="127">
        <v>4.0881227245853677E-2</v>
      </c>
      <c r="T39" s="127">
        <v>3.9047564698832998E-2</v>
      </c>
      <c r="U39" s="127">
        <v>4.4381604800594762E-2</v>
      </c>
      <c r="V39" s="127">
        <v>4.3664673642252114E-2</v>
      </c>
      <c r="W39" s="127">
        <v>4.6262196120639233E-2</v>
      </c>
      <c r="X39" s="127">
        <v>4.618922890180796E-2</v>
      </c>
      <c r="Y39" s="127">
        <v>4.5098193090188539E-2</v>
      </c>
      <c r="Z39" s="127">
        <v>4.3581810954216281E-2</v>
      </c>
      <c r="AA39" s="127">
        <v>4.563889189649039E-2</v>
      </c>
      <c r="AB39" s="127">
        <v>4.5131870507485267E-2</v>
      </c>
      <c r="AC39" s="127">
        <v>4.6436437051768822E-2</v>
      </c>
      <c r="AD39" s="127">
        <v>5.0062874708630641E-2</v>
      </c>
      <c r="AE39" s="127">
        <v>5.4455804143749231E-2</v>
      </c>
      <c r="AF39" s="127">
        <v>5.4938704225352117E-2</v>
      </c>
      <c r="AG39" s="127">
        <v>5.4714089496132434E-2</v>
      </c>
      <c r="AH39" s="127">
        <v>5.4427857072239197E-2</v>
      </c>
      <c r="AI39" s="127">
        <v>5.1343039635260969E-2</v>
      </c>
      <c r="AJ39" s="127">
        <v>5.4319907578765543E-2</v>
      </c>
      <c r="AK39" s="127">
        <v>5.6595984615074806E-2</v>
      </c>
      <c r="AL39" s="127">
        <v>5.5667644900953779E-2</v>
      </c>
      <c r="AM39" s="127">
        <v>5.53282582693361E-2</v>
      </c>
      <c r="AN39" s="127">
        <v>5.4093927364842961E-2</v>
      </c>
      <c r="AO39" s="127">
        <v>5.3010659752232785E-2</v>
      </c>
      <c r="AP39" s="127">
        <v>5.3303444411483575E-2</v>
      </c>
      <c r="AQ39" s="127">
        <v>4.9780426395700385E-2</v>
      </c>
      <c r="AR39" s="127">
        <v>4.5729402258874771E-2</v>
      </c>
      <c r="AS39" s="127">
        <v>4.4173683698576188E-2</v>
      </c>
      <c r="AT39" s="127">
        <v>4.5067525626234416E-2</v>
      </c>
      <c r="AU39" s="127">
        <v>4.9450485848189799E-2</v>
      </c>
      <c r="AV39" s="127">
        <v>5.0818297437182303E-2</v>
      </c>
      <c r="AW39" s="127">
        <v>5.081989748309166E-2</v>
      </c>
      <c r="AX39" s="127">
        <v>4.8818442475749881E-2</v>
      </c>
      <c r="AY39" s="127">
        <v>4.7336400567081598E-2</v>
      </c>
      <c r="AZ39" s="127">
        <v>4.5995722131668013E-2</v>
      </c>
      <c r="BA39" s="127">
        <v>4.4947685418275853E-2</v>
      </c>
      <c r="BB39" s="127">
        <v>4.4866917753335754E-2</v>
      </c>
      <c r="BC39" s="127">
        <v>4.4861469479691246E-2</v>
      </c>
      <c r="BD39" s="127">
        <v>4.3481414533234598E-2</v>
      </c>
      <c r="BE39" s="127">
        <v>4.4764872604695326E-2</v>
      </c>
      <c r="BF39" s="127">
        <v>4.4715819803846278E-2</v>
      </c>
      <c r="BG39" s="127">
        <v>4.4211091171028859E-2</v>
      </c>
      <c r="BH39" s="127">
        <v>4.3985016405368095E-2</v>
      </c>
      <c r="BI39" s="127">
        <v>4.3112128473120688E-2</v>
      </c>
      <c r="BJ39" s="127">
        <v>4.2438953194796146E-2</v>
      </c>
      <c r="BK39" s="127">
        <v>4.3247543291479097E-2</v>
      </c>
      <c r="BL39" s="127">
        <v>4.6478176218226676E-2</v>
      </c>
      <c r="BM39" s="127">
        <v>5.0296011509221465E-2</v>
      </c>
      <c r="BN39" s="127">
        <v>5.0009502971236644E-2</v>
      </c>
      <c r="BO39" s="127">
        <v>5.1201781302681514E-2</v>
      </c>
      <c r="BP39" s="127">
        <v>5.2254667597518949E-2</v>
      </c>
      <c r="BQ39" s="127">
        <v>5.145556393735088E-2</v>
      </c>
      <c r="BR39" s="127">
        <v>5.0953367314717848E-2</v>
      </c>
      <c r="BS39" s="127">
        <v>5.1030842335987141E-2</v>
      </c>
      <c r="BT39" s="127">
        <v>5.024387155463108E-2</v>
      </c>
      <c r="BU39" s="127">
        <v>4.9431906673453624E-2</v>
      </c>
      <c r="BV39" s="127">
        <v>4.9261300987847444E-2</v>
      </c>
      <c r="BW39" s="127">
        <v>4.8753396243876743E-2</v>
      </c>
      <c r="BX39" s="86">
        <v>4.8370087939712918E-2</v>
      </c>
      <c r="BY39" s="86">
        <v>4.8726378537876799E-2</v>
      </c>
      <c r="BZ39" s="86">
        <v>4.9343668581501479E-2</v>
      </c>
      <c r="CA39" s="87">
        <v>5.0187022802965421E-2</v>
      </c>
    </row>
    <row r="40" spans="2:79" x14ac:dyDescent="0.4">
      <c r="B40" s="123" t="s">
        <v>121</v>
      </c>
      <c r="D40" s="128"/>
      <c r="E40" s="128"/>
      <c r="F40" s="128"/>
      <c r="G40" s="128"/>
      <c r="H40" s="128"/>
      <c r="I40" s="128"/>
      <c r="J40" s="128"/>
      <c r="K40" s="127">
        <v>5.7579733548647561E-3</v>
      </c>
      <c r="L40" s="127">
        <v>5.6650476368391555E-3</v>
      </c>
      <c r="M40" s="127">
        <v>5.2522945852180409E-3</v>
      </c>
      <c r="N40" s="127">
        <v>5.5797807036111931E-3</v>
      </c>
      <c r="O40" s="127">
        <v>6.3067006207225846E-3</v>
      </c>
      <c r="P40" s="127">
        <v>6.6674095535249975E-3</v>
      </c>
      <c r="Q40" s="127">
        <v>6.0361250264587595E-3</v>
      </c>
      <c r="R40" s="127">
        <v>6.7313523347483318E-3</v>
      </c>
      <c r="S40" s="127">
        <v>6.764788250303389E-3</v>
      </c>
      <c r="T40" s="127">
        <v>6.3714440608325963E-3</v>
      </c>
      <c r="U40" s="127">
        <v>6.529127502522436E-3</v>
      </c>
      <c r="V40" s="127">
        <v>7.4115595416043845E-3</v>
      </c>
      <c r="W40" s="127">
        <v>9.0245443271953028E-3</v>
      </c>
      <c r="X40" s="127">
        <v>9.1334994356779328E-3</v>
      </c>
      <c r="Y40" s="127">
        <v>9.2346628475015197E-3</v>
      </c>
      <c r="Z40" s="127">
        <v>9.7443785755025134E-3</v>
      </c>
      <c r="AA40" s="127">
        <v>1.0612364851278403E-2</v>
      </c>
      <c r="AB40" s="127">
        <v>1.1421120899313625E-2</v>
      </c>
      <c r="AC40" s="127">
        <v>1.1743506297836437E-2</v>
      </c>
      <c r="AD40" s="127">
        <v>1.2298077216697373E-2</v>
      </c>
      <c r="AE40" s="127">
        <v>1.3656176336793349E-2</v>
      </c>
      <c r="AF40" s="127">
        <v>1.4661267605633804E-2</v>
      </c>
      <c r="AG40" s="127">
        <v>1.5116629316369071E-2</v>
      </c>
      <c r="AH40" s="127">
        <v>1.4007628225474944E-2</v>
      </c>
      <c r="AI40" s="127">
        <v>1.2645433235123335E-2</v>
      </c>
      <c r="AJ40" s="127">
        <v>1.4319309383073305E-2</v>
      </c>
      <c r="AK40" s="127">
        <v>1.9658235835061787E-2</v>
      </c>
      <c r="AL40" s="127">
        <v>2.4202127659574468E-2</v>
      </c>
      <c r="AM40" s="127">
        <v>2.6406541690421097E-2</v>
      </c>
      <c r="AN40" s="127">
        <v>2.7958338627000031E-2</v>
      </c>
      <c r="AO40" s="127">
        <v>2.888570875308764E-2</v>
      </c>
      <c r="AP40" s="127">
        <v>2.8952832987244142E-2</v>
      </c>
      <c r="AQ40" s="127">
        <v>2.6258721596642443E-2</v>
      </c>
      <c r="AR40" s="127">
        <v>2.3277289192180008E-2</v>
      </c>
      <c r="AS40" s="127">
        <v>2.2643737103283754E-2</v>
      </c>
      <c r="AT40" s="127">
        <v>2.4814256148597454E-2</v>
      </c>
      <c r="AU40" s="127">
        <v>2.8469747094536275E-2</v>
      </c>
      <c r="AV40" s="127">
        <v>3.47588887058186E-2</v>
      </c>
      <c r="AW40" s="127">
        <v>3.7055631103650559E-2</v>
      </c>
      <c r="AX40" s="127">
        <v>3.7190926860422496E-2</v>
      </c>
      <c r="AY40" s="127">
        <v>3.7084407031067371E-2</v>
      </c>
      <c r="AZ40" s="127">
        <v>3.5389695974592454E-2</v>
      </c>
      <c r="BA40" s="127">
        <v>3.2981748476803109E-2</v>
      </c>
      <c r="BB40" s="127">
        <v>3.1108067431620576E-2</v>
      </c>
      <c r="BC40" s="127">
        <v>2.9400869534296714E-2</v>
      </c>
      <c r="BD40" s="127">
        <v>2.6988109534915903E-2</v>
      </c>
      <c r="BE40" s="127">
        <v>2.7087691153589138E-2</v>
      </c>
      <c r="BF40" s="127">
        <v>2.689837034137274E-2</v>
      </c>
      <c r="BG40" s="127">
        <v>2.629443835290711E-2</v>
      </c>
      <c r="BH40" s="127">
        <v>2.6378110448363499E-2</v>
      </c>
      <c r="BI40" s="127">
        <v>2.5278360587146373E-2</v>
      </c>
      <c r="BJ40" s="127">
        <v>2.4989234861048499E-2</v>
      </c>
      <c r="BK40" s="127">
        <v>2.4825120376548018E-2</v>
      </c>
      <c r="BL40" s="127">
        <v>2.620108828962844E-2</v>
      </c>
      <c r="BM40" s="127">
        <v>3.0182086538380243E-2</v>
      </c>
      <c r="BN40" s="127">
        <v>3.035279617962738E-2</v>
      </c>
      <c r="BO40" s="127">
        <v>3.0259892896550358E-2</v>
      </c>
      <c r="BP40" s="127">
        <v>3.0049925781806704E-2</v>
      </c>
      <c r="BQ40" s="127">
        <v>2.591906465580945E-2</v>
      </c>
      <c r="BR40" s="127">
        <v>2.4711325778882385E-2</v>
      </c>
      <c r="BS40" s="127">
        <v>2.3743134152777141E-2</v>
      </c>
      <c r="BT40" s="127">
        <v>2.2585352646725291E-2</v>
      </c>
      <c r="BU40" s="127">
        <v>2.2069272666334752E-2</v>
      </c>
      <c r="BV40" s="127">
        <v>2.2480508705366067E-2</v>
      </c>
      <c r="BW40" s="127">
        <v>2.0552257800669802E-2</v>
      </c>
      <c r="BX40" s="86">
        <v>1.9923386879800841E-2</v>
      </c>
      <c r="BY40" s="86">
        <v>1.9544246400801664E-2</v>
      </c>
      <c r="BZ40" s="86">
        <v>1.925246257867376E-2</v>
      </c>
      <c r="CA40" s="87">
        <v>1.9210926267554281E-2</v>
      </c>
    </row>
    <row r="41" spans="2:79" x14ac:dyDescent="0.4">
      <c r="B41" s="123" t="s">
        <v>122</v>
      </c>
      <c r="D41" s="128"/>
      <c r="E41" s="128"/>
      <c r="F41" s="128"/>
      <c r="G41" s="128"/>
      <c r="H41" s="128"/>
      <c r="I41" s="128"/>
      <c r="J41" s="128"/>
      <c r="K41" s="127">
        <v>1.2348607186112233E-2</v>
      </c>
      <c r="L41" s="127">
        <v>1.1946572015692136E-2</v>
      </c>
      <c r="M41" s="127">
        <v>1.1804488164770982E-2</v>
      </c>
      <c r="N41" s="127">
        <v>1.2590491511790355E-2</v>
      </c>
      <c r="O41" s="127">
        <v>1.1972783702053161E-2</v>
      </c>
      <c r="P41" s="127">
        <v>1.1243592600846892E-2</v>
      </c>
      <c r="Q41" s="127">
        <v>1.1543074860650532E-2</v>
      </c>
      <c r="R41" s="127">
        <v>1.1080789704197831E-2</v>
      </c>
      <c r="S41" s="127">
        <v>1.1183371192083891E-2</v>
      </c>
      <c r="T41" s="127">
        <v>1.0565811624390105E-2</v>
      </c>
      <c r="U41" s="127">
        <v>1.0753544686952369E-2</v>
      </c>
      <c r="V41" s="127">
        <v>1.012207274539113E-2</v>
      </c>
      <c r="W41" s="127">
        <v>9.9838554949811652E-3</v>
      </c>
      <c r="X41" s="127">
        <v>1.2229817500372664E-2</v>
      </c>
      <c r="Y41" s="127">
        <v>1.2216750701379214E-2</v>
      </c>
      <c r="Z41" s="127">
        <v>9.524879448314004E-3</v>
      </c>
      <c r="AA41" s="127">
        <v>9.173872020541058E-3</v>
      </c>
      <c r="AB41" s="127">
        <v>9.6214127438793706E-3</v>
      </c>
      <c r="AC41" s="127">
        <v>8.1733261013680475E-3</v>
      </c>
      <c r="AD41" s="127">
        <v>7.8906385187748739E-3</v>
      </c>
      <c r="AE41" s="127">
        <v>9.1187295810760509E-3</v>
      </c>
      <c r="AF41" s="127">
        <v>8.6690140845070429E-3</v>
      </c>
      <c r="AG41" s="127">
        <v>1.0696040868454661E-2</v>
      </c>
      <c r="AH41" s="127">
        <v>1.415852763800792E-2</v>
      </c>
      <c r="AI41" s="127">
        <v>1.6774812361556164E-2</v>
      </c>
      <c r="AJ41" s="127">
        <v>1.6072994829345988E-2</v>
      </c>
      <c r="AK41" s="127">
        <v>1.6707478335582004E-2</v>
      </c>
      <c r="AL41" s="127">
        <v>1.6816642210809491E-2</v>
      </c>
      <c r="AM41" s="127">
        <v>1.7005544563309747E-2</v>
      </c>
      <c r="AN41" s="127">
        <v>1.7125707514759607E-2</v>
      </c>
      <c r="AO41" s="127">
        <v>1.6738361411413539E-2</v>
      </c>
      <c r="AP41" s="127">
        <v>1.644541129679071E-2</v>
      </c>
      <c r="AQ41" s="127">
        <v>1.5464373955416746E-2</v>
      </c>
      <c r="AR41" s="127">
        <v>1.4107517872512344E-2</v>
      </c>
      <c r="AS41" s="127">
        <v>1.3413619787057279E-2</v>
      </c>
      <c r="AT41" s="127">
        <v>1.3550353154822548E-2</v>
      </c>
      <c r="AU41" s="127">
        <v>1.5087240251728667E-2</v>
      </c>
      <c r="AV41" s="127">
        <v>1.6899371857072635E-2</v>
      </c>
      <c r="AW41" s="127">
        <v>1.8082901680937975E-2</v>
      </c>
      <c r="AX41" s="127">
        <v>1.8018446398428967E-2</v>
      </c>
      <c r="AY41" s="127">
        <v>1.8750382369579165E-2</v>
      </c>
      <c r="AZ41" s="127">
        <v>1.9225713469011911E-2</v>
      </c>
      <c r="BA41" s="127">
        <v>1.9375243799064142E-2</v>
      </c>
      <c r="BB41" s="127">
        <v>1.9269169086877484E-2</v>
      </c>
      <c r="BC41" s="127">
        <v>2.0512743005154592E-2</v>
      </c>
      <c r="BD41" s="127">
        <v>2.1751726484605587E-2</v>
      </c>
      <c r="BE41" s="127">
        <v>2.1636294780704435E-2</v>
      </c>
      <c r="BF41" s="127">
        <v>2.0256615404888174E-2</v>
      </c>
      <c r="BG41" s="127">
        <v>1.2896291670532101E-2</v>
      </c>
      <c r="BH41" s="127">
        <v>1.3295984987789165E-2</v>
      </c>
      <c r="BI41" s="127">
        <v>1.3568462845493684E-2</v>
      </c>
      <c r="BJ41" s="127">
        <v>1.2713991633600531E-2</v>
      </c>
      <c r="BK41" s="127">
        <v>1.2916878485290516E-2</v>
      </c>
      <c r="BL41" s="127">
        <v>1.414669647493963E-2</v>
      </c>
      <c r="BM41" s="127">
        <v>1.5185058925906224E-2</v>
      </c>
      <c r="BN41" s="127">
        <v>1.509479300376017E-2</v>
      </c>
      <c r="BO41" s="127">
        <v>1.4856391978998643E-2</v>
      </c>
      <c r="BP41" s="127">
        <v>1.5055633040244249E-2</v>
      </c>
      <c r="BQ41" s="127">
        <v>1.4764583795627242E-2</v>
      </c>
      <c r="BR41" s="127">
        <v>1.505378606133048E-2</v>
      </c>
      <c r="BS41" s="127">
        <v>1.5059049815903766E-2</v>
      </c>
      <c r="BT41" s="127">
        <v>1.4594699069507498E-2</v>
      </c>
      <c r="BU41" s="127">
        <v>1.4753829569491839E-2</v>
      </c>
      <c r="BV41" s="127">
        <v>1.4606199746007067E-2</v>
      </c>
      <c r="BW41" s="127">
        <v>1.497617380040344E-2</v>
      </c>
      <c r="BX41" s="86">
        <v>1.4957885340835782E-2</v>
      </c>
      <c r="BY41" s="86">
        <v>1.5155515309800213E-2</v>
      </c>
      <c r="BZ41" s="86">
        <v>1.5417331242245891E-2</v>
      </c>
      <c r="CA41" s="87">
        <v>1.5671269230940785E-2</v>
      </c>
    </row>
    <row r="42" spans="2:79" x14ac:dyDescent="0.4">
      <c r="B42" s="91" t="s">
        <v>100</v>
      </c>
      <c r="D42" s="129"/>
      <c r="E42" s="129"/>
      <c r="F42" s="129"/>
      <c r="G42" s="129"/>
      <c r="H42" s="129"/>
      <c r="I42" s="129"/>
      <c r="J42" s="129"/>
      <c r="K42" s="130">
        <f>SUM(K39:K41)</f>
        <v>4.7552482842147761E-2</v>
      </c>
      <c r="L42" s="130">
        <f t="shared" ref="L42:BW42" si="6">SUM(L39:L41)</f>
        <v>4.5806090042966562E-2</v>
      </c>
      <c r="M42" s="130">
        <f t="shared" si="6"/>
        <v>4.6159588950858546E-2</v>
      </c>
      <c r="N42" s="130">
        <f t="shared" si="6"/>
        <v>5.4485415520088065E-2</v>
      </c>
      <c r="O42" s="130">
        <f t="shared" si="6"/>
        <v>5.3732293490370842E-2</v>
      </c>
      <c r="P42" s="130">
        <f t="shared" si="6"/>
        <v>5.1623207785454275E-2</v>
      </c>
      <c r="Q42" s="130">
        <f t="shared" si="6"/>
        <v>5.4790799407323787E-2</v>
      </c>
      <c r="R42" s="130">
        <f t="shared" si="6"/>
        <v>5.5447746108752777E-2</v>
      </c>
      <c r="S42" s="130">
        <f t="shared" si="6"/>
        <v>5.8829386688240962E-2</v>
      </c>
      <c r="T42" s="130">
        <f t="shared" si="6"/>
        <v>5.5984820384055695E-2</v>
      </c>
      <c r="U42" s="130">
        <f t="shared" si="6"/>
        <v>6.1664276990069565E-2</v>
      </c>
      <c r="V42" s="130">
        <f t="shared" si="6"/>
        <v>6.1198305929247632E-2</v>
      </c>
      <c r="W42" s="130">
        <f t="shared" si="6"/>
        <v>6.5270595942815701E-2</v>
      </c>
      <c r="X42" s="130">
        <f t="shared" si="6"/>
        <v>6.7552545837858552E-2</v>
      </c>
      <c r="Y42" s="130">
        <f t="shared" si="6"/>
        <v>6.6549606639069267E-2</v>
      </c>
      <c r="Z42" s="130">
        <f t="shared" si="6"/>
        <v>6.2851068978032804E-2</v>
      </c>
      <c r="AA42" s="130">
        <f t="shared" si="6"/>
        <v>6.5425128768309845E-2</v>
      </c>
      <c r="AB42" s="130">
        <f t="shared" si="6"/>
        <v>6.6174404150678268E-2</v>
      </c>
      <c r="AC42" s="130">
        <f t="shared" si="6"/>
        <v>6.6353269450973307E-2</v>
      </c>
      <c r="AD42" s="130">
        <f t="shared" si="6"/>
        <v>7.0251590444102882E-2</v>
      </c>
      <c r="AE42" s="130">
        <f t="shared" si="6"/>
        <v>7.7230710061618635E-2</v>
      </c>
      <c r="AF42" s="130">
        <f t="shared" si="6"/>
        <v>7.8268985915492958E-2</v>
      </c>
      <c r="AG42" s="130">
        <f t="shared" si="6"/>
        <v>8.052675968095617E-2</v>
      </c>
      <c r="AH42" s="130">
        <f t="shared" si="6"/>
        <v>8.259401293572205E-2</v>
      </c>
      <c r="AI42" s="130">
        <f t="shared" si="6"/>
        <v>8.0763285231940471E-2</v>
      </c>
      <c r="AJ42" s="130">
        <f t="shared" si="6"/>
        <v>8.4712211791184835E-2</v>
      </c>
      <c r="AK42" s="130">
        <f t="shared" si="6"/>
        <v>9.2961698785718597E-2</v>
      </c>
      <c r="AL42" s="130">
        <f t="shared" si="6"/>
        <v>9.6686414771337728E-2</v>
      </c>
      <c r="AM42" s="130">
        <f t="shared" si="6"/>
        <v>9.8740344523066945E-2</v>
      </c>
      <c r="AN42" s="130">
        <f t="shared" si="6"/>
        <v>9.9177973506602596E-2</v>
      </c>
      <c r="AO42" s="130">
        <f t="shared" si="6"/>
        <v>9.8634729916733957E-2</v>
      </c>
      <c r="AP42" s="130">
        <f t="shared" si="6"/>
        <v>9.870168869551843E-2</v>
      </c>
      <c r="AQ42" s="130">
        <f t="shared" si="6"/>
        <v>9.150352194775957E-2</v>
      </c>
      <c r="AR42" s="130">
        <f t="shared" si="6"/>
        <v>8.3114209323567126E-2</v>
      </c>
      <c r="AS42" s="130">
        <f t="shared" si="6"/>
        <v>8.0231040588917224E-2</v>
      </c>
      <c r="AT42" s="130">
        <f t="shared" si="6"/>
        <v>8.3432134929654414E-2</v>
      </c>
      <c r="AU42" s="130">
        <f t="shared" si="6"/>
        <v>9.3007473194454737E-2</v>
      </c>
      <c r="AV42" s="130">
        <f t="shared" si="6"/>
        <v>0.10247655800007353</v>
      </c>
      <c r="AW42" s="130">
        <f t="shared" si="6"/>
        <v>0.10595843026768019</v>
      </c>
      <c r="AX42" s="130">
        <f t="shared" si="6"/>
        <v>0.10402781573460133</v>
      </c>
      <c r="AY42" s="130">
        <f t="shared" si="6"/>
        <v>0.10317118996772813</v>
      </c>
      <c r="AZ42" s="130">
        <f t="shared" si="6"/>
        <v>0.10061113157527238</v>
      </c>
      <c r="BA42" s="130">
        <f t="shared" si="6"/>
        <v>9.730467769414311E-2</v>
      </c>
      <c r="BB42" s="130">
        <f t="shared" si="6"/>
        <v>9.5244154271833803E-2</v>
      </c>
      <c r="BC42" s="130">
        <f t="shared" si="6"/>
        <v>9.4775082019142559E-2</v>
      </c>
      <c r="BD42" s="130">
        <f t="shared" si="6"/>
        <v>9.2221250552756096E-2</v>
      </c>
      <c r="BE42" s="130">
        <f t="shared" si="6"/>
        <v>9.3488858538988903E-2</v>
      </c>
      <c r="BF42" s="130">
        <f t="shared" si="6"/>
        <v>9.1870805550107196E-2</v>
      </c>
      <c r="BG42" s="130">
        <f t="shared" si="6"/>
        <v>8.3401821194468068E-2</v>
      </c>
      <c r="BH42" s="130">
        <f t="shared" si="6"/>
        <v>8.3659111841520764E-2</v>
      </c>
      <c r="BI42" s="130">
        <f t="shared" si="6"/>
        <v>8.1958951905760746E-2</v>
      </c>
      <c r="BJ42" s="130">
        <f t="shared" si="6"/>
        <v>8.0142179689445175E-2</v>
      </c>
      <c r="BK42" s="130">
        <f t="shared" si="6"/>
        <v>8.0989542153317634E-2</v>
      </c>
      <c r="BL42" s="130">
        <f t="shared" si="6"/>
        <v>8.6825960982794742E-2</v>
      </c>
      <c r="BM42" s="130">
        <f t="shared" si="6"/>
        <v>9.566315697350794E-2</v>
      </c>
      <c r="BN42" s="130">
        <f t="shared" si="6"/>
        <v>9.5457092154624196E-2</v>
      </c>
      <c r="BO42" s="130">
        <f t="shared" si="6"/>
        <v>9.6318066178230508E-2</v>
      </c>
      <c r="BP42" s="130">
        <f t="shared" si="6"/>
        <v>9.7360226419569901E-2</v>
      </c>
      <c r="BQ42" s="130">
        <f t="shared" si="6"/>
        <v>9.213921238878757E-2</v>
      </c>
      <c r="BR42" s="130">
        <f t="shared" si="6"/>
        <v>9.0718479154930712E-2</v>
      </c>
      <c r="BS42" s="130">
        <f t="shared" si="6"/>
        <v>8.9833026304668051E-2</v>
      </c>
      <c r="BT42" s="130">
        <f t="shared" si="6"/>
        <v>8.7423923270863874E-2</v>
      </c>
      <c r="BU42" s="130">
        <f t="shared" si="6"/>
        <v>8.6255008909280215E-2</v>
      </c>
      <c r="BV42" s="130">
        <f t="shared" si="6"/>
        <v>8.6348009439220566E-2</v>
      </c>
      <c r="BW42" s="130">
        <f t="shared" si="6"/>
        <v>8.4281827844949975E-2</v>
      </c>
      <c r="BX42" s="109">
        <f>SUM(BX39:BX41)</f>
        <v>8.3251360160349536E-2</v>
      </c>
      <c r="BY42" s="109">
        <f>SUM(BY39:BY41)</f>
        <v>8.3426140248478678E-2</v>
      </c>
      <c r="BZ42" s="109">
        <f>SUM(BZ39:BZ41)</f>
        <v>8.4013462402421135E-2</v>
      </c>
      <c r="CA42" s="110">
        <f>SUM(CA39:CA41)</f>
        <v>8.5069218301460484E-2</v>
      </c>
    </row>
    <row r="43" spans="2:79" ht="51" customHeight="1" x14ac:dyDescent="0.4">
      <c r="B43" s="120" t="s">
        <v>127</v>
      </c>
      <c r="BX43" s="54"/>
      <c r="BY43" s="54"/>
      <c r="BZ43" s="54"/>
      <c r="CA43" s="85"/>
    </row>
    <row r="44" spans="2:79" x14ac:dyDescent="0.4">
      <c r="B44" s="123" t="s">
        <v>118</v>
      </c>
      <c r="AH44" s="127">
        <v>1.9883343856910219E-4</v>
      </c>
      <c r="AI44" s="127">
        <v>1.9436903648555165E-4</v>
      </c>
      <c r="AJ44" s="127">
        <v>2.0188820995776626E-4</v>
      </c>
      <c r="AK44" s="127">
        <v>2.0923503137733262E-4</v>
      </c>
      <c r="AL44" s="127">
        <v>2.1967333563010526E-4</v>
      </c>
      <c r="AM44" s="127">
        <v>2.1979071765420791E-4</v>
      </c>
      <c r="AN44" s="127">
        <v>2.1788702639799793E-4</v>
      </c>
      <c r="AO44" s="127">
        <v>2.2121450644775218E-4</v>
      </c>
      <c r="AP44" s="127">
        <v>2.2192343481980672E-4</v>
      </c>
      <c r="AQ44" s="127">
        <v>2.1825081406108798E-4</v>
      </c>
      <c r="AR44" s="127">
        <v>2.103264907610035E-4</v>
      </c>
      <c r="AS44" s="127">
        <v>2.0742502135167706E-4</v>
      </c>
      <c r="AT44" s="127">
        <v>2.2349654741493503E-4</v>
      </c>
      <c r="AU44" s="127">
        <v>2.5685289445659415E-4</v>
      </c>
      <c r="AV44" s="127">
        <v>3.1787296588608202E-4</v>
      </c>
      <c r="AW44" s="127">
        <v>4.1803020737541085E-4</v>
      </c>
      <c r="AX44" s="127">
        <v>4.4761746554439739E-4</v>
      </c>
      <c r="AY44" s="127">
        <v>5.0868893798417685E-4</v>
      </c>
      <c r="AZ44" s="127">
        <v>4.8361540634646864E-4</v>
      </c>
      <c r="BA44" s="127">
        <v>5.0933802742668345E-4</v>
      </c>
      <c r="BB44" s="127">
        <v>5.2680654104937251E-4</v>
      </c>
      <c r="BC44" s="127">
        <v>5.4199060721814676E-4</v>
      </c>
      <c r="BD44" s="127">
        <v>6.0747638425151247E-4</v>
      </c>
      <c r="BE44" s="127">
        <v>5.9590121889832267E-4</v>
      </c>
      <c r="BF44" s="127">
        <v>6.3533885938551441E-4</v>
      </c>
      <c r="BG44" s="127">
        <v>6.2598316697661839E-4</v>
      </c>
      <c r="BH44" s="127">
        <v>6.3449577873349219E-4</v>
      </c>
      <c r="BI44" s="127">
        <v>6.541434534525826E-4</v>
      </c>
      <c r="BJ44" s="127">
        <v>6.5415815062176664E-4</v>
      </c>
      <c r="BK44" s="127">
        <v>6.6721842343287201E-4</v>
      </c>
      <c r="BL44" s="127">
        <v>7.0732357258537196E-4</v>
      </c>
      <c r="BM44" s="127">
        <v>7.707090052267606E-4</v>
      </c>
      <c r="BN44" s="127">
        <v>7.5955086718811646E-4</v>
      </c>
      <c r="BO44" s="127">
        <v>7.9661928775118381E-4</v>
      </c>
      <c r="BP44" s="127">
        <v>8.1291138474039659E-4</v>
      </c>
      <c r="BQ44" s="127">
        <v>8.2150709095145207E-4</v>
      </c>
      <c r="BR44" s="127">
        <v>9.2579999217348166E-4</v>
      </c>
      <c r="BS44" s="127">
        <v>9.5953775495689236E-4</v>
      </c>
      <c r="BT44" s="127">
        <v>9.5372167906996707E-4</v>
      </c>
      <c r="BU44" s="127">
        <v>9.5087515681635288E-4</v>
      </c>
      <c r="BV44" s="127">
        <v>9.8657819647350207E-4</v>
      </c>
      <c r="BW44" s="127">
        <v>1.0206336695878448E-3</v>
      </c>
      <c r="BX44" s="86">
        <v>1.0459585551632232E-3</v>
      </c>
      <c r="BY44" s="86">
        <v>1.0744061442076211E-3</v>
      </c>
      <c r="BZ44" s="86">
        <v>1.1059019647097997E-3</v>
      </c>
      <c r="CA44" s="87">
        <v>1.1384100237359371E-3</v>
      </c>
    </row>
    <row r="45" spans="2:79" x14ac:dyDescent="0.4">
      <c r="B45" s="123" t="s">
        <v>119</v>
      </c>
      <c r="AH45" s="127">
        <v>2.126759338701438E-2</v>
      </c>
      <c r="AI45" s="127">
        <v>1.9071261341948909E-2</v>
      </c>
      <c r="AJ45" s="127">
        <v>2.170117435290211E-2</v>
      </c>
      <c r="AK45" s="127">
        <v>2.574143771751641E-2</v>
      </c>
      <c r="AL45" s="127">
        <v>2.7783122271460556E-2</v>
      </c>
      <c r="AM45" s="127">
        <v>2.992652336952286E-2</v>
      </c>
      <c r="AN45" s="127">
        <v>3.0819029159845978E-2</v>
      </c>
      <c r="AO45" s="127">
        <v>3.0739522055858583E-2</v>
      </c>
      <c r="AP45" s="127">
        <v>3.1191304387794862E-2</v>
      </c>
      <c r="AQ45" s="127">
        <v>2.81511130480749E-2</v>
      </c>
      <c r="AR45" s="127">
        <v>2.4278311797170625E-2</v>
      </c>
      <c r="AS45" s="127">
        <v>2.2415171624969074E-2</v>
      </c>
      <c r="AT45" s="127">
        <v>2.4107435057389444E-2</v>
      </c>
      <c r="AU45" s="127">
        <v>2.9771046158328613E-2</v>
      </c>
      <c r="AV45" s="127">
        <v>3.4367027059812018E-2</v>
      </c>
      <c r="AW45" s="127">
        <v>3.6351717106625776E-2</v>
      </c>
      <c r="AX45" s="127">
        <v>3.5885446580231149E-2</v>
      </c>
      <c r="AY45" s="127">
        <v>3.5691759896480366E-2</v>
      </c>
      <c r="AZ45" s="127">
        <v>3.397723619745105E-2</v>
      </c>
      <c r="BA45" s="127">
        <v>3.1395807968661274E-2</v>
      </c>
      <c r="BB45" s="127">
        <v>2.9835858430171766E-2</v>
      </c>
      <c r="BC45" s="127">
        <v>2.832185951730248E-2</v>
      </c>
      <c r="BD45" s="127">
        <v>2.7000758266216389E-2</v>
      </c>
      <c r="BE45" s="127">
        <v>2.6609003543141489E-2</v>
      </c>
      <c r="BF45" s="127">
        <v>2.6459388107137317E-2</v>
      </c>
      <c r="BG45" s="127">
        <v>2.5976171190235826E-2</v>
      </c>
      <c r="BH45" s="127">
        <v>2.5582054521247215E-2</v>
      </c>
      <c r="BI45" s="127">
        <v>2.4770870056955174E-2</v>
      </c>
      <c r="BJ45" s="127">
        <v>2.4407928851830709E-2</v>
      </c>
      <c r="BK45" s="127">
        <v>2.4547491887837104E-2</v>
      </c>
      <c r="BL45" s="127">
        <v>2.6057625272626426E-2</v>
      </c>
      <c r="BM45" s="127">
        <v>3.0295248185396431E-2</v>
      </c>
      <c r="BN45" s="127">
        <v>3.0202947622764032E-2</v>
      </c>
      <c r="BO45" s="127">
        <v>3.0479808797686487E-2</v>
      </c>
      <c r="BP45" s="127">
        <v>3.0530467329178801E-2</v>
      </c>
      <c r="BQ45" s="127">
        <v>2.9084707232866786E-2</v>
      </c>
      <c r="BR45" s="127">
        <v>2.8213023320426696E-2</v>
      </c>
      <c r="BS45" s="127">
        <v>2.7981409947968414E-2</v>
      </c>
      <c r="BT45" s="127">
        <v>2.7124929876774218E-2</v>
      </c>
      <c r="BU45" s="127">
        <v>2.7278233046941203E-2</v>
      </c>
      <c r="BV45" s="127">
        <v>2.8141767160689311E-2</v>
      </c>
      <c r="BW45" s="127">
        <v>2.6902586877457831E-2</v>
      </c>
      <c r="BX45" s="86">
        <v>2.6521482993873288E-2</v>
      </c>
      <c r="BY45" s="86">
        <v>2.6412288122294958E-2</v>
      </c>
      <c r="BZ45" s="86">
        <v>2.6382766146169523E-2</v>
      </c>
      <c r="CA45" s="87">
        <v>2.6684305862999785E-2</v>
      </c>
    </row>
    <row r="46" spans="2:79" x14ac:dyDescent="0.4">
      <c r="B46" s="123" t="s">
        <v>108</v>
      </c>
      <c r="AH46" s="127">
        <v>4.6362826514776148E-2</v>
      </c>
      <c r="AI46" s="127">
        <v>4.4331348240460568E-2</v>
      </c>
      <c r="AJ46" s="127">
        <v>4.603766504441776E-2</v>
      </c>
      <c r="AK46" s="127">
        <v>4.864253784569466E-2</v>
      </c>
      <c r="AL46" s="127">
        <v>4.9643307945886839E-2</v>
      </c>
      <c r="AM46" s="127">
        <v>4.9174190273856729E-2</v>
      </c>
      <c r="AN46" s="127">
        <v>4.8324756808407032E-2</v>
      </c>
      <c r="AO46" s="127">
        <v>4.8042669380341893E-2</v>
      </c>
      <c r="AP46" s="127">
        <v>4.7963333564671959E-2</v>
      </c>
      <c r="AQ46" s="127">
        <v>4.5100935913909304E-2</v>
      </c>
      <c r="AR46" s="127">
        <v>4.2351296996301323E-2</v>
      </c>
      <c r="AS46" s="127">
        <v>4.1620831928676716E-2</v>
      </c>
      <c r="AT46" s="127">
        <v>4.2665687620873367E-2</v>
      </c>
      <c r="AU46" s="127">
        <v>4.5967507759916773E-2</v>
      </c>
      <c r="AV46" s="127">
        <v>4.8366992779556708E-2</v>
      </c>
      <c r="AW46" s="127">
        <v>4.8877256304034326E-2</v>
      </c>
      <c r="AX46" s="127">
        <v>4.8021221507575436E-2</v>
      </c>
      <c r="AY46" s="127">
        <v>4.7694489353492152E-2</v>
      </c>
      <c r="AZ46" s="127">
        <v>4.7289862625272093E-2</v>
      </c>
      <c r="BA46" s="127">
        <v>4.7217064415547509E-2</v>
      </c>
      <c r="BB46" s="127">
        <v>4.7274373342392643E-2</v>
      </c>
      <c r="BC46" s="127">
        <v>4.8408639731511056E-2</v>
      </c>
      <c r="BD46" s="127">
        <v>4.8460809619941279E-2</v>
      </c>
      <c r="BE46" s="127">
        <v>5.0303406582456772E-2</v>
      </c>
      <c r="BF46" s="127">
        <v>5.0738155377554536E-2</v>
      </c>
      <c r="BG46" s="127">
        <v>5.0531305356633568E-2</v>
      </c>
      <c r="BH46" s="127">
        <v>5.1859916091841429E-2</v>
      </c>
      <c r="BI46" s="127">
        <v>5.1732042389722115E-2</v>
      </c>
      <c r="BJ46" s="127">
        <v>5.0716420481415725E-2</v>
      </c>
      <c r="BK46" s="127">
        <v>5.174984499525119E-2</v>
      </c>
      <c r="BL46" s="127">
        <v>5.6084310161808489E-2</v>
      </c>
      <c r="BM46" s="127">
        <v>6.0639243946093546E-2</v>
      </c>
      <c r="BN46" s="127">
        <v>6.0675274397642365E-2</v>
      </c>
      <c r="BO46" s="127">
        <v>6.1432373504768947E-2</v>
      </c>
      <c r="BP46" s="127">
        <v>6.262626362695857E-2</v>
      </c>
      <c r="BQ46" s="127">
        <v>6.1795930660999004E-2</v>
      </c>
      <c r="BR46" s="127">
        <v>6.1185363986006214E-2</v>
      </c>
      <c r="BS46" s="127">
        <v>6.0525027693696852E-2</v>
      </c>
      <c r="BT46" s="127">
        <v>5.9000079164749114E-2</v>
      </c>
      <c r="BU46" s="127">
        <v>5.7688499018313105E-2</v>
      </c>
      <c r="BV46" s="127">
        <v>5.6984669807399774E-2</v>
      </c>
      <c r="BW46" s="127">
        <v>5.6234733275168425E-2</v>
      </c>
      <c r="BX46" s="86">
        <v>5.5675167600993558E-2</v>
      </c>
      <c r="BY46" s="86">
        <v>5.5932619803560277E-2</v>
      </c>
      <c r="BZ46" s="86">
        <v>5.6519544789910843E-2</v>
      </c>
      <c r="CA46" s="87">
        <v>5.7246502414724752E-2</v>
      </c>
    </row>
    <row r="47" spans="2:79" x14ac:dyDescent="0.4">
      <c r="B47" s="91" t="s">
        <v>100</v>
      </c>
      <c r="AH47" s="130">
        <f t="shared" ref="AH47:BW47" si="7">SUM(AH44:AH46)</f>
        <v>6.7829253340359635E-2</v>
      </c>
      <c r="AI47" s="130">
        <f t="shared" si="7"/>
        <v>6.3596978618895031E-2</v>
      </c>
      <c r="AJ47" s="130">
        <f t="shared" si="7"/>
        <v>6.7940727607277637E-2</v>
      </c>
      <c r="AK47" s="130">
        <f t="shared" si="7"/>
        <v>7.4593210594588399E-2</v>
      </c>
      <c r="AL47" s="130">
        <f t="shared" si="7"/>
        <v>7.7646103552977491E-2</v>
      </c>
      <c r="AM47" s="130">
        <f t="shared" si="7"/>
        <v>7.93205043610338E-2</v>
      </c>
      <c r="AN47" s="130">
        <f t="shared" si="7"/>
        <v>7.9361672994651009E-2</v>
      </c>
      <c r="AO47" s="130">
        <f t="shared" si="7"/>
        <v>7.9003405942648236E-2</v>
      </c>
      <c r="AP47" s="130">
        <f t="shared" si="7"/>
        <v>7.9376561387286632E-2</v>
      </c>
      <c r="AQ47" s="130">
        <f t="shared" si="7"/>
        <v>7.34702997760453E-2</v>
      </c>
      <c r="AR47" s="130">
        <f t="shared" si="7"/>
        <v>6.683993528423296E-2</v>
      </c>
      <c r="AS47" s="130">
        <f t="shared" si="7"/>
        <v>6.4243428574997472E-2</v>
      </c>
      <c r="AT47" s="130">
        <f t="shared" si="7"/>
        <v>6.6996619225677748E-2</v>
      </c>
      <c r="AU47" s="130">
        <f t="shared" si="7"/>
        <v>7.5995406812701977E-2</v>
      </c>
      <c r="AV47" s="130">
        <f t="shared" si="7"/>
        <v>8.3051892805254809E-2</v>
      </c>
      <c r="AW47" s="130">
        <f t="shared" si="7"/>
        <v>8.5647003618035511E-2</v>
      </c>
      <c r="AX47" s="130">
        <f t="shared" si="7"/>
        <v>8.4354285553350977E-2</v>
      </c>
      <c r="AY47" s="130">
        <f t="shared" si="7"/>
        <v>8.3894938187956694E-2</v>
      </c>
      <c r="AZ47" s="130">
        <f t="shared" si="7"/>
        <v>8.1750714229069613E-2</v>
      </c>
      <c r="BA47" s="130">
        <f t="shared" si="7"/>
        <v>7.9122210411635474E-2</v>
      </c>
      <c r="BB47" s="130">
        <f t="shared" si="7"/>
        <v>7.7637038313613779E-2</v>
      </c>
      <c r="BC47" s="130">
        <f t="shared" si="7"/>
        <v>7.727248985603169E-2</v>
      </c>
      <c r="BD47" s="130">
        <f t="shared" si="7"/>
        <v>7.6069044270409183E-2</v>
      </c>
      <c r="BE47" s="130">
        <f t="shared" si="7"/>
        <v>7.750831134449658E-2</v>
      </c>
      <c r="BF47" s="130">
        <f t="shared" si="7"/>
        <v>7.783288234407737E-2</v>
      </c>
      <c r="BG47" s="130">
        <f t="shared" si="7"/>
        <v>7.7133459713846012E-2</v>
      </c>
      <c r="BH47" s="130">
        <f t="shared" si="7"/>
        <v>7.8076466391822141E-2</v>
      </c>
      <c r="BI47" s="130">
        <f t="shared" si="7"/>
        <v>7.7157055900129876E-2</v>
      </c>
      <c r="BJ47" s="130">
        <f t="shared" si="7"/>
        <v>7.5778507483868204E-2</v>
      </c>
      <c r="BK47" s="130">
        <f t="shared" si="7"/>
        <v>7.696455530652116E-2</v>
      </c>
      <c r="BL47" s="130">
        <f t="shared" si="7"/>
        <v>8.2849259007020282E-2</v>
      </c>
      <c r="BM47" s="130">
        <f t="shared" si="7"/>
        <v>9.1705201136716735E-2</v>
      </c>
      <c r="BN47" s="130">
        <f t="shared" si="7"/>
        <v>9.1637772887594518E-2</v>
      </c>
      <c r="BO47" s="130">
        <f t="shared" si="7"/>
        <v>9.2708801590206613E-2</v>
      </c>
      <c r="BP47" s="130">
        <f t="shared" si="7"/>
        <v>9.3969642340877763E-2</v>
      </c>
      <c r="BQ47" s="130">
        <f t="shared" si="7"/>
        <v>9.1702144984817241E-2</v>
      </c>
      <c r="BR47" s="130">
        <f t="shared" si="7"/>
        <v>9.032418729860639E-2</v>
      </c>
      <c r="BS47" s="130">
        <f t="shared" si="7"/>
        <v>8.9465975396622155E-2</v>
      </c>
      <c r="BT47" s="130">
        <f t="shared" si="7"/>
        <v>8.70787307205933E-2</v>
      </c>
      <c r="BU47" s="130">
        <f t="shared" si="7"/>
        <v>8.591760722207066E-2</v>
      </c>
      <c r="BV47" s="130">
        <f t="shared" si="7"/>
        <v>8.6113015164562587E-2</v>
      </c>
      <c r="BW47" s="130">
        <f t="shared" si="7"/>
        <v>8.4157953822214096E-2</v>
      </c>
      <c r="BX47" s="109">
        <f>SUM(BX44:BX46)</f>
        <v>8.3242609150030067E-2</v>
      </c>
      <c r="BY47" s="109">
        <f>SUM(BY44:BY46)</f>
        <v>8.3419314070062853E-2</v>
      </c>
      <c r="BZ47" s="109">
        <f>SUM(BZ44:BZ46)</f>
        <v>8.4008212900790163E-2</v>
      </c>
      <c r="CA47" s="110">
        <f>SUM(CA44:CA46)</f>
        <v>8.506921830146047E-2</v>
      </c>
    </row>
    <row r="48" spans="2:79" ht="15.4" thickBot="1" x14ac:dyDescent="0.45">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11"/>
    </row>
    <row r="49" spans="1:79" x14ac:dyDescent="0.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131"/>
      <c r="AX49" s="54"/>
      <c r="AY49" s="54"/>
      <c r="AZ49" s="54"/>
      <c r="BA49" s="54"/>
      <c r="BB49" s="54"/>
      <c r="BC49" s="54"/>
      <c r="BD49" s="54"/>
      <c r="BE49" s="54"/>
      <c r="BF49" s="54"/>
      <c r="BG49" s="54"/>
      <c r="BH49" s="54"/>
      <c r="BI49" s="54"/>
      <c r="BJ49" s="54"/>
      <c r="BK49" s="54"/>
      <c r="BL49" s="132"/>
      <c r="BM49" s="54"/>
      <c r="BN49" s="54"/>
      <c r="BO49" s="54"/>
      <c r="BP49" s="54"/>
      <c r="BQ49" s="54"/>
      <c r="BR49" s="54"/>
      <c r="BS49" s="54"/>
      <c r="BT49" s="54"/>
      <c r="BU49" s="54"/>
      <c r="BV49" s="54"/>
      <c r="BW49" s="54"/>
      <c r="BX49" s="54"/>
      <c r="BY49" s="54"/>
      <c r="BZ49" s="54"/>
      <c r="CA49" s="85"/>
    </row>
    <row r="50" spans="1:79" ht="30" x14ac:dyDescent="0.4">
      <c r="B50" s="120" t="s">
        <v>128</v>
      </c>
      <c r="BX50" s="54"/>
      <c r="BY50" s="54"/>
      <c r="BZ50" s="54"/>
      <c r="CA50" s="85"/>
    </row>
    <row r="51" spans="1:79" x14ac:dyDescent="0.4">
      <c r="B51" s="123" t="s">
        <v>118</v>
      </c>
      <c r="AH51" s="127">
        <v>2.6852231253438916E-2</v>
      </c>
      <c r="AI51" s="127">
        <v>3.3518688495660642E-2</v>
      </c>
      <c r="AJ51" s="127">
        <v>3.0345785499393263E-2</v>
      </c>
      <c r="AK51" s="127">
        <v>3.2109520584792967E-2</v>
      </c>
      <c r="AL51" s="127">
        <v>3.2719619297568364E-2</v>
      </c>
      <c r="AM51" s="127">
        <v>3.3427267245735255E-2</v>
      </c>
      <c r="AN51" s="127">
        <v>3.3974797434152354E-2</v>
      </c>
      <c r="AO51" s="127">
        <v>3.4693936317124731E-2</v>
      </c>
      <c r="AP51" s="127">
        <v>3.4186025110565767E-2</v>
      </c>
      <c r="AQ51" s="127">
        <v>3.3105015978444556E-2</v>
      </c>
      <c r="AR51" s="127">
        <v>3.2425625854821213E-2</v>
      </c>
      <c r="AS51" s="127">
        <v>3.0128604397493378E-2</v>
      </c>
      <c r="AT51" s="127">
        <v>2.9201772082593613E-2</v>
      </c>
      <c r="AU51" s="127">
        <v>3.0976003569982407E-2</v>
      </c>
      <c r="AV51" s="127">
        <v>3.3018751400518596E-2</v>
      </c>
      <c r="AW51" s="127">
        <v>3.4631579086059822E-2</v>
      </c>
      <c r="AX51" s="127">
        <v>3.3732108278933977E-2</v>
      </c>
      <c r="AY51" s="127">
        <v>3.349392095952599E-2</v>
      </c>
      <c r="AZ51" s="127">
        <v>3.4144975531474789E-2</v>
      </c>
      <c r="BA51" s="127">
        <v>3.3568604338133384E-2</v>
      </c>
      <c r="BB51" s="127">
        <v>3.3410546179414621E-2</v>
      </c>
      <c r="BC51" s="127">
        <v>3.5055385381874256E-2</v>
      </c>
      <c r="BD51" s="127">
        <v>3.3252935261229993E-2</v>
      </c>
      <c r="BE51" s="127">
        <v>3.2371358127423276E-2</v>
      </c>
      <c r="BF51" s="127">
        <v>3.1187342222847716E-2</v>
      </c>
      <c r="BG51" s="127">
        <v>1.0057682073107399E-2</v>
      </c>
      <c r="BH51" s="127">
        <v>8.2487204856309532E-3</v>
      </c>
      <c r="BI51" s="127">
        <v>6.3588299199065605E-3</v>
      </c>
      <c r="BJ51" s="127">
        <v>5.307320718429492E-3</v>
      </c>
      <c r="BK51" s="127">
        <v>4.5793057622719197E-3</v>
      </c>
      <c r="BL51" s="127">
        <v>3.8711213495294934E-3</v>
      </c>
      <c r="BM51" s="127">
        <v>2.9765868465901311E-3</v>
      </c>
      <c r="BN51" s="127">
        <v>2.5838192476329031E-3</v>
      </c>
      <c r="BO51" s="127">
        <v>2.4615480858292608E-3</v>
      </c>
      <c r="BP51" s="127">
        <v>2.2996487442979402E-3</v>
      </c>
      <c r="BQ51" s="127">
        <v>2.2288598726226405E-3</v>
      </c>
      <c r="BR51" s="127">
        <v>2.4477420283485242E-3</v>
      </c>
      <c r="BS51" s="127">
        <v>2.5309162429257778E-3</v>
      </c>
      <c r="BT51" s="127">
        <v>2.5344594293781166E-3</v>
      </c>
      <c r="BU51" s="127">
        <v>2.5255708205072923E-3</v>
      </c>
      <c r="BV51" s="127">
        <v>2.6294237386158522E-3</v>
      </c>
      <c r="BW51" s="127">
        <v>2.7009185420031156E-3</v>
      </c>
      <c r="BX51" s="86">
        <v>2.7730975568815803E-3</v>
      </c>
      <c r="BY51" s="86">
        <v>2.8559060413792877E-3</v>
      </c>
      <c r="BZ51" s="86">
        <v>2.9437832150052226E-3</v>
      </c>
      <c r="CA51" s="87">
        <v>3.0144634359666632E-3</v>
      </c>
    </row>
    <row r="52" spans="1:79" x14ac:dyDescent="0.4">
      <c r="B52" s="123" t="s">
        <v>119</v>
      </c>
      <c r="AH52" s="127">
        <v>5.5080836441714208E-2</v>
      </c>
      <c r="AI52" s="127">
        <v>5.0485155677122882E-2</v>
      </c>
      <c r="AJ52" s="127">
        <v>5.4756823113479576E-2</v>
      </c>
      <c r="AK52" s="127">
        <v>6.4905187054098451E-2</v>
      </c>
      <c r="AL52" s="127">
        <v>6.954751054370642E-2</v>
      </c>
      <c r="AM52" s="127">
        <v>7.5438187739509402E-2</v>
      </c>
      <c r="AN52" s="127">
        <v>7.8186479290794975E-2</v>
      </c>
      <c r="AO52" s="127">
        <v>8.1996683843762658E-2</v>
      </c>
      <c r="AP52" s="127">
        <v>8.5953395735448967E-2</v>
      </c>
      <c r="AQ52" s="127">
        <v>8.2307461884106134E-2</v>
      </c>
      <c r="AR52" s="127">
        <v>7.6110415570181084E-2</v>
      </c>
      <c r="AS52" s="127">
        <v>7.0784722127098992E-2</v>
      </c>
      <c r="AT52" s="127">
        <v>7.6047652950690131E-2</v>
      </c>
      <c r="AU52" s="127">
        <v>8.697850382409647E-2</v>
      </c>
      <c r="AV52" s="127">
        <v>9.6675387997793932E-2</v>
      </c>
      <c r="AW52" s="127">
        <v>0.10404740015574129</v>
      </c>
      <c r="AX52" s="127">
        <v>0.10403515655450427</v>
      </c>
      <c r="AY52" s="127">
        <v>0.10487772509363438</v>
      </c>
      <c r="AZ52" s="127">
        <v>0.10570042776029183</v>
      </c>
      <c r="BA52" s="127">
        <v>0.10020113488169663</v>
      </c>
      <c r="BB52" s="127">
        <v>9.7096536487522853E-2</v>
      </c>
      <c r="BC52" s="127">
        <v>9.1714994728757729E-2</v>
      </c>
      <c r="BD52" s="127">
        <v>8.3867922156716415E-2</v>
      </c>
      <c r="BE52" s="127">
        <v>8.010738340082417E-2</v>
      </c>
      <c r="BF52" s="127">
        <v>7.6100972668507502E-2</v>
      </c>
      <c r="BG52" s="127">
        <v>7.2516463574000989E-2</v>
      </c>
      <c r="BH52" s="127">
        <v>6.9069727818981255E-2</v>
      </c>
      <c r="BI52" s="127">
        <v>6.7590287503181329E-2</v>
      </c>
      <c r="BJ52" s="127">
        <v>6.687175603099009E-2</v>
      </c>
      <c r="BK52" s="127">
        <v>6.6349023892192299E-2</v>
      </c>
      <c r="BL52" s="127">
        <v>6.4700524587599326E-2</v>
      </c>
      <c r="BM52" s="127">
        <v>7.0954888180390266E-2</v>
      </c>
      <c r="BN52" s="127">
        <v>7.1339678156596406E-2</v>
      </c>
      <c r="BO52" s="127">
        <v>7.3875693272314885E-2</v>
      </c>
      <c r="BP52" s="127">
        <v>7.5160526108432615E-2</v>
      </c>
      <c r="BQ52" s="127">
        <v>7.0603877594519651E-2</v>
      </c>
      <c r="BR52" s="127">
        <v>6.9740674796333127E-2</v>
      </c>
      <c r="BS52" s="127">
        <v>7.0713526152714173E-2</v>
      </c>
      <c r="BT52" s="127">
        <v>6.9902768850014466E-2</v>
      </c>
      <c r="BU52" s="127">
        <v>7.0914896913952391E-2</v>
      </c>
      <c r="BV52" s="127">
        <v>7.385503792814975E-2</v>
      </c>
      <c r="BW52" s="127">
        <v>7.0393153303764541E-2</v>
      </c>
      <c r="BX52" s="86">
        <v>6.9731670312032326E-2</v>
      </c>
      <c r="BY52" s="86">
        <v>6.9763927360302694E-2</v>
      </c>
      <c r="BZ52" s="86">
        <v>6.9896091126322335E-2</v>
      </c>
      <c r="CA52" s="87">
        <v>7.0658956492834005E-2</v>
      </c>
    </row>
    <row r="53" spans="1:79" x14ac:dyDescent="0.4">
      <c r="B53" s="123" t="s">
        <v>108</v>
      </c>
      <c r="AH53" s="127">
        <v>0.11721628490948403</v>
      </c>
      <c r="AI53" s="127">
        <v>0.11296107841354634</v>
      </c>
      <c r="AJ53" s="127">
        <v>0.11238595158445837</v>
      </c>
      <c r="AK53" s="127">
        <v>0.11911830420623239</v>
      </c>
      <c r="AL53" s="127">
        <v>0.12105071691219203</v>
      </c>
      <c r="AM53" s="127">
        <v>0.12144736890383617</v>
      </c>
      <c r="AN53" s="127">
        <v>0.12100438517287711</v>
      </c>
      <c r="AO53" s="127">
        <v>0.1271947944986089</v>
      </c>
      <c r="AP53" s="127">
        <v>0.13159601898540563</v>
      </c>
      <c r="AQ53" s="127">
        <v>0.13134195519250591</v>
      </c>
      <c r="AR53" s="127">
        <v>0.13301785139184802</v>
      </c>
      <c r="AS53" s="127">
        <v>0.13116882242256978</v>
      </c>
      <c r="AT53" s="127">
        <v>0.1350102366719029</v>
      </c>
      <c r="AU53" s="127">
        <v>0.13619542482959138</v>
      </c>
      <c r="AV53" s="127">
        <v>0.13766831845852337</v>
      </c>
      <c r="AW53" s="127">
        <v>0.14202643481431435</v>
      </c>
      <c r="AX53" s="127">
        <v>0.14003288383047194</v>
      </c>
      <c r="AY53" s="127">
        <v>0.13936869105506478</v>
      </c>
      <c r="AZ53" s="127">
        <v>0.14484379870560926</v>
      </c>
      <c r="BA53" s="127">
        <v>0.1462240031337429</v>
      </c>
      <c r="BB53" s="127">
        <v>0.14803266900472806</v>
      </c>
      <c r="BC53" s="127">
        <v>0.1513942553844905</v>
      </c>
      <c r="BD53" s="127">
        <v>0.15086185610523034</v>
      </c>
      <c r="BE53" s="127">
        <v>0.15149155518691945</v>
      </c>
      <c r="BF53" s="127">
        <v>0.14465447018221075</v>
      </c>
      <c r="BG53" s="127">
        <v>0.13896761822669171</v>
      </c>
      <c r="BH53" s="127">
        <v>0.13761932802796667</v>
      </c>
      <c r="BI53" s="127">
        <v>0.13799367697718021</v>
      </c>
      <c r="BJ53" s="127">
        <v>0.1362699886673519</v>
      </c>
      <c r="BK53" s="127">
        <v>0.13720633207962693</v>
      </c>
      <c r="BL53" s="127">
        <v>0.13658389444268521</v>
      </c>
      <c r="BM53" s="127">
        <v>0.13895838290240842</v>
      </c>
      <c r="BN53" s="127">
        <v>0.13986403480758147</v>
      </c>
      <c r="BO53" s="127">
        <v>0.14525890843151909</v>
      </c>
      <c r="BP53" s="127">
        <v>0.1501292592267352</v>
      </c>
      <c r="BQ53" s="127">
        <v>0.15083757906958661</v>
      </c>
      <c r="BR53" s="127">
        <v>0.15206149361229249</v>
      </c>
      <c r="BS53" s="127">
        <v>0.15377807243777783</v>
      </c>
      <c r="BT53" s="127">
        <v>0.15286010255711235</v>
      </c>
      <c r="BU53" s="127">
        <v>0.15079564956051841</v>
      </c>
      <c r="BV53" s="127">
        <v>0.15012659213592908</v>
      </c>
      <c r="BW53" s="127">
        <v>0.14743727167281087</v>
      </c>
      <c r="BX53" s="86">
        <v>0.14638406278474245</v>
      </c>
      <c r="BY53" s="86">
        <v>0.14773726558560482</v>
      </c>
      <c r="BZ53" s="86">
        <v>0.14973772011497102</v>
      </c>
      <c r="CA53" s="87">
        <v>0.15158640978919682</v>
      </c>
    </row>
    <row r="54" spans="1:79" ht="26.25" customHeight="1" x14ac:dyDescent="0.4">
      <c r="B54" s="123" t="s">
        <v>120</v>
      </c>
      <c r="S54" s="127">
        <v>0.10847989431095696</v>
      </c>
      <c r="T54" s="127">
        <v>0.10440985732814527</v>
      </c>
      <c r="U54" s="127">
        <v>0.11435315044126702</v>
      </c>
      <c r="V54" s="127">
        <v>0.10835187932739862</v>
      </c>
      <c r="W54" s="127">
        <v>0.10709565594193479</v>
      </c>
      <c r="X54" s="127">
        <v>0.111202255831838</v>
      </c>
      <c r="Y54" s="127">
        <v>0.11219738383443968</v>
      </c>
      <c r="Z54" s="127">
        <v>0.11018089661801975</v>
      </c>
      <c r="AA54" s="127">
        <v>0.11570072935456044</v>
      </c>
      <c r="AB54" s="127">
        <v>0.11709257896028322</v>
      </c>
      <c r="AC54" s="127">
        <v>0.11520241014293403</v>
      </c>
      <c r="AD54" s="127">
        <v>0.11211650861675938</v>
      </c>
      <c r="AE54" s="127">
        <v>0.11736566366002353</v>
      </c>
      <c r="AF54" s="127">
        <v>0.12170888327248901</v>
      </c>
      <c r="AG54" s="127">
        <v>0.12943678029871167</v>
      </c>
      <c r="AH54" s="127">
        <v>0.13123557161497543</v>
      </c>
      <c r="AI54" s="127">
        <v>0.12521503797255903</v>
      </c>
      <c r="AJ54" s="127">
        <v>0.1266353470291377</v>
      </c>
      <c r="AK54" s="127">
        <v>0.13158387564960905</v>
      </c>
      <c r="AL54" s="127">
        <v>0.12857627022905077</v>
      </c>
      <c r="AM54" s="127">
        <v>0.12905370610589989</v>
      </c>
      <c r="AN54" s="127">
        <v>0.12717386666341562</v>
      </c>
      <c r="AO54" s="127">
        <v>0.13107479227611657</v>
      </c>
      <c r="AP54" s="127">
        <v>0.13594869754304159</v>
      </c>
      <c r="AQ54" s="127">
        <v>0.13424118144351688</v>
      </c>
      <c r="AR54" s="127">
        <v>0.13290284804149288</v>
      </c>
      <c r="AS54" s="127">
        <v>0.12778001337669229</v>
      </c>
      <c r="AT54" s="127">
        <v>0.12978103065417698</v>
      </c>
      <c r="AU54" s="127">
        <v>0.13512718059191739</v>
      </c>
      <c r="AV54" s="127">
        <v>0.13258549244886866</v>
      </c>
      <c r="AW54" s="127">
        <v>0.13463223576682107</v>
      </c>
      <c r="AX54" s="127">
        <v>0.13036677240155689</v>
      </c>
      <c r="AY54" s="127">
        <v>0.12743119329246533</v>
      </c>
      <c r="AZ54" s="127">
        <v>0.13014946978467237</v>
      </c>
      <c r="BA54" s="127">
        <v>0.12933674874246753</v>
      </c>
      <c r="BB54" s="127">
        <v>0.13121246363970224</v>
      </c>
      <c r="BC54" s="127">
        <v>0.13166830394378776</v>
      </c>
      <c r="BD54" s="127">
        <v>0.12635121931876761</v>
      </c>
      <c r="BE54" s="127">
        <v>0.12639577473234465</v>
      </c>
      <c r="BF54" s="127">
        <v>0.12262685747415443</v>
      </c>
      <c r="BG54" s="127">
        <v>0.11743871992887356</v>
      </c>
      <c r="BH54" s="127">
        <v>0.11300671749935667</v>
      </c>
      <c r="BI54" s="127">
        <v>0.11148635711743793</v>
      </c>
      <c r="BJ54" s="127">
        <v>0.11038332330118097</v>
      </c>
      <c r="BK54" s="127">
        <v>0.11114166785586328</v>
      </c>
      <c r="BL54" s="127">
        <v>0.10982032620183732</v>
      </c>
      <c r="BM54" s="127">
        <v>0.11192930573656798</v>
      </c>
      <c r="BN54" s="127">
        <v>0.1120022408606544</v>
      </c>
      <c r="BO54" s="127">
        <v>0.11779843646415521</v>
      </c>
      <c r="BP54" s="127">
        <v>0.12215060157398581</v>
      </c>
      <c r="BQ54" s="127">
        <v>0.12490970972141402</v>
      </c>
      <c r="BR54" s="127">
        <v>0.1259532585116831</v>
      </c>
      <c r="BS54" s="127">
        <v>0.12896315127904626</v>
      </c>
      <c r="BT54" s="127">
        <v>0.12948183664874691</v>
      </c>
      <c r="BU54" s="127">
        <v>0.12850753785906077</v>
      </c>
      <c r="BV54" s="127">
        <v>0.12928098054658052</v>
      </c>
      <c r="BW54" s="127">
        <v>0.12756785477570748</v>
      </c>
      <c r="BX54" s="86">
        <v>0.12717716524205114</v>
      </c>
      <c r="BY54" s="86">
        <v>0.12870310656567532</v>
      </c>
      <c r="BZ54" s="86">
        <v>0.1307266090512052</v>
      </c>
      <c r="CA54" s="87">
        <v>0.13289319493435572</v>
      </c>
    </row>
    <row r="55" spans="1:79" x14ac:dyDescent="0.4">
      <c r="B55" s="123" t="s">
        <v>121</v>
      </c>
      <c r="S55" s="127">
        <v>1.7950623400214683E-2</v>
      </c>
      <c r="T55" s="127">
        <v>1.7036697947661553E-2</v>
      </c>
      <c r="U55" s="127">
        <v>1.6822877471437368E-2</v>
      </c>
      <c r="V55" s="127">
        <v>1.8391444114737886E-2</v>
      </c>
      <c r="W55" s="127">
        <v>2.0891561044307224E-2</v>
      </c>
      <c r="X55" s="127">
        <v>2.1989233529864136E-2</v>
      </c>
      <c r="Y55" s="127">
        <v>2.2974424053104257E-2</v>
      </c>
      <c r="Z55" s="127">
        <v>2.4635148125491564E-2</v>
      </c>
      <c r="AA55" s="127">
        <v>2.6903772253156617E-2</v>
      </c>
      <c r="AB55" s="127">
        <v>2.9631577102394221E-2</v>
      </c>
      <c r="AC55" s="127">
        <v>2.9134023084743738E-2</v>
      </c>
      <c r="AD55" s="127">
        <v>2.7541716057262695E-2</v>
      </c>
      <c r="AE55" s="127">
        <v>2.9432421833220434E-2</v>
      </c>
      <c r="AF55" s="127">
        <v>3.2479952572623171E-2</v>
      </c>
      <c r="AG55" s="127">
        <v>3.5761315699464141E-2</v>
      </c>
      <c r="AH55" s="127">
        <v>3.3774967379303425E-2</v>
      </c>
      <c r="AI55" s="127">
        <v>3.0839592162128143E-2</v>
      </c>
      <c r="AJ55" s="127">
        <v>3.3382433692724728E-2</v>
      </c>
      <c r="AK55" s="127">
        <v>4.5704777065093551E-2</v>
      </c>
      <c r="AL55" s="127">
        <v>5.5899963284096361E-2</v>
      </c>
      <c r="AM55" s="127">
        <v>6.1593517981343993E-2</v>
      </c>
      <c r="AN55" s="127">
        <v>6.5729559710090146E-2</v>
      </c>
      <c r="AO55" s="127">
        <v>7.1423149461932373E-2</v>
      </c>
      <c r="AP55" s="127">
        <v>7.3843256814921085E-2</v>
      </c>
      <c r="AQ55" s="127">
        <v>7.0811000739723143E-2</v>
      </c>
      <c r="AR55" s="127">
        <v>6.7650524072306248E-2</v>
      </c>
      <c r="AS55" s="127">
        <v>6.5500922442860765E-2</v>
      </c>
      <c r="AT55" s="127">
        <v>7.1457655887082389E-2</v>
      </c>
      <c r="AU55" s="127">
        <v>7.7795730235286353E-2</v>
      </c>
      <c r="AV55" s="127">
        <v>9.068631985817871E-2</v>
      </c>
      <c r="AW55" s="127">
        <v>9.8167897030781812E-2</v>
      </c>
      <c r="AX55" s="127">
        <v>9.9316177484033361E-2</v>
      </c>
      <c r="AY55" s="127">
        <v>9.9832479527366777E-2</v>
      </c>
      <c r="AZ55" s="127">
        <v>0.1001386640642124</v>
      </c>
      <c r="BA55" s="127">
        <v>9.4904822709671238E-2</v>
      </c>
      <c r="BB55" s="127">
        <v>9.0974962648720195E-2</v>
      </c>
      <c r="BC55" s="127">
        <v>8.6291480661504008E-2</v>
      </c>
      <c r="BD55" s="127">
        <v>7.8423864160138954E-2</v>
      </c>
      <c r="BE55" s="127">
        <v>7.6483401154798833E-2</v>
      </c>
      <c r="BF55" s="127">
        <v>7.3765003987577932E-2</v>
      </c>
      <c r="BG55" s="127">
        <v>6.9846391473767075E-2</v>
      </c>
      <c r="BH55" s="127">
        <v>6.7770889253123967E-2</v>
      </c>
      <c r="BI55" s="127">
        <v>6.5368898163286906E-2</v>
      </c>
      <c r="BJ55" s="127">
        <v>6.4996767899885247E-2</v>
      </c>
      <c r="BK55" s="127">
        <v>6.379796569660269E-2</v>
      </c>
      <c r="BL55" s="127">
        <v>6.1908884920526264E-2</v>
      </c>
      <c r="BM55" s="127">
        <v>6.7167552466909461E-2</v>
      </c>
      <c r="BN55" s="127">
        <v>6.7978703776765625E-2</v>
      </c>
      <c r="BO55" s="127">
        <v>6.9618048046303949E-2</v>
      </c>
      <c r="BP55" s="127">
        <v>7.0244758607470231E-2</v>
      </c>
      <c r="BQ55" s="127">
        <v>6.2919198521457331E-2</v>
      </c>
      <c r="BR55" s="127">
        <v>6.1084716634516839E-2</v>
      </c>
      <c r="BS55" s="127">
        <v>6.0002721127414387E-2</v>
      </c>
      <c r="BT55" s="127">
        <v>5.8203972973656738E-2</v>
      </c>
      <c r="BU55" s="127">
        <v>5.7373224776174764E-2</v>
      </c>
      <c r="BV55" s="127">
        <v>5.8997674652008017E-2</v>
      </c>
      <c r="BW55" s="127">
        <v>5.3776918951734282E-2</v>
      </c>
      <c r="BX55" s="86">
        <v>5.2383610890924984E-2</v>
      </c>
      <c r="BY55" s="86">
        <v>5.1623069531278147E-2</v>
      </c>
      <c r="BZ55" s="86">
        <v>5.1005716055307099E-2</v>
      </c>
      <c r="CA55" s="87">
        <v>5.0869751317322125E-2</v>
      </c>
    </row>
    <row r="56" spans="1:79" x14ac:dyDescent="0.4">
      <c r="B56" s="123" t="s">
        <v>122</v>
      </c>
      <c r="S56" s="127">
        <v>2.9675501610106517E-2</v>
      </c>
      <c r="T56" s="127">
        <v>2.8252079041733429E-2</v>
      </c>
      <c r="U56" s="127">
        <v>2.7707463911883431E-2</v>
      </c>
      <c r="V56" s="127">
        <v>2.5117457962413454E-2</v>
      </c>
      <c r="W56" s="127">
        <v>2.3112338858195212E-2</v>
      </c>
      <c r="X56" s="127">
        <v>2.9443732376313762E-2</v>
      </c>
      <c r="Y56" s="127">
        <v>3.039340101522842E-2</v>
      </c>
      <c r="Z56" s="127">
        <v>2.4080223717556581E-2</v>
      </c>
      <c r="AA56" s="127">
        <v>2.3256999451023448E-2</v>
      </c>
      <c r="AB56" s="127">
        <v>2.4962316402005118E-2</v>
      </c>
      <c r="AC56" s="127">
        <v>2.0276897314753902E-2</v>
      </c>
      <c r="AD56" s="127">
        <v>1.7671195404395001E-2</v>
      </c>
      <c r="AE56" s="127">
        <v>1.9653107062640379E-2</v>
      </c>
      <c r="AF56" s="127">
        <v>1.920496739367843E-2</v>
      </c>
      <c r="AG56" s="127">
        <v>2.530355717706077E-2</v>
      </c>
      <c r="AH56" s="127">
        <v>3.413881361035833E-2</v>
      </c>
      <c r="AI56" s="127">
        <v>4.0910292451642682E-2</v>
      </c>
      <c r="AJ56" s="127">
        <v>3.7470779475468716E-2</v>
      </c>
      <c r="AK56" s="127">
        <v>3.884435913042121E-2</v>
      </c>
      <c r="AL56" s="127">
        <v>3.8841613240319713E-2</v>
      </c>
      <c r="AM56" s="127">
        <v>3.9665599801836919E-2</v>
      </c>
      <c r="AN56" s="127">
        <v>4.0262235524318665E-2</v>
      </c>
      <c r="AO56" s="127">
        <v>4.1387472921447385E-2</v>
      </c>
      <c r="AP56" s="127">
        <v>4.1943485473457678E-2</v>
      </c>
      <c r="AQ56" s="127">
        <v>4.1702250871816546E-2</v>
      </c>
      <c r="AR56" s="127">
        <v>4.1000520703051227E-2</v>
      </c>
      <c r="AS56" s="127">
        <v>3.8801213127609029E-2</v>
      </c>
      <c r="AT56" s="127">
        <v>3.9020975163927281E-2</v>
      </c>
      <c r="AU56" s="127">
        <v>4.1227021396466501E-2</v>
      </c>
      <c r="AV56" s="127">
        <v>4.4090645549788449E-2</v>
      </c>
      <c r="AW56" s="127">
        <v>4.7905281258512664E-2</v>
      </c>
      <c r="AX56" s="127">
        <v>4.8117198778320082E-2</v>
      </c>
      <c r="AY56" s="127">
        <v>5.047666428839305E-2</v>
      </c>
      <c r="AZ56" s="127">
        <v>5.4401068148491168E-2</v>
      </c>
      <c r="BA56" s="127">
        <v>5.5752170901434063E-2</v>
      </c>
      <c r="BB56" s="127">
        <v>5.6352325383243175E-2</v>
      </c>
      <c r="BC56" s="127">
        <v>6.0204850889830672E-2</v>
      </c>
      <c r="BD56" s="127">
        <v>6.3207630044270199E-2</v>
      </c>
      <c r="BE56" s="127">
        <v>6.1091120828023517E-2</v>
      </c>
      <c r="BF56" s="127">
        <v>5.5550923611833641E-2</v>
      </c>
      <c r="BG56" s="127">
        <v>3.4256652471159513E-2</v>
      </c>
      <c r="BH56" s="127">
        <v>3.4160169580098244E-2</v>
      </c>
      <c r="BI56" s="127">
        <v>3.5087539119543258E-2</v>
      </c>
      <c r="BJ56" s="127">
        <v>3.3068974215705288E-2</v>
      </c>
      <c r="BK56" s="127">
        <v>3.3195028181625209E-2</v>
      </c>
      <c r="BL56" s="127">
        <v>3.3426329257450538E-2</v>
      </c>
      <c r="BM56" s="127">
        <v>3.3792999725911411E-2</v>
      </c>
      <c r="BN56" s="127">
        <v>3.3806587574390777E-2</v>
      </c>
      <c r="BO56" s="127">
        <v>3.4179665279203929E-2</v>
      </c>
      <c r="BP56" s="127">
        <v>3.5194073898009638E-2</v>
      </c>
      <c r="BQ56" s="127">
        <v>3.5841408293857686E-2</v>
      </c>
      <c r="BR56" s="127">
        <v>3.7211935290774205E-2</v>
      </c>
      <c r="BS56" s="127">
        <v>3.8056642426957187E-2</v>
      </c>
      <c r="BT56" s="127">
        <v>3.7611521214101315E-2</v>
      </c>
      <c r="BU56" s="127">
        <v>3.8355354659742436E-2</v>
      </c>
      <c r="BV56" s="127">
        <v>3.8332398604105998E-2</v>
      </c>
      <c r="BW56" s="127">
        <v>3.9186569791136765E-2</v>
      </c>
      <c r="BX56" s="86">
        <v>3.9328054520680222E-2</v>
      </c>
      <c r="BY56" s="86">
        <v>4.0030922890333366E-2</v>
      </c>
      <c r="BZ56" s="86">
        <v>4.0845269349786203E-2</v>
      </c>
      <c r="CA56" s="87">
        <v>4.1496883466319676E-2</v>
      </c>
    </row>
    <row r="57" spans="1:79" x14ac:dyDescent="0.4">
      <c r="B57" s="91" t="s">
        <v>100</v>
      </c>
      <c r="S57" s="130">
        <f>SUM(S54:S56)</f>
        <v>0.15610601932127816</v>
      </c>
      <c r="T57" s="130">
        <f t="shared" ref="T57:BW57" si="8">SUM(T54:T56)</f>
        <v>0.14969863431754024</v>
      </c>
      <c r="U57" s="130">
        <f t="shared" si="8"/>
        <v>0.15888349182458783</v>
      </c>
      <c r="V57" s="130">
        <f t="shared" si="8"/>
        <v>0.15186078140454998</v>
      </c>
      <c r="W57" s="130">
        <f t="shared" si="8"/>
        <v>0.15109955584443724</v>
      </c>
      <c r="X57" s="130">
        <f t="shared" si="8"/>
        <v>0.16263522173801589</v>
      </c>
      <c r="Y57" s="130">
        <f t="shared" si="8"/>
        <v>0.16556520890277235</v>
      </c>
      <c r="Z57" s="130">
        <f t="shared" si="8"/>
        <v>0.15889626846106789</v>
      </c>
      <c r="AA57" s="130">
        <f t="shared" si="8"/>
        <v>0.16586150105874051</v>
      </c>
      <c r="AB57" s="130">
        <f t="shared" si="8"/>
        <v>0.17168647246468255</v>
      </c>
      <c r="AC57" s="130">
        <f t="shared" si="8"/>
        <v>0.16461333054243169</v>
      </c>
      <c r="AD57" s="130">
        <f t="shared" si="8"/>
        <v>0.15732942007841708</v>
      </c>
      <c r="AE57" s="130">
        <f t="shared" si="8"/>
        <v>0.16645119255588434</v>
      </c>
      <c r="AF57" s="130">
        <f t="shared" si="8"/>
        <v>0.17339380323879061</v>
      </c>
      <c r="AG57" s="130">
        <f t="shared" si="8"/>
        <v>0.19050165317523657</v>
      </c>
      <c r="AH57" s="130">
        <f t="shared" si="8"/>
        <v>0.1991493526046372</v>
      </c>
      <c r="AI57" s="130">
        <f t="shared" si="8"/>
        <v>0.19696492258632986</v>
      </c>
      <c r="AJ57" s="130">
        <f t="shared" si="8"/>
        <v>0.19748856019733113</v>
      </c>
      <c r="AK57" s="130">
        <f t="shared" si="8"/>
        <v>0.21613301184512379</v>
      </c>
      <c r="AL57" s="130">
        <f t="shared" si="8"/>
        <v>0.22331784675346683</v>
      </c>
      <c r="AM57" s="130">
        <f t="shared" si="8"/>
        <v>0.23031282388908081</v>
      </c>
      <c r="AN57" s="130">
        <f t="shared" si="8"/>
        <v>0.23316566189782445</v>
      </c>
      <c r="AO57" s="130">
        <f t="shared" si="8"/>
        <v>0.24388541465949631</v>
      </c>
      <c r="AP57" s="130">
        <f t="shared" si="8"/>
        <v>0.25173543983142033</v>
      </c>
      <c r="AQ57" s="130">
        <f t="shared" si="8"/>
        <v>0.24675443305505657</v>
      </c>
      <c r="AR57" s="130">
        <f t="shared" si="8"/>
        <v>0.24155389281685036</v>
      </c>
      <c r="AS57" s="130">
        <f t="shared" si="8"/>
        <v>0.23208214894716209</v>
      </c>
      <c r="AT57" s="130">
        <f t="shared" si="8"/>
        <v>0.24025966170518664</v>
      </c>
      <c r="AU57" s="130">
        <f t="shared" si="8"/>
        <v>0.25414993222367022</v>
      </c>
      <c r="AV57" s="130">
        <f t="shared" si="8"/>
        <v>0.26736245785683582</v>
      </c>
      <c r="AW57" s="130">
        <f t="shared" si="8"/>
        <v>0.28070541405611554</v>
      </c>
      <c r="AX57" s="130">
        <f t="shared" si="8"/>
        <v>0.27780014866391034</v>
      </c>
      <c r="AY57" s="130">
        <f t="shared" si="8"/>
        <v>0.27774033710822515</v>
      </c>
      <c r="AZ57" s="130">
        <f t="shared" si="8"/>
        <v>0.28468920199737596</v>
      </c>
      <c r="BA57" s="130">
        <f t="shared" si="8"/>
        <v>0.27999374235357283</v>
      </c>
      <c r="BB57" s="130">
        <f t="shared" si="8"/>
        <v>0.27853975167166561</v>
      </c>
      <c r="BC57" s="130">
        <f t="shared" si="8"/>
        <v>0.27816463549512244</v>
      </c>
      <c r="BD57" s="130">
        <f t="shared" si="8"/>
        <v>0.26798271352317676</v>
      </c>
      <c r="BE57" s="130">
        <f t="shared" si="8"/>
        <v>0.26397029671516703</v>
      </c>
      <c r="BF57" s="130">
        <f t="shared" si="8"/>
        <v>0.25194278507356604</v>
      </c>
      <c r="BG57" s="130">
        <f t="shared" si="8"/>
        <v>0.22154176387380015</v>
      </c>
      <c r="BH57" s="130">
        <f t="shared" si="8"/>
        <v>0.21493777633257888</v>
      </c>
      <c r="BI57" s="130">
        <f t="shared" si="8"/>
        <v>0.21194279440026809</v>
      </c>
      <c r="BJ57" s="130">
        <f t="shared" si="8"/>
        <v>0.20844906541677152</v>
      </c>
      <c r="BK57" s="130">
        <f t="shared" si="8"/>
        <v>0.20813466173409118</v>
      </c>
      <c r="BL57" s="130">
        <f t="shared" si="8"/>
        <v>0.20515554037981412</v>
      </c>
      <c r="BM57" s="130">
        <f t="shared" si="8"/>
        <v>0.21288985792938883</v>
      </c>
      <c r="BN57" s="130">
        <f t="shared" si="8"/>
        <v>0.21378753221181082</v>
      </c>
      <c r="BO57" s="130">
        <f t="shared" si="8"/>
        <v>0.2215961497896631</v>
      </c>
      <c r="BP57" s="130">
        <f t="shared" si="8"/>
        <v>0.22758943407946566</v>
      </c>
      <c r="BQ57" s="130">
        <f t="shared" si="8"/>
        <v>0.22367031653672903</v>
      </c>
      <c r="BR57" s="130">
        <f t="shared" si="8"/>
        <v>0.22424991043697415</v>
      </c>
      <c r="BS57" s="130">
        <f t="shared" si="8"/>
        <v>0.22702251483341784</v>
      </c>
      <c r="BT57" s="130">
        <f t="shared" si="8"/>
        <v>0.22529733083650494</v>
      </c>
      <c r="BU57" s="130">
        <f t="shared" si="8"/>
        <v>0.22423611729497797</v>
      </c>
      <c r="BV57" s="130">
        <f t="shared" si="8"/>
        <v>0.22661105380269456</v>
      </c>
      <c r="BW57" s="130">
        <f t="shared" si="8"/>
        <v>0.22053134351857853</v>
      </c>
      <c r="BX57" s="109">
        <f>SUM(BX54:BX56)</f>
        <v>0.21888883065365633</v>
      </c>
      <c r="BY57" s="109">
        <f>SUM(BY54:BY56)</f>
        <v>0.22035709898728684</v>
      </c>
      <c r="BZ57" s="109">
        <f>SUM(BZ54:BZ56)</f>
        <v>0.22257759445629849</v>
      </c>
      <c r="CA57" s="110">
        <f>SUM(CA54:CA56)</f>
        <v>0.22525982971799752</v>
      </c>
    </row>
    <row r="58" spans="1:79" ht="51" customHeight="1" x14ac:dyDescent="0.4">
      <c r="B58" s="120" t="s">
        <v>129</v>
      </c>
      <c r="BX58" s="54"/>
      <c r="BY58" s="54"/>
      <c r="BZ58" s="54"/>
      <c r="CA58" s="85"/>
    </row>
    <row r="59" spans="1:79" x14ac:dyDescent="0.4">
      <c r="B59" s="123" t="s">
        <v>118</v>
      </c>
      <c r="AH59" s="127">
        <v>4.7942398195383702E-4</v>
      </c>
      <c r="AI59" s="127">
        <v>4.740258164908775E-4</v>
      </c>
      <c r="AJ59" s="127">
        <v>4.7065955500792027E-4</v>
      </c>
      <c r="AK59" s="127">
        <v>4.8646483558064334E-4</v>
      </c>
      <c r="AL59" s="127">
        <v>5.0738230823933132E-4</v>
      </c>
      <c r="AM59" s="127">
        <v>5.1266400873983852E-4</v>
      </c>
      <c r="AN59" s="127">
        <v>5.1224854605096115E-4</v>
      </c>
      <c r="AO59" s="127">
        <v>5.4697763839623749E-4</v>
      </c>
      <c r="AP59" s="127">
        <v>5.660084869024152E-4</v>
      </c>
      <c r="AQ59" s="127">
        <v>5.885495414940904E-4</v>
      </c>
      <c r="AR59" s="127">
        <v>6.1126951720181784E-4</v>
      </c>
      <c r="AS59" s="127">
        <v>6.0001271761341208E-4</v>
      </c>
      <c r="AT59" s="127">
        <v>6.4360338998233904E-4</v>
      </c>
      <c r="AU59" s="127">
        <v>7.0186989792868587E-4</v>
      </c>
      <c r="AV59" s="127">
        <v>8.2933403603860335E-4</v>
      </c>
      <c r="AW59" s="127">
        <v>1.1074469690881311E-3</v>
      </c>
      <c r="AX59" s="127">
        <v>1.1953360511772826E-3</v>
      </c>
      <c r="AY59" s="127">
        <v>1.3694078469303657E-3</v>
      </c>
      <c r="AZ59" s="127">
        <v>1.3684378850605343E-3</v>
      </c>
      <c r="BA59" s="127">
        <v>1.4656177257012567E-3</v>
      </c>
      <c r="BB59" s="127">
        <v>1.5406358977591882E-3</v>
      </c>
      <c r="BC59" s="127">
        <v>1.5907411155620527E-3</v>
      </c>
      <c r="BD59" s="127">
        <v>1.765245741921932E-3</v>
      </c>
      <c r="BE59" s="127">
        <v>1.6825558042290023E-3</v>
      </c>
      <c r="BF59" s="127">
        <v>1.7423276169244661E-3</v>
      </c>
      <c r="BG59" s="127">
        <v>1.6628103916813046E-3</v>
      </c>
      <c r="BH59" s="127">
        <v>1.6301525174177098E-3</v>
      </c>
      <c r="BI59" s="127">
        <v>1.6915905857702558E-3</v>
      </c>
      <c r="BJ59" s="127">
        <v>1.7014592772528435E-3</v>
      </c>
      <c r="BK59" s="127">
        <v>1.714681638785703E-3</v>
      </c>
      <c r="BL59" s="127">
        <v>1.6712898782184238E-3</v>
      </c>
      <c r="BM59" s="127">
        <v>1.7151444277870049E-3</v>
      </c>
      <c r="BN59" s="127">
        <v>1.7011046724789852E-3</v>
      </c>
      <c r="BO59" s="127">
        <v>1.8327586300081289E-3</v>
      </c>
      <c r="BP59" s="127">
        <v>1.9002630623775306E-3</v>
      </c>
      <c r="BQ59" s="127">
        <v>1.9942296695021336E-3</v>
      </c>
      <c r="BR59" s="127">
        <v>2.2885146142374523E-3</v>
      </c>
      <c r="BS59" s="127">
        <v>2.4249063308758412E-3</v>
      </c>
      <c r="BT59" s="127">
        <v>2.4578049190224832E-3</v>
      </c>
      <c r="BU59" s="127">
        <v>2.471978797440154E-3</v>
      </c>
      <c r="BV59" s="127">
        <v>2.589168253137211E-3</v>
      </c>
      <c r="BW59" s="127">
        <v>2.670584159714458E-3</v>
      </c>
      <c r="BX59" s="86">
        <v>2.7500889428219589E-3</v>
      </c>
      <c r="BY59" s="86">
        <v>2.8378757589234776E-3</v>
      </c>
      <c r="BZ59" s="86">
        <v>2.9298756648137854E-3</v>
      </c>
      <c r="CA59" s="87">
        <v>3.0144634359666632E-3</v>
      </c>
    </row>
    <row r="60" spans="1:79" x14ac:dyDescent="0.4">
      <c r="B60" s="123" t="s">
        <v>119</v>
      </c>
      <c r="AH60" s="127">
        <v>5.128007834876306E-2</v>
      </c>
      <c r="AI60" s="127">
        <v>4.6510855805987621E-2</v>
      </c>
      <c r="AJ60" s="127">
        <v>5.0591686687513231E-2</v>
      </c>
      <c r="AK60" s="127">
        <v>5.9848029196785779E-2</v>
      </c>
      <c r="AL60" s="127">
        <v>6.417103226367793E-2</v>
      </c>
      <c r="AM60" s="127">
        <v>6.980390983755598E-2</v>
      </c>
      <c r="AN60" s="127">
        <v>7.2454992565717719E-2</v>
      </c>
      <c r="AO60" s="127">
        <v>7.6006910439726419E-2</v>
      </c>
      <c r="AP60" s="127">
        <v>7.9552405158938008E-2</v>
      </c>
      <c r="AQ60" s="127">
        <v>7.5914148353899577E-2</v>
      </c>
      <c r="AR60" s="127">
        <v>7.0559784823278543E-2</v>
      </c>
      <c r="AS60" s="127">
        <v>6.4839757300379303E-2</v>
      </c>
      <c r="AT60" s="127">
        <v>6.9422221981394722E-2</v>
      </c>
      <c r="AU60" s="127">
        <v>8.1351628030446183E-2</v>
      </c>
      <c r="AV60" s="127">
        <v>8.9663948548478117E-2</v>
      </c>
      <c r="AW60" s="127">
        <v>9.6303085807214556E-2</v>
      </c>
      <c r="AX60" s="127">
        <v>9.5829969364080198E-2</v>
      </c>
      <c r="AY60" s="127">
        <v>9.6083426281455872E-2</v>
      </c>
      <c r="AZ60" s="127">
        <v>9.6141968663694635E-2</v>
      </c>
      <c r="BA60" s="127">
        <v>9.0341286520583292E-2</v>
      </c>
      <c r="BB60" s="127">
        <v>8.7254411166614115E-2</v>
      </c>
      <c r="BC60" s="127">
        <v>8.3124588882796141E-2</v>
      </c>
      <c r="BD60" s="127">
        <v>7.8460619694424305E-2</v>
      </c>
      <c r="BE60" s="127">
        <v>7.513180362180466E-2</v>
      </c>
      <c r="BF60" s="127">
        <v>7.2561156845617619E-2</v>
      </c>
      <c r="BG60" s="127">
        <v>6.9000972661665855E-2</v>
      </c>
      <c r="BH60" s="127">
        <v>6.572565488421421E-2</v>
      </c>
      <c r="BI60" s="127">
        <v>6.4056546570210524E-2</v>
      </c>
      <c r="BJ60" s="127">
        <v>6.3484796366141696E-2</v>
      </c>
      <c r="BK60" s="127">
        <v>6.3084489486597645E-2</v>
      </c>
      <c r="BL60" s="127">
        <v>6.156990528304894E-2</v>
      </c>
      <c r="BM60" s="127">
        <v>6.7419383660009269E-2</v>
      </c>
      <c r="BN60" s="127">
        <v>6.764310007824291E-2</v>
      </c>
      <c r="BO60" s="127">
        <v>7.0124002109782688E-2</v>
      </c>
      <c r="BP60" s="127">
        <v>7.136807336175989E-2</v>
      </c>
      <c r="BQ60" s="127">
        <v>7.0603877594519651E-2</v>
      </c>
      <c r="BR60" s="127">
        <v>6.9740674796333127E-2</v>
      </c>
      <c r="BS60" s="127">
        <v>7.0713526152714173E-2</v>
      </c>
      <c r="BT60" s="127">
        <v>6.9902768850014466E-2</v>
      </c>
      <c r="BU60" s="127">
        <v>7.0914896913952391E-2</v>
      </c>
      <c r="BV60" s="127">
        <v>7.385503792814975E-2</v>
      </c>
      <c r="BW60" s="127">
        <v>7.0393153303764541E-2</v>
      </c>
      <c r="BX60" s="86">
        <v>6.9731670312032326E-2</v>
      </c>
      <c r="BY60" s="86">
        <v>6.9763927360302694E-2</v>
      </c>
      <c r="BZ60" s="86">
        <v>6.9896091126322335E-2</v>
      </c>
      <c r="CA60" s="87">
        <v>7.0658956492834005E-2</v>
      </c>
    </row>
    <row r="61" spans="1:79" x14ac:dyDescent="0.4">
      <c r="B61" s="123" t="s">
        <v>108</v>
      </c>
      <c r="AH61" s="127">
        <v>0.1117892999402313</v>
      </c>
      <c r="AI61" s="127">
        <v>0.10811497513076282</v>
      </c>
      <c r="AJ61" s="127">
        <v>0.10732705465040367</v>
      </c>
      <c r="AK61" s="127">
        <v>0.11309236326042187</v>
      </c>
      <c r="AL61" s="127">
        <v>0.11466178224121291</v>
      </c>
      <c r="AM61" s="127">
        <v>0.1146992820324336</v>
      </c>
      <c r="AN61" s="127">
        <v>0.11361064870450795</v>
      </c>
      <c r="AO61" s="127">
        <v>0.11879087977495366</v>
      </c>
      <c r="AP61" s="127">
        <v>0.12232891888942979</v>
      </c>
      <c r="AQ61" s="127">
        <v>0.12162215874097963</v>
      </c>
      <c r="AR61" s="127">
        <v>0.12308509866794105</v>
      </c>
      <c r="AS61" s="127">
        <v>0.12039544849565699</v>
      </c>
      <c r="AT61" s="127">
        <v>0.12286445364071262</v>
      </c>
      <c r="AU61" s="127">
        <v>0.12560968038824671</v>
      </c>
      <c r="AV61" s="127">
        <v>0.12619001185302139</v>
      </c>
      <c r="AW61" s="127">
        <v>0.12948578451086959</v>
      </c>
      <c r="AX61" s="127">
        <v>0.12823784080847353</v>
      </c>
      <c r="AY61" s="127">
        <v>0.12839518043154408</v>
      </c>
      <c r="AZ61" s="127">
        <v>0.1338113690062411</v>
      </c>
      <c r="BA61" s="127">
        <v>0.13586687589896432</v>
      </c>
      <c r="BB61" s="127">
        <v>0.13825302258070146</v>
      </c>
      <c r="BC61" s="127">
        <v>0.14207924001596453</v>
      </c>
      <c r="BD61" s="127">
        <v>0.14082068052257418</v>
      </c>
      <c r="BE61" s="127">
        <v>0.14203409228509348</v>
      </c>
      <c r="BF61" s="127">
        <v>0.13914226721724338</v>
      </c>
      <c r="BG61" s="127">
        <v>0.13422721901301529</v>
      </c>
      <c r="BH61" s="127">
        <v>0.13323898377848112</v>
      </c>
      <c r="BI61" s="127">
        <v>0.13377713317659168</v>
      </c>
      <c r="BJ61" s="127">
        <v>0.13191293887440192</v>
      </c>
      <c r="BK61" s="127">
        <v>0.1329916949337519</v>
      </c>
      <c r="BL61" s="127">
        <v>0.13251804907008088</v>
      </c>
      <c r="BM61" s="127">
        <v>0.13494725071852309</v>
      </c>
      <c r="BN61" s="127">
        <v>0.13588950686591855</v>
      </c>
      <c r="BO61" s="127">
        <v>0.14133565987409863</v>
      </c>
      <c r="BP61" s="127">
        <v>0.1463952624344553</v>
      </c>
      <c r="BQ61" s="127">
        <v>0.15001121686719993</v>
      </c>
      <c r="BR61" s="127">
        <v>0.15124605837453356</v>
      </c>
      <c r="BS61" s="127">
        <v>0.15295648563351705</v>
      </c>
      <c r="BT61" s="127">
        <v>0.15204717264605452</v>
      </c>
      <c r="BU61" s="127">
        <v>0.14997210244389533</v>
      </c>
      <c r="BV61" s="127">
        <v>0.14955013044907564</v>
      </c>
      <c r="BW61" s="127">
        <v>0.14714347800330582</v>
      </c>
      <c r="BX61" s="86">
        <v>0.14638406278474245</v>
      </c>
      <c r="BY61" s="86">
        <v>0.14773726558560482</v>
      </c>
      <c r="BZ61" s="86">
        <v>0.14973772011497102</v>
      </c>
      <c r="CA61" s="87">
        <v>0.15158640978919682</v>
      </c>
    </row>
    <row r="62" spans="1:79" x14ac:dyDescent="0.4">
      <c r="B62" s="91" t="s">
        <v>100</v>
      </c>
      <c r="AH62" s="130">
        <f>SUM(AH59:AH61)</f>
        <v>0.1635488022709482</v>
      </c>
      <c r="AI62" s="130">
        <f t="shared" ref="AI62:BW62" si="9">SUM(AI59:AI61)</f>
        <v>0.15509985675324131</v>
      </c>
      <c r="AJ62" s="130">
        <f t="shared" si="9"/>
        <v>0.1583894008929248</v>
      </c>
      <c r="AK62" s="130">
        <f t="shared" si="9"/>
        <v>0.17342685729278828</v>
      </c>
      <c r="AL62" s="130">
        <f t="shared" si="9"/>
        <v>0.17934019681313018</v>
      </c>
      <c r="AM62" s="130">
        <f t="shared" si="9"/>
        <v>0.18501585587872943</v>
      </c>
      <c r="AN62" s="130">
        <f t="shared" si="9"/>
        <v>0.18657788981627663</v>
      </c>
      <c r="AO62" s="130">
        <f t="shared" si="9"/>
        <v>0.19534476785307631</v>
      </c>
      <c r="AP62" s="130">
        <f t="shared" si="9"/>
        <v>0.2024473325352702</v>
      </c>
      <c r="AQ62" s="130">
        <f t="shared" si="9"/>
        <v>0.1981248566363733</v>
      </c>
      <c r="AR62" s="130">
        <f t="shared" si="9"/>
        <v>0.19425615300842142</v>
      </c>
      <c r="AS62" s="130">
        <f t="shared" si="9"/>
        <v>0.1858352185136497</v>
      </c>
      <c r="AT62" s="130">
        <f t="shared" si="9"/>
        <v>0.1929302790120897</v>
      </c>
      <c r="AU62" s="130">
        <f t="shared" si="9"/>
        <v>0.20766317831662157</v>
      </c>
      <c r="AV62" s="130">
        <f t="shared" si="9"/>
        <v>0.21668329443753812</v>
      </c>
      <c r="AW62" s="130">
        <f t="shared" si="9"/>
        <v>0.22689631728717227</v>
      </c>
      <c r="AX62" s="130">
        <f t="shared" si="9"/>
        <v>0.225263146223731</v>
      </c>
      <c r="AY62" s="130">
        <f t="shared" si="9"/>
        <v>0.22584801455993031</v>
      </c>
      <c r="AZ62" s="130">
        <f t="shared" si="9"/>
        <v>0.23132177555499628</v>
      </c>
      <c r="BA62" s="130">
        <f t="shared" si="9"/>
        <v>0.22767378014524886</v>
      </c>
      <c r="BB62" s="130">
        <f t="shared" si="9"/>
        <v>0.22704806964507476</v>
      </c>
      <c r="BC62" s="130">
        <f t="shared" si="9"/>
        <v>0.22679457001432274</v>
      </c>
      <c r="BD62" s="130">
        <f t="shared" si="9"/>
        <v>0.22104654595892043</v>
      </c>
      <c r="BE62" s="130">
        <f t="shared" si="9"/>
        <v>0.21884845171112716</v>
      </c>
      <c r="BF62" s="130">
        <f t="shared" si="9"/>
        <v>0.21344575167978547</v>
      </c>
      <c r="BG62" s="130">
        <f t="shared" si="9"/>
        <v>0.20489100206636246</v>
      </c>
      <c r="BH62" s="130">
        <f t="shared" si="9"/>
        <v>0.20059479118011303</v>
      </c>
      <c r="BI62" s="130">
        <f t="shared" si="9"/>
        <v>0.19952527033257245</v>
      </c>
      <c r="BJ62" s="130">
        <f t="shared" si="9"/>
        <v>0.19709919451779645</v>
      </c>
      <c r="BK62" s="130">
        <f t="shared" si="9"/>
        <v>0.19779086605913526</v>
      </c>
      <c r="BL62" s="130">
        <f t="shared" si="9"/>
        <v>0.19575924423134825</v>
      </c>
      <c r="BM62" s="130">
        <f t="shared" si="9"/>
        <v>0.20408177880631936</v>
      </c>
      <c r="BN62" s="130">
        <f t="shared" si="9"/>
        <v>0.20523371161664045</v>
      </c>
      <c r="BO62" s="130">
        <f t="shared" si="9"/>
        <v>0.21329242061388945</v>
      </c>
      <c r="BP62" s="130">
        <f t="shared" si="9"/>
        <v>0.21966359885859271</v>
      </c>
      <c r="BQ62" s="130">
        <f t="shared" si="9"/>
        <v>0.2226093241312217</v>
      </c>
      <c r="BR62" s="130">
        <f t="shared" si="9"/>
        <v>0.22327524778510416</v>
      </c>
      <c r="BS62" s="130">
        <f t="shared" si="9"/>
        <v>0.22609491811710708</v>
      </c>
      <c r="BT62" s="130">
        <f t="shared" si="9"/>
        <v>0.22440774641509148</v>
      </c>
      <c r="BU62" s="130">
        <f t="shared" si="9"/>
        <v>0.22335897815528788</v>
      </c>
      <c r="BV62" s="130">
        <f t="shared" si="9"/>
        <v>0.22599433663036261</v>
      </c>
      <c r="BW62" s="130">
        <f t="shared" si="9"/>
        <v>0.22020721546678482</v>
      </c>
      <c r="BX62" s="109">
        <f>SUM(BX59:BX61)</f>
        <v>0.21886582203959673</v>
      </c>
      <c r="BY62" s="109">
        <f>SUM(BY59:BY61)</f>
        <v>0.220339068704831</v>
      </c>
      <c r="BZ62" s="109">
        <f>SUM(BZ59:BZ61)</f>
        <v>0.22256368690610714</v>
      </c>
      <c r="CA62" s="110">
        <f>SUM(CA59:CA61)</f>
        <v>0.22525982971799749</v>
      </c>
    </row>
    <row r="63" spans="1:79" ht="15.4" thickBot="1" x14ac:dyDescent="0.45">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1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39997558519241921"/>
  </sheetPr>
  <dimension ref="A1:CA106"/>
  <sheetViews>
    <sheetView zoomScale="70" zoomScaleNormal="70" workbookViewId="0">
      <pane xSplit="3" ySplit="4" topLeftCell="BS5"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174" bestFit="1" customWidth="1"/>
    <col min="2" max="2" width="75.73046875" style="48" customWidth="1"/>
    <col min="3" max="3" width="25.73046875" style="174" customWidth="1"/>
    <col min="4" max="75" width="12.73046875" style="175" customWidth="1"/>
    <col min="76" max="78" width="12.73046875" style="48" customWidth="1"/>
    <col min="79" max="79" width="12.73046875" style="54" customWidth="1"/>
    <col min="80" max="16384" width="9.1328125" style="48"/>
  </cols>
  <sheetData>
    <row r="1" spans="1:79" s="43" customFormat="1" ht="25.5" customHeight="1" thickBot="1" x14ac:dyDescent="0.4">
      <c r="A1" s="40" t="s">
        <v>42</v>
      </c>
      <c r="B1" s="41" t="s">
        <v>82</v>
      </c>
      <c r="C1" s="92"/>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CA1" s="15"/>
    </row>
    <row r="2" spans="1:79" ht="33" customHeight="1" x14ac:dyDescent="0.4">
      <c r="A2" s="44" t="s">
        <v>592</v>
      </c>
      <c r="B2" s="17" t="s">
        <v>130</v>
      </c>
      <c r="C2" s="115"/>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52" customFormat="1" x14ac:dyDescent="0.4">
      <c r="A3" s="94">
        <v>2019</v>
      </c>
      <c r="B3" s="20" t="s">
        <v>131</v>
      </c>
      <c r="C3" s="134" t="s">
        <v>132</v>
      </c>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x14ac:dyDescent="0.4">
      <c r="A4" s="95"/>
      <c r="B4" s="96"/>
      <c r="C4" s="116"/>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135"/>
    </row>
    <row r="5" spans="1:79" ht="27" customHeight="1" x14ac:dyDescent="0.4">
      <c r="A5" s="136"/>
      <c r="B5" s="54" t="s">
        <v>133</v>
      </c>
      <c r="C5" s="137" t="s">
        <v>134</v>
      </c>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f>+'Disability benefits'!BQ14</f>
        <v>4.7691617500000003</v>
      </c>
      <c r="BR5" s="138">
        <f>+'Disability benefits'!BR14</f>
        <v>6.040064700000003</v>
      </c>
      <c r="BS5" s="138">
        <f>+'Disability benefits'!BS14</f>
        <v>6.9357352999999913</v>
      </c>
      <c r="BT5" s="138">
        <f>+'Disability benefits'!BT14</f>
        <v>7.3484010500000174</v>
      </c>
      <c r="BU5" s="138">
        <f>+'Disability benefits'!BU14</f>
        <v>8.2211221899999884</v>
      </c>
      <c r="BV5" s="138">
        <f>+'Disability benefits'!BV14</f>
        <v>9.3655382108991603</v>
      </c>
      <c r="BW5" s="138">
        <f>+'Disability benefits'!BW14</f>
        <v>10.453327181080036</v>
      </c>
      <c r="BX5" s="138">
        <f>+'Disability benefits'!BX14</f>
        <v>11.430945391094896</v>
      </c>
      <c r="BY5" s="138">
        <f>+'Disability benefits'!BY14</f>
        <v>12.463427274411195</v>
      </c>
      <c r="BZ5" s="138">
        <f>+'Disability benefits'!BZ14</f>
        <v>13.53180029680235</v>
      </c>
      <c r="CA5" s="139">
        <f>+'Disability benefits'!CA14</f>
        <v>14.678061819061609</v>
      </c>
    </row>
    <row r="6" spans="1:79" x14ac:dyDescent="0.4">
      <c r="A6" s="136"/>
      <c r="B6" s="54" t="s">
        <v>135</v>
      </c>
      <c r="C6" s="137" t="s">
        <v>134</v>
      </c>
      <c r="D6" s="138">
        <f>'Disability benefits'!D15</f>
        <v>0</v>
      </c>
      <c r="E6" s="138">
        <f>'Disability benefits'!E15</f>
        <v>0</v>
      </c>
      <c r="F6" s="138">
        <f>'Disability benefits'!F15</f>
        <v>0</v>
      </c>
      <c r="G6" s="138">
        <f>'Disability benefits'!G15</f>
        <v>0</v>
      </c>
      <c r="H6" s="138">
        <f>'Disability benefits'!H15</f>
        <v>0</v>
      </c>
      <c r="I6" s="138">
        <f>'Disability benefits'!I15</f>
        <v>0</v>
      </c>
      <c r="J6" s="138">
        <f>'Disability benefits'!J15</f>
        <v>0</v>
      </c>
      <c r="K6" s="138">
        <f>'Disability benefits'!K15</f>
        <v>0</v>
      </c>
      <c r="L6" s="138">
        <f>'Disability benefits'!L15</f>
        <v>0</v>
      </c>
      <c r="M6" s="138">
        <f>'Disability benefits'!M15</f>
        <v>0</v>
      </c>
      <c r="N6" s="138">
        <f>'Disability benefits'!N15</f>
        <v>0</v>
      </c>
      <c r="O6" s="138">
        <f>'Disability benefits'!O15</f>
        <v>0</v>
      </c>
      <c r="P6" s="138">
        <f>'Disability benefits'!P15</f>
        <v>0</v>
      </c>
      <c r="Q6" s="138">
        <f>'Disability benefits'!Q15</f>
        <v>0</v>
      </c>
      <c r="R6" s="138">
        <f>'Disability benefits'!R15</f>
        <v>0</v>
      </c>
      <c r="S6" s="138">
        <f>'Disability benefits'!S15</f>
        <v>0</v>
      </c>
      <c r="T6" s="138">
        <f>'Disability benefits'!T15</f>
        <v>0</v>
      </c>
      <c r="U6" s="138">
        <f>'Disability benefits'!U15</f>
        <v>0</v>
      </c>
      <c r="V6" s="138">
        <f>'Disability benefits'!V15</f>
        <v>0</v>
      </c>
      <c r="W6" s="138">
        <f>'Disability benefits'!W15</f>
        <v>0</v>
      </c>
      <c r="X6" s="138">
        <f>'Disability benefits'!X15</f>
        <v>0</v>
      </c>
      <c r="Y6" s="138">
        <f>'Disability benefits'!Y15</f>
        <v>0</v>
      </c>
      <c r="Z6" s="138">
        <f>'Disability benefits'!Z15</f>
        <v>0</v>
      </c>
      <c r="AA6" s="138">
        <f>'Disability benefits'!AA15</f>
        <v>6</v>
      </c>
      <c r="AB6" s="138">
        <f>'Disability benefits'!AB15</f>
        <v>23.2</v>
      </c>
      <c r="AC6" s="138">
        <f>SUM('Disability benefits'!AC16:AC18)</f>
        <v>35.799999999999997</v>
      </c>
      <c r="AD6" s="138">
        <f>SUM('Disability benefits'!AD16:AD18)</f>
        <v>62.4</v>
      </c>
      <c r="AE6" s="138">
        <f>SUM('Disability benefits'!AE16:AE18)</f>
        <v>95.9</v>
      </c>
      <c r="AF6" s="138">
        <f>SUM('Disability benefits'!AF16:AF18)</f>
        <v>127.30000000000001</v>
      </c>
      <c r="AG6" s="138">
        <f>SUM('Disability benefits'!AG16:AG18)</f>
        <v>166.7</v>
      </c>
      <c r="AH6" s="138">
        <f>SUM('Disability benefits'!AH16:AH18)</f>
        <v>168</v>
      </c>
      <c r="AI6" s="138">
        <f>SUM('Disability benefits'!AI16:AI18)</f>
        <v>201</v>
      </c>
      <c r="AJ6" s="138">
        <f>SUM('Disability benefits'!AJ16:AJ18)</f>
        <v>260</v>
      </c>
      <c r="AK6" s="138">
        <f>SUM('Disability benefits'!AK16:AK18)</f>
        <v>330</v>
      </c>
      <c r="AL6" s="138">
        <f>SUM('Disability benefits'!AL16:AL18)</f>
        <v>403</v>
      </c>
      <c r="AM6" s="138">
        <f>SUM('Disability benefits'!AM16:AM18)</f>
        <v>495</v>
      </c>
      <c r="AN6" s="138">
        <f>SUM('Disability benefits'!AN16:AN18)</f>
        <v>576</v>
      </c>
      <c r="AO6" s="138">
        <f>SUM('Disability benefits'!AO16:AO18)</f>
        <v>686</v>
      </c>
      <c r="AP6" s="138">
        <f>SUM('Disability benefits'!AP16:AP18)</f>
        <v>779</v>
      </c>
      <c r="AQ6" s="138">
        <f>SUM('Disability benefits'!AQ16:AQ18)</f>
        <v>897.38499999999999</v>
      </c>
      <c r="AR6" s="138">
        <f>SUM('Disability benefits'!AR16:AR18)</f>
        <v>1003.4670000000001</v>
      </c>
      <c r="AS6" s="138">
        <f>SUM('Disability benefits'!AS16:AS18)</f>
        <v>1158.527</v>
      </c>
      <c r="AT6" s="138">
        <f>SUM('Disability benefits'!AT16:AT18)</f>
        <v>1382.009</v>
      </c>
      <c r="AU6" s="138">
        <f>SUM('Disability benefits'!AU16:AU18)</f>
        <v>1706.221</v>
      </c>
      <c r="AV6" s="138">
        <f>SUM('Disability benefits'!AV16:AV18)</f>
        <v>1553.4739999999999</v>
      </c>
      <c r="AW6" s="138">
        <f>SUM('Disability benefits'!AW16:AW18)</f>
        <v>1795.461</v>
      </c>
      <c r="AX6" s="138">
        <f>SUM('Disability benefits'!AX16:AX18)</f>
        <v>1962.682</v>
      </c>
      <c r="AY6" s="138">
        <f>SUM('Disability benefits'!AY16:AY18)</f>
        <v>2194.1619999999998</v>
      </c>
      <c r="AZ6" s="138">
        <f>SUM('Disability benefits'!AZ16:AZ18)</f>
        <v>2392.893</v>
      </c>
      <c r="BA6" s="138">
        <f>SUM('Disability benefits'!BA16:BA18)</f>
        <v>2521.25</v>
      </c>
      <c r="BB6" s="138">
        <f>SUM('Disability benefits'!BB16:BB18)</f>
        <v>2679.9749999999999</v>
      </c>
      <c r="BC6" s="138">
        <f>SUM('Disability benefits'!BC16:BC18)</f>
        <v>2822.8040000000001</v>
      </c>
      <c r="BD6" s="138">
        <f>SUM('Disability benefits'!BD16:BD18)</f>
        <v>2955.1210000000001</v>
      </c>
      <c r="BE6" s="138">
        <f>SUM('Disability benefits'!BE16:BE18)</f>
        <v>3124.4597597447382</v>
      </c>
      <c r="BF6" s="138">
        <f>SUM('Disability benefits'!BF16:BF18)</f>
        <v>3250.6787885787207</v>
      </c>
      <c r="BG6" s="138">
        <f>SUM('Disability benefits'!BG16:BG18)</f>
        <v>3457.0445494205601</v>
      </c>
      <c r="BH6" s="138">
        <f>SUM('Disability benefits'!BH16:BH18)</f>
        <v>3673.5859999999998</v>
      </c>
      <c r="BI6" s="138">
        <f>SUM('Disability benefits'!BI16:BI18)</f>
        <v>3924.14037813</v>
      </c>
      <c r="BJ6" s="138">
        <f>SUM('Disability benefits'!BJ16:BJ18)</f>
        <v>4149.40578293</v>
      </c>
      <c r="BK6" s="138">
        <f>SUM('Disability benefits'!BK16:BK18)</f>
        <v>4444.4350972342991</v>
      </c>
      <c r="BL6" s="138">
        <f>SUM('Disability benefits'!BL16:BL18)</f>
        <v>4734.8039219600005</v>
      </c>
      <c r="BM6" s="138">
        <f>SUM('Disability benefits'!BM16:BM18)</f>
        <v>5106.2537628999999</v>
      </c>
      <c r="BN6" s="138">
        <f>SUM('Disability benefits'!BN16:BN18)</f>
        <v>5227.7472379531791</v>
      </c>
      <c r="BO6" s="138">
        <f>SUM('Disability benefits'!BO16:BO18)</f>
        <v>5339.4256940699997</v>
      </c>
      <c r="BP6" s="138">
        <f>SUM('Disability benefits'!BP16:BP18)</f>
        <v>5475.6249157700013</v>
      </c>
      <c r="BQ6" s="138">
        <f>SUM('Disability benefits'!BQ16:BQ18)</f>
        <v>5360.0751764300812</v>
      </c>
      <c r="BR6" s="138">
        <f>SUM('Disability benefits'!BR16:BR18)</f>
        <v>5421.7736767999995</v>
      </c>
      <c r="BS6" s="138">
        <f>SUM('Disability benefits'!BS16:BS18)</f>
        <v>5489.5433917499959</v>
      </c>
      <c r="BT6" s="138">
        <f>SUM('Disability benefits'!BT16:BT18)</f>
        <v>5482.7675999399999</v>
      </c>
      <c r="BU6" s="138">
        <f>SUM('Disability benefits'!BU16:BU18)</f>
        <v>5529.3185711499982</v>
      </c>
      <c r="BV6" s="138">
        <f>SUM('Disability benefits'!BV16:BV18)</f>
        <v>5675.2552270215992</v>
      </c>
      <c r="BW6" s="138">
        <f>SUM('Disability benefits'!BW16:BW18)</f>
        <v>5887.1797696023777</v>
      </c>
      <c r="BX6" s="138">
        <f>SUM('Disability benefits'!BX16:BX18)</f>
        <v>6066.9227941787849</v>
      </c>
      <c r="BY6" s="138">
        <f>SUM('Disability benefits'!BY16:BY18)</f>
        <v>6272.9118060445653</v>
      </c>
      <c r="BZ6" s="138">
        <f>SUM('Disability benefits'!BZ16:BZ18)</f>
        <v>6510.5490670683057</v>
      </c>
      <c r="CA6" s="139">
        <f>SUM('Disability benefits'!CA16:CA18)</f>
        <v>6792.1408607945596</v>
      </c>
    </row>
    <row r="7" spans="1:79" x14ac:dyDescent="0.4">
      <c r="A7" s="136"/>
      <c r="B7" s="54" t="s">
        <v>136</v>
      </c>
      <c r="C7" s="137" t="s">
        <v>137</v>
      </c>
      <c r="D7" s="138">
        <f>'Bereavement benefits'!D4</f>
        <v>15.7</v>
      </c>
      <c r="E7" s="138">
        <f>'Bereavement benefits'!E4</f>
        <v>21.3</v>
      </c>
      <c r="F7" s="138">
        <f>'Bereavement benefits'!F4</f>
        <v>21.7</v>
      </c>
      <c r="G7" s="138">
        <f>'Bereavement benefits'!G4</f>
        <v>24</v>
      </c>
      <c r="H7" s="138">
        <f>'Bereavement benefits'!H4</f>
        <v>28</v>
      </c>
      <c r="I7" s="138">
        <f>'Bereavement benefits'!I4</f>
        <v>30.5</v>
      </c>
      <c r="J7" s="138">
        <f>'Bereavement benefits'!J4</f>
        <v>32</v>
      </c>
      <c r="K7" s="138">
        <f>'Bereavement benefits'!K4</f>
        <v>35.700000000000003</v>
      </c>
      <c r="L7" s="138">
        <f>'Bereavement benefits'!L4</f>
        <v>38.200000000000003</v>
      </c>
      <c r="M7" s="138">
        <f>'Bereavement benefits'!M4</f>
        <v>43.8</v>
      </c>
      <c r="N7" s="138">
        <f>'Bereavement benefits'!N4</f>
        <v>57.5</v>
      </c>
      <c r="O7" s="138">
        <f>'Bereavement benefits'!O4</f>
        <v>61.5</v>
      </c>
      <c r="P7" s="138">
        <f>'Bereavement benefits'!P4</f>
        <v>65.5</v>
      </c>
      <c r="Q7" s="138">
        <f>'Bereavement benefits'!Q4</f>
        <v>80</v>
      </c>
      <c r="R7" s="138">
        <f>'Bereavement benefits'!R4</f>
        <v>84</v>
      </c>
      <c r="S7" s="138">
        <f>'Bereavement benefits'!S4</f>
        <v>99</v>
      </c>
      <c r="T7" s="138">
        <f>'Bereavement benefits'!T4</f>
        <v>108</v>
      </c>
      <c r="U7" s="138">
        <f>'Bereavement benefits'!U4</f>
        <v>136</v>
      </c>
      <c r="V7" s="138">
        <f>'Bereavement benefits'!V4</f>
        <v>141</v>
      </c>
      <c r="W7" s="138">
        <f>'Bereavement benefits'!W4</f>
        <v>148</v>
      </c>
      <c r="X7" s="138">
        <f>'Bereavement benefits'!X4</f>
        <v>154</v>
      </c>
      <c r="Y7" s="138">
        <f>'Bereavement benefits'!Y4</f>
        <v>162</v>
      </c>
      <c r="Z7" s="138">
        <f>'Bereavement benefits'!Z4</f>
        <v>168</v>
      </c>
      <c r="AA7" s="138">
        <f>'Bereavement benefits'!AA4</f>
        <v>196</v>
      </c>
      <c r="AB7" s="138">
        <f>'Bereavement benefits'!AB4</f>
        <v>220</v>
      </c>
      <c r="AC7" s="138">
        <f>'Bereavement benefits'!AC4</f>
        <v>245</v>
      </c>
      <c r="AD7" s="138">
        <f>'Bereavement benefits'!AD4</f>
        <v>310</v>
      </c>
      <c r="AE7" s="138">
        <f>'Bereavement benefits'!AE4</f>
        <v>393</v>
      </c>
      <c r="AF7" s="138">
        <f>'Bereavement benefits'!AF4</f>
        <v>434</v>
      </c>
      <c r="AG7" s="138">
        <f>'Bereavement benefits'!AG4</f>
        <v>466</v>
      </c>
      <c r="AH7" s="138">
        <f>'Bereavement benefits'!AH4</f>
        <v>505</v>
      </c>
      <c r="AI7" s="138">
        <f>'Bereavement benefits'!AI4</f>
        <v>562.99999999999989</v>
      </c>
      <c r="AJ7" s="138">
        <f>'Bereavement benefits'!AJ4</f>
        <v>637.99999999999989</v>
      </c>
      <c r="AK7" s="138">
        <f>'Bereavement benefits'!AK4</f>
        <v>691</v>
      </c>
      <c r="AL7" s="138">
        <f>'Bereavement benefits'!AL4</f>
        <v>725</v>
      </c>
      <c r="AM7" s="138">
        <f>'Bereavement benefits'!AM4</f>
        <v>771</v>
      </c>
      <c r="AN7" s="138">
        <f>'Bereavement benefits'!AN4</f>
        <v>785</v>
      </c>
      <c r="AO7" s="138">
        <f>'Bereavement benefits'!AO4</f>
        <v>800</v>
      </c>
      <c r="AP7" s="138">
        <f>'Bereavement benefits'!AP4</f>
        <v>825</v>
      </c>
      <c r="AQ7" s="138">
        <f>'Bereavement benefits'!AQ4</f>
        <v>839.25</v>
      </c>
      <c r="AR7" s="138">
        <f>'Bereavement benefits'!AR4</f>
        <v>850.16399999999999</v>
      </c>
      <c r="AS7" s="138">
        <f>'Bereavement benefits'!AS4</f>
        <v>852.303</v>
      </c>
      <c r="AT7" s="138">
        <f>'Bereavement benefits'!AT4</f>
        <v>889.38600000000008</v>
      </c>
      <c r="AU7" s="138">
        <f>'Bereavement benefits'!AU4</f>
        <v>1010.5989999999999</v>
      </c>
      <c r="AV7" s="138">
        <f>'Bereavement benefits'!AV4</f>
        <v>1010</v>
      </c>
      <c r="AW7" s="138">
        <f>'Bereavement benefits'!AW4</f>
        <v>1040</v>
      </c>
      <c r="AX7" s="138">
        <f>'Bereavement benefits'!AX4</f>
        <v>1022</v>
      </c>
      <c r="AY7" s="138">
        <f>'Bereavement benefits'!AY4</f>
        <v>1016.385</v>
      </c>
      <c r="AZ7" s="138">
        <f>'Bereavement benefits'!AZ4</f>
        <v>981.24099999999999</v>
      </c>
      <c r="BA7" s="138">
        <f>'Bereavement benefits'!BA4</f>
        <v>987.07300000000021</v>
      </c>
      <c r="BB7" s="138">
        <f>'Bereavement benefits'!BB4</f>
        <v>974.40599999999995</v>
      </c>
      <c r="BC7" s="138">
        <f>'Bereavement benefits'!BC4</f>
        <v>1001.69</v>
      </c>
      <c r="BD7" s="138">
        <f>'Bereavement benefits'!BD4</f>
        <v>985.85</v>
      </c>
      <c r="BE7" s="138">
        <f>'Bereavement benefits'!BE4</f>
        <v>1099.2956646600001</v>
      </c>
      <c r="BF7" s="138">
        <f>'Bereavement benefits'!BF4</f>
        <v>1087.4146320899999</v>
      </c>
      <c r="BG7" s="138">
        <f>'Bereavement benefits'!BG4</f>
        <v>1006.6780681472775</v>
      </c>
      <c r="BH7" s="138">
        <f>'Bereavement benefits'!BH4</f>
        <v>922.80799999999999</v>
      </c>
      <c r="BI7" s="138">
        <f>'Bereavement benefits'!BI4</f>
        <v>874.53990900999997</v>
      </c>
      <c r="BJ7" s="138">
        <f>'Bereavement benefits'!BJ4</f>
        <v>796.54773575000013</v>
      </c>
      <c r="BK7" s="138">
        <f>'Bereavement benefits'!BK4</f>
        <v>736.17217767890315</v>
      </c>
      <c r="BL7" s="138">
        <f>'Bereavement benefits'!BL4</f>
        <v>674.75018944999999</v>
      </c>
      <c r="BM7" s="138">
        <f>'Bereavement benefits'!BM4</f>
        <v>649.6405096899997</v>
      </c>
      <c r="BN7" s="138">
        <f>'Bereavement benefits'!BN4</f>
        <v>613.52423453000017</v>
      </c>
      <c r="BO7" s="138">
        <f>'Bereavement benefits'!BO4</f>
        <v>593.95801391999976</v>
      </c>
      <c r="BP7" s="138">
        <f>'Bereavement benefits'!BP4</f>
        <v>592.53994551999983</v>
      </c>
      <c r="BQ7" s="138">
        <f>'Bereavement benefits'!BQ4</f>
        <v>582.23100191999993</v>
      </c>
      <c r="BR7" s="138">
        <f>'Bereavement benefits'!BR4</f>
        <v>570.66566029000023</v>
      </c>
      <c r="BS7" s="138">
        <f>'Bereavement benefits'!BS4</f>
        <v>568.92046535000088</v>
      </c>
      <c r="BT7" s="138">
        <f>'Bereavement benefits'!BT4</f>
        <v>557.33749349999994</v>
      </c>
      <c r="BU7" s="138">
        <f>'Bereavement benefits'!BU4</f>
        <v>502.55170413000036</v>
      </c>
      <c r="BV7" s="138">
        <f>'Bereavement benefits'!BV4</f>
        <v>461.21670490801699</v>
      </c>
      <c r="BW7" s="138">
        <f>'Bereavement benefits'!BW4</f>
        <v>422.60864403731892</v>
      </c>
      <c r="BX7" s="138">
        <f>'Bereavement benefits'!BX4</f>
        <v>385.75930485203457</v>
      </c>
      <c r="BY7" s="138">
        <f>'Bereavement benefits'!BY4</f>
        <v>352.51336041449838</v>
      </c>
      <c r="BZ7" s="138">
        <f>'Bereavement benefits'!BZ4</f>
        <v>323.9747172724534</v>
      </c>
      <c r="CA7" s="139">
        <f>'Bereavement benefits'!CA4</f>
        <v>298.74078676240998</v>
      </c>
    </row>
    <row r="8" spans="1:79" x14ac:dyDescent="0.4">
      <c r="A8" s="136"/>
      <c r="B8" s="54" t="s">
        <v>138</v>
      </c>
      <c r="C8" s="137" t="s">
        <v>134</v>
      </c>
      <c r="D8" s="138">
        <v>0</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38">
        <v>0</v>
      </c>
      <c r="AD8" s="138">
        <v>0</v>
      </c>
      <c r="AE8" s="138">
        <v>0</v>
      </c>
      <c r="AF8" s="138">
        <v>1.9</v>
      </c>
      <c r="AG8" s="138">
        <v>2.9</v>
      </c>
      <c r="AH8" s="138">
        <v>4</v>
      </c>
      <c r="AI8" s="138">
        <v>4</v>
      </c>
      <c r="AJ8" s="138">
        <v>5</v>
      </c>
      <c r="AK8" s="138">
        <v>6</v>
      </c>
      <c r="AL8" s="138">
        <v>8</v>
      </c>
      <c r="AM8" s="138">
        <v>10</v>
      </c>
      <c r="AN8" s="138">
        <v>11</v>
      </c>
      <c r="AO8" s="138">
        <v>13</v>
      </c>
      <c r="AP8" s="138">
        <v>104</v>
      </c>
      <c r="AQ8" s="138">
        <v>183.72300000000001</v>
      </c>
      <c r="AR8" s="138">
        <v>173.41800000000001</v>
      </c>
      <c r="AS8" s="138">
        <v>183.63200000000001</v>
      </c>
      <c r="AT8" s="138">
        <v>208.02</v>
      </c>
      <c r="AU8" s="138">
        <v>284.64699999999999</v>
      </c>
      <c r="AV8" s="138">
        <v>345.29700000000008</v>
      </c>
      <c r="AW8" s="138">
        <v>441.75</v>
      </c>
      <c r="AX8" s="138">
        <v>526.322</v>
      </c>
      <c r="AY8" s="138">
        <v>617.35</v>
      </c>
      <c r="AZ8" s="138">
        <v>736.40099999999995</v>
      </c>
      <c r="BA8" s="138">
        <v>745.90700000000004</v>
      </c>
      <c r="BB8" s="138">
        <v>782.37199999999996</v>
      </c>
      <c r="BC8" s="138">
        <v>834.52800000000002</v>
      </c>
      <c r="BD8" s="138">
        <v>867.01099999999997</v>
      </c>
      <c r="BE8" s="138">
        <v>931.78101869</v>
      </c>
      <c r="BF8" s="138">
        <v>993.10799999999995</v>
      </c>
      <c r="BG8" s="138">
        <v>1053.6691153298639</v>
      </c>
      <c r="BH8" s="138">
        <v>1096.0409999999999</v>
      </c>
      <c r="BI8" s="138">
        <v>1149.1385723000005</v>
      </c>
      <c r="BJ8" s="138">
        <v>1181.2635561100005</v>
      </c>
      <c r="BK8" s="138">
        <v>1279.8853888127107</v>
      </c>
      <c r="BL8" s="138">
        <v>1362.9964772500002</v>
      </c>
      <c r="BM8" s="138">
        <v>1494.8980367000004</v>
      </c>
      <c r="BN8" s="138">
        <v>1572.0826307400002</v>
      </c>
      <c r="BO8" s="138">
        <v>1732.9771967700003</v>
      </c>
      <c r="BP8" s="138">
        <v>1927.2231981999998</v>
      </c>
      <c r="BQ8" s="138">
        <v>2088.2668163797011</v>
      </c>
      <c r="BR8" s="138">
        <v>2319.2115774999988</v>
      </c>
      <c r="BS8" s="138">
        <v>2545.4439678199992</v>
      </c>
      <c r="BT8" s="138">
        <v>2666.973573598962</v>
      </c>
      <c r="BU8" s="138">
        <v>2830.0153530399994</v>
      </c>
      <c r="BV8" s="138">
        <v>2868.5897810447832</v>
      </c>
      <c r="BW8" s="138">
        <v>2981.8682586991972</v>
      </c>
      <c r="BX8" s="138">
        <v>3175.4824248265058</v>
      </c>
      <c r="BY8" s="138">
        <v>3397.342854129502</v>
      </c>
      <c r="BZ8" s="138">
        <v>3718.5721139463167</v>
      </c>
      <c r="CA8" s="139">
        <v>4047.123130294658</v>
      </c>
    </row>
    <row r="9" spans="1:79" x14ac:dyDescent="0.4">
      <c r="A9" s="136"/>
      <c r="B9" s="54" t="s">
        <v>139</v>
      </c>
      <c r="C9" s="137" t="s">
        <v>134</v>
      </c>
      <c r="D9" s="138">
        <v>59.9</v>
      </c>
      <c r="E9" s="138">
        <v>60.9</v>
      </c>
      <c r="F9" s="138">
        <v>61.9</v>
      </c>
      <c r="G9" s="138">
        <v>63.1</v>
      </c>
      <c r="H9" s="138">
        <v>87.2</v>
      </c>
      <c r="I9" s="138">
        <v>103.5</v>
      </c>
      <c r="J9" s="138">
        <v>105</v>
      </c>
      <c r="K9" s="138">
        <v>106.6</v>
      </c>
      <c r="L9" s="138">
        <v>113.8</v>
      </c>
      <c r="M9" s="138">
        <v>122.2</v>
      </c>
      <c r="N9" s="138">
        <v>125.9</v>
      </c>
      <c r="O9" s="138">
        <v>127.4</v>
      </c>
      <c r="P9" s="138">
        <v>131</v>
      </c>
      <c r="Q9" s="138">
        <v>134</v>
      </c>
      <c r="R9" s="138">
        <v>135.30000000000001</v>
      </c>
      <c r="S9" s="138">
        <v>139.80000000000001</v>
      </c>
      <c r="T9" s="138">
        <v>143.1</v>
      </c>
      <c r="U9" s="138">
        <v>146.30000000000001</v>
      </c>
      <c r="V9" s="138">
        <v>149.19999999999999</v>
      </c>
      <c r="W9" s="138">
        <v>160.19999999999999</v>
      </c>
      <c r="X9" s="138">
        <v>297.10000000000002</v>
      </c>
      <c r="Y9" s="138">
        <v>339.2</v>
      </c>
      <c r="Z9" s="138">
        <v>339</v>
      </c>
      <c r="AA9" s="138">
        <v>343.7</v>
      </c>
      <c r="AB9" s="138">
        <v>339</v>
      </c>
      <c r="AC9" s="138">
        <v>344.2</v>
      </c>
      <c r="AD9" s="138">
        <v>344.1</v>
      </c>
      <c r="AE9" s="138">
        <v>531.70000000000005</v>
      </c>
      <c r="AF9" s="138">
        <v>526.5</v>
      </c>
      <c r="AG9" s="138">
        <v>867.5</v>
      </c>
      <c r="AH9" s="138">
        <v>1776</v>
      </c>
      <c r="AI9" s="138">
        <v>2787</v>
      </c>
      <c r="AJ9" s="138">
        <v>2944</v>
      </c>
      <c r="AK9" s="138">
        <v>3372</v>
      </c>
      <c r="AL9" s="138">
        <v>3660</v>
      </c>
      <c r="AM9" s="138">
        <v>3988</v>
      </c>
      <c r="AN9" s="138">
        <v>4276</v>
      </c>
      <c r="AO9" s="138">
        <v>4468</v>
      </c>
      <c r="AP9" s="138">
        <v>4513</v>
      </c>
      <c r="AQ9" s="138">
        <v>4597.5079999999998</v>
      </c>
      <c r="AR9" s="138">
        <v>4514.5259999999998</v>
      </c>
      <c r="AS9" s="138">
        <v>4537.3530000000001</v>
      </c>
      <c r="AT9" s="138">
        <v>4590.7730000000001</v>
      </c>
      <c r="AU9" s="138">
        <v>5188.9120000000003</v>
      </c>
      <c r="AV9" s="138">
        <v>5953.1810000000005</v>
      </c>
      <c r="AW9" s="138">
        <v>6331.3990000000003</v>
      </c>
      <c r="AX9" s="138">
        <v>6403.6940000000004</v>
      </c>
      <c r="AY9" s="138">
        <v>6642.2250000000004</v>
      </c>
      <c r="AZ9" s="138">
        <v>6941.3710000000001</v>
      </c>
      <c r="BA9" s="138">
        <v>7088.2730000000001</v>
      </c>
      <c r="BB9" s="138">
        <v>7294.9489999999996</v>
      </c>
      <c r="BC9" s="138">
        <v>8283.3439999999991</v>
      </c>
      <c r="BD9" s="138">
        <v>8659.5450000000001</v>
      </c>
      <c r="BE9" s="138">
        <v>8795.2162844499999</v>
      </c>
      <c r="BF9" s="138">
        <v>8945.096379300001</v>
      </c>
      <c r="BG9" s="140"/>
      <c r="BH9" s="140"/>
      <c r="BI9" s="140"/>
      <c r="BJ9" s="140"/>
      <c r="BK9" s="140"/>
      <c r="BL9" s="140"/>
      <c r="BM9" s="140"/>
      <c r="BN9" s="140"/>
      <c r="BO9" s="140"/>
      <c r="BP9" s="140"/>
      <c r="BQ9" s="140"/>
      <c r="BR9" s="140"/>
      <c r="BS9" s="140"/>
      <c r="BT9" s="140"/>
      <c r="BU9" s="140"/>
      <c r="BV9" s="140"/>
      <c r="BW9" s="140"/>
      <c r="BX9" s="140"/>
      <c r="BY9" s="140"/>
      <c r="BZ9" s="140"/>
      <c r="CA9" s="141"/>
    </row>
    <row r="10" spans="1:79" ht="27" customHeight="1" x14ac:dyDescent="0.4">
      <c r="A10" s="136"/>
      <c r="B10" s="54" t="s">
        <v>140</v>
      </c>
      <c r="C10" s="142"/>
      <c r="D10" s="138">
        <f t="shared" ref="D10:AI10" si="0">SUM(D11:D12)</f>
        <v>0</v>
      </c>
      <c r="E10" s="138">
        <f t="shared" si="0"/>
        <v>0</v>
      </c>
      <c r="F10" s="138">
        <f t="shared" si="0"/>
        <v>0</v>
      </c>
      <c r="G10" s="138">
        <f t="shared" si="0"/>
        <v>0</v>
      </c>
      <c r="H10" s="138">
        <f t="shared" si="0"/>
        <v>0</v>
      </c>
      <c r="I10" s="138">
        <f t="shared" si="0"/>
        <v>0</v>
      </c>
      <c r="J10" s="138">
        <f t="shared" si="0"/>
        <v>0</v>
      </c>
      <c r="K10" s="138">
        <f t="shared" si="0"/>
        <v>0</v>
      </c>
      <c r="L10" s="138">
        <f t="shared" si="0"/>
        <v>0</v>
      </c>
      <c r="M10" s="138">
        <f t="shared" si="0"/>
        <v>0</v>
      </c>
      <c r="N10" s="138">
        <f t="shared" si="0"/>
        <v>0</v>
      </c>
      <c r="O10" s="138">
        <f t="shared" si="0"/>
        <v>0</v>
      </c>
      <c r="P10" s="138">
        <f t="shared" si="0"/>
        <v>0</v>
      </c>
      <c r="Q10" s="138">
        <f t="shared" si="0"/>
        <v>0</v>
      </c>
      <c r="R10" s="138">
        <f t="shared" si="0"/>
        <v>0</v>
      </c>
      <c r="S10" s="138">
        <f t="shared" si="0"/>
        <v>0</v>
      </c>
      <c r="T10" s="138">
        <f t="shared" si="0"/>
        <v>0</v>
      </c>
      <c r="U10" s="138">
        <f t="shared" si="0"/>
        <v>0</v>
      </c>
      <c r="V10" s="138">
        <f t="shared" si="0"/>
        <v>0</v>
      </c>
      <c r="W10" s="138">
        <f t="shared" si="0"/>
        <v>0</v>
      </c>
      <c r="X10" s="138">
        <f t="shared" si="0"/>
        <v>0</v>
      </c>
      <c r="Y10" s="138">
        <f t="shared" si="0"/>
        <v>0</v>
      </c>
      <c r="Z10" s="138">
        <f t="shared" si="0"/>
        <v>0</v>
      </c>
      <c r="AA10" s="138">
        <f t="shared" si="0"/>
        <v>0</v>
      </c>
      <c r="AB10" s="138">
        <f t="shared" si="0"/>
        <v>80.5</v>
      </c>
      <c r="AC10" s="138">
        <f t="shared" si="0"/>
        <v>79.8</v>
      </c>
      <c r="AD10" s="138">
        <f t="shared" si="0"/>
        <v>91.9</v>
      </c>
      <c r="AE10" s="138">
        <f t="shared" si="0"/>
        <v>0.1</v>
      </c>
      <c r="AF10" s="138">
        <f t="shared" si="0"/>
        <v>0</v>
      </c>
      <c r="AG10" s="138">
        <f t="shared" si="0"/>
        <v>98</v>
      </c>
      <c r="AH10" s="138">
        <f t="shared" si="0"/>
        <v>101</v>
      </c>
      <c r="AI10" s="138">
        <f t="shared" si="0"/>
        <v>101</v>
      </c>
      <c r="AJ10" s="138">
        <f t="shared" ref="AJ10:BW10" si="1">SUM(AJ11:AJ12)</f>
        <v>103</v>
      </c>
      <c r="AK10" s="138">
        <f t="shared" si="1"/>
        <v>107</v>
      </c>
      <c r="AL10" s="138">
        <f t="shared" si="1"/>
        <v>108</v>
      </c>
      <c r="AM10" s="138">
        <f t="shared" si="1"/>
        <v>109</v>
      </c>
      <c r="AN10" s="138">
        <f t="shared" si="1"/>
        <v>111</v>
      </c>
      <c r="AO10" s="138">
        <f t="shared" si="1"/>
        <v>112</v>
      </c>
      <c r="AP10" s="138">
        <f t="shared" si="1"/>
        <v>115</v>
      </c>
      <c r="AQ10" s="138">
        <f t="shared" si="1"/>
        <v>115.869</v>
      </c>
      <c r="AR10" s="138">
        <f t="shared" si="1"/>
        <v>117.608</v>
      </c>
      <c r="AS10" s="138">
        <f t="shared" si="1"/>
        <v>120.767</v>
      </c>
      <c r="AT10" s="138">
        <f t="shared" si="1"/>
        <v>121.69999999999999</v>
      </c>
      <c r="AU10" s="138">
        <f t="shared" si="1"/>
        <v>124.99799999999999</v>
      </c>
      <c r="AV10" s="138">
        <f t="shared" si="1"/>
        <v>127.76300000000001</v>
      </c>
      <c r="AW10" s="138">
        <f t="shared" si="1"/>
        <v>136.01</v>
      </c>
      <c r="AX10" s="138">
        <f t="shared" si="1"/>
        <v>135.90600000000001</v>
      </c>
      <c r="AY10" s="138">
        <f t="shared" si="1"/>
        <v>138.93899999999999</v>
      </c>
      <c r="AZ10" s="138">
        <f t="shared" si="1"/>
        <v>144.053</v>
      </c>
      <c r="BA10" s="138">
        <f t="shared" si="1"/>
        <v>139.03800000000001</v>
      </c>
      <c r="BB10" s="138">
        <f t="shared" si="1"/>
        <v>140.483</v>
      </c>
      <c r="BC10" s="138">
        <f t="shared" si="1"/>
        <v>134.304</v>
      </c>
      <c r="BD10" s="138">
        <f t="shared" si="1"/>
        <v>135.184</v>
      </c>
      <c r="BE10" s="138">
        <f t="shared" si="1"/>
        <v>136.494</v>
      </c>
      <c r="BF10" s="138">
        <f t="shared" si="1"/>
        <v>137.20599999999999</v>
      </c>
      <c r="BG10" s="138">
        <f t="shared" si="1"/>
        <v>140.86000000000001</v>
      </c>
      <c r="BH10" s="138">
        <f t="shared" si="1"/>
        <v>142.22499999999999</v>
      </c>
      <c r="BI10" s="138">
        <f t="shared" si="1"/>
        <v>142.98906689999998</v>
      </c>
      <c r="BJ10" s="138">
        <f t="shared" si="1"/>
        <v>145.06664781979541</v>
      </c>
      <c r="BK10" s="138">
        <f t="shared" si="1"/>
        <v>147.31015170999999</v>
      </c>
      <c r="BL10" s="138">
        <f t="shared" si="1"/>
        <v>1044.2802145123819</v>
      </c>
      <c r="BM10" s="138">
        <f t="shared" si="1"/>
        <v>153.69645450000002</v>
      </c>
      <c r="BN10" s="138">
        <f t="shared" si="1"/>
        <v>154.66018952125</v>
      </c>
      <c r="BO10" s="138">
        <f t="shared" si="1"/>
        <v>155.47796661000001</v>
      </c>
      <c r="BP10" s="138">
        <f t="shared" si="1"/>
        <v>155.86012674</v>
      </c>
      <c r="BQ10" s="138">
        <f t="shared" si="1"/>
        <v>154.67662793</v>
      </c>
      <c r="BR10" s="138">
        <f t="shared" si="1"/>
        <v>157.88766478999997</v>
      </c>
      <c r="BS10" s="138">
        <f t="shared" si="1"/>
        <v>163.22263040000036</v>
      </c>
      <c r="BT10" s="138">
        <f t="shared" si="1"/>
        <v>159.51625865999998</v>
      </c>
      <c r="BU10" s="138">
        <f t="shared" si="1"/>
        <v>159.21703019767003</v>
      </c>
      <c r="BV10" s="138">
        <f t="shared" si="1"/>
        <v>160.82735436065397</v>
      </c>
      <c r="BW10" s="138">
        <f t="shared" si="1"/>
        <v>160.58241756790815</v>
      </c>
      <c r="BX10" s="138">
        <f>SUM(BX11:BX12)</f>
        <v>161.07286400503654</v>
      </c>
      <c r="BY10" s="138">
        <f>SUM(BY11:BY12)</f>
        <v>164.79521305147645</v>
      </c>
      <c r="BZ10" s="138">
        <f>SUM(BZ11:BZ12)</f>
        <v>169.27584257886019</v>
      </c>
      <c r="CA10" s="139">
        <f>SUM(CA11:CA12)</f>
        <v>173.62708936143028</v>
      </c>
    </row>
    <row r="11" spans="1:79" x14ac:dyDescent="0.4">
      <c r="A11" s="136"/>
      <c r="B11" s="64" t="s">
        <v>141</v>
      </c>
      <c r="C11" s="137" t="s">
        <v>137</v>
      </c>
      <c r="D11" s="138">
        <v>0</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38">
        <v>77.2</v>
      </c>
      <c r="AD11" s="138">
        <v>88.5</v>
      </c>
      <c r="AE11" s="138">
        <v>0.1</v>
      </c>
      <c r="AF11" s="138">
        <v>0</v>
      </c>
      <c r="AG11" s="138">
        <v>0</v>
      </c>
      <c r="AH11" s="138">
        <v>96</v>
      </c>
      <c r="AI11" s="138">
        <v>96</v>
      </c>
      <c r="AJ11" s="138">
        <v>98</v>
      </c>
      <c r="AK11" s="138">
        <v>101</v>
      </c>
      <c r="AL11" s="138">
        <v>102</v>
      </c>
      <c r="AM11" s="138">
        <v>103</v>
      </c>
      <c r="AN11" s="138">
        <v>105</v>
      </c>
      <c r="AO11" s="138">
        <v>105</v>
      </c>
      <c r="AP11" s="138">
        <v>107</v>
      </c>
      <c r="AQ11" s="138">
        <v>107</v>
      </c>
      <c r="AR11" s="138">
        <v>109</v>
      </c>
      <c r="AS11" s="138">
        <v>112</v>
      </c>
      <c r="AT11" s="138">
        <v>112.35899999999999</v>
      </c>
      <c r="AU11" s="138">
        <v>114.324</v>
      </c>
      <c r="AV11" s="138">
        <v>115.11</v>
      </c>
      <c r="AW11" s="138">
        <v>122.089</v>
      </c>
      <c r="AX11" s="138">
        <v>123.30500000000001</v>
      </c>
      <c r="AY11" s="138">
        <v>124.179</v>
      </c>
      <c r="AZ11" s="138">
        <v>128.614</v>
      </c>
      <c r="BA11" s="138">
        <v>123.26300000000001</v>
      </c>
      <c r="BB11" s="138">
        <v>124.417</v>
      </c>
      <c r="BC11" s="138">
        <v>118.181</v>
      </c>
      <c r="BD11" s="138">
        <v>118.962</v>
      </c>
      <c r="BE11" s="138">
        <v>120.14100000000001</v>
      </c>
      <c r="BF11" s="138">
        <v>120.018</v>
      </c>
      <c r="BG11" s="138">
        <v>122.324</v>
      </c>
      <c r="BH11" s="138">
        <v>123.015</v>
      </c>
      <c r="BI11" s="138">
        <v>123.87321689999997</v>
      </c>
      <c r="BJ11" s="138">
        <v>125.86199999999999</v>
      </c>
      <c r="BK11" s="138">
        <v>127.27833854999997</v>
      </c>
      <c r="BL11" s="138">
        <v>822.81408871238204</v>
      </c>
      <c r="BM11" s="138">
        <v>121.23222758000001</v>
      </c>
      <c r="BN11" s="138">
        <v>122.38864807125002</v>
      </c>
      <c r="BO11" s="138">
        <v>123.35264574</v>
      </c>
      <c r="BP11" s="138">
        <v>123.46082752000001</v>
      </c>
      <c r="BQ11" s="138">
        <v>122.52528203</v>
      </c>
      <c r="BR11" s="138">
        <v>124.59394418000001</v>
      </c>
      <c r="BS11" s="138">
        <v>127.56960417000036</v>
      </c>
      <c r="BT11" s="138">
        <v>126.42016188999996</v>
      </c>
      <c r="BU11" s="138">
        <v>126.05015876767001</v>
      </c>
      <c r="BV11" s="138">
        <v>126.00691031663639</v>
      </c>
      <c r="BW11" s="138">
        <v>125.16583724958078</v>
      </c>
      <c r="BX11" s="138">
        <v>125.06982880419875</v>
      </c>
      <c r="BY11" s="138">
        <v>127.71229315689099</v>
      </c>
      <c r="BZ11" s="138">
        <v>130.75146380893128</v>
      </c>
      <c r="CA11" s="139">
        <v>134.09860781110436</v>
      </c>
    </row>
    <row r="12" spans="1:79" x14ac:dyDescent="0.4">
      <c r="A12" s="136"/>
      <c r="B12" s="64" t="s">
        <v>142</v>
      </c>
      <c r="C12" s="137" t="s">
        <v>134</v>
      </c>
      <c r="D12" s="138">
        <v>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80.5</v>
      </c>
      <c r="AC12" s="138">
        <v>2.6</v>
      </c>
      <c r="AD12" s="138">
        <v>3.4</v>
      </c>
      <c r="AE12" s="138">
        <v>0</v>
      </c>
      <c r="AF12" s="138">
        <v>0</v>
      </c>
      <c r="AG12" s="138">
        <v>98</v>
      </c>
      <c r="AH12" s="138">
        <v>5</v>
      </c>
      <c r="AI12" s="138">
        <v>5</v>
      </c>
      <c r="AJ12" s="138">
        <v>5</v>
      </c>
      <c r="AK12" s="138">
        <v>6</v>
      </c>
      <c r="AL12" s="138">
        <v>6</v>
      </c>
      <c r="AM12" s="138">
        <v>6</v>
      </c>
      <c r="AN12" s="138">
        <v>6</v>
      </c>
      <c r="AO12" s="138">
        <v>7</v>
      </c>
      <c r="AP12" s="138">
        <v>8</v>
      </c>
      <c r="AQ12" s="138">
        <v>8.8689999999999998</v>
      </c>
      <c r="AR12" s="138">
        <v>8.6080000000000005</v>
      </c>
      <c r="AS12" s="138">
        <v>8.7669999999999995</v>
      </c>
      <c r="AT12" s="138">
        <v>9.3409999999999993</v>
      </c>
      <c r="AU12" s="138">
        <v>10.673999999999999</v>
      </c>
      <c r="AV12" s="138">
        <v>12.653</v>
      </c>
      <c r="AW12" s="138">
        <v>13.920999999999999</v>
      </c>
      <c r="AX12" s="138">
        <v>12.601000000000001</v>
      </c>
      <c r="AY12" s="138">
        <v>14.76</v>
      </c>
      <c r="AZ12" s="138">
        <v>15.439</v>
      </c>
      <c r="BA12" s="138">
        <v>15.775</v>
      </c>
      <c r="BB12" s="138">
        <v>16.065999999999999</v>
      </c>
      <c r="BC12" s="138">
        <v>16.123000000000001</v>
      </c>
      <c r="BD12" s="138">
        <v>16.222000000000001</v>
      </c>
      <c r="BE12" s="138">
        <v>16.353000000000002</v>
      </c>
      <c r="BF12" s="138">
        <v>17.187999999999999</v>
      </c>
      <c r="BG12" s="138">
        <v>18.536000000000001</v>
      </c>
      <c r="BH12" s="138">
        <v>19.21</v>
      </c>
      <c r="BI12" s="138">
        <v>19.115849999999998</v>
      </c>
      <c r="BJ12" s="138">
        <v>19.204647819795415</v>
      </c>
      <c r="BK12" s="138">
        <v>20.031813160000006</v>
      </c>
      <c r="BL12" s="138">
        <v>221.46612579999999</v>
      </c>
      <c r="BM12" s="138">
        <v>32.464226920000009</v>
      </c>
      <c r="BN12" s="138">
        <v>32.271541450000001</v>
      </c>
      <c r="BO12" s="138">
        <v>32.125320869999996</v>
      </c>
      <c r="BP12" s="138">
        <v>32.399299220000003</v>
      </c>
      <c r="BQ12" s="138">
        <v>32.151345900000003</v>
      </c>
      <c r="BR12" s="138">
        <v>33.293720609999951</v>
      </c>
      <c r="BS12" s="138">
        <v>35.653026229999981</v>
      </c>
      <c r="BT12" s="138">
        <v>33.09609677000001</v>
      </c>
      <c r="BU12" s="138">
        <v>33.166871430000008</v>
      </c>
      <c r="BV12" s="138">
        <v>34.820444044017577</v>
      </c>
      <c r="BW12" s="138">
        <v>35.416580318327384</v>
      </c>
      <c r="BX12" s="138">
        <v>36.003035200837772</v>
      </c>
      <c r="BY12" s="138">
        <v>37.082919894585451</v>
      </c>
      <c r="BZ12" s="138">
        <v>38.524378769928916</v>
      </c>
      <c r="CA12" s="139">
        <v>39.528481550325921</v>
      </c>
    </row>
    <row r="13" spans="1:79" x14ac:dyDescent="0.4">
      <c r="A13" s="136"/>
      <c r="B13" s="143" t="s">
        <v>143</v>
      </c>
      <c r="C13" s="137" t="s">
        <v>144</v>
      </c>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f>+'Social Fund'!AQ12</f>
        <v>0</v>
      </c>
      <c r="AR13" s="138">
        <f>+'Social Fund'!AR12</f>
        <v>2.5100000000000001E-3</v>
      </c>
      <c r="AS13" s="138">
        <f>+'Social Fund'!AS12</f>
        <v>0.40648099999999998</v>
      </c>
      <c r="AT13" s="138">
        <f>+'Social Fund'!AT12</f>
        <v>8.6</v>
      </c>
      <c r="AU13" s="138">
        <f>+'Social Fund'!AU12</f>
        <v>23.253</v>
      </c>
      <c r="AV13" s="138">
        <f>+'Social Fund'!AV12</f>
        <v>15.308</v>
      </c>
      <c r="AW13" s="138">
        <f>+'Social Fund'!AW12</f>
        <v>12.185</v>
      </c>
      <c r="AX13" s="138">
        <f>+'Social Fund'!AX12</f>
        <v>0</v>
      </c>
      <c r="AY13" s="138">
        <f>+'Social Fund'!AY12</f>
        <v>59.960999999999999</v>
      </c>
      <c r="AZ13" s="138">
        <f>+'Social Fund'!AZ12</f>
        <v>41.031999999999996</v>
      </c>
      <c r="BA13" s="138">
        <f>+'Social Fund'!BA12</f>
        <v>0.58599999999999997</v>
      </c>
      <c r="BB13" s="138">
        <f>+'Social Fund'!BB12</f>
        <v>0</v>
      </c>
      <c r="BC13" s="138">
        <f>+'Social Fund'!BC12</f>
        <v>0.97199999999999998</v>
      </c>
      <c r="BD13" s="138">
        <f>+'Social Fund'!BD12</f>
        <v>29.518000000000001</v>
      </c>
      <c r="BE13" s="138">
        <f>+'Social Fund'!BE12</f>
        <v>16</v>
      </c>
      <c r="BF13" s="138">
        <f>+'Social Fund'!BF12</f>
        <v>14.147</v>
      </c>
      <c r="BG13" s="138">
        <f>+'Social Fund'!BG12</f>
        <v>6.3209999999999997</v>
      </c>
      <c r="BH13" s="138">
        <f>+'Social Fund'!BH12</f>
        <v>1.7869999999999999</v>
      </c>
      <c r="BI13" s="138">
        <f>+'Social Fund'!BI12</f>
        <v>8.8140000000000001</v>
      </c>
      <c r="BJ13" s="138">
        <f>+'Social Fund'!BJ12</f>
        <v>3.4359999999999999</v>
      </c>
      <c r="BK13" s="138">
        <f>+'Social Fund'!BK12</f>
        <v>3.99</v>
      </c>
      <c r="BL13" s="138">
        <f>+'Social Fund'!BL12</f>
        <v>211.09399999999999</v>
      </c>
      <c r="BM13" s="138">
        <f>+'Social Fund'!BM12</f>
        <v>298.26100000000002</v>
      </c>
      <c r="BN13" s="138">
        <f>+'Social Fund'!BN12</f>
        <v>435.41003044000001</v>
      </c>
      <c r="BO13" s="138">
        <f>+'Social Fund'!BO12</f>
        <v>128.72999999999999</v>
      </c>
      <c r="BP13" s="138">
        <f>+'Social Fund'!BP12</f>
        <v>141.73699999999999</v>
      </c>
      <c r="BQ13" s="138">
        <f>+'Social Fund'!BQ12</f>
        <v>8.4069999999999965</v>
      </c>
      <c r="BR13" s="138">
        <f>+'Social Fund'!BR12</f>
        <v>11.036000000000001</v>
      </c>
      <c r="BS13" s="138">
        <f>+'Social Fund'!BS12</f>
        <v>3.9260000000000019</v>
      </c>
      <c r="BT13" s="138">
        <f>+'Social Fund'!BT12</f>
        <v>3.2965944199999972</v>
      </c>
      <c r="BU13" s="138">
        <f>+'Social Fund'!BU12</f>
        <v>114.2644971</v>
      </c>
      <c r="BV13" s="138">
        <f>+'Social Fund'!BV12</f>
        <v>39.555123647758286</v>
      </c>
      <c r="BW13" s="138">
        <f>+'Social Fund'!BW12</f>
        <v>140.25985896262662</v>
      </c>
      <c r="BX13" s="138">
        <f>+'Social Fund'!BX12</f>
        <v>142.82334349702455</v>
      </c>
      <c r="BY13" s="138">
        <f>+'Social Fund'!BY12</f>
        <v>144.95212621716556</v>
      </c>
      <c r="BZ13" s="138">
        <f>+'Social Fund'!BZ12</f>
        <v>147.6085719672636</v>
      </c>
      <c r="CA13" s="139">
        <f>+'Social Fund'!CA12</f>
        <v>150.34591250874871</v>
      </c>
    </row>
    <row r="14" spans="1:79" x14ac:dyDescent="0.4">
      <c r="A14" s="136"/>
      <c r="B14" s="54" t="s">
        <v>22</v>
      </c>
      <c r="C14" s="137" t="s">
        <v>144</v>
      </c>
      <c r="D14" s="138">
        <f>+'Council Tax Benefit'!D4</f>
        <v>0</v>
      </c>
      <c r="E14" s="138">
        <f>+'Council Tax Benefit'!E4</f>
        <v>0</v>
      </c>
      <c r="F14" s="138">
        <f>+'Council Tax Benefit'!F4</f>
        <v>0</v>
      </c>
      <c r="G14" s="138">
        <f>+'Council Tax Benefit'!G4</f>
        <v>0</v>
      </c>
      <c r="H14" s="138">
        <f>+'Council Tax Benefit'!H4</f>
        <v>0</v>
      </c>
      <c r="I14" s="138">
        <f>+'Council Tax Benefit'!I4</f>
        <v>0</v>
      </c>
      <c r="J14" s="138">
        <f>+'Council Tax Benefit'!J4</f>
        <v>0</v>
      </c>
      <c r="K14" s="138">
        <f>+'Council Tax Benefit'!K4</f>
        <v>0</v>
      </c>
      <c r="L14" s="138">
        <f>+'Council Tax Benefit'!L4</f>
        <v>0</v>
      </c>
      <c r="M14" s="138">
        <f>+'Council Tax Benefit'!M4</f>
        <v>0</v>
      </c>
      <c r="N14" s="138">
        <f>+'Council Tax Benefit'!N4</f>
        <v>0</v>
      </c>
      <c r="O14" s="138">
        <f>+'Council Tax Benefit'!O4</f>
        <v>0</v>
      </c>
      <c r="P14" s="138">
        <f>+'Council Tax Benefit'!P4</f>
        <v>0</v>
      </c>
      <c r="Q14" s="138">
        <f>+'Council Tax Benefit'!Q4</f>
        <v>0</v>
      </c>
      <c r="R14" s="138">
        <f>+'Council Tax Benefit'!R4</f>
        <v>0</v>
      </c>
      <c r="S14" s="138">
        <f>+'Council Tax Benefit'!S4</f>
        <v>0</v>
      </c>
      <c r="T14" s="138">
        <f>+'Council Tax Benefit'!T4</f>
        <v>0</v>
      </c>
      <c r="U14" s="138">
        <f>+'Council Tax Benefit'!U4</f>
        <v>0</v>
      </c>
      <c r="V14" s="138">
        <f>+'Council Tax Benefit'!V4</f>
        <v>0</v>
      </c>
      <c r="W14" s="138">
        <f>+'Council Tax Benefit'!W4</f>
        <v>0</v>
      </c>
      <c r="X14" s="138">
        <f>+'Council Tax Benefit'!X4</f>
        <v>0</v>
      </c>
      <c r="Y14" s="138">
        <f>+'Council Tax Benefit'!Y4</f>
        <v>0</v>
      </c>
      <c r="Z14" s="138">
        <f>+'Council Tax Benefit'!Z4</f>
        <v>18</v>
      </c>
      <c r="AA14" s="138">
        <f>+'Council Tax Benefit'!AA4</f>
        <v>21</v>
      </c>
      <c r="AB14" s="138">
        <f>+'Council Tax Benefit'!AB4</f>
        <v>27</v>
      </c>
      <c r="AC14" s="138">
        <f>+'Council Tax Benefit'!AC4</f>
        <v>33</v>
      </c>
      <c r="AD14" s="138">
        <f>+'Council Tax Benefit'!AD4</f>
        <v>99</v>
      </c>
      <c r="AE14" s="138">
        <f>+'Council Tax Benefit'!AE4</f>
        <v>137</v>
      </c>
      <c r="AF14" s="138">
        <f>+'Council Tax Benefit'!AF4</f>
        <v>148</v>
      </c>
      <c r="AG14" s="138">
        <f>+'Council Tax Benefit'!AG4</f>
        <v>369</v>
      </c>
      <c r="AH14" s="138">
        <f>+'Council Tax Benefit'!AH4</f>
        <v>386</v>
      </c>
      <c r="AI14" s="138">
        <f>+'Council Tax Benefit'!AI4</f>
        <v>445</v>
      </c>
      <c r="AJ14" s="138">
        <f>+'Council Tax Benefit'!AJ4</f>
        <v>599</v>
      </c>
      <c r="AK14" s="138">
        <f>+'Council Tax Benefit'!AK4</f>
        <v>890.6</v>
      </c>
      <c r="AL14" s="138">
        <f>+'Council Tax Benefit'!AL4</f>
        <v>1083</v>
      </c>
      <c r="AM14" s="138">
        <f>+'Council Tax Benefit'!AM4</f>
        <v>1218</v>
      </c>
      <c r="AN14" s="138">
        <f>+'Council Tax Benefit'!AN4</f>
        <v>1354</v>
      </c>
      <c r="AO14" s="138">
        <f>+'Council Tax Benefit'!AO4</f>
        <v>1479</v>
      </c>
      <c r="AP14" s="138">
        <f>+'Council Tax Benefit'!AP4</f>
        <v>1635</v>
      </c>
      <c r="AQ14" s="138">
        <f>+'Council Tax Benefit'!AQ4</f>
        <v>1701</v>
      </c>
      <c r="AR14" s="138">
        <f>+'Council Tax Benefit'!AR4</f>
        <v>1365.134</v>
      </c>
      <c r="AS14" s="138">
        <f>+'Council Tax Benefit'!AS4</f>
        <v>1699.6620000000003</v>
      </c>
      <c r="AT14" s="138">
        <f>+'Council Tax Benefit'!AT4</f>
        <v>2122.81</v>
      </c>
      <c r="AU14" s="138">
        <f>+'Council Tax Benefit'!AU4</f>
        <v>1404.1669999999999</v>
      </c>
      <c r="AV14" s="138">
        <f>+'Council Tax Benefit'!AV4</f>
        <v>1692.576</v>
      </c>
      <c r="AW14" s="138">
        <f>+'Council Tax Benefit'!AW4</f>
        <v>1939.9</v>
      </c>
      <c r="AX14" s="138">
        <f>+'Council Tax Benefit'!AX4</f>
        <v>2077.2112939999997</v>
      </c>
      <c r="AY14" s="138">
        <f>+'Council Tax Benefit'!AY4</f>
        <v>2188.670932</v>
      </c>
      <c r="AZ14" s="138">
        <f>+'Council Tax Benefit'!AZ4</f>
        <v>2310.6117920000006</v>
      </c>
      <c r="BA14" s="138">
        <f>+'Council Tax Benefit'!BA4</f>
        <v>2394.678625</v>
      </c>
      <c r="BB14" s="138">
        <f>+'Council Tax Benefit'!BB4</f>
        <v>2452.404614999999</v>
      </c>
      <c r="BC14" s="138">
        <f>+'Council Tax Benefit'!BC4</f>
        <v>2510.8873257930913</v>
      </c>
      <c r="BD14" s="138">
        <f>+'Council Tax Benefit'!BD4</f>
        <v>2574.5184790181656</v>
      </c>
      <c r="BE14" s="138">
        <f>+'Council Tax Benefit'!BE4</f>
        <v>2685.8228541801273</v>
      </c>
      <c r="BF14" s="138">
        <f>+'Council Tax Benefit'!BF4</f>
        <v>2833.9392983749794</v>
      </c>
      <c r="BG14" s="138">
        <f>+'Council Tax Benefit'!BG4</f>
        <v>3226.13099526</v>
      </c>
      <c r="BH14" s="138">
        <f>+'Council Tax Benefit'!BH4</f>
        <v>3556.9849629183473</v>
      </c>
      <c r="BI14" s="138">
        <f>+'Council Tax Benefit'!BI4</f>
        <v>3774.089575</v>
      </c>
      <c r="BJ14" s="138">
        <f>+'Council Tax Benefit'!BJ4</f>
        <v>3941.0267050000002</v>
      </c>
      <c r="BK14" s="138">
        <f>+'Council Tax Benefit'!BK4</f>
        <v>4026.6875790000004</v>
      </c>
      <c r="BL14" s="138">
        <f>+'Council Tax Benefit'!BL4</f>
        <v>4234.4436619999997</v>
      </c>
      <c r="BM14" s="138">
        <f>+'Council Tax Benefit'!BM4</f>
        <v>4697.6782249999997</v>
      </c>
      <c r="BN14" s="138">
        <f>+'Council Tax Benefit'!BN4</f>
        <v>4924.7733250000001</v>
      </c>
      <c r="BO14" s="138">
        <f>+'Council Tax Benefit'!BO4</f>
        <v>4918.3788950000007</v>
      </c>
      <c r="BP14" s="138">
        <f>+'Council Tax Benefit'!BP4</f>
        <v>4911.948089999999</v>
      </c>
      <c r="BQ14" s="138"/>
      <c r="BR14" s="138"/>
      <c r="BS14" s="138"/>
      <c r="BT14" s="138"/>
      <c r="BU14" s="138"/>
      <c r="BV14" s="138"/>
      <c r="BW14" s="138"/>
      <c r="BX14" s="138"/>
      <c r="BY14" s="138"/>
      <c r="BZ14" s="138"/>
      <c r="CA14" s="139"/>
    </row>
    <row r="15" spans="1:79" ht="27" customHeight="1" x14ac:dyDescent="0.4">
      <c r="A15" s="136"/>
      <c r="B15" s="54" t="s">
        <v>145</v>
      </c>
      <c r="C15" s="137" t="s">
        <v>137</v>
      </c>
      <c r="D15" s="138">
        <v>0</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11</v>
      </c>
      <c r="AA15" s="138">
        <v>13.4</v>
      </c>
      <c r="AB15" s="138">
        <v>13.1</v>
      </c>
      <c r="AC15" s="138">
        <v>13.4</v>
      </c>
      <c r="AD15" s="138">
        <v>13.9</v>
      </c>
      <c r="AE15" s="138">
        <v>15.1</v>
      </c>
      <c r="AF15" s="138">
        <v>15</v>
      </c>
      <c r="AG15" s="138">
        <v>15.2</v>
      </c>
      <c r="AH15" s="138">
        <v>16</v>
      </c>
      <c r="AI15" s="138">
        <v>16</v>
      </c>
      <c r="AJ15" s="138">
        <v>16</v>
      </c>
      <c r="AK15" s="138">
        <v>17</v>
      </c>
      <c r="AL15" s="138">
        <v>17</v>
      </c>
      <c r="AM15" s="138">
        <v>17</v>
      </c>
      <c r="AN15" s="138">
        <v>17</v>
      </c>
      <c r="AO15" s="138">
        <v>18</v>
      </c>
      <c r="AP15" s="138">
        <v>18</v>
      </c>
      <c r="AQ15" s="138">
        <v>2.6080000000000001</v>
      </c>
      <c r="AR15" s="138">
        <v>0</v>
      </c>
      <c r="AS15" s="138">
        <v>0</v>
      </c>
      <c r="AT15" s="138">
        <v>0</v>
      </c>
      <c r="AU15" s="138">
        <v>0</v>
      </c>
      <c r="AV15" s="138">
        <v>0</v>
      </c>
      <c r="AW15" s="138">
        <v>0</v>
      </c>
      <c r="AX15" s="138">
        <v>0</v>
      </c>
      <c r="AY15" s="138">
        <v>0</v>
      </c>
      <c r="AZ15" s="138">
        <v>0</v>
      </c>
      <c r="BA15" s="138">
        <v>0</v>
      </c>
      <c r="BB15" s="138">
        <v>0</v>
      </c>
      <c r="BC15" s="138">
        <v>0</v>
      </c>
      <c r="BD15" s="138">
        <v>0</v>
      </c>
      <c r="BE15" s="138">
        <v>0</v>
      </c>
      <c r="BF15" s="138">
        <v>0</v>
      </c>
      <c r="BG15" s="138">
        <v>0</v>
      </c>
      <c r="BH15" s="138">
        <v>0</v>
      </c>
      <c r="BI15" s="138">
        <v>0</v>
      </c>
      <c r="BJ15" s="138">
        <v>0</v>
      </c>
      <c r="BK15" s="138">
        <v>0</v>
      </c>
      <c r="BL15" s="138">
        <v>0</v>
      </c>
      <c r="BM15" s="138">
        <v>0</v>
      </c>
      <c r="BN15" s="138">
        <v>0</v>
      </c>
      <c r="BO15" s="138">
        <v>0</v>
      </c>
      <c r="BP15" s="138">
        <v>0</v>
      </c>
      <c r="BQ15" s="138">
        <v>0</v>
      </c>
      <c r="BR15" s="138">
        <v>0</v>
      </c>
      <c r="BS15" s="138">
        <v>0</v>
      </c>
      <c r="BT15" s="138">
        <v>0</v>
      </c>
      <c r="BU15" s="138">
        <v>0</v>
      </c>
      <c r="BV15" s="138">
        <v>0</v>
      </c>
      <c r="BW15" s="138">
        <v>0</v>
      </c>
      <c r="BX15" s="138">
        <v>0</v>
      </c>
      <c r="BY15" s="138">
        <v>0</v>
      </c>
      <c r="BZ15" s="138">
        <v>0</v>
      </c>
      <c r="CA15" s="139">
        <v>0</v>
      </c>
    </row>
    <row r="16" spans="1:79" x14ac:dyDescent="0.4">
      <c r="A16" s="136"/>
      <c r="B16" s="54" t="s">
        <v>146</v>
      </c>
      <c r="C16" s="137" t="s">
        <v>134</v>
      </c>
      <c r="D16" s="138">
        <v>0</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38">
        <v>0</v>
      </c>
      <c r="AD16" s="138">
        <v>0</v>
      </c>
      <c r="AE16" s="138">
        <v>0</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1973.203</v>
      </c>
      <c r="AW16" s="138">
        <v>2772.2469999999998</v>
      </c>
      <c r="AX16" s="138">
        <v>3124.558</v>
      </c>
      <c r="AY16" s="138">
        <v>3801.788</v>
      </c>
      <c r="AZ16" s="138">
        <v>4497.8189999999995</v>
      </c>
      <c r="BA16" s="138">
        <v>4953.4069999999992</v>
      </c>
      <c r="BB16" s="138">
        <v>5316.1329999999989</v>
      </c>
      <c r="BC16" s="138">
        <v>5659.9930000000004</v>
      </c>
      <c r="BD16" s="138">
        <v>6043.639000000001</v>
      </c>
      <c r="BE16" s="138">
        <v>6580.0587643462241</v>
      </c>
      <c r="BF16" s="138">
        <v>7051.9688886240428</v>
      </c>
      <c r="BG16" s="138">
        <v>7582.0869577400717</v>
      </c>
      <c r="BH16" s="138">
        <v>8079.1630000000005</v>
      </c>
      <c r="BI16" s="138">
        <v>8618.3022954000007</v>
      </c>
      <c r="BJ16" s="138">
        <v>9155.4464638600002</v>
      </c>
      <c r="BK16" s="138">
        <v>9867.029829797455</v>
      </c>
      <c r="BL16" s="138">
        <v>10525.20336705</v>
      </c>
      <c r="BM16" s="138">
        <v>11458.592503259999</v>
      </c>
      <c r="BN16" s="138">
        <v>11876.615118280002</v>
      </c>
      <c r="BO16" s="138">
        <v>12565.735437840005</v>
      </c>
      <c r="BP16" s="138">
        <v>13430.149580209998</v>
      </c>
      <c r="BQ16" s="138">
        <v>13762.514588680802</v>
      </c>
      <c r="BR16" s="138">
        <v>13798.261242919998</v>
      </c>
      <c r="BS16" s="138">
        <v>13233.124968690001</v>
      </c>
      <c r="BT16" s="138">
        <v>11513.612393931196</v>
      </c>
      <c r="BU16" s="138">
        <v>9379.593293240021</v>
      </c>
      <c r="BV16" s="138">
        <v>8099.0667916269031</v>
      </c>
      <c r="BW16" s="138">
        <v>7345.7745378774953</v>
      </c>
      <c r="BX16" s="138">
        <v>6299.572135827887</v>
      </c>
      <c r="BY16" s="138">
        <v>6029.1770547775041</v>
      </c>
      <c r="BZ16" s="138">
        <v>5795.0057058574093</v>
      </c>
      <c r="CA16" s="139">
        <v>5581.8297780488165</v>
      </c>
    </row>
    <row r="17" spans="1:79" x14ac:dyDescent="0.4">
      <c r="A17" s="136"/>
      <c r="B17" s="54" t="s">
        <v>147</v>
      </c>
      <c r="C17" s="137" t="s">
        <v>144</v>
      </c>
      <c r="D17" s="138">
        <v>0</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38">
        <v>0</v>
      </c>
      <c r="AD17" s="138">
        <v>0</v>
      </c>
      <c r="AE17" s="138">
        <v>0</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2.8769999999999998</v>
      </c>
      <c r="AW17" s="138">
        <v>7.2039999999999997</v>
      </c>
      <c r="AX17" s="138">
        <v>11.369</v>
      </c>
      <c r="AY17" s="138">
        <v>19.163</v>
      </c>
      <c r="AZ17" s="138">
        <v>34.027000000000001</v>
      </c>
      <c r="BA17" s="138">
        <v>42.026000000000003</v>
      </c>
      <c r="BB17" s="138">
        <v>48.832000000000001</v>
      </c>
      <c r="BC17" s="138">
        <v>39.287999999999997</v>
      </c>
      <c r="BD17" s="138">
        <v>-6.0999999999999999E-2</v>
      </c>
      <c r="BE17" s="138">
        <v>-8.6436562195121955E-2</v>
      </c>
      <c r="BF17" s="138">
        <v>-0.14737339999999999</v>
      </c>
      <c r="BG17" s="138">
        <v>8.5208560000000017E-2</v>
      </c>
      <c r="BH17" s="138">
        <v>-2.9000000000000001E-2</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0</v>
      </c>
      <c r="CA17" s="139">
        <v>0</v>
      </c>
    </row>
    <row r="18" spans="1:79" x14ac:dyDescent="0.4">
      <c r="A18" s="136"/>
      <c r="B18" s="54" t="s">
        <v>148</v>
      </c>
      <c r="C18" s="137" t="s">
        <v>144</v>
      </c>
      <c r="D18" s="138">
        <v>0</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38">
        <v>0</v>
      </c>
      <c r="AD18" s="138">
        <v>0</v>
      </c>
      <c r="AE18" s="138">
        <v>0</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c r="BD18" s="138">
        <v>0</v>
      </c>
      <c r="BE18" s="138">
        <v>6.8540000000000001</v>
      </c>
      <c r="BF18" s="138">
        <v>13.107519600000002</v>
      </c>
      <c r="BG18" s="138">
        <v>14.986460219999998</v>
      </c>
      <c r="BH18" s="138">
        <v>16.622024122071426</v>
      </c>
      <c r="BI18" s="138">
        <v>17.693564299999998</v>
      </c>
      <c r="BJ18" s="138">
        <v>19.498030839999998</v>
      </c>
      <c r="BK18" s="138">
        <v>20.507303</v>
      </c>
      <c r="BL18" s="138">
        <v>21.180479929999997</v>
      </c>
      <c r="BM18" s="138">
        <v>21.798681950000002</v>
      </c>
      <c r="BN18" s="138">
        <v>21.362664119999998</v>
      </c>
      <c r="BO18" s="138">
        <v>22.339751259999996</v>
      </c>
      <c r="BP18" s="138">
        <v>56.572572000000001</v>
      </c>
      <c r="BQ18" s="138">
        <v>176.393889</v>
      </c>
      <c r="BR18" s="138">
        <v>199.78361200000001</v>
      </c>
      <c r="BS18" s="138">
        <v>163.36812400000002</v>
      </c>
      <c r="BT18" s="138">
        <v>183.73239999999998</v>
      </c>
      <c r="BU18" s="138">
        <v>223.48097613000002</v>
      </c>
      <c r="BV18" s="138">
        <v>153</v>
      </c>
      <c r="BW18" s="138">
        <v>139.5</v>
      </c>
      <c r="BX18" s="138">
        <v>126</v>
      </c>
      <c r="BY18" s="138">
        <v>126</v>
      </c>
      <c r="BZ18" s="138">
        <v>126</v>
      </c>
      <c r="CA18" s="139">
        <v>126</v>
      </c>
    </row>
    <row r="19" spans="1:79" x14ac:dyDescent="0.4">
      <c r="A19" s="136"/>
      <c r="B19" s="54" t="s">
        <v>149</v>
      </c>
      <c r="C19" s="137" t="s">
        <v>144</v>
      </c>
      <c r="D19" s="138">
        <v>0</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38">
        <v>0</v>
      </c>
      <c r="AD19" s="138">
        <v>0</v>
      </c>
      <c r="AE19" s="138">
        <v>0</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3.1930000000000001</v>
      </c>
      <c r="BA19" s="138">
        <v>23.582999999999998</v>
      </c>
      <c r="BB19" s="138">
        <v>32.392000000000003</v>
      </c>
      <c r="BC19" s="138">
        <v>27.45</v>
      </c>
      <c r="BD19" s="138">
        <v>4.1689999999999996</v>
      </c>
      <c r="BE19" s="138">
        <v>6.0000000000000001E-3</v>
      </c>
      <c r="BF19" s="138">
        <v>4.2999999999999997E-2</v>
      </c>
      <c r="BG19" s="138">
        <v>0</v>
      </c>
      <c r="BH19" s="138">
        <v>0</v>
      </c>
      <c r="BI19" s="138">
        <v>0</v>
      </c>
      <c r="BJ19" s="138">
        <v>0</v>
      </c>
      <c r="BK19" s="138">
        <v>0</v>
      </c>
      <c r="BL19" s="138">
        <v>0</v>
      </c>
      <c r="BM19" s="138">
        <v>0</v>
      </c>
      <c r="BN19" s="138">
        <v>0</v>
      </c>
      <c r="BO19" s="138">
        <v>0</v>
      </c>
      <c r="BP19" s="138">
        <v>0</v>
      </c>
      <c r="BQ19" s="138">
        <v>0</v>
      </c>
      <c r="BR19" s="138">
        <v>0</v>
      </c>
      <c r="BS19" s="138">
        <v>0</v>
      </c>
      <c r="BT19" s="138">
        <v>0</v>
      </c>
      <c r="BU19" s="138">
        <v>0</v>
      </c>
      <c r="BV19" s="138">
        <v>0</v>
      </c>
      <c r="BW19" s="138">
        <v>0</v>
      </c>
      <c r="BX19" s="138">
        <v>0</v>
      </c>
      <c r="BY19" s="138">
        <v>0</v>
      </c>
      <c r="BZ19" s="138">
        <v>0</v>
      </c>
      <c r="CA19" s="139">
        <v>0</v>
      </c>
    </row>
    <row r="20" spans="1:79" ht="27" customHeight="1" x14ac:dyDescent="0.4">
      <c r="A20" s="136"/>
      <c r="B20" s="54" t="s">
        <v>150</v>
      </c>
      <c r="C20" s="142"/>
      <c r="D20" s="138">
        <f t="shared" ref="D20:BO20" si="2">SUM(D$21:D$22)</f>
        <v>0</v>
      </c>
      <c r="E20" s="138">
        <f t="shared" si="2"/>
        <v>0</v>
      </c>
      <c r="F20" s="138">
        <f t="shared" si="2"/>
        <v>0</v>
      </c>
      <c r="G20" s="138">
        <f t="shared" si="2"/>
        <v>0</v>
      </c>
      <c r="H20" s="138">
        <f t="shared" si="2"/>
        <v>0</v>
      </c>
      <c r="I20" s="138">
        <f t="shared" si="2"/>
        <v>0</v>
      </c>
      <c r="J20" s="138">
        <f t="shared" si="2"/>
        <v>0</v>
      </c>
      <c r="K20" s="138">
        <f t="shared" si="2"/>
        <v>0</v>
      </c>
      <c r="L20" s="138">
        <f t="shared" si="2"/>
        <v>0</v>
      </c>
      <c r="M20" s="138">
        <f t="shared" si="2"/>
        <v>0</v>
      </c>
      <c r="N20" s="138">
        <f t="shared" si="2"/>
        <v>0</v>
      </c>
      <c r="O20" s="138">
        <f t="shared" si="2"/>
        <v>0</v>
      </c>
      <c r="P20" s="138">
        <f t="shared" si="2"/>
        <v>0</v>
      </c>
      <c r="Q20" s="138">
        <f t="shared" si="2"/>
        <v>0</v>
      </c>
      <c r="R20" s="138">
        <f t="shared" si="2"/>
        <v>0</v>
      </c>
      <c r="S20" s="138">
        <f t="shared" si="2"/>
        <v>0</v>
      </c>
      <c r="T20" s="138">
        <f t="shared" si="2"/>
        <v>0</v>
      </c>
      <c r="U20" s="138">
        <f t="shared" si="2"/>
        <v>0</v>
      </c>
      <c r="V20" s="138">
        <f t="shared" si="2"/>
        <v>0</v>
      </c>
      <c r="W20" s="138">
        <f t="shared" si="2"/>
        <v>0</v>
      </c>
      <c r="X20" s="138">
        <f t="shared" si="2"/>
        <v>0</v>
      </c>
      <c r="Y20" s="138">
        <f t="shared" si="2"/>
        <v>0</v>
      </c>
      <c r="Z20" s="138">
        <f t="shared" si="2"/>
        <v>0</v>
      </c>
      <c r="AA20" s="138">
        <f t="shared" si="2"/>
        <v>0</v>
      </c>
      <c r="AB20" s="138">
        <f t="shared" si="2"/>
        <v>0</v>
      </c>
      <c r="AC20" s="138">
        <f t="shared" si="2"/>
        <v>0</v>
      </c>
      <c r="AD20" s="138">
        <f t="shared" si="2"/>
        <v>0</v>
      </c>
      <c r="AE20" s="138">
        <f t="shared" si="2"/>
        <v>0</v>
      </c>
      <c r="AF20" s="138">
        <f t="shared" si="2"/>
        <v>0</v>
      </c>
      <c r="AG20" s="138">
        <f t="shared" si="2"/>
        <v>0</v>
      </c>
      <c r="AH20" s="138">
        <f t="shared" si="2"/>
        <v>0</v>
      </c>
      <c r="AI20" s="138">
        <f t="shared" si="2"/>
        <v>0</v>
      </c>
      <c r="AJ20" s="138">
        <f t="shared" si="2"/>
        <v>0</v>
      </c>
      <c r="AK20" s="138">
        <f t="shared" si="2"/>
        <v>0</v>
      </c>
      <c r="AL20" s="138">
        <f t="shared" si="2"/>
        <v>0</v>
      </c>
      <c r="AM20" s="138">
        <f t="shared" si="2"/>
        <v>0</v>
      </c>
      <c r="AN20" s="138">
        <f t="shared" si="2"/>
        <v>0</v>
      </c>
      <c r="AO20" s="138">
        <f t="shared" si="2"/>
        <v>0</v>
      </c>
      <c r="AP20" s="138">
        <f t="shared" si="2"/>
        <v>0</v>
      </c>
      <c r="AQ20" s="138">
        <f t="shared" si="2"/>
        <v>0</v>
      </c>
      <c r="AR20" s="138">
        <f t="shared" si="2"/>
        <v>0</v>
      </c>
      <c r="AS20" s="138">
        <f t="shared" si="2"/>
        <v>0</v>
      </c>
      <c r="AT20" s="138">
        <f t="shared" si="2"/>
        <v>0</v>
      </c>
      <c r="AU20" s="138">
        <f t="shared" si="2"/>
        <v>0</v>
      </c>
      <c r="AV20" s="138">
        <f t="shared" si="2"/>
        <v>0</v>
      </c>
      <c r="AW20" s="138">
        <f t="shared" si="2"/>
        <v>0</v>
      </c>
      <c r="AX20" s="138">
        <f t="shared" si="2"/>
        <v>0</v>
      </c>
      <c r="AY20" s="138">
        <f t="shared" si="2"/>
        <v>0</v>
      </c>
      <c r="AZ20" s="138">
        <f t="shared" si="2"/>
        <v>0</v>
      </c>
      <c r="BA20" s="138">
        <f t="shared" si="2"/>
        <v>0</v>
      </c>
      <c r="BB20" s="138">
        <f t="shared" si="2"/>
        <v>0</v>
      </c>
      <c r="BC20" s="138">
        <f t="shared" si="2"/>
        <v>0</v>
      </c>
      <c r="BD20" s="138">
        <f t="shared" si="2"/>
        <v>0</v>
      </c>
      <c r="BE20" s="138">
        <f t="shared" si="2"/>
        <v>0</v>
      </c>
      <c r="BF20" s="138">
        <f t="shared" si="2"/>
        <v>0</v>
      </c>
      <c r="BG20" s="138">
        <f t="shared" si="2"/>
        <v>0</v>
      </c>
      <c r="BH20" s="138">
        <f t="shared" si="2"/>
        <v>0</v>
      </c>
      <c r="BI20" s="138">
        <f t="shared" si="2"/>
        <v>0</v>
      </c>
      <c r="BJ20" s="138">
        <f t="shared" si="2"/>
        <v>0</v>
      </c>
      <c r="BK20" s="138">
        <f t="shared" si="2"/>
        <v>0</v>
      </c>
      <c r="BL20" s="138">
        <f t="shared" si="2"/>
        <v>127.18792895</v>
      </c>
      <c r="BM20" s="138">
        <f t="shared" si="2"/>
        <v>1267.3993002300001</v>
      </c>
      <c r="BN20" s="138">
        <f t="shared" si="2"/>
        <v>2231.7483619</v>
      </c>
      <c r="BO20" s="138">
        <f t="shared" si="2"/>
        <v>3554.1022156099998</v>
      </c>
      <c r="BP20" s="138">
        <f t="shared" ref="BP20:CA20" si="3">SUM(BP$21:BP$22)</f>
        <v>6779.6544881600003</v>
      </c>
      <c r="BQ20" s="138">
        <f t="shared" si="3"/>
        <v>10436.707839979998</v>
      </c>
      <c r="BR20" s="138">
        <f t="shared" si="3"/>
        <v>12827.382151170001</v>
      </c>
      <c r="BS20" s="138">
        <f t="shared" si="3"/>
        <v>14271.548569180002</v>
      </c>
      <c r="BT20" s="138">
        <f t="shared" si="3"/>
        <v>14830.444816650002</v>
      </c>
      <c r="BU20" s="138">
        <f t="shared" si="3"/>
        <v>15352.892355200001</v>
      </c>
      <c r="BV20" s="138">
        <f t="shared" si="3"/>
        <v>15256.212342934672</v>
      </c>
      <c r="BW20" s="138">
        <f t="shared" si="3"/>
        <v>15881.627635242015</v>
      </c>
      <c r="BX20" s="138">
        <f t="shared" si="3"/>
        <v>15540.840435005866</v>
      </c>
      <c r="BY20" s="138">
        <f t="shared" si="3"/>
        <v>15573.801959267259</v>
      </c>
      <c r="BZ20" s="138">
        <f t="shared" si="3"/>
        <v>15649.448152835179</v>
      </c>
      <c r="CA20" s="139">
        <f t="shared" si="3"/>
        <v>15831.473184298071</v>
      </c>
    </row>
    <row r="21" spans="1:79" x14ac:dyDescent="0.4">
      <c r="A21" s="136"/>
      <c r="B21" s="64" t="s">
        <v>141</v>
      </c>
      <c r="C21" s="137" t="s">
        <v>137</v>
      </c>
      <c r="D21" s="138">
        <v>0</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38">
        <v>0</v>
      </c>
      <c r="AD21" s="138">
        <v>0</v>
      </c>
      <c r="AE21" s="138">
        <v>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64.379764080000001</v>
      </c>
      <c r="BM21" s="138">
        <v>580.96194385999991</v>
      </c>
      <c r="BN21" s="138">
        <v>954.84283312000014</v>
      </c>
      <c r="BO21" s="138">
        <v>1398.5169151799998</v>
      </c>
      <c r="BP21" s="138">
        <v>2304.75857546</v>
      </c>
      <c r="BQ21" s="138">
        <v>3538.8798924699986</v>
      </c>
      <c r="BR21" s="138">
        <v>4100.9191948399994</v>
      </c>
      <c r="BS21" s="138">
        <v>4456.6648349100024</v>
      </c>
      <c r="BT21" s="138">
        <v>4687.0089817599983</v>
      </c>
      <c r="BU21" s="138">
        <v>4711.3251268400008</v>
      </c>
      <c r="BV21" s="138">
        <v>4545.0005218400483</v>
      </c>
      <c r="BW21" s="138">
        <v>4575.1038218555568</v>
      </c>
      <c r="BX21" s="138">
        <v>4515.712552579922</v>
      </c>
      <c r="BY21" s="138">
        <v>4429.9032524863487</v>
      </c>
      <c r="BZ21" s="138">
        <v>4352.7353764243426</v>
      </c>
      <c r="CA21" s="139">
        <v>4299.5095864026953</v>
      </c>
    </row>
    <row r="22" spans="1:79" x14ac:dyDescent="0.4">
      <c r="A22" s="136"/>
      <c r="B22" s="64" t="s">
        <v>151</v>
      </c>
      <c r="C22" s="137" t="s">
        <v>144</v>
      </c>
      <c r="D22" s="138">
        <v>0</v>
      </c>
      <c r="E22" s="138">
        <v>0</v>
      </c>
      <c r="F22" s="138">
        <v>0</v>
      </c>
      <c r="G22" s="138">
        <v>0</v>
      </c>
      <c r="H22" s="138">
        <v>0</v>
      </c>
      <c r="I22" s="138">
        <v>0</v>
      </c>
      <c r="J22" s="138">
        <v>0</v>
      </c>
      <c r="K22" s="138">
        <v>0</v>
      </c>
      <c r="L22" s="138">
        <v>0</v>
      </c>
      <c r="M22" s="138">
        <v>0</v>
      </c>
      <c r="N22" s="138">
        <v>0</v>
      </c>
      <c r="O22" s="138">
        <v>0</v>
      </c>
      <c r="P22" s="138">
        <v>0</v>
      </c>
      <c r="Q22" s="138">
        <v>0</v>
      </c>
      <c r="R22" s="138">
        <v>0</v>
      </c>
      <c r="S22" s="138">
        <v>0</v>
      </c>
      <c r="T22" s="138">
        <v>0</v>
      </c>
      <c r="U22" s="138">
        <v>0</v>
      </c>
      <c r="V22" s="138">
        <v>0</v>
      </c>
      <c r="W22" s="138">
        <v>0</v>
      </c>
      <c r="X22" s="138">
        <v>0</v>
      </c>
      <c r="Y22" s="138">
        <v>0</v>
      </c>
      <c r="Z22" s="138">
        <v>0</v>
      </c>
      <c r="AA22" s="138">
        <v>0</v>
      </c>
      <c r="AB22" s="138">
        <v>0</v>
      </c>
      <c r="AC22" s="138">
        <v>0</v>
      </c>
      <c r="AD22" s="138">
        <v>0</v>
      </c>
      <c r="AE22" s="138">
        <v>0</v>
      </c>
      <c r="AF22" s="138">
        <v>0</v>
      </c>
      <c r="AG22" s="138">
        <v>0</v>
      </c>
      <c r="AH22" s="138">
        <v>0</v>
      </c>
      <c r="AI22" s="138">
        <v>0</v>
      </c>
      <c r="AJ22" s="138">
        <v>0</v>
      </c>
      <c r="AK22" s="138">
        <v>0</v>
      </c>
      <c r="AL22" s="138">
        <v>0</v>
      </c>
      <c r="AM22" s="138">
        <v>0</v>
      </c>
      <c r="AN22" s="138">
        <v>0</v>
      </c>
      <c r="AO22" s="138">
        <v>0</v>
      </c>
      <c r="AP22" s="138">
        <v>0</v>
      </c>
      <c r="AQ22" s="138">
        <v>0</v>
      </c>
      <c r="AR22" s="138">
        <v>0</v>
      </c>
      <c r="AS22" s="138">
        <v>0</v>
      </c>
      <c r="AT22" s="138">
        <v>0</v>
      </c>
      <c r="AU22" s="138">
        <v>0</v>
      </c>
      <c r="AV22" s="138">
        <v>0</v>
      </c>
      <c r="AW22" s="138">
        <v>0</v>
      </c>
      <c r="AX22" s="138">
        <v>0</v>
      </c>
      <c r="AY22" s="138">
        <v>0</v>
      </c>
      <c r="AZ22" s="138">
        <v>0</v>
      </c>
      <c r="BA22" s="138">
        <v>0</v>
      </c>
      <c r="BB22" s="138">
        <v>0</v>
      </c>
      <c r="BC22" s="138">
        <v>0</v>
      </c>
      <c r="BD22" s="138">
        <v>0</v>
      </c>
      <c r="BE22" s="138">
        <v>0</v>
      </c>
      <c r="BF22" s="138">
        <v>0</v>
      </c>
      <c r="BG22" s="138">
        <v>0</v>
      </c>
      <c r="BH22" s="138">
        <v>0</v>
      </c>
      <c r="BI22" s="138">
        <v>0</v>
      </c>
      <c r="BJ22" s="138">
        <v>0</v>
      </c>
      <c r="BK22" s="138">
        <v>0</v>
      </c>
      <c r="BL22" s="138">
        <v>62.808164869999999</v>
      </c>
      <c r="BM22" s="138">
        <v>686.4373563700002</v>
      </c>
      <c r="BN22" s="138">
        <v>1276.9055287799997</v>
      </c>
      <c r="BO22" s="138">
        <v>2155.5853004300002</v>
      </c>
      <c r="BP22" s="138">
        <v>4474.8959127000007</v>
      </c>
      <c r="BQ22" s="138">
        <v>6897.8279475099998</v>
      </c>
      <c r="BR22" s="138">
        <v>8726.4629563300005</v>
      </c>
      <c r="BS22" s="138">
        <v>9814.883734269999</v>
      </c>
      <c r="BT22" s="138">
        <v>10143.435834890004</v>
      </c>
      <c r="BU22" s="138">
        <v>10641.56722836</v>
      </c>
      <c r="BV22" s="138">
        <v>10711.211821094625</v>
      </c>
      <c r="BW22" s="138">
        <v>11306.523813386459</v>
      </c>
      <c r="BX22" s="138">
        <v>11025.127882425944</v>
      </c>
      <c r="BY22" s="138">
        <v>11143.89870678091</v>
      </c>
      <c r="BZ22" s="138">
        <v>11296.712776410837</v>
      </c>
      <c r="CA22" s="139">
        <v>11531.963597895376</v>
      </c>
    </row>
    <row r="23" spans="1:79" x14ac:dyDescent="0.4">
      <c r="A23" s="136"/>
      <c r="B23" s="54" t="s">
        <v>152</v>
      </c>
      <c r="C23" s="137" t="s">
        <v>144</v>
      </c>
      <c r="D23" s="138">
        <v>0</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3.7</v>
      </c>
      <c r="AB23" s="138">
        <v>9.8000000000000007</v>
      </c>
      <c r="AC23" s="138">
        <v>12.6</v>
      </c>
      <c r="AD23" s="138">
        <v>11.8</v>
      </c>
      <c r="AE23" s="138">
        <v>11.9</v>
      </c>
      <c r="AF23" s="138">
        <v>17.600000000000001</v>
      </c>
      <c r="AG23" s="138">
        <v>25.3</v>
      </c>
      <c r="AH23" s="138">
        <v>24</v>
      </c>
      <c r="AI23" s="138">
        <v>27</v>
      </c>
      <c r="AJ23" s="138">
        <v>42</v>
      </c>
      <c r="AK23" s="138">
        <v>66</v>
      </c>
      <c r="AL23" s="138">
        <v>94</v>
      </c>
      <c r="AM23" s="138">
        <v>123</v>
      </c>
      <c r="AN23" s="138">
        <v>126</v>
      </c>
      <c r="AO23" s="138">
        <v>130</v>
      </c>
      <c r="AP23" s="138">
        <v>161</v>
      </c>
      <c r="AQ23" s="138">
        <v>179.708</v>
      </c>
      <c r="AR23" s="138">
        <v>394.245</v>
      </c>
      <c r="AS23" s="138">
        <v>425.16500000000002</v>
      </c>
      <c r="AT23" s="138">
        <v>494.35300000000001</v>
      </c>
      <c r="AU23" s="138">
        <v>626.245</v>
      </c>
      <c r="AV23" s="138">
        <v>928.67899999999997</v>
      </c>
      <c r="AW23" s="138">
        <v>1207.7750000000001</v>
      </c>
      <c r="AX23" s="138">
        <v>1440.797</v>
      </c>
      <c r="AY23" s="138">
        <v>1739.5630000000001</v>
      </c>
      <c r="AZ23" s="138">
        <v>2083.6799999999998</v>
      </c>
      <c r="BA23" s="138">
        <v>2326.3319999999999</v>
      </c>
      <c r="BB23" s="138">
        <v>2428.9789999999998</v>
      </c>
      <c r="BC23" s="138">
        <v>1895.7190000000001</v>
      </c>
      <c r="BD23" s="138">
        <v>1.71</v>
      </c>
      <c r="BE23" s="138">
        <v>-0.81900222</v>
      </c>
      <c r="BF23" s="138">
        <v>-0.73990369000000011</v>
      </c>
      <c r="BG23" s="138">
        <v>8.5208560000000017E-2</v>
      </c>
      <c r="BH23" s="138">
        <v>-2.9000000000000001E-2</v>
      </c>
      <c r="BI23" s="138">
        <v>0</v>
      </c>
      <c r="BJ23" s="138"/>
      <c r="BK23" s="138"/>
      <c r="BL23" s="138"/>
      <c r="BM23" s="138"/>
      <c r="BN23" s="138"/>
      <c r="BO23" s="138"/>
      <c r="BP23" s="138"/>
      <c r="BQ23" s="138"/>
      <c r="BR23" s="138"/>
      <c r="BS23" s="138"/>
      <c r="BT23" s="138"/>
      <c r="BU23" s="138"/>
      <c r="BV23" s="138"/>
      <c r="BW23" s="138"/>
      <c r="BX23" s="138"/>
      <c r="BY23" s="138"/>
      <c r="BZ23" s="138"/>
      <c r="CA23" s="139"/>
    </row>
    <row r="24" spans="1:79" x14ac:dyDescent="0.4">
      <c r="A24" s="136"/>
      <c r="B24" s="54" t="s">
        <v>153</v>
      </c>
      <c r="C24" s="137" t="s">
        <v>134</v>
      </c>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v>3</v>
      </c>
      <c r="BJ24" s="138">
        <v>7</v>
      </c>
      <c r="BK24" s="138">
        <v>13.497025149999999</v>
      </c>
      <c r="BL24" s="138">
        <v>38.534542930000001</v>
      </c>
      <c r="BM24" s="138">
        <v>34.154483699999993</v>
      </c>
      <c r="BN24" s="138">
        <v>45.768576209999999</v>
      </c>
      <c r="BO24" s="138">
        <v>74.136923039999985</v>
      </c>
      <c r="BP24" s="138">
        <v>110.91288990999999</v>
      </c>
      <c r="BQ24" s="138">
        <v>159.75237205000002</v>
      </c>
      <c r="BR24" s="138">
        <v>187.89459571</v>
      </c>
      <c r="BS24" s="138">
        <v>208.81836001000002</v>
      </c>
      <c r="BT24" s="138">
        <v>194.73461820000003</v>
      </c>
      <c r="BU24" s="138">
        <v>217.75776851000001</v>
      </c>
      <c r="BV24" s="138">
        <v>221.06588102085453</v>
      </c>
      <c r="BW24" s="138">
        <v>238.24860801157885</v>
      </c>
      <c r="BX24" s="138">
        <v>243.53988556888936</v>
      </c>
      <c r="BY24" s="138">
        <v>252.5563745357685</v>
      </c>
      <c r="BZ24" s="138">
        <v>258.88859554769579</v>
      </c>
      <c r="CA24" s="139">
        <v>264.37360472771297</v>
      </c>
    </row>
    <row r="25" spans="1:79" ht="27" customHeight="1" x14ac:dyDescent="0.4">
      <c r="A25" s="144"/>
      <c r="B25" s="54" t="s">
        <v>154</v>
      </c>
      <c r="C25" s="137" t="s">
        <v>144</v>
      </c>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v>14.981999999999999</v>
      </c>
      <c r="AR25" s="138">
        <v>19.041</v>
      </c>
      <c r="AS25" s="138">
        <v>23.1</v>
      </c>
      <c r="AT25" s="138">
        <v>29</v>
      </c>
      <c r="AU25" s="138">
        <v>37.561</v>
      </c>
      <c r="AV25" s="138">
        <v>46.265999999999998</v>
      </c>
      <c r="AW25" s="138">
        <v>59.125</v>
      </c>
      <c r="AX25" s="138">
        <v>60.497999999999998</v>
      </c>
      <c r="AY25" s="138">
        <v>46.542999999999999</v>
      </c>
      <c r="AZ25" s="138">
        <v>41.273000000000003</v>
      </c>
      <c r="BA25" s="138">
        <v>36.790999999999997</v>
      </c>
      <c r="BB25" s="138">
        <v>37.914999999999999</v>
      </c>
      <c r="BC25" s="138">
        <v>37.4</v>
      </c>
      <c r="BD25" s="138">
        <v>34.851999999999997</v>
      </c>
      <c r="BE25" s="138">
        <v>38</v>
      </c>
      <c r="BF25" s="138">
        <v>40.408999999999999</v>
      </c>
      <c r="BG25" s="138">
        <v>46.344000000000001</v>
      </c>
      <c r="BH25" s="138">
        <v>46.491</v>
      </c>
      <c r="BI25" s="138">
        <v>44.334000000000003</v>
      </c>
      <c r="BJ25" s="138">
        <v>46.637999999999998</v>
      </c>
      <c r="BK25" s="138">
        <v>46.658999999999999</v>
      </c>
      <c r="BL25" s="138">
        <v>50.039000000000001</v>
      </c>
      <c r="BM25" s="138">
        <v>47.561</v>
      </c>
      <c r="BN25" s="138">
        <v>44.601999999999997</v>
      </c>
      <c r="BO25" s="138">
        <v>46.558457389804701</v>
      </c>
      <c r="BP25" s="138">
        <v>43.945999999999998</v>
      </c>
      <c r="BQ25" s="138">
        <v>44.098999999999997</v>
      </c>
      <c r="BR25" s="138">
        <v>44.164999999999999</v>
      </c>
      <c r="BS25" s="138">
        <v>39.841999999999999</v>
      </c>
      <c r="BT25" s="138">
        <v>38.341528220000001</v>
      </c>
      <c r="BU25" s="138">
        <v>36.994</v>
      </c>
      <c r="BV25" s="138">
        <v>42.778347122362838</v>
      </c>
      <c r="BW25" s="138">
        <v>41.908551374158115</v>
      </c>
      <c r="BX25" s="138">
        <v>43.237375857809134</v>
      </c>
      <c r="BY25" s="138">
        <v>44.538606694497332</v>
      </c>
      <c r="BZ25" s="138">
        <v>46.181485941363633</v>
      </c>
      <c r="CA25" s="139">
        <v>47.97955287523456</v>
      </c>
    </row>
    <row r="26" spans="1:79" x14ac:dyDescent="0.4">
      <c r="A26" s="136"/>
      <c r="B26" s="54" t="s">
        <v>155</v>
      </c>
      <c r="C26" s="137" t="s">
        <v>137</v>
      </c>
      <c r="D26" s="138">
        <v>0</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0.7</v>
      </c>
      <c r="AA26" s="138">
        <v>0.8</v>
      </c>
      <c r="AB26" s="138">
        <v>0.9</v>
      </c>
      <c r="AC26" s="138">
        <v>1.1000000000000001</v>
      </c>
      <c r="AD26" s="138">
        <v>1.5</v>
      </c>
      <c r="AE26" s="138">
        <v>2</v>
      </c>
      <c r="AF26" s="138">
        <v>2.2000000000000002</v>
      </c>
      <c r="AG26" s="138">
        <v>2.1</v>
      </c>
      <c r="AH26" s="138">
        <v>2</v>
      </c>
      <c r="AI26" s="138">
        <v>2</v>
      </c>
      <c r="AJ26" s="138">
        <v>2</v>
      </c>
      <c r="AK26" s="138">
        <v>2</v>
      </c>
      <c r="AL26" s="138">
        <v>2</v>
      </c>
      <c r="AM26" s="138">
        <v>2</v>
      </c>
      <c r="AN26" s="138">
        <v>2</v>
      </c>
      <c r="AO26" s="138">
        <v>1</v>
      </c>
      <c r="AP26" s="138">
        <v>2</v>
      </c>
      <c r="AQ26" s="138">
        <v>1.4339999999999999</v>
      </c>
      <c r="AR26" s="138">
        <v>1.3520000000000001</v>
      </c>
      <c r="AS26" s="138">
        <v>1.355</v>
      </c>
      <c r="AT26" s="138">
        <v>1.5509999999999999</v>
      </c>
      <c r="AU26" s="138">
        <v>1.4710000000000001</v>
      </c>
      <c r="AV26" s="138">
        <v>2</v>
      </c>
      <c r="AW26" s="138">
        <v>1</v>
      </c>
      <c r="AX26" s="138">
        <v>1</v>
      </c>
      <c r="AY26" s="138">
        <v>1.7210000000000001</v>
      </c>
      <c r="AZ26" s="138">
        <v>1.496</v>
      </c>
      <c r="BA26" s="138">
        <v>1.5720000000000001</v>
      </c>
      <c r="BB26" s="138">
        <v>1.7769999999999999</v>
      </c>
      <c r="BC26" s="138">
        <v>1.359</v>
      </c>
      <c r="BD26" s="138">
        <v>1.452</v>
      </c>
      <c r="BE26" s="138">
        <v>1.6164412184601897</v>
      </c>
      <c r="BF26" s="138">
        <v>1.6007503600000001</v>
      </c>
      <c r="BG26" s="138">
        <v>0</v>
      </c>
      <c r="BH26" s="138">
        <v>0</v>
      </c>
      <c r="BI26" s="138">
        <v>0</v>
      </c>
      <c r="BJ26" s="138">
        <v>0</v>
      </c>
      <c r="BK26" s="138">
        <v>0</v>
      </c>
      <c r="BL26" s="138">
        <v>0</v>
      </c>
      <c r="BM26" s="138">
        <v>0</v>
      </c>
      <c r="BN26" s="138">
        <v>0</v>
      </c>
      <c r="BO26" s="138">
        <v>0</v>
      </c>
      <c r="BP26" s="138">
        <v>0</v>
      </c>
      <c r="BQ26" s="138">
        <v>0</v>
      </c>
      <c r="BR26" s="138">
        <v>0</v>
      </c>
      <c r="BS26" s="138">
        <v>0</v>
      </c>
      <c r="BT26" s="138">
        <v>0</v>
      </c>
      <c r="BU26" s="138">
        <v>0</v>
      </c>
      <c r="BV26" s="138">
        <v>0</v>
      </c>
      <c r="BW26" s="138">
        <v>0</v>
      </c>
      <c r="BX26" s="138">
        <v>0</v>
      </c>
      <c r="BY26" s="138">
        <v>0</v>
      </c>
      <c r="BZ26" s="138">
        <v>0</v>
      </c>
      <c r="CA26" s="139">
        <v>0</v>
      </c>
    </row>
    <row r="27" spans="1:79" x14ac:dyDescent="0.4">
      <c r="A27" s="136"/>
      <c r="B27" s="54" t="s">
        <v>156</v>
      </c>
      <c r="C27" s="137" t="s">
        <v>144</v>
      </c>
      <c r="D27" s="138">
        <v>0</v>
      </c>
      <c r="E27" s="138">
        <v>0</v>
      </c>
      <c r="F27" s="138">
        <v>0</v>
      </c>
      <c r="G27" s="138">
        <v>0</v>
      </c>
      <c r="H27" s="138">
        <v>0</v>
      </c>
      <c r="I27" s="138">
        <v>0</v>
      </c>
      <c r="J27" s="138">
        <v>0</v>
      </c>
      <c r="K27" s="138">
        <v>0</v>
      </c>
      <c r="L27" s="138">
        <v>0</v>
      </c>
      <c r="M27" s="138">
        <v>0</v>
      </c>
      <c r="N27" s="138">
        <v>0</v>
      </c>
      <c r="O27" s="138">
        <v>0</v>
      </c>
      <c r="P27" s="138">
        <v>0</v>
      </c>
      <c r="Q27" s="138">
        <v>0</v>
      </c>
      <c r="R27" s="138">
        <v>0</v>
      </c>
      <c r="S27" s="138">
        <v>0</v>
      </c>
      <c r="T27" s="138">
        <v>0</v>
      </c>
      <c r="U27" s="138">
        <v>0</v>
      </c>
      <c r="V27" s="138">
        <v>0</v>
      </c>
      <c r="W27" s="138">
        <v>0</v>
      </c>
      <c r="X27" s="138">
        <v>0</v>
      </c>
      <c r="Y27" s="138">
        <v>0</v>
      </c>
      <c r="Z27" s="138">
        <v>22</v>
      </c>
      <c r="AA27" s="138">
        <v>20</v>
      </c>
      <c r="AB27" s="138">
        <v>105</v>
      </c>
      <c r="AC27" s="138">
        <v>225</v>
      </c>
      <c r="AD27" s="138">
        <v>138</v>
      </c>
      <c r="AE27" s="138">
        <v>194</v>
      </c>
      <c r="AF27" s="138">
        <v>201</v>
      </c>
      <c r="AG27" s="138">
        <v>684</v>
      </c>
      <c r="AH27" s="138">
        <v>721</v>
      </c>
      <c r="AI27" s="138">
        <v>793</v>
      </c>
      <c r="AJ27" s="138">
        <v>1024</v>
      </c>
      <c r="AK27" s="138">
        <v>1655.6</v>
      </c>
      <c r="AL27" s="138">
        <v>2128</v>
      </c>
      <c r="AM27" s="138">
        <v>2516</v>
      </c>
      <c r="AN27" s="138">
        <v>2833</v>
      </c>
      <c r="AO27" s="138">
        <v>3177</v>
      </c>
      <c r="AP27" s="138">
        <v>3415</v>
      </c>
      <c r="AQ27" s="138">
        <v>3536</v>
      </c>
      <c r="AR27" s="138">
        <v>3723.4489999999996</v>
      </c>
      <c r="AS27" s="138">
        <v>4232.5370000000003</v>
      </c>
      <c r="AT27" s="138">
        <v>5095.3410000000003</v>
      </c>
      <c r="AU27" s="138">
        <v>6358.652</v>
      </c>
      <c r="AV27" s="138">
        <v>7812.0959999999995</v>
      </c>
      <c r="AW27" s="138">
        <v>9216.8450000000012</v>
      </c>
      <c r="AX27" s="138">
        <v>10103.235919999999</v>
      </c>
      <c r="AY27" s="138">
        <v>10874.666694000003</v>
      </c>
      <c r="AZ27" s="138">
        <v>11379.761964999998</v>
      </c>
      <c r="BA27" s="138">
        <v>11176.396122999999</v>
      </c>
      <c r="BB27" s="138">
        <v>11064.804220000002</v>
      </c>
      <c r="BC27" s="138">
        <v>11064.103816674598</v>
      </c>
      <c r="BD27" s="138">
        <v>11162.3689748</v>
      </c>
      <c r="BE27" s="138">
        <v>11588.695131</v>
      </c>
      <c r="BF27" s="138">
        <v>12636.220416</v>
      </c>
      <c r="BG27" s="138">
        <v>12347.373120710001</v>
      </c>
      <c r="BH27" s="138">
        <v>13157.570061439999</v>
      </c>
      <c r="BI27" s="138">
        <v>13928.205135</v>
      </c>
      <c r="BJ27" s="138">
        <v>14840.547586000004</v>
      </c>
      <c r="BK27" s="138">
        <v>15731.800594999997</v>
      </c>
      <c r="BL27" s="138">
        <f>SUM(BL28:BL30)</f>
        <v>17103.441162000006</v>
      </c>
      <c r="BM27" s="138">
        <f t="shared" ref="BM27:BW27" si="4">SUM(BM28:BM30)</f>
        <v>19989.231178000002</v>
      </c>
      <c r="BN27" s="138">
        <f t="shared" si="4"/>
        <v>21426.990300999998</v>
      </c>
      <c r="BO27" s="138">
        <f t="shared" si="4"/>
        <v>22820.290123000006</v>
      </c>
      <c r="BP27" s="138">
        <f t="shared" si="4"/>
        <v>23899.631612000001</v>
      </c>
      <c r="BQ27" s="138">
        <f t="shared" si="4"/>
        <v>24169.807673000003</v>
      </c>
      <c r="BR27" s="138">
        <f t="shared" si="4"/>
        <v>24316.565554999994</v>
      </c>
      <c r="BS27" s="138">
        <f t="shared" si="4"/>
        <v>24243.713647000004</v>
      </c>
      <c r="BT27" s="138">
        <f t="shared" si="4"/>
        <v>23440.599919000008</v>
      </c>
      <c r="BU27" s="138">
        <f t="shared" si="4"/>
        <v>22301.220213999997</v>
      </c>
      <c r="BV27" s="138">
        <f t="shared" si="4"/>
        <v>20775.129963405921</v>
      </c>
      <c r="BW27" s="138">
        <f t="shared" si="4"/>
        <v>23411.93450099423</v>
      </c>
      <c r="BX27" s="138">
        <f>SUM(BX28:BX30)</f>
        <v>23768.798012089599</v>
      </c>
      <c r="BY27" s="138">
        <f>SUM(BY28:BY30)</f>
        <v>24369.577626337559</v>
      </c>
      <c r="BZ27" s="138">
        <f>SUM(BZ28:BZ30)</f>
        <v>25143.877507717836</v>
      </c>
      <c r="CA27" s="139">
        <f>SUM(CA28:CA30)</f>
        <v>25925.344249697795</v>
      </c>
    </row>
    <row r="28" spans="1:79" x14ac:dyDescent="0.4">
      <c r="A28" s="136"/>
      <c r="B28" s="64" t="s">
        <v>157</v>
      </c>
      <c r="C28" s="137"/>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v>15141.776923958705</v>
      </c>
      <c r="BM28" s="138">
        <v>16923.255930776253</v>
      </c>
      <c r="BN28" s="138">
        <v>18018.287469340114</v>
      </c>
      <c r="BO28" s="138">
        <v>19055.311208911484</v>
      </c>
      <c r="BP28" s="138">
        <v>19879.676398880401</v>
      </c>
      <c r="BQ28" s="138">
        <v>20522.749055613676</v>
      </c>
      <c r="BR28" s="138">
        <v>21398.772408641653</v>
      </c>
      <c r="BS28" s="138">
        <v>21750.305519860998</v>
      </c>
      <c r="BT28" s="138">
        <v>21298.013079496453</v>
      </c>
      <c r="BU28" s="138">
        <v>20268.515139952928</v>
      </c>
      <c r="BV28" s="138">
        <v>19138.517830175068</v>
      </c>
      <c r="BW28" s="138">
        <v>20737.826857493321</v>
      </c>
      <c r="BX28" s="138">
        <v>20960.044404202694</v>
      </c>
      <c r="BY28" s="138">
        <v>21453.982891880427</v>
      </c>
      <c r="BZ28" s="138">
        <v>22127.810968195317</v>
      </c>
      <c r="CA28" s="139">
        <v>22807.309494585901</v>
      </c>
    </row>
    <row r="29" spans="1:79" x14ac:dyDescent="0.4">
      <c r="A29" s="136"/>
      <c r="B29" s="64" t="s">
        <v>158</v>
      </c>
      <c r="C29" s="137"/>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v>1613.425236041295</v>
      </c>
      <c r="BM29" s="138">
        <v>2679.944486223746</v>
      </c>
      <c r="BN29" s="138">
        <v>3009.2036966598816</v>
      </c>
      <c r="BO29" s="138">
        <v>3331.7742650885075</v>
      </c>
      <c r="BP29" s="138">
        <v>3573.0294971195967</v>
      </c>
      <c r="BQ29" s="138">
        <v>3176.1656353863264</v>
      </c>
      <c r="BR29" s="138">
        <v>2353.825090358343</v>
      </c>
      <c r="BS29" s="138">
        <v>1865.1421391390063</v>
      </c>
      <c r="BT29" s="138">
        <v>1596.4824745035512</v>
      </c>
      <c r="BU29" s="138">
        <v>1407.9342720470704</v>
      </c>
      <c r="BV29" s="138">
        <v>1050.7547276694802</v>
      </c>
      <c r="BW29" s="138">
        <v>2078.0139783208438</v>
      </c>
      <c r="BX29" s="138">
        <v>2201.7815859918278</v>
      </c>
      <c r="BY29" s="138">
        <v>2290.1243099483545</v>
      </c>
      <c r="BZ29" s="138">
        <v>2369.4955375362265</v>
      </c>
      <c r="CA29" s="139">
        <v>2449.947841840451</v>
      </c>
    </row>
    <row r="30" spans="1:79" x14ac:dyDescent="0.4">
      <c r="A30" s="136"/>
      <c r="B30" s="64" t="s">
        <v>159</v>
      </c>
      <c r="C30" s="137"/>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v>348.23900200000571</v>
      </c>
      <c r="BM30" s="138">
        <v>386.0307610000018</v>
      </c>
      <c r="BN30" s="138">
        <v>399.49913500000184</v>
      </c>
      <c r="BO30" s="138">
        <v>433.20464900001389</v>
      </c>
      <c r="BP30" s="138">
        <v>446.92571600000156</v>
      </c>
      <c r="BQ30" s="138">
        <v>470.89298200000121</v>
      </c>
      <c r="BR30" s="138">
        <v>563.96805599999789</v>
      </c>
      <c r="BS30" s="138">
        <v>628.2659879999992</v>
      </c>
      <c r="BT30" s="138">
        <v>546.10436500000287</v>
      </c>
      <c r="BU30" s="138">
        <v>624.77080199999909</v>
      </c>
      <c r="BV30" s="138">
        <v>585.85740556137512</v>
      </c>
      <c r="BW30" s="138">
        <v>596.09366518006607</v>
      </c>
      <c r="BX30" s="138">
        <v>606.97202189508005</v>
      </c>
      <c r="BY30" s="138">
        <v>625.47042450877962</v>
      </c>
      <c r="BZ30" s="138">
        <v>646.57100198629416</v>
      </c>
      <c r="CA30" s="139">
        <v>668.08691327144243</v>
      </c>
    </row>
    <row r="31" spans="1:79" ht="27" customHeight="1" x14ac:dyDescent="0.4">
      <c r="A31" s="136"/>
      <c r="B31" s="54" t="s">
        <v>160</v>
      </c>
      <c r="C31" s="137" t="s">
        <v>137</v>
      </c>
      <c r="D31" s="138">
        <v>0</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38">
        <v>0</v>
      </c>
      <c r="AD31" s="138">
        <v>0</v>
      </c>
      <c r="AE31" s="138">
        <v>0</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7622.94</v>
      </c>
      <c r="AZ31" s="138">
        <v>7661.6239999999998</v>
      </c>
      <c r="BA31" s="138">
        <v>7412.2720000000008</v>
      </c>
      <c r="BB31" s="138">
        <v>7250.59</v>
      </c>
      <c r="BC31" s="138">
        <v>6790.04</v>
      </c>
      <c r="BD31" s="138">
        <v>6766.183</v>
      </c>
      <c r="BE31" s="138">
        <v>6749.0433528570848</v>
      </c>
      <c r="BF31" s="138">
        <v>6757.9545089520052</v>
      </c>
      <c r="BG31" s="138">
        <v>6724.1235550023994</v>
      </c>
      <c r="BH31" s="138">
        <v>6662.027000000001</v>
      </c>
      <c r="BI31" s="138">
        <v>6649.9306075200002</v>
      </c>
      <c r="BJ31" s="138">
        <v>6566.1693209299992</v>
      </c>
      <c r="BK31" s="138">
        <v>6657.0001817393668</v>
      </c>
      <c r="BL31" s="138">
        <v>6515.8436022599981</v>
      </c>
      <c r="BM31" s="138">
        <v>6108.3423565899993</v>
      </c>
      <c r="BN31" s="138">
        <v>5556.0370140352561</v>
      </c>
      <c r="BO31" s="138">
        <v>4935.2797263499997</v>
      </c>
      <c r="BP31" s="138">
        <v>3275.8454461099996</v>
      </c>
      <c r="BQ31" s="138">
        <v>1186.7982191800004</v>
      </c>
      <c r="BR31" s="138">
        <v>244.52811802000028</v>
      </c>
      <c r="BS31" s="138">
        <v>61.927221750000022</v>
      </c>
      <c r="BT31" s="138">
        <v>14.895368320000003</v>
      </c>
      <c r="BU31" s="138">
        <v>8.9284635499999947</v>
      </c>
      <c r="BV31" s="138">
        <v>2.9041615988893792</v>
      </c>
      <c r="BW31" s="138">
        <v>0.886878877849406</v>
      </c>
      <c r="BX31" s="138">
        <v>0.93159144473027944</v>
      </c>
      <c r="BY31" s="138">
        <v>0.69728361684553031</v>
      </c>
      <c r="BZ31" s="138">
        <v>4.9685353499483123</v>
      </c>
      <c r="CA31" s="139">
        <v>2.4812198003043155</v>
      </c>
    </row>
    <row r="32" spans="1:79" x14ac:dyDescent="0.4">
      <c r="A32" s="136"/>
      <c r="B32" s="54" t="s">
        <v>26</v>
      </c>
      <c r="C32" s="137" t="s">
        <v>144</v>
      </c>
      <c r="D32" s="138">
        <v>62.5</v>
      </c>
      <c r="E32" s="138">
        <v>75.2</v>
      </c>
      <c r="F32" s="138">
        <v>84.5</v>
      </c>
      <c r="G32" s="138">
        <v>94.6</v>
      </c>
      <c r="H32" s="138">
        <v>118.6</v>
      </c>
      <c r="I32" s="138">
        <v>120.3</v>
      </c>
      <c r="J32" s="138">
        <v>125.4</v>
      </c>
      <c r="K32" s="138">
        <v>114.1</v>
      </c>
      <c r="L32" s="138">
        <v>121.3</v>
      </c>
      <c r="M32" s="138">
        <v>119.6</v>
      </c>
      <c r="N32" s="138">
        <v>131.80000000000001</v>
      </c>
      <c r="O32" s="138">
        <v>158.5</v>
      </c>
      <c r="P32" s="138">
        <v>179.5</v>
      </c>
      <c r="Q32" s="138">
        <v>171.1</v>
      </c>
      <c r="R32" s="138">
        <v>199.8</v>
      </c>
      <c r="S32" s="138">
        <v>217.4</v>
      </c>
      <c r="T32" s="138">
        <v>223.3</v>
      </c>
      <c r="U32" s="138">
        <v>245.9</v>
      </c>
      <c r="V32" s="138">
        <v>297.5</v>
      </c>
      <c r="W32" s="138">
        <v>385.7</v>
      </c>
      <c r="X32" s="138">
        <v>428.9</v>
      </c>
      <c r="Y32" s="138">
        <v>470.7</v>
      </c>
      <c r="Z32" s="138">
        <v>523.79999999999995</v>
      </c>
      <c r="AA32" s="138">
        <v>641.4</v>
      </c>
      <c r="AB32" s="138">
        <v>703.5</v>
      </c>
      <c r="AC32" s="138">
        <v>703.7</v>
      </c>
      <c r="AD32" s="138">
        <v>959.4</v>
      </c>
      <c r="AE32" s="138">
        <v>1308.2</v>
      </c>
      <c r="AF32" s="138">
        <v>1715.3</v>
      </c>
      <c r="AG32" s="138">
        <v>1431</v>
      </c>
      <c r="AH32" s="138">
        <v>1561</v>
      </c>
      <c r="AI32" s="138">
        <v>1675</v>
      </c>
      <c r="AJ32" s="138">
        <v>2165</v>
      </c>
      <c r="AK32" s="138">
        <v>3245.05</v>
      </c>
      <c r="AL32" s="138">
        <v>4612</v>
      </c>
      <c r="AM32" s="138">
        <v>5592</v>
      </c>
      <c r="AN32" s="138">
        <v>6470</v>
      </c>
      <c r="AO32" s="138">
        <v>7446</v>
      </c>
      <c r="AP32" s="138">
        <v>7965</v>
      </c>
      <c r="AQ32" s="138">
        <v>7956</v>
      </c>
      <c r="AR32" s="138">
        <v>7581.9769999999999</v>
      </c>
      <c r="AS32" s="138">
        <v>7675.058</v>
      </c>
      <c r="AT32" s="138">
        <v>8895.1850000000013</v>
      </c>
      <c r="AU32" s="138">
        <v>11646.02289951173</v>
      </c>
      <c r="AV32" s="138">
        <v>14789.988000000001</v>
      </c>
      <c r="AW32" s="138">
        <v>16109.623</v>
      </c>
      <c r="AX32" s="138">
        <v>16387.047999999999</v>
      </c>
      <c r="AY32" s="138">
        <v>16692.532999999999</v>
      </c>
      <c r="AZ32" s="138">
        <v>14444.695</v>
      </c>
      <c r="BA32" s="138">
        <v>11965.317000000001</v>
      </c>
      <c r="BB32" s="138">
        <v>11790.69</v>
      </c>
      <c r="BC32" s="138">
        <v>12082.322</v>
      </c>
      <c r="BD32" s="138">
        <v>13121.226999999999</v>
      </c>
      <c r="BE32" s="138">
        <v>14100.907119412172</v>
      </c>
      <c r="BF32" s="138">
        <v>14237.3147109526</v>
      </c>
      <c r="BG32" s="138">
        <v>12859.01825241993</v>
      </c>
      <c r="BH32" s="138">
        <v>10028.913</v>
      </c>
      <c r="BI32" s="138">
        <v>9149.9960046050001</v>
      </c>
      <c r="BJ32" s="138">
        <v>8838.7708489100005</v>
      </c>
      <c r="BK32" s="138">
        <v>9027.9858692587677</v>
      </c>
      <c r="BL32" s="138">
        <v>8684.733409389999</v>
      </c>
      <c r="BM32" s="138">
        <v>8373.7599778200001</v>
      </c>
      <c r="BN32" s="138">
        <v>7856.3960060182071</v>
      </c>
      <c r="BO32" s="138">
        <v>6997.2154425199997</v>
      </c>
      <c r="BP32" s="138">
        <v>5308.9188794399988</v>
      </c>
      <c r="BQ32" s="138">
        <v>3582.8260193800015</v>
      </c>
      <c r="BR32" s="138">
        <v>2893.4764718200004</v>
      </c>
      <c r="BS32" s="138">
        <v>2539.1118484000003</v>
      </c>
      <c r="BT32" s="138">
        <v>2231.8766785900025</v>
      </c>
      <c r="BU32" s="138">
        <v>2138.7000447000005</v>
      </c>
      <c r="BV32" s="138">
        <v>1849.4532988450285</v>
      </c>
      <c r="BW32" s="138">
        <v>2186.7022663347934</v>
      </c>
      <c r="BX32" s="138">
        <v>2184.9667471175726</v>
      </c>
      <c r="BY32" s="138">
        <v>2205.1974416092867</v>
      </c>
      <c r="BZ32" s="138">
        <v>2284.0975855479855</v>
      </c>
      <c r="CA32" s="139">
        <v>2310.3387663948388</v>
      </c>
    </row>
    <row r="33" spans="1:79" x14ac:dyDescent="0.4">
      <c r="A33" s="145"/>
      <c r="B33" s="54" t="s">
        <v>161</v>
      </c>
      <c r="C33" s="137" t="s">
        <v>144</v>
      </c>
      <c r="D33" s="138">
        <v>0</v>
      </c>
      <c r="E33" s="138">
        <v>0</v>
      </c>
      <c r="F33" s="138">
        <v>0</v>
      </c>
      <c r="G33" s="138">
        <v>0</v>
      </c>
      <c r="H33" s="138">
        <v>0</v>
      </c>
      <c r="I33" s="138">
        <v>0</v>
      </c>
      <c r="J33" s="138">
        <v>0</v>
      </c>
      <c r="K33" s="138">
        <v>0</v>
      </c>
      <c r="L33" s="138">
        <v>0</v>
      </c>
      <c r="M33" s="138">
        <v>0</v>
      </c>
      <c r="N33" s="138">
        <v>0</v>
      </c>
      <c r="O33" s="138">
        <v>0</v>
      </c>
      <c r="P33" s="138">
        <v>0</v>
      </c>
      <c r="Q33" s="138">
        <v>0</v>
      </c>
      <c r="R33" s="138">
        <v>0</v>
      </c>
      <c r="S33" s="138">
        <v>0</v>
      </c>
      <c r="T33" s="138">
        <v>0</v>
      </c>
      <c r="U33" s="138">
        <v>0</v>
      </c>
      <c r="V33" s="138">
        <v>0</v>
      </c>
      <c r="W33" s="138">
        <v>0</v>
      </c>
      <c r="X33" s="138">
        <v>0</v>
      </c>
      <c r="Y33" s="138">
        <v>0</v>
      </c>
      <c r="Z33" s="138">
        <v>0</v>
      </c>
      <c r="AA33" s="138">
        <v>0</v>
      </c>
      <c r="AB33" s="138">
        <v>0</v>
      </c>
      <c r="AC33" s="138">
        <v>0</v>
      </c>
      <c r="AD33" s="138">
        <v>0</v>
      </c>
      <c r="AE33" s="138">
        <v>0</v>
      </c>
      <c r="AF33" s="138">
        <v>0</v>
      </c>
      <c r="AG33" s="138">
        <v>0</v>
      </c>
      <c r="AH33" s="138">
        <v>0</v>
      </c>
      <c r="AI33" s="138">
        <v>0</v>
      </c>
      <c r="AJ33" s="138">
        <v>0</v>
      </c>
      <c r="AK33" s="138">
        <v>0</v>
      </c>
      <c r="AL33" s="138">
        <v>0</v>
      </c>
      <c r="AM33" s="138">
        <v>0</v>
      </c>
      <c r="AN33" s="138">
        <v>0</v>
      </c>
      <c r="AO33" s="138">
        <v>0</v>
      </c>
      <c r="AP33" s="138">
        <v>0</v>
      </c>
      <c r="AQ33" s="138">
        <v>0</v>
      </c>
      <c r="AR33" s="138">
        <v>1.2749999999999999</v>
      </c>
      <c r="AS33" s="138">
        <v>10.731</v>
      </c>
      <c r="AT33" s="138">
        <v>24.417000000000002</v>
      </c>
      <c r="AU33" s="138">
        <v>45.9</v>
      </c>
      <c r="AV33" s="138">
        <v>86.460999999999999</v>
      </c>
      <c r="AW33" s="138">
        <v>112.84399999999999</v>
      </c>
      <c r="AX33" s="138">
        <v>101.313</v>
      </c>
      <c r="AY33" s="138">
        <v>104.523</v>
      </c>
      <c r="AZ33" s="138">
        <v>109.417</v>
      </c>
      <c r="BA33" s="138">
        <v>107.491</v>
      </c>
      <c r="BB33" s="138">
        <v>112.054</v>
      </c>
      <c r="BC33" s="138">
        <v>125.285</v>
      </c>
      <c r="BD33" s="138">
        <v>132.35599999999999</v>
      </c>
      <c r="BE33" s="138">
        <v>148.73699999999999</v>
      </c>
      <c r="BF33" s="138">
        <v>168.34100000000001</v>
      </c>
      <c r="BG33" s="138">
        <v>189.08099999999999</v>
      </c>
      <c r="BH33" s="138">
        <v>209.41499999999999</v>
      </c>
      <c r="BI33" s="138">
        <v>231.1134238570055</v>
      </c>
      <c r="BJ33" s="138">
        <v>259.31581324546704</v>
      </c>
      <c r="BK33" s="138">
        <v>296.238</v>
      </c>
      <c r="BL33" s="138">
        <v>324.96100000000001</v>
      </c>
      <c r="BM33" s="138">
        <v>341.1</v>
      </c>
      <c r="BN33" s="138">
        <v>349.83600000000001</v>
      </c>
      <c r="BO33" s="138">
        <v>325.97800000000001</v>
      </c>
      <c r="BP33" s="138">
        <v>304.01600000000002</v>
      </c>
      <c r="BQ33" s="138">
        <v>285.58</v>
      </c>
      <c r="BR33" s="138">
        <v>271.61900000000003</v>
      </c>
      <c r="BS33" s="138">
        <v>0</v>
      </c>
      <c r="BT33" s="138">
        <v>0</v>
      </c>
      <c r="BU33" s="138">
        <v>0</v>
      </c>
      <c r="BV33" s="138">
        <v>0</v>
      </c>
      <c r="BW33" s="138">
        <v>0</v>
      </c>
      <c r="BX33" s="138">
        <v>0</v>
      </c>
      <c r="BY33" s="138">
        <v>0</v>
      </c>
      <c r="BZ33" s="138">
        <v>0</v>
      </c>
      <c r="CA33" s="139">
        <v>0</v>
      </c>
    </row>
    <row r="34" spans="1:79" x14ac:dyDescent="0.4">
      <c r="A34" s="136"/>
      <c r="B34" s="54" t="s">
        <v>162</v>
      </c>
      <c r="C34" s="137" t="s">
        <v>134</v>
      </c>
      <c r="D34" s="138">
        <v>0</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76.699999999999989</v>
      </c>
      <c r="AA34" s="138">
        <v>83.800000000000011</v>
      </c>
      <c r="AB34" s="138">
        <v>92.7</v>
      </c>
      <c r="AC34" s="138">
        <v>103.7</v>
      </c>
      <c r="AD34" s="138">
        <v>130.79999999999998</v>
      </c>
      <c r="AE34" s="138">
        <v>171.1</v>
      </c>
      <c r="AF34" s="138">
        <v>196.7</v>
      </c>
      <c r="AG34" s="138">
        <v>224.6</v>
      </c>
      <c r="AH34" s="138">
        <v>253</v>
      </c>
      <c r="AI34" s="138">
        <v>285</v>
      </c>
      <c r="AJ34" s="138">
        <v>329</v>
      </c>
      <c r="AK34" s="138">
        <v>367</v>
      </c>
      <c r="AL34" s="138">
        <v>399</v>
      </c>
      <c r="AM34" s="138">
        <v>428</v>
      </c>
      <c r="AN34" s="138">
        <v>441</v>
      </c>
      <c r="AO34" s="138">
        <v>470</v>
      </c>
      <c r="AP34" s="138">
        <v>505</v>
      </c>
      <c r="AQ34" s="138">
        <v>514.10199999999998</v>
      </c>
      <c r="AR34" s="138">
        <v>513.58299999999997</v>
      </c>
      <c r="AS34" s="138">
        <v>533.13800000000003</v>
      </c>
      <c r="AT34" s="138">
        <v>584.37099999999998</v>
      </c>
      <c r="AU34" s="138">
        <v>654.65499413448993</v>
      </c>
      <c r="AV34" s="138">
        <v>667.50399999999991</v>
      </c>
      <c r="AW34" s="138">
        <v>686.28399999999988</v>
      </c>
      <c r="AX34" s="138">
        <v>706.56499999999994</v>
      </c>
      <c r="AY34" s="138">
        <v>730.84699999999987</v>
      </c>
      <c r="AZ34" s="138">
        <v>742.93900000000008</v>
      </c>
      <c r="BA34" s="138">
        <v>746.97900000000004</v>
      </c>
      <c r="BB34" s="138">
        <v>760.91300000000001</v>
      </c>
      <c r="BC34" s="138">
        <v>753.17499999999995</v>
      </c>
      <c r="BD34" s="138">
        <v>759</v>
      </c>
      <c r="BE34" s="138">
        <v>778.45800000000008</v>
      </c>
      <c r="BF34" s="138">
        <v>782.50758261258761</v>
      </c>
      <c r="BG34" s="138">
        <v>783.48695761035617</v>
      </c>
      <c r="BH34" s="138">
        <v>794.55200000000002</v>
      </c>
      <c r="BI34" s="138">
        <v>787.58934177900016</v>
      </c>
      <c r="BJ34" s="138">
        <v>790.4603985399998</v>
      </c>
      <c r="BK34" s="138">
        <v>794.80543098380008</v>
      </c>
      <c r="BL34" s="138">
        <v>816.22339083000008</v>
      </c>
      <c r="BM34" s="138">
        <v>843.82698400000015</v>
      </c>
      <c r="BN34" s="138">
        <v>888.44639182000003</v>
      </c>
      <c r="BO34" s="138">
        <v>887.63814664999995</v>
      </c>
      <c r="BP34" s="138">
        <v>905.24794301000009</v>
      </c>
      <c r="BQ34" s="138">
        <v>900.69442791999995</v>
      </c>
      <c r="BR34" s="138">
        <v>907.95083237504912</v>
      </c>
      <c r="BS34" s="138">
        <v>892.04744098111667</v>
      </c>
      <c r="BT34" s="138">
        <v>861.11320264999961</v>
      </c>
      <c r="BU34" s="138">
        <v>840.41455076000034</v>
      </c>
      <c r="BV34" s="138">
        <v>839.34157132526263</v>
      </c>
      <c r="BW34" s="138">
        <v>847.75451453003882</v>
      </c>
      <c r="BX34" s="138">
        <v>849.60117108760676</v>
      </c>
      <c r="BY34" s="138">
        <v>850.20920033838956</v>
      </c>
      <c r="BZ34" s="138">
        <v>851.76236102352323</v>
      </c>
      <c r="CA34" s="139">
        <v>856.47488461857859</v>
      </c>
    </row>
    <row r="35" spans="1:79" x14ac:dyDescent="0.4">
      <c r="A35" s="136"/>
      <c r="B35" s="54" t="s">
        <v>163</v>
      </c>
      <c r="C35" s="137" t="s">
        <v>137</v>
      </c>
      <c r="D35" s="138">
        <v>0</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91</v>
      </c>
      <c r="AB35" s="138">
        <v>196</v>
      </c>
      <c r="AC35" s="138">
        <v>241.541</v>
      </c>
      <c r="AD35" s="138">
        <v>319.58499999999998</v>
      </c>
      <c r="AE35" s="138">
        <v>448.238</v>
      </c>
      <c r="AF35" s="138">
        <v>562.80799999999999</v>
      </c>
      <c r="AG35" s="138">
        <v>701.21900000000005</v>
      </c>
      <c r="AH35" s="138">
        <v>840</v>
      </c>
      <c r="AI35" s="138">
        <v>995</v>
      </c>
      <c r="AJ35" s="138">
        <v>1150</v>
      </c>
      <c r="AK35" s="138">
        <v>1370</v>
      </c>
      <c r="AL35" s="138">
        <v>1593</v>
      </c>
      <c r="AM35" s="138">
        <v>1872</v>
      </c>
      <c r="AN35" s="138">
        <v>2142</v>
      </c>
      <c r="AO35" s="138">
        <v>2349</v>
      </c>
      <c r="AP35" s="138">
        <v>2673.8379999999997</v>
      </c>
      <c r="AQ35" s="138">
        <v>2968.4050000000002</v>
      </c>
      <c r="AR35" s="138">
        <v>3359.3579999999997</v>
      </c>
      <c r="AS35" s="138">
        <v>3836.6360000000004</v>
      </c>
      <c r="AT35" s="138">
        <v>4431.0190000000002</v>
      </c>
      <c r="AU35" s="138">
        <v>5485.4179999999997</v>
      </c>
      <c r="AV35" s="138">
        <v>6209.6019999999999</v>
      </c>
      <c r="AW35" s="138">
        <v>7067.8279999999995</v>
      </c>
      <c r="AX35" s="138">
        <v>7705.134</v>
      </c>
      <c r="AY35" s="138">
        <v>271</v>
      </c>
      <c r="AZ35" s="138">
        <v>0</v>
      </c>
      <c r="BA35" s="138">
        <v>0</v>
      </c>
      <c r="BB35" s="138">
        <v>0</v>
      </c>
      <c r="BC35" s="138">
        <v>0</v>
      </c>
      <c r="BD35" s="138">
        <v>0</v>
      </c>
      <c r="BE35" s="138">
        <v>0</v>
      </c>
      <c r="BF35" s="138">
        <v>0</v>
      </c>
      <c r="BG35" s="138">
        <v>0</v>
      </c>
      <c r="BH35" s="138">
        <v>0</v>
      </c>
      <c r="BI35" s="138">
        <v>0</v>
      </c>
      <c r="BJ35" s="138">
        <v>0</v>
      </c>
      <c r="BK35" s="138">
        <v>0</v>
      </c>
      <c r="BL35" s="138">
        <v>0</v>
      </c>
      <c r="BM35" s="138">
        <v>0</v>
      </c>
      <c r="BN35" s="138">
        <v>0</v>
      </c>
      <c r="BO35" s="138">
        <v>0</v>
      </c>
      <c r="BP35" s="138">
        <v>0</v>
      </c>
      <c r="BQ35" s="138">
        <v>0</v>
      </c>
      <c r="BR35" s="138">
        <v>0</v>
      </c>
      <c r="BS35" s="138">
        <v>0</v>
      </c>
      <c r="BT35" s="138">
        <v>0</v>
      </c>
      <c r="BU35" s="138">
        <v>0</v>
      </c>
      <c r="BV35" s="138">
        <v>0</v>
      </c>
      <c r="BW35" s="138">
        <v>0</v>
      </c>
      <c r="BX35" s="138">
        <v>0</v>
      </c>
      <c r="BY35" s="138">
        <v>0</v>
      </c>
      <c r="BZ35" s="138">
        <v>0</v>
      </c>
      <c r="CA35" s="139">
        <v>0</v>
      </c>
    </row>
    <row r="36" spans="1:79" ht="27" customHeight="1" x14ac:dyDescent="0.4">
      <c r="A36" s="136"/>
      <c r="B36" s="54" t="s">
        <v>164</v>
      </c>
      <c r="C36" s="137" t="s">
        <v>144</v>
      </c>
      <c r="D36" s="138">
        <v>0</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38">
        <v>0</v>
      </c>
      <c r="AD36" s="138">
        <v>0</v>
      </c>
      <c r="AE36" s="138">
        <v>0</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c r="BD36" s="138">
        <v>0</v>
      </c>
      <c r="BE36" s="138">
        <v>0</v>
      </c>
      <c r="BF36" s="138">
        <v>0</v>
      </c>
      <c r="BG36" s="138">
        <v>0</v>
      </c>
      <c r="BH36" s="138">
        <v>0</v>
      </c>
      <c r="BI36" s="138">
        <v>0</v>
      </c>
      <c r="BJ36" s="138">
        <v>0</v>
      </c>
      <c r="BK36" s="138">
        <v>0</v>
      </c>
      <c r="BL36" s="138">
        <v>90.849720650000009</v>
      </c>
      <c r="BM36" s="138">
        <v>106.96880001999999</v>
      </c>
      <c r="BN36" s="138">
        <v>109.92031101000002</v>
      </c>
      <c r="BO36" s="138">
        <v>115.96021940000001</v>
      </c>
      <c r="BP36" s="138">
        <v>110.02752643000001</v>
      </c>
      <c r="BQ36" s="138">
        <v>101.38309716000001</v>
      </c>
      <c r="BR36" s="138">
        <v>15.698963300000001</v>
      </c>
      <c r="BS36" s="138">
        <v>0</v>
      </c>
      <c r="BT36" s="138">
        <v>0</v>
      </c>
      <c r="BU36" s="138">
        <v>0</v>
      </c>
      <c r="BV36" s="138">
        <v>0</v>
      </c>
      <c r="BW36" s="138">
        <v>0</v>
      </c>
      <c r="BX36" s="138">
        <v>0</v>
      </c>
      <c r="BY36" s="138">
        <v>0</v>
      </c>
      <c r="BZ36" s="138">
        <v>0</v>
      </c>
      <c r="CA36" s="139">
        <v>0</v>
      </c>
    </row>
    <row r="37" spans="1:79" x14ac:dyDescent="0.4">
      <c r="A37" s="136"/>
      <c r="B37" s="54" t="s">
        <v>165</v>
      </c>
      <c r="C37" s="137" t="s">
        <v>134</v>
      </c>
      <c r="D37" s="138">
        <v>0</v>
      </c>
      <c r="E37" s="138">
        <v>0</v>
      </c>
      <c r="F37" s="138">
        <v>0</v>
      </c>
      <c r="G37" s="138">
        <v>0</v>
      </c>
      <c r="H37" s="138">
        <v>0</v>
      </c>
      <c r="I37" s="138">
        <v>0</v>
      </c>
      <c r="J37" s="138">
        <v>0</v>
      </c>
      <c r="K37" s="138">
        <v>0</v>
      </c>
      <c r="L37" s="138">
        <v>0</v>
      </c>
      <c r="M37" s="138">
        <v>0</v>
      </c>
      <c r="N37" s="138">
        <v>0</v>
      </c>
      <c r="O37" s="138">
        <v>0</v>
      </c>
      <c r="P37" s="138">
        <v>0</v>
      </c>
      <c r="Q37" s="138">
        <v>0</v>
      </c>
      <c r="R37" s="138">
        <v>0</v>
      </c>
      <c r="S37" s="138">
        <v>0</v>
      </c>
      <c r="T37" s="138">
        <v>0</v>
      </c>
      <c r="U37" s="138">
        <v>0</v>
      </c>
      <c r="V37" s="138">
        <v>0</v>
      </c>
      <c r="W37" s="138">
        <v>0</v>
      </c>
      <c r="X37" s="138">
        <v>0</v>
      </c>
      <c r="Y37" s="138">
        <v>0</v>
      </c>
      <c r="Z37" s="138">
        <v>0</v>
      </c>
      <c r="AA37" s="138">
        <v>0</v>
      </c>
      <c r="AB37" s="138">
        <v>0</v>
      </c>
      <c r="AC37" s="138">
        <v>0</v>
      </c>
      <c r="AD37" s="138">
        <v>0</v>
      </c>
      <c r="AE37" s="138">
        <v>0</v>
      </c>
      <c r="AF37" s="138">
        <v>0</v>
      </c>
      <c r="AG37" s="138">
        <v>0</v>
      </c>
      <c r="AH37" s="138">
        <v>0</v>
      </c>
      <c r="AI37" s="138">
        <v>0</v>
      </c>
      <c r="AJ37" s="138">
        <v>0</v>
      </c>
      <c r="AK37" s="138">
        <v>0</v>
      </c>
      <c r="AL37" s="138">
        <v>0</v>
      </c>
      <c r="AM37" s="138">
        <v>0</v>
      </c>
      <c r="AN37" s="138">
        <v>0</v>
      </c>
      <c r="AO37" s="138">
        <v>0</v>
      </c>
      <c r="AP37" s="138">
        <v>0</v>
      </c>
      <c r="AQ37" s="138">
        <v>0</v>
      </c>
      <c r="AR37" s="138">
        <v>0</v>
      </c>
      <c r="AS37" s="138">
        <v>0</v>
      </c>
      <c r="AT37" s="138">
        <v>0</v>
      </c>
      <c r="AU37" s="138">
        <v>0</v>
      </c>
      <c r="AV37" s="138">
        <v>0</v>
      </c>
      <c r="AW37" s="138">
        <v>0</v>
      </c>
      <c r="AX37" s="138">
        <v>0</v>
      </c>
      <c r="AY37" s="138">
        <v>0</v>
      </c>
      <c r="AZ37" s="138">
        <v>0</v>
      </c>
      <c r="BA37" s="138">
        <v>0</v>
      </c>
      <c r="BB37" s="138">
        <v>0</v>
      </c>
      <c r="BC37" s="138">
        <v>0</v>
      </c>
      <c r="BD37" s="138">
        <v>0</v>
      </c>
      <c r="BE37" s="138">
        <v>5.2569999999999997</v>
      </c>
      <c r="BF37" s="138">
        <v>5.6630000000000003</v>
      </c>
      <c r="BG37" s="138">
        <v>4.9935427399999996</v>
      </c>
      <c r="BH37" s="138">
        <v>18.285</v>
      </c>
      <c r="BI37" s="138">
        <v>38.134147140000003</v>
      </c>
      <c r="BJ37" s="138">
        <v>40.277408909999998</v>
      </c>
      <c r="BK37" s="138">
        <v>46.931080800000004</v>
      </c>
      <c r="BL37" s="138">
        <v>38.630065660000305</v>
      </c>
      <c r="BM37" s="138">
        <v>48.46444386000001</v>
      </c>
      <c r="BN37" s="138">
        <v>60.721072239999998</v>
      </c>
      <c r="BO37" s="138">
        <v>52.361478550000008</v>
      </c>
      <c r="BP37" s="138">
        <v>56.829980329999998</v>
      </c>
      <c r="BQ37" s="138">
        <v>0.62293946000000011</v>
      </c>
      <c r="BR37" s="138">
        <v>0.20971916999999998</v>
      </c>
      <c r="BS37" s="138">
        <v>0.15176113999999999</v>
      </c>
      <c r="BT37" s="138">
        <v>0</v>
      </c>
      <c r="BU37" s="138">
        <v>0</v>
      </c>
      <c r="BV37" s="138">
        <v>0</v>
      </c>
      <c r="BW37" s="138">
        <v>0</v>
      </c>
      <c r="BX37" s="138">
        <v>0</v>
      </c>
      <c r="BY37" s="138">
        <v>0</v>
      </c>
      <c r="BZ37" s="138">
        <v>0</v>
      </c>
      <c r="CA37" s="139">
        <v>0</v>
      </c>
    </row>
    <row r="38" spans="1:79" x14ac:dyDescent="0.4">
      <c r="A38" s="136"/>
      <c r="B38" s="54" t="s">
        <v>166</v>
      </c>
      <c r="C38" s="142"/>
      <c r="D38" s="138">
        <f t="shared" ref="D38:BG38" si="5">SUM(D$39:D$40)</f>
        <v>0</v>
      </c>
      <c r="E38" s="138">
        <f t="shared" si="5"/>
        <v>0</v>
      </c>
      <c r="F38" s="138">
        <f t="shared" si="5"/>
        <v>0</v>
      </c>
      <c r="G38" s="138">
        <f t="shared" si="5"/>
        <v>0</v>
      </c>
      <c r="H38" s="138">
        <f t="shared" si="5"/>
        <v>0</v>
      </c>
      <c r="I38" s="138">
        <f t="shared" si="5"/>
        <v>0</v>
      </c>
      <c r="J38" s="138">
        <f t="shared" si="5"/>
        <v>0</v>
      </c>
      <c r="K38" s="138">
        <f t="shared" si="5"/>
        <v>0</v>
      </c>
      <c r="L38" s="138">
        <f t="shared" si="5"/>
        <v>0</v>
      </c>
      <c r="M38" s="138">
        <f t="shared" si="5"/>
        <v>0</v>
      </c>
      <c r="N38" s="138">
        <f t="shared" si="5"/>
        <v>0</v>
      </c>
      <c r="O38" s="138">
        <f t="shared" si="5"/>
        <v>0</v>
      </c>
      <c r="P38" s="138">
        <f t="shared" si="5"/>
        <v>0</v>
      </c>
      <c r="Q38" s="138">
        <f t="shared" si="5"/>
        <v>0</v>
      </c>
      <c r="R38" s="138">
        <f t="shared" si="5"/>
        <v>0</v>
      </c>
      <c r="S38" s="138">
        <f t="shared" si="5"/>
        <v>0</v>
      </c>
      <c r="T38" s="138">
        <f t="shared" si="5"/>
        <v>0</v>
      </c>
      <c r="U38" s="138">
        <f t="shared" si="5"/>
        <v>0</v>
      </c>
      <c r="V38" s="138">
        <f t="shared" si="5"/>
        <v>0</v>
      </c>
      <c r="W38" s="138">
        <f t="shared" si="5"/>
        <v>0</v>
      </c>
      <c r="X38" s="138">
        <f t="shared" si="5"/>
        <v>0</v>
      </c>
      <c r="Y38" s="138">
        <f t="shared" si="5"/>
        <v>0</v>
      </c>
      <c r="Z38" s="138">
        <f t="shared" si="5"/>
        <v>0</v>
      </c>
      <c r="AA38" s="138">
        <f t="shared" si="5"/>
        <v>0</v>
      </c>
      <c r="AB38" s="138">
        <f t="shared" si="5"/>
        <v>0</v>
      </c>
      <c r="AC38" s="138">
        <f t="shared" si="5"/>
        <v>0</v>
      </c>
      <c r="AD38" s="138">
        <f t="shared" si="5"/>
        <v>0</v>
      </c>
      <c r="AE38" s="138">
        <f t="shared" si="5"/>
        <v>0</v>
      </c>
      <c r="AF38" s="138">
        <f t="shared" si="5"/>
        <v>0</v>
      </c>
      <c r="AG38" s="138">
        <f t="shared" si="5"/>
        <v>0</v>
      </c>
      <c r="AH38" s="138">
        <f t="shared" si="5"/>
        <v>0</v>
      </c>
      <c r="AI38" s="138">
        <f t="shared" si="5"/>
        <v>0</v>
      </c>
      <c r="AJ38" s="138">
        <f t="shared" si="5"/>
        <v>0</v>
      </c>
      <c r="AK38" s="138">
        <f t="shared" si="5"/>
        <v>0</v>
      </c>
      <c r="AL38" s="138">
        <f t="shared" si="5"/>
        <v>0</v>
      </c>
      <c r="AM38" s="138">
        <f t="shared" si="5"/>
        <v>0</v>
      </c>
      <c r="AN38" s="138">
        <f t="shared" si="5"/>
        <v>0</v>
      </c>
      <c r="AO38" s="138">
        <f t="shared" si="5"/>
        <v>0</v>
      </c>
      <c r="AP38" s="138">
        <f t="shared" si="5"/>
        <v>0</v>
      </c>
      <c r="AQ38" s="138">
        <f t="shared" si="5"/>
        <v>0</v>
      </c>
      <c r="AR38" s="138">
        <f t="shared" si="5"/>
        <v>0</v>
      </c>
      <c r="AS38" s="138">
        <f t="shared" si="5"/>
        <v>0</v>
      </c>
      <c r="AT38" s="138">
        <f t="shared" si="5"/>
        <v>0</v>
      </c>
      <c r="AU38" s="138">
        <f t="shared" si="5"/>
        <v>0</v>
      </c>
      <c r="AV38" s="138">
        <f t="shared" si="5"/>
        <v>0</v>
      </c>
      <c r="AW38" s="138">
        <f t="shared" si="5"/>
        <v>0</v>
      </c>
      <c r="AX38" s="138">
        <f t="shared" si="5"/>
        <v>0</v>
      </c>
      <c r="AY38" s="138">
        <f t="shared" si="5"/>
        <v>0</v>
      </c>
      <c r="AZ38" s="138">
        <f t="shared" si="5"/>
        <v>2165.9229999999998</v>
      </c>
      <c r="BA38" s="138">
        <f t="shared" si="5"/>
        <v>3893.4660000000003</v>
      </c>
      <c r="BB38" s="138">
        <f t="shared" si="5"/>
        <v>3557.6930000000002</v>
      </c>
      <c r="BC38" s="138">
        <f t="shared" si="5"/>
        <v>3255.0860000000002</v>
      </c>
      <c r="BD38" s="138">
        <f t="shared" si="5"/>
        <v>2882.2200000000003</v>
      </c>
      <c r="BE38" s="138">
        <f t="shared" si="5"/>
        <v>2605.5709014073173</v>
      </c>
      <c r="BF38" s="138">
        <f t="shared" si="5"/>
        <v>2624.1158686900003</v>
      </c>
      <c r="BG38" s="138">
        <f t="shared" si="5"/>
        <v>2559.18840136366</v>
      </c>
      <c r="BH38" s="138">
        <f>SUM(BH$39:BH$40)</f>
        <v>2204.4830000000002</v>
      </c>
      <c r="BI38" s="138">
        <f>SUM(BI$39:BI$40)</f>
        <v>2311.2043118300003</v>
      </c>
      <c r="BJ38" s="138">
        <f>SUM(BJ$39:BJ$40)</f>
        <v>2439.7983671900001</v>
      </c>
      <c r="BK38" s="138">
        <f>SUM(BK$39:BK$40)</f>
        <v>2241.4881393452138</v>
      </c>
      <c r="BL38" s="138">
        <f t="shared" ref="BL38:CA38" si="6">SUM(BL$39:BL$40)</f>
        <v>2856.8277160099997</v>
      </c>
      <c r="BM38" s="138">
        <f t="shared" si="6"/>
        <v>4684.0175697100003</v>
      </c>
      <c r="BN38" s="138">
        <f t="shared" si="6"/>
        <v>4473.4852258236315</v>
      </c>
      <c r="BO38" s="138">
        <f t="shared" si="6"/>
        <v>4933.9849943699983</v>
      </c>
      <c r="BP38" s="138">
        <f t="shared" si="6"/>
        <v>5169.8070100499999</v>
      </c>
      <c r="BQ38" s="138">
        <f t="shared" si="6"/>
        <v>4338.0295486261903</v>
      </c>
      <c r="BR38" s="138">
        <f t="shared" si="6"/>
        <v>3065.0410876799992</v>
      </c>
      <c r="BS38" s="138">
        <f t="shared" si="6"/>
        <v>2313.51601579</v>
      </c>
      <c r="BT38" s="138">
        <f t="shared" si="6"/>
        <v>1875.4784224599998</v>
      </c>
      <c r="BU38" s="138">
        <f t="shared" si="6"/>
        <v>1666.9844684099987</v>
      </c>
      <c r="BV38" s="138">
        <f t="shared" si="6"/>
        <v>1289.174310268173</v>
      </c>
      <c r="BW38" s="138">
        <f t="shared" si="6"/>
        <v>2393.1234699976894</v>
      </c>
      <c r="BX38" s="138">
        <f t="shared" si="6"/>
        <v>2508.4907227721064</v>
      </c>
      <c r="BY38" s="138">
        <f t="shared" si="6"/>
        <v>2569.058114911591</v>
      </c>
      <c r="BZ38" s="138">
        <f t="shared" si="6"/>
        <v>2621.3376974382477</v>
      </c>
      <c r="CA38" s="139">
        <f t="shared" si="6"/>
        <v>2657.5914419674928</v>
      </c>
    </row>
    <row r="39" spans="1:79" x14ac:dyDescent="0.4">
      <c r="A39" s="136"/>
      <c r="B39" s="64" t="s">
        <v>141</v>
      </c>
      <c r="C39" s="137" t="s">
        <v>137</v>
      </c>
      <c r="D39" s="138">
        <v>0</v>
      </c>
      <c r="E39" s="138">
        <v>0</v>
      </c>
      <c r="F39" s="138">
        <v>0</v>
      </c>
      <c r="G39" s="138">
        <v>0</v>
      </c>
      <c r="H39" s="138">
        <v>0</v>
      </c>
      <c r="I39" s="138">
        <v>0</v>
      </c>
      <c r="J39" s="138">
        <v>0</v>
      </c>
      <c r="K39" s="138">
        <v>0</v>
      </c>
      <c r="L39" s="138">
        <v>0</v>
      </c>
      <c r="M39" s="138">
        <v>0</v>
      </c>
      <c r="N39" s="138">
        <v>0</v>
      </c>
      <c r="O39" s="138">
        <v>0</v>
      </c>
      <c r="P39" s="138">
        <v>0</v>
      </c>
      <c r="Q39" s="138">
        <v>0</v>
      </c>
      <c r="R39" s="138">
        <v>0</v>
      </c>
      <c r="S39" s="138">
        <v>0</v>
      </c>
      <c r="T39" s="138">
        <v>0</v>
      </c>
      <c r="U39" s="138">
        <v>0</v>
      </c>
      <c r="V39" s="138">
        <v>0</v>
      </c>
      <c r="W39" s="138">
        <v>0</v>
      </c>
      <c r="X39" s="138">
        <v>0</v>
      </c>
      <c r="Y39" s="138">
        <v>0</v>
      </c>
      <c r="Z39" s="138">
        <v>0</v>
      </c>
      <c r="AA39" s="138">
        <v>0</v>
      </c>
      <c r="AB39" s="138">
        <v>0</v>
      </c>
      <c r="AC39" s="138">
        <v>0</v>
      </c>
      <c r="AD39" s="138">
        <v>0</v>
      </c>
      <c r="AE39" s="138">
        <v>0</v>
      </c>
      <c r="AF39" s="138">
        <v>0</v>
      </c>
      <c r="AG39" s="138">
        <v>0</v>
      </c>
      <c r="AH39" s="138">
        <v>0</v>
      </c>
      <c r="AI39" s="138">
        <v>0</v>
      </c>
      <c r="AJ39" s="138">
        <v>0</v>
      </c>
      <c r="AK39" s="138">
        <v>0</v>
      </c>
      <c r="AL39" s="138">
        <v>0</v>
      </c>
      <c r="AM39" s="138">
        <v>0</v>
      </c>
      <c r="AN39" s="138">
        <v>0</v>
      </c>
      <c r="AO39" s="138">
        <v>0</v>
      </c>
      <c r="AP39" s="138">
        <v>0</v>
      </c>
      <c r="AQ39" s="138">
        <v>0</v>
      </c>
      <c r="AR39" s="138">
        <v>0</v>
      </c>
      <c r="AS39" s="138">
        <v>0</v>
      </c>
      <c r="AT39" s="138">
        <v>0</v>
      </c>
      <c r="AU39" s="138">
        <v>0</v>
      </c>
      <c r="AV39" s="138">
        <v>0</v>
      </c>
      <c r="AW39" s="138">
        <v>0</v>
      </c>
      <c r="AX39" s="138">
        <v>0</v>
      </c>
      <c r="AY39" s="138">
        <v>0</v>
      </c>
      <c r="AZ39" s="138">
        <v>332.70800000000008</v>
      </c>
      <c r="BA39" s="138">
        <v>475.00800000000004</v>
      </c>
      <c r="BB39" s="138">
        <v>474.24400000000003</v>
      </c>
      <c r="BC39" s="138">
        <v>459.01900000000001</v>
      </c>
      <c r="BD39" s="138">
        <v>446.95400000000001</v>
      </c>
      <c r="BE39" s="138">
        <v>469.76190140731705</v>
      </c>
      <c r="BF39" s="138">
        <v>518.64773074999994</v>
      </c>
      <c r="BG39" s="138">
        <v>507.20891397539998</v>
      </c>
      <c r="BH39" s="138">
        <v>445.23599999999999</v>
      </c>
      <c r="BI39" s="138">
        <v>486.24370455000002</v>
      </c>
      <c r="BJ39" s="138">
        <v>477.92547793</v>
      </c>
      <c r="BK39" s="138">
        <v>424.03039473491737</v>
      </c>
      <c r="BL39" s="138">
        <v>727.70019646000003</v>
      </c>
      <c r="BM39" s="138">
        <v>1088.6921164999999</v>
      </c>
      <c r="BN39" s="138">
        <v>801.16036899012533</v>
      </c>
      <c r="BO39" s="138">
        <v>749.87685299999998</v>
      </c>
      <c r="BP39" s="138">
        <v>662.33543288999988</v>
      </c>
      <c r="BQ39" s="138">
        <v>526.70929591000004</v>
      </c>
      <c r="BR39" s="138">
        <v>369.21073870999999</v>
      </c>
      <c r="BS39" s="138">
        <v>309.89859552000007</v>
      </c>
      <c r="BT39" s="138">
        <v>264.26859475999998</v>
      </c>
      <c r="BU39" s="138">
        <v>224.26502880999996</v>
      </c>
      <c r="BV39" s="138">
        <v>162.81771553482551</v>
      </c>
      <c r="BW39" s="138">
        <v>300.8610897805782</v>
      </c>
      <c r="BX39" s="138">
        <v>328.79574088563805</v>
      </c>
      <c r="BY39" s="138">
        <v>329.36311381675904</v>
      </c>
      <c r="BZ39" s="138">
        <v>343.10820700017791</v>
      </c>
      <c r="CA39" s="139">
        <v>341.93447457711386</v>
      </c>
    </row>
    <row r="40" spans="1:79" x14ac:dyDescent="0.4">
      <c r="A40" s="136"/>
      <c r="B40" s="64" t="s">
        <v>151</v>
      </c>
      <c r="C40" s="137" t="s">
        <v>144</v>
      </c>
      <c r="D40" s="138">
        <v>0</v>
      </c>
      <c r="E40" s="138">
        <v>0</v>
      </c>
      <c r="F40" s="138">
        <v>0</v>
      </c>
      <c r="G40" s="138">
        <v>0</v>
      </c>
      <c r="H40" s="138">
        <v>0</v>
      </c>
      <c r="I40" s="138">
        <v>0</v>
      </c>
      <c r="J40" s="138">
        <v>0</v>
      </c>
      <c r="K40" s="138">
        <v>0</v>
      </c>
      <c r="L40" s="138">
        <v>0</v>
      </c>
      <c r="M40" s="138">
        <v>0</v>
      </c>
      <c r="N40" s="138">
        <v>0</v>
      </c>
      <c r="O40" s="138">
        <v>0</v>
      </c>
      <c r="P40" s="138">
        <v>0</v>
      </c>
      <c r="Q40" s="138">
        <v>0</v>
      </c>
      <c r="R40" s="138">
        <v>0</v>
      </c>
      <c r="S40" s="138">
        <v>0</v>
      </c>
      <c r="T40" s="138">
        <v>0</v>
      </c>
      <c r="U40" s="138">
        <v>0</v>
      </c>
      <c r="V40" s="138">
        <v>0</v>
      </c>
      <c r="W40" s="138">
        <v>0</v>
      </c>
      <c r="X40" s="138">
        <v>0</v>
      </c>
      <c r="Y40" s="138">
        <v>0</v>
      </c>
      <c r="Z40" s="138">
        <v>0</v>
      </c>
      <c r="AA40" s="138">
        <v>0</v>
      </c>
      <c r="AB40" s="138">
        <v>0</v>
      </c>
      <c r="AC40" s="138">
        <v>0</v>
      </c>
      <c r="AD40" s="138">
        <v>0</v>
      </c>
      <c r="AE40" s="138">
        <v>0</v>
      </c>
      <c r="AF40" s="138">
        <v>0</v>
      </c>
      <c r="AG40" s="138">
        <v>0</v>
      </c>
      <c r="AH40" s="138">
        <v>0</v>
      </c>
      <c r="AI40" s="138">
        <v>0</v>
      </c>
      <c r="AJ40" s="138">
        <v>0</v>
      </c>
      <c r="AK40" s="138">
        <v>0</v>
      </c>
      <c r="AL40" s="138">
        <v>0</v>
      </c>
      <c r="AM40" s="138">
        <v>0</v>
      </c>
      <c r="AN40" s="138">
        <v>0</v>
      </c>
      <c r="AO40" s="138">
        <v>0</v>
      </c>
      <c r="AP40" s="138">
        <v>0</v>
      </c>
      <c r="AQ40" s="138">
        <v>0</v>
      </c>
      <c r="AR40" s="138">
        <v>0</v>
      </c>
      <c r="AS40" s="138">
        <v>0</v>
      </c>
      <c r="AT40" s="138">
        <v>0</v>
      </c>
      <c r="AU40" s="138">
        <v>0</v>
      </c>
      <c r="AV40" s="138">
        <v>0</v>
      </c>
      <c r="AW40" s="138">
        <v>0</v>
      </c>
      <c r="AX40" s="138">
        <v>0</v>
      </c>
      <c r="AY40" s="138">
        <v>0</v>
      </c>
      <c r="AZ40" s="138">
        <v>1833.2149999999999</v>
      </c>
      <c r="BA40" s="138">
        <v>3418.4580000000001</v>
      </c>
      <c r="BB40" s="138">
        <v>3083.4490000000001</v>
      </c>
      <c r="BC40" s="138">
        <v>2796.067</v>
      </c>
      <c r="BD40" s="138">
        <v>2435.2660000000001</v>
      </c>
      <c r="BE40" s="138">
        <v>2135.8090000000002</v>
      </c>
      <c r="BF40" s="138">
        <v>2105.4681379400004</v>
      </c>
      <c r="BG40" s="138">
        <v>2051.9794873882602</v>
      </c>
      <c r="BH40" s="138">
        <v>1759.2470000000001</v>
      </c>
      <c r="BI40" s="138">
        <v>1824.9606072800002</v>
      </c>
      <c r="BJ40" s="138">
        <v>1961.87288926</v>
      </c>
      <c r="BK40" s="138">
        <v>1817.4577446102965</v>
      </c>
      <c r="BL40" s="138">
        <v>2129.1275195499998</v>
      </c>
      <c r="BM40" s="138">
        <v>3595.32545321</v>
      </c>
      <c r="BN40" s="138">
        <v>3672.3248568335066</v>
      </c>
      <c r="BO40" s="138">
        <v>4184.1081413699985</v>
      </c>
      <c r="BP40" s="138">
        <v>4507.4715771600004</v>
      </c>
      <c r="BQ40" s="138">
        <v>3811.3202527161902</v>
      </c>
      <c r="BR40" s="138">
        <v>2695.8303489699992</v>
      </c>
      <c r="BS40" s="138">
        <v>2003.6174202700001</v>
      </c>
      <c r="BT40" s="138">
        <v>1611.2098276999998</v>
      </c>
      <c r="BU40" s="138">
        <v>1442.7194395999989</v>
      </c>
      <c r="BV40" s="138">
        <v>1126.3565947333475</v>
      </c>
      <c r="BW40" s="138">
        <v>2092.2623802171111</v>
      </c>
      <c r="BX40" s="138">
        <v>2179.6949818864682</v>
      </c>
      <c r="BY40" s="138">
        <v>2239.6950010948322</v>
      </c>
      <c r="BZ40" s="138">
        <v>2278.2294904380697</v>
      </c>
      <c r="CA40" s="139">
        <v>2315.6569673903787</v>
      </c>
    </row>
    <row r="41" spans="1:79" ht="26.25" customHeight="1" x14ac:dyDescent="0.4">
      <c r="A41" s="136"/>
      <c r="B41" s="54" t="s">
        <v>167</v>
      </c>
      <c r="C41" s="137" t="s">
        <v>137</v>
      </c>
      <c r="D41" s="138">
        <v>0</v>
      </c>
      <c r="E41" s="138">
        <v>0</v>
      </c>
      <c r="F41" s="138">
        <v>0</v>
      </c>
      <c r="G41" s="138">
        <v>0</v>
      </c>
      <c r="H41" s="138">
        <v>0</v>
      </c>
      <c r="I41" s="138">
        <v>0</v>
      </c>
      <c r="J41" s="138">
        <v>0</v>
      </c>
      <c r="K41" s="138">
        <v>0</v>
      </c>
      <c r="L41" s="138">
        <v>0</v>
      </c>
      <c r="M41" s="138">
        <v>0</v>
      </c>
      <c r="N41" s="138">
        <v>0</v>
      </c>
      <c r="O41" s="138">
        <v>0</v>
      </c>
      <c r="P41" s="138">
        <v>0</v>
      </c>
      <c r="Q41" s="138">
        <v>0</v>
      </c>
      <c r="R41" s="138">
        <v>0</v>
      </c>
      <c r="S41" s="138">
        <v>0</v>
      </c>
      <c r="T41" s="138">
        <v>0</v>
      </c>
      <c r="U41" s="138">
        <v>0</v>
      </c>
      <c r="V41" s="138">
        <v>0</v>
      </c>
      <c r="W41" s="138">
        <v>0</v>
      </c>
      <c r="X41" s="138">
        <v>0</v>
      </c>
      <c r="Y41" s="138">
        <v>0</v>
      </c>
      <c r="Z41" s="138">
        <v>40</v>
      </c>
      <c r="AA41" s="138">
        <v>42</v>
      </c>
      <c r="AB41" s="138">
        <v>42</v>
      </c>
      <c r="AC41" s="138">
        <v>42</v>
      </c>
      <c r="AD41" s="138">
        <v>47</v>
      </c>
      <c r="AE41" s="138">
        <v>55</v>
      </c>
      <c r="AF41" s="138">
        <v>81</v>
      </c>
      <c r="AG41" s="138">
        <v>92</v>
      </c>
      <c r="AH41" s="138">
        <v>105</v>
      </c>
      <c r="AI41" s="138">
        <v>125</v>
      </c>
      <c r="AJ41" s="138">
        <v>149</v>
      </c>
      <c r="AK41" s="138">
        <v>158</v>
      </c>
      <c r="AL41" s="138">
        <v>152</v>
      </c>
      <c r="AM41" s="138">
        <v>141</v>
      </c>
      <c r="AN41" s="138">
        <v>161</v>
      </c>
      <c r="AO41" s="138">
        <v>164</v>
      </c>
      <c r="AP41" s="138">
        <v>168.30699999999999</v>
      </c>
      <c r="AQ41" s="138">
        <v>50.746000000000002</v>
      </c>
      <c r="AR41" s="138">
        <v>26.87</v>
      </c>
      <c r="AS41" s="138">
        <v>30.309000000000001</v>
      </c>
      <c r="AT41" s="138">
        <v>33.664999999999999</v>
      </c>
      <c r="AU41" s="138">
        <v>30.951000000000001</v>
      </c>
      <c r="AV41" s="138">
        <v>31.5</v>
      </c>
      <c r="AW41" s="138">
        <v>33</v>
      </c>
      <c r="AX41" s="138">
        <v>27</v>
      </c>
      <c r="AY41" s="138">
        <v>28.556999999999999</v>
      </c>
      <c r="AZ41" s="138">
        <v>32.725000000000001</v>
      </c>
      <c r="BA41" s="138">
        <v>35.762999999999998</v>
      </c>
      <c r="BB41" s="138">
        <v>38.264000000000003</v>
      </c>
      <c r="BC41" s="138">
        <v>38.268000000000001</v>
      </c>
      <c r="BD41" s="138">
        <v>44.713000000000001</v>
      </c>
      <c r="BE41" s="138">
        <v>55.794706500000004</v>
      </c>
      <c r="BF41" s="138">
        <v>68.735896129999986</v>
      </c>
      <c r="BG41" s="138">
        <v>127.61983736719999</v>
      </c>
      <c r="BH41" s="138">
        <v>149.76499999999999</v>
      </c>
      <c r="BI41" s="138">
        <v>163.62538309999999</v>
      </c>
      <c r="BJ41" s="138">
        <v>175.38975154999997</v>
      </c>
      <c r="BK41" s="138">
        <v>246.68661228606564</v>
      </c>
      <c r="BL41" s="138">
        <v>320.89652102000002</v>
      </c>
      <c r="BM41" s="138">
        <v>344.51753750999995</v>
      </c>
      <c r="BN41" s="138">
        <v>343.25488572749998</v>
      </c>
      <c r="BO41" s="138">
        <v>365.53661895000005</v>
      </c>
      <c r="BP41" s="138">
        <v>395.77258469999998</v>
      </c>
      <c r="BQ41" s="138">
        <v>399.99203899000008</v>
      </c>
      <c r="BR41" s="138">
        <v>416.55604172</v>
      </c>
      <c r="BS41" s="138">
        <v>441.36019572999982</v>
      </c>
      <c r="BT41" s="138">
        <v>437.16954765999998</v>
      </c>
      <c r="BU41" s="138">
        <v>427.42290979000001</v>
      </c>
      <c r="BV41" s="138">
        <v>429.31618218760644</v>
      </c>
      <c r="BW41" s="138">
        <v>447.7378758448649</v>
      </c>
      <c r="BX41" s="138">
        <v>463.53776395181757</v>
      </c>
      <c r="BY41" s="138">
        <v>479.76980248241154</v>
      </c>
      <c r="BZ41" s="138">
        <v>493.39091545174068</v>
      </c>
      <c r="CA41" s="139">
        <v>509.24893945213807</v>
      </c>
    </row>
    <row r="42" spans="1:79" x14ac:dyDescent="0.4">
      <c r="A42" s="136"/>
      <c r="B42" s="54" t="s">
        <v>168</v>
      </c>
      <c r="C42" s="137" t="s">
        <v>137</v>
      </c>
      <c r="D42" s="138">
        <v>0</v>
      </c>
      <c r="E42" s="138">
        <v>0</v>
      </c>
      <c r="F42" s="138">
        <v>0</v>
      </c>
      <c r="G42" s="138">
        <v>0</v>
      </c>
      <c r="H42" s="138">
        <v>0</v>
      </c>
      <c r="I42" s="138">
        <v>0</v>
      </c>
      <c r="J42" s="138">
        <v>0</v>
      </c>
      <c r="K42" s="138">
        <v>0</v>
      </c>
      <c r="L42" s="138">
        <v>0</v>
      </c>
      <c r="M42" s="138">
        <v>0</v>
      </c>
      <c r="N42" s="138">
        <v>0</v>
      </c>
      <c r="O42" s="138">
        <v>0</v>
      </c>
      <c r="P42" s="138">
        <v>0</v>
      </c>
      <c r="Q42" s="138">
        <v>0</v>
      </c>
      <c r="R42" s="138">
        <v>0</v>
      </c>
      <c r="S42" s="138">
        <v>0</v>
      </c>
      <c r="T42" s="138">
        <v>0</v>
      </c>
      <c r="U42" s="138">
        <v>0</v>
      </c>
      <c r="V42" s="138">
        <v>0</v>
      </c>
      <c r="W42" s="138">
        <v>0</v>
      </c>
      <c r="X42" s="138">
        <v>0</v>
      </c>
      <c r="Y42" s="138">
        <v>0</v>
      </c>
      <c r="Z42" s="138">
        <v>0</v>
      </c>
      <c r="AA42" s="138">
        <v>0</v>
      </c>
      <c r="AB42" s="138">
        <v>0</v>
      </c>
      <c r="AC42" s="138">
        <v>0</v>
      </c>
      <c r="AD42" s="138">
        <v>0</v>
      </c>
      <c r="AE42" s="138">
        <v>0</v>
      </c>
      <c r="AF42" s="138">
        <v>0</v>
      </c>
      <c r="AG42" s="138">
        <v>0</v>
      </c>
      <c r="AH42" s="138">
        <v>16</v>
      </c>
      <c r="AI42" s="138">
        <v>16</v>
      </c>
      <c r="AJ42" s="138">
        <v>16</v>
      </c>
      <c r="AK42" s="138">
        <v>16</v>
      </c>
      <c r="AL42" s="138">
        <v>16</v>
      </c>
      <c r="AM42" s="138">
        <v>17</v>
      </c>
      <c r="AN42" s="138">
        <v>18</v>
      </c>
      <c r="AO42" s="138">
        <v>17</v>
      </c>
      <c r="AP42" s="138">
        <v>14</v>
      </c>
      <c r="AQ42" s="138">
        <v>0.434</v>
      </c>
      <c r="AR42" s="138">
        <v>0</v>
      </c>
      <c r="AS42" s="138">
        <v>0</v>
      </c>
      <c r="AT42" s="138">
        <v>0</v>
      </c>
      <c r="AU42" s="138">
        <v>0</v>
      </c>
      <c r="AV42" s="138">
        <v>0</v>
      </c>
      <c r="AW42" s="138">
        <v>0</v>
      </c>
      <c r="AX42" s="138">
        <v>0</v>
      </c>
      <c r="AY42" s="138">
        <v>0</v>
      </c>
      <c r="AZ42" s="138">
        <v>0</v>
      </c>
      <c r="BA42" s="138">
        <v>0</v>
      </c>
      <c r="BB42" s="138">
        <v>0</v>
      </c>
      <c r="BC42" s="138">
        <v>0</v>
      </c>
      <c r="BD42" s="138">
        <v>0</v>
      </c>
      <c r="BE42" s="138">
        <v>0</v>
      </c>
      <c r="BF42" s="138">
        <v>0</v>
      </c>
      <c r="BG42" s="138">
        <v>0</v>
      </c>
      <c r="BH42" s="138">
        <v>0</v>
      </c>
      <c r="BI42" s="138">
        <v>0</v>
      </c>
      <c r="BJ42" s="138">
        <v>0</v>
      </c>
      <c r="BK42" s="138">
        <v>0</v>
      </c>
      <c r="BL42" s="138">
        <v>0</v>
      </c>
      <c r="BM42" s="138">
        <v>0</v>
      </c>
      <c r="BN42" s="138">
        <v>0</v>
      </c>
      <c r="BO42" s="138"/>
      <c r="BP42" s="138"/>
      <c r="BQ42" s="138"/>
      <c r="BR42" s="138"/>
      <c r="BS42" s="138"/>
      <c r="BT42" s="138"/>
      <c r="BU42" s="138"/>
      <c r="BV42" s="138"/>
      <c r="BW42" s="138"/>
      <c r="BX42" s="138"/>
      <c r="BY42" s="138"/>
      <c r="BZ42" s="138"/>
      <c r="CA42" s="139"/>
    </row>
    <row r="43" spans="1:79" x14ac:dyDescent="0.4">
      <c r="A43" s="145"/>
      <c r="B43" s="54" t="s">
        <v>169</v>
      </c>
      <c r="C43" s="137" t="s">
        <v>134</v>
      </c>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v>5.5109329999999996</v>
      </c>
      <c r="BM43" s="138">
        <v>7.0408049999999998</v>
      </c>
      <c r="BN43" s="138">
        <v>9.2482140000000008</v>
      </c>
      <c r="BO43" s="138">
        <v>9.5133209999999995</v>
      </c>
      <c r="BP43" s="138">
        <v>9.4075343484310903</v>
      </c>
      <c r="BQ43" s="138">
        <v>9.2168086836232543</v>
      </c>
      <c r="BR43" s="138">
        <v>37.532187830000005</v>
      </c>
      <c r="BS43" s="138">
        <v>43.794516459999997</v>
      </c>
      <c r="BT43" s="138">
        <v>41.280517799999998</v>
      </c>
      <c r="BU43" s="138">
        <v>48.629247100000001</v>
      </c>
      <c r="BV43" s="138">
        <v>41.032349681177138</v>
      </c>
      <c r="BW43" s="138">
        <v>43.017536958193922</v>
      </c>
      <c r="BX43" s="138">
        <v>43.877887697357814</v>
      </c>
      <c r="BY43" s="138">
        <v>44.755445451304965</v>
      </c>
      <c r="BZ43" s="138">
        <v>45.695309805782365</v>
      </c>
      <c r="CA43" s="139">
        <v>46.654911311703799</v>
      </c>
    </row>
    <row r="44" spans="1:79" x14ac:dyDescent="0.4">
      <c r="A44" s="136"/>
      <c r="B44" s="54" t="s">
        <v>170</v>
      </c>
      <c r="C44" s="137" t="s">
        <v>134</v>
      </c>
      <c r="D44" s="138">
        <v>0</v>
      </c>
      <c r="E44" s="138">
        <v>0</v>
      </c>
      <c r="F44" s="138">
        <v>0</v>
      </c>
      <c r="G44" s="138">
        <v>0</v>
      </c>
      <c r="H44" s="138">
        <v>0</v>
      </c>
      <c r="I44" s="138">
        <v>0</v>
      </c>
      <c r="J44" s="138">
        <v>0</v>
      </c>
      <c r="K44" s="138">
        <v>0</v>
      </c>
      <c r="L44" s="138">
        <v>0</v>
      </c>
      <c r="M44" s="138">
        <v>0</v>
      </c>
      <c r="N44" s="138">
        <v>0</v>
      </c>
      <c r="O44" s="138">
        <v>0</v>
      </c>
      <c r="P44" s="138">
        <v>0</v>
      </c>
      <c r="Q44" s="138">
        <v>0</v>
      </c>
      <c r="R44" s="138">
        <v>0</v>
      </c>
      <c r="S44" s="138">
        <v>0</v>
      </c>
      <c r="T44" s="138">
        <v>0</v>
      </c>
      <c r="U44" s="138">
        <v>0</v>
      </c>
      <c r="V44" s="138">
        <v>0</v>
      </c>
      <c r="W44" s="138">
        <v>0</v>
      </c>
      <c r="X44" s="138">
        <v>0</v>
      </c>
      <c r="Y44" s="138">
        <v>0</v>
      </c>
      <c r="Z44" s="138">
        <v>0</v>
      </c>
      <c r="AA44" s="138">
        <v>0</v>
      </c>
      <c r="AB44" s="138">
        <v>0</v>
      </c>
      <c r="AC44" s="138">
        <v>0</v>
      </c>
      <c r="AD44" s="138">
        <v>0</v>
      </c>
      <c r="AE44" s="138">
        <v>0.2</v>
      </c>
      <c r="AF44" s="138">
        <v>8.1999999999999993</v>
      </c>
      <c r="AG44" s="138">
        <v>19.8</v>
      </c>
      <c r="AH44" s="138">
        <v>47</v>
      </c>
      <c r="AI44" s="138">
        <v>79</v>
      </c>
      <c r="AJ44" s="138">
        <v>125</v>
      </c>
      <c r="AK44" s="138">
        <v>173</v>
      </c>
      <c r="AL44" s="138">
        <v>236</v>
      </c>
      <c r="AM44" s="138">
        <v>304</v>
      </c>
      <c r="AN44" s="138">
        <v>356</v>
      </c>
      <c r="AO44" s="138">
        <v>422</v>
      </c>
      <c r="AP44" s="138">
        <v>514</v>
      </c>
      <c r="AQ44" s="138">
        <v>596.22199999999998</v>
      </c>
      <c r="AR44" s="138">
        <v>675.34</v>
      </c>
      <c r="AS44" s="138">
        <v>769.49900000000002</v>
      </c>
      <c r="AT44" s="138">
        <v>883.25800000000004</v>
      </c>
      <c r="AU44" s="138">
        <v>1061.8779999999999</v>
      </c>
      <c r="AV44" s="138">
        <v>68.302000000000007</v>
      </c>
      <c r="AW44" s="138">
        <v>0</v>
      </c>
      <c r="AX44" s="138">
        <v>0</v>
      </c>
      <c r="AY44" s="138">
        <v>0</v>
      </c>
      <c r="AZ44" s="138">
        <v>0</v>
      </c>
      <c r="BA44" s="138">
        <v>0</v>
      </c>
      <c r="BB44" s="138">
        <v>0</v>
      </c>
      <c r="BC44" s="138">
        <v>0</v>
      </c>
      <c r="BD44" s="138">
        <v>0</v>
      </c>
      <c r="BE44" s="138">
        <v>0</v>
      </c>
      <c r="BF44" s="138">
        <v>0</v>
      </c>
      <c r="BG44" s="138">
        <v>0</v>
      </c>
      <c r="BH44" s="138">
        <v>0</v>
      </c>
      <c r="BI44" s="138">
        <v>0</v>
      </c>
      <c r="BJ44" s="138">
        <v>0</v>
      </c>
      <c r="BK44" s="138">
        <v>0</v>
      </c>
      <c r="BL44" s="138">
        <v>0</v>
      </c>
      <c r="BM44" s="138">
        <v>0</v>
      </c>
      <c r="BN44" s="138">
        <v>0</v>
      </c>
      <c r="BO44" s="138">
        <v>0</v>
      </c>
      <c r="BP44" s="138">
        <v>0</v>
      </c>
      <c r="BQ44" s="138">
        <v>0</v>
      </c>
      <c r="BR44" s="138">
        <v>0</v>
      </c>
      <c r="BS44" s="138">
        <v>0</v>
      </c>
      <c r="BT44" s="138">
        <v>0</v>
      </c>
      <c r="BU44" s="138">
        <v>0</v>
      </c>
      <c r="BV44" s="138">
        <v>0</v>
      </c>
      <c r="BW44" s="138">
        <v>0</v>
      </c>
      <c r="BX44" s="138">
        <v>0</v>
      </c>
      <c r="BY44" s="138">
        <v>0</v>
      </c>
      <c r="BZ44" s="138">
        <v>0</v>
      </c>
      <c r="CA44" s="139">
        <v>0</v>
      </c>
    </row>
    <row r="45" spans="1:79" x14ac:dyDescent="0.4">
      <c r="A45" s="145"/>
      <c r="B45" s="54" t="s">
        <v>29</v>
      </c>
      <c r="C45" s="137" t="s">
        <v>134</v>
      </c>
      <c r="D45" s="138">
        <v>0</v>
      </c>
      <c r="E45" s="138">
        <v>0</v>
      </c>
      <c r="F45" s="138">
        <v>0</v>
      </c>
      <c r="G45" s="138">
        <v>0</v>
      </c>
      <c r="H45" s="138">
        <v>0</v>
      </c>
      <c r="I45" s="138">
        <v>0</v>
      </c>
      <c r="J45" s="138">
        <v>0</v>
      </c>
      <c r="K45" s="138">
        <v>0</v>
      </c>
      <c r="L45" s="138">
        <v>0</v>
      </c>
      <c r="M45" s="138">
        <v>0</v>
      </c>
      <c r="N45" s="138">
        <v>0</v>
      </c>
      <c r="O45" s="138">
        <v>0</v>
      </c>
      <c r="P45" s="138">
        <v>0</v>
      </c>
      <c r="Q45" s="138">
        <v>0</v>
      </c>
      <c r="R45" s="138">
        <v>0</v>
      </c>
      <c r="S45" s="138">
        <v>0</v>
      </c>
      <c r="T45" s="138">
        <v>0</v>
      </c>
      <c r="U45" s="138">
        <v>0</v>
      </c>
      <c r="V45" s="138">
        <v>0</v>
      </c>
      <c r="W45" s="138">
        <v>0</v>
      </c>
      <c r="X45" s="138">
        <v>0</v>
      </c>
      <c r="Y45" s="138">
        <v>0</v>
      </c>
      <c r="Z45" s="138">
        <v>0</v>
      </c>
      <c r="AA45" s="138">
        <v>0</v>
      </c>
      <c r="AB45" s="138">
        <v>0</v>
      </c>
      <c r="AC45" s="138">
        <v>0</v>
      </c>
      <c r="AD45" s="138">
        <v>0</v>
      </c>
      <c r="AE45" s="138">
        <v>0</v>
      </c>
      <c r="AF45" s="138">
        <v>0</v>
      </c>
      <c r="AG45" s="138">
        <v>0</v>
      </c>
      <c r="AH45" s="138">
        <v>0</v>
      </c>
      <c r="AI45" s="138">
        <v>0</v>
      </c>
      <c r="AJ45" s="138">
        <v>0</v>
      </c>
      <c r="AK45" s="138">
        <v>0</v>
      </c>
      <c r="AL45" s="138">
        <v>0</v>
      </c>
      <c r="AM45" s="138">
        <v>0</v>
      </c>
      <c r="AN45" s="138">
        <v>0</v>
      </c>
      <c r="AO45" s="138">
        <v>0</v>
      </c>
      <c r="AP45" s="138">
        <v>0</v>
      </c>
      <c r="AQ45" s="138">
        <v>0</v>
      </c>
      <c r="AR45" s="138">
        <v>0</v>
      </c>
      <c r="AS45" s="138">
        <v>0</v>
      </c>
      <c r="AT45" s="138">
        <v>0</v>
      </c>
      <c r="AU45" s="138">
        <v>0</v>
      </c>
      <c r="AV45" s="138">
        <v>0</v>
      </c>
      <c r="AW45" s="138">
        <v>0</v>
      </c>
      <c r="AX45" s="138">
        <v>0</v>
      </c>
      <c r="AY45" s="138">
        <v>0</v>
      </c>
      <c r="AZ45" s="138">
        <v>0</v>
      </c>
      <c r="BA45" s="138">
        <v>0</v>
      </c>
      <c r="BB45" s="138">
        <v>0</v>
      </c>
      <c r="BC45" s="138">
        <v>0.56699999999999995</v>
      </c>
      <c r="BD45" s="138">
        <v>42.750999999999998</v>
      </c>
      <c r="BE45" s="138">
        <v>82</v>
      </c>
      <c r="BF45" s="138">
        <v>180.13019312</v>
      </c>
      <c r="BG45" s="138">
        <v>139.34738139999999</v>
      </c>
      <c r="BH45" s="138">
        <v>87.293999999999997</v>
      </c>
      <c r="BI45" s="138">
        <v>71.74855457999999</v>
      </c>
      <c r="BJ45" s="138">
        <v>86.415832980000019</v>
      </c>
      <c r="BK45" s="138">
        <v>109.97339909</v>
      </c>
      <c r="BL45" s="138">
        <v>112.23410000000001</v>
      </c>
      <c r="BM45" s="138">
        <v>115.10395912999999</v>
      </c>
      <c r="BN45" s="138">
        <v>138.13980000000001</v>
      </c>
      <c r="BO45" s="138">
        <v>47.019696670000002</v>
      </c>
      <c r="BP45" s="138">
        <v>1.39356865</v>
      </c>
      <c r="BQ45" s="138">
        <v>0.86930000000000007</v>
      </c>
      <c r="BR45" s="138">
        <v>0.41239731999999996</v>
      </c>
      <c r="BS45" s="138">
        <v>9.3574789999999977E-2</v>
      </c>
      <c r="BT45" s="138">
        <v>2.7997579999999994E-2</v>
      </c>
      <c r="BU45" s="138">
        <v>3.2353730000000004E-2</v>
      </c>
      <c r="BV45" s="138">
        <v>0</v>
      </c>
      <c r="BW45" s="138">
        <v>0</v>
      </c>
      <c r="BX45" s="138">
        <v>0</v>
      </c>
      <c r="BY45" s="138">
        <v>0</v>
      </c>
      <c r="BZ45" s="138">
        <v>0</v>
      </c>
      <c r="CA45" s="139">
        <v>0</v>
      </c>
    </row>
    <row r="46" spans="1:79" ht="27" customHeight="1" x14ac:dyDescent="0.4">
      <c r="A46" s="145"/>
      <c r="B46" s="54" t="s">
        <v>171</v>
      </c>
      <c r="C46" s="137" t="s">
        <v>134</v>
      </c>
      <c r="D46" s="138">
        <v>0</v>
      </c>
      <c r="E46" s="138">
        <v>0</v>
      </c>
      <c r="F46" s="138">
        <v>0</v>
      </c>
      <c r="G46" s="138">
        <v>0</v>
      </c>
      <c r="H46" s="138">
        <v>0</v>
      </c>
      <c r="I46" s="138">
        <v>0</v>
      </c>
      <c r="J46" s="138">
        <v>0</v>
      </c>
      <c r="K46" s="138">
        <v>0</v>
      </c>
      <c r="L46" s="138">
        <v>0</v>
      </c>
      <c r="M46" s="138">
        <v>0</v>
      </c>
      <c r="N46" s="138">
        <v>0</v>
      </c>
      <c r="O46" s="138">
        <v>0</v>
      </c>
      <c r="P46" s="138">
        <v>0</v>
      </c>
      <c r="Q46" s="138">
        <v>0</v>
      </c>
      <c r="R46" s="138">
        <v>0</v>
      </c>
      <c r="S46" s="138">
        <v>0</v>
      </c>
      <c r="T46" s="138">
        <v>0</v>
      </c>
      <c r="U46" s="138">
        <v>0</v>
      </c>
      <c r="V46" s="138">
        <v>0</v>
      </c>
      <c r="W46" s="138">
        <v>0</v>
      </c>
      <c r="X46" s="138">
        <v>0</v>
      </c>
      <c r="Y46" s="138">
        <v>0</v>
      </c>
      <c r="Z46" s="138">
        <v>0</v>
      </c>
      <c r="AA46" s="138">
        <v>0</v>
      </c>
      <c r="AB46" s="138">
        <v>0</v>
      </c>
      <c r="AC46" s="138">
        <v>0</v>
      </c>
      <c r="AD46" s="138">
        <v>0</v>
      </c>
      <c r="AE46" s="138">
        <v>0</v>
      </c>
      <c r="AF46" s="138">
        <v>0</v>
      </c>
      <c r="AG46" s="138">
        <v>0</v>
      </c>
      <c r="AH46" s="138">
        <v>0</v>
      </c>
      <c r="AI46" s="138">
        <v>0</v>
      </c>
      <c r="AJ46" s="138">
        <v>0</v>
      </c>
      <c r="AK46" s="138">
        <v>0</v>
      </c>
      <c r="AL46" s="138">
        <v>0</v>
      </c>
      <c r="AM46" s="138">
        <v>0</v>
      </c>
      <c r="AN46" s="138">
        <v>0</v>
      </c>
      <c r="AO46" s="138">
        <v>0</v>
      </c>
      <c r="AP46" s="138">
        <v>0</v>
      </c>
      <c r="AQ46" s="138">
        <v>0</v>
      </c>
      <c r="AR46" s="138">
        <v>0</v>
      </c>
      <c r="AS46" s="138">
        <v>0</v>
      </c>
      <c r="AT46" s="138">
        <v>0</v>
      </c>
      <c r="AU46" s="138">
        <v>0</v>
      </c>
      <c r="AV46" s="138">
        <v>0</v>
      </c>
      <c r="AW46" s="138">
        <v>0</v>
      </c>
      <c r="AX46" s="138">
        <v>0</v>
      </c>
      <c r="AY46" s="138">
        <v>0</v>
      </c>
      <c r="AZ46" s="138">
        <v>0</v>
      </c>
      <c r="BA46" s="138">
        <v>0</v>
      </c>
      <c r="BB46" s="138">
        <v>0</v>
      </c>
      <c r="BC46" s="138">
        <v>0</v>
      </c>
      <c r="BD46" s="138">
        <v>0</v>
      </c>
      <c r="BE46" s="138">
        <v>0</v>
      </c>
      <c r="BF46" s="138">
        <v>0</v>
      </c>
      <c r="BG46" s="138">
        <v>0</v>
      </c>
      <c r="BH46" s="138">
        <v>0</v>
      </c>
      <c r="BI46" s="138">
        <v>0</v>
      </c>
      <c r="BJ46" s="138">
        <v>0</v>
      </c>
      <c r="BK46" s="138">
        <v>0</v>
      </c>
      <c r="BL46" s="138">
        <v>0</v>
      </c>
      <c r="BM46" s="138">
        <v>0</v>
      </c>
      <c r="BN46" s="138">
        <v>0</v>
      </c>
      <c r="BO46" s="138">
        <v>5.1059946700000003</v>
      </c>
      <c r="BP46" s="138">
        <v>18.281430299999997</v>
      </c>
      <c r="BQ46" s="138">
        <v>32.793243410000002</v>
      </c>
      <c r="BR46" s="138">
        <v>31.126738449999994</v>
      </c>
      <c r="BS46" s="138">
        <v>22.156157419999996</v>
      </c>
      <c r="BT46" s="138">
        <v>20.333625230000003</v>
      </c>
      <c r="BU46" s="138">
        <v>14.29373391</v>
      </c>
      <c r="BV46" s="138">
        <v>12.715927000000001</v>
      </c>
      <c r="BW46" s="138">
        <v>11.126143000000001</v>
      </c>
      <c r="BX46" s="138">
        <v>11.465090999999999</v>
      </c>
      <c r="BY46" s="138">
        <v>6.3175420000000004</v>
      </c>
      <c r="BZ46" s="138">
        <v>0</v>
      </c>
      <c r="CA46" s="139">
        <v>0</v>
      </c>
    </row>
    <row r="47" spans="1:79" x14ac:dyDescent="0.4">
      <c r="A47" s="136"/>
      <c r="B47" s="54" t="s">
        <v>172</v>
      </c>
      <c r="C47" s="137" t="s">
        <v>134</v>
      </c>
      <c r="D47" s="138">
        <v>0</v>
      </c>
      <c r="E47" s="138">
        <v>0</v>
      </c>
      <c r="F47" s="138">
        <v>0</v>
      </c>
      <c r="G47" s="138">
        <v>0</v>
      </c>
      <c r="H47" s="138">
        <v>0</v>
      </c>
      <c r="I47" s="138">
        <v>0</v>
      </c>
      <c r="J47" s="138">
        <v>0</v>
      </c>
      <c r="K47" s="138">
        <v>0</v>
      </c>
      <c r="L47" s="138">
        <v>0</v>
      </c>
      <c r="M47" s="138">
        <v>0</v>
      </c>
      <c r="N47" s="138">
        <v>0</v>
      </c>
      <c r="O47" s="138">
        <v>0</v>
      </c>
      <c r="P47" s="138">
        <v>0</v>
      </c>
      <c r="Q47" s="138">
        <v>0</v>
      </c>
      <c r="R47" s="138">
        <v>0</v>
      </c>
      <c r="S47" s="138">
        <v>0</v>
      </c>
      <c r="T47" s="138">
        <v>0</v>
      </c>
      <c r="U47" s="138">
        <v>0</v>
      </c>
      <c r="V47" s="138">
        <v>0</v>
      </c>
      <c r="W47" s="138">
        <v>0</v>
      </c>
      <c r="X47" s="138">
        <v>0</v>
      </c>
      <c r="Y47" s="138">
        <v>0</v>
      </c>
      <c r="Z47" s="138">
        <v>0</v>
      </c>
      <c r="AA47" s="138">
        <v>0</v>
      </c>
      <c r="AB47" s="138">
        <v>0</v>
      </c>
      <c r="AC47" s="138">
        <v>0</v>
      </c>
      <c r="AD47" s="138">
        <v>0</v>
      </c>
      <c r="AE47" s="138">
        <v>0</v>
      </c>
      <c r="AF47" s="138">
        <v>17.8</v>
      </c>
      <c r="AG47" s="138">
        <v>6</v>
      </c>
      <c r="AH47" s="138">
        <v>22</v>
      </c>
      <c r="AI47" s="138">
        <v>43</v>
      </c>
      <c r="AJ47" s="138">
        <v>61</v>
      </c>
      <c r="AK47" s="138">
        <v>76</v>
      </c>
      <c r="AL47" s="138">
        <v>91</v>
      </c>
      <c r="AM47" s="138">
        <v>107</v>
      </c>
      <c r="AN47" s="138">
        <v>120</v>
      </c>
      <c r="AO47" s="138">
        <v>134</v>
      </c>
      <c r="AP47" s="138">
        <v>148</v>
      </c>
      <c r="AQ47" s="138">
        <v>162.69300000000001</v>
      </c>
      <c r="AR47" s="138">
        <v>179.143</v>
      </c>
      <c r="AS47" s="138">
        <v>199.464</v>
      </c>
      <c r="AT47" s="138">
        <v>228.85900000000001</v>
      </c>
      <c r="AU47" s="138">
        <v>248.62757479708401</v>
      </c>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9"/>
    </row>
    <row r="48" spans="1:79" x14ac:dyDescent="0.4">
      <c r="A48" s="136"/>
      <c r="B48" s="54" t="s">
        <v>173</v>
      </c>
      <c r="C48" s="137" t="s">
        <v>134</v>
      </c>
      <c r="D48" s="138">
        <v>0</v>
      </c>
      <c r="E48" s="138">
        <v>0</v>
      </c>
      <c r="F48" s="138">
        <v>0</v>
      </c>
      <c r="G48" s="138">
        <v>0</v>
      </c>
      <c r="H48" s="138">
        <v>0</v>
      </c>
      <c r="I48" s="138">
        <v>0</v>
      </c>
      <c r="J48" s="138">
        <v>0</v>
      </c>
      <c r="K48" s="138">
        <v>0</v>
      </c>
      <c r="L48" s="138">
        <v>0</v>
      </c>
      <c r="M48" s="138">
        <v>0</v>
      </c>
      <c r="N48" s="138">
        <v>0</v>
      </c>
      <c r="O48" s="138">
        <v>0</v>
      </c>
      <c r="P48" s="138">
        <v>0</v>
      </c>
      <c r="Q48" s="138">
        <v>0</v>
      </c>
      <c r="R48" s="138">
        <v>0</v>
      </c>
      <c r="S48" s="138">
        <v>0</v>
      </c>
      <c r="T48" s="138">
        <v>0</v>
      </c>
      <c r="U48" s="138">
        <v>0</v>
      </c>
      <c r="V48" s="138">
        <v>0</v>
      </c>
      <c r="W48" s="138">
        <v>0</v>
      </c>
      <c r="X48" s="138">
        <v>0</v>
      </c>
      <c r="Y48" s="138">
        <v>0</v>
      </c>
      <c r="Z48" s="138">
        <v>0</v>
      </c>
      <c r="AA48" s="138">
        <v>0</v>
      </c>
      <c r="AB48" s="138">
        <v>0</v>
      </c>
      <c r="AC48" s="138">
        <v>0</v>
      </c>
      <c r="AD48" s="138">
        <v>0</v>
      </c>
      <c r="AE48" s="138">
        <v>0</v>
      </c>
      <c r="AF48" s="138">
        <v>0</v>
      </c>
      <c r="AG48" s="138">
        <v>0</v>
      </c>
      <c r="AH48" s="138">
        <v>0</v>
      </c>
      <c r="AI48" s="138">
        <v>0</v>
      </c>
      <c r="AJ48" s="138">
        <v>0</v>
      </c>
      <c r="AK48" s="138">
        <v>0</v>
      </c>
      <c r="AL48" s="138">
        <v>0</v>
      </c>
      <c r="AM48" s="138">
        <v>0</v>
      </c>
      <c r="AN48" s="138">
        <v>0</v>
      </c>
      <c r="AO48" s="138">
        <v>0</v>
      </c>
      <c r="AP48" s="138">
        <v>0</v>
      </c>
      <c r="AQ48" s="138">
        <v>0</v>
      </c>
      <c r="AR48" s="138">
        <v>0</v>
      </c>
      <c r="AS48" s="138">
        <v>0</v>
      </c>
      <c r="AT48" s="138">
        <v>0</v>
      </c>
      <c r="AU48" s="138">
        <v>0</v>
      </c>
      <c r="AV48" s="138">
        <v>0</v>
      </c>
      <c r="AW48" s="138">
        <v>0</v>
      </c>
      <c r="AX48" s="138">
        <v>0</v>
      </c>
      <c r="AY48" s="138">
        <v>0</v>
      </c>
      <c r="AZ48" s="138">
        <v>0</v>
      </c>
      <c r="BA48" s="138">
        <v>0</v>
      </c>
      <c r="BB48" s="138">
        <v>0</v>
      </c>
      <c r="BC48" s="138">
        <v>0</v>
      </c>
      <c r="BD48" s="138">
        <v>0</v>
      </c>
      <c r="BE48" s="138">
        <v>0</v>
      </c>
      <c r="BF48" s="138">
        <v>0</v>
      </c>
      <c r="BG48" s="138">
        <v>0</v>
      </c>
      <c r="BH48" s="138">
        <v>0</v>
      </c>
      <c r="BI48" s="138">
        <v>878.05845391999992</v>
      </c>
      <c r="BJ48" s="138">
        <v>0</v>
      </c>
      <c r="BK48" s="138">
        <v>0</v>
      </c>
      <c r="BL48" s="138">
        <v>0</v>
      </c>
      <c r="BM48" s="138">
        <v>0</v>
      </c>
      <c r="BN48" s="138">
        <v>0</v>
      </c>
      <c r="BO48" s="138">
        <v>0</v>
      </c>
      <c r="BP48" s="138">
        <v>0</v>
      </c>
      <c r="BQ48" s="138">
        <v>0</v>
      </c>
      <c r="BR48" s="138">
        <v>0</v>
      </c>
      <c r="BS48" s="138">
        <v>0</v>
      </c>
      <c r="BT48" s="138">
        <v>0</v>
      </c>
      <c r="BU48" s="138">
        <v>0</v>
      </c>
      <c r="BV48" s="138">
        <v>0</v>
      </c>
      <c r="BW48" s="138">
        <v>0</v>
      </c>
      <c r="BX48" s="138">
        <v>0</v>
      </c>
      <c r="BY48" s="138">
        <v>0</v>
      </c>
      <c r="BZ48" s="138">
        <v>0</v>
      </c>
      <c r="CA48" s="139">
        <v>0</v>
      </c>
    </row>
    <row r="49" spans="1:79" x14ac:dyDescent="0.4">
      <c r="A49" s="136"/>
      <c r="B49" s="54" t="s">
        <v>174</v>
      </c>
      <c r="C49" s="137" t="s">
        <v>134</v>
      </c>
      <c r="D49" s="138">
        <v>0</v>
      </c>
      <c r="E49" s="138">
        <v>0</v>
      </c>
      <c r="F49" s="138">
        <v>0</v>
      </c>
      <c r="G49" s="138">
        <v>0</v>
      </c>
      <c r="H49" s="138">
        <v>0</v>
      </c>
      <c r="I49" s="138">
        <v>0</v>
      </c>
      <c r="J49" s="138">
        <v>0</v>
      </c>
      <c r="K49" s="138">
        <v>0</v>
      </c>
      <c r="L49" s="138">
        <v>0</v>
      </c>
      <c r="M49" s="138">
        <v>0</v>
      </c>
      <c r="N49" s="138">
        <v>0</v>
      </c>
      <c r="O49" s="138">
        <v>0</v>
      </c>
      <c r="P49" s="138">
        <v>0</v>
      </c>
      <c r="Q49" s="138">
        <v>0</v>
      </c>
      <c r="R49" s="138">
        <v>0</v>
      </c>
      <c r="S49" s="138">
        <v>0</v>
      </c>
      <c r="T49" s="138">
        <v>0</v>
      </c>
      <c r="U49" s="138">
        <v>0</v>
      </c>
      <c r="V49" s="138">
        <v>0</v>
      </c>
      <c r="W49" s="138">
        <v>0</v>
      </c>
      <c r="X49" s="138">
        <v>0</v>
      </c>
      <c r="Y49" s="138">
        <v>0</v>
      </c>
      <c r="Z49" s="138">
        <v>0</v>
      </c>
      <c r="AA49" s="138">
        <v>0</v>
      </c>
      <c r="AB49" s="138">
        <v>0</v>
      </c>
      <c r="AC49" s="138">
        <v>0</v>
      </c>
      <c r="AD49" s="138">
        <v>0</v>
      </c>
      <c r="AE49" s="138">
        <v>0</v>
      </c>
      <c r="AF49" s="138">
        <v>0</v>
      </c>
      <c r="AG49" s="138">
        <v>0</v>
      </c>
      <c r="AH49" s="138">
        <v>0</v>
      </c>
      <c r="AI49" s="138">
        <v>0</v>
      </c>
      <c r="AJ49" s="138">
        <v>0</v>
      </c>
      <c r="AK49" s="138">
        <v>0</v>
      </c>
      <c r="AL49" s="138">
        <v>0</v>
      </c>
      <c r="AM49" s="138">
        <v>0</v>
      </c>
      <c r="AN49" s="138">
        <v>0</v>
      </c>
      <c r="AO49" s="138">
        <v>0</v>
      </c>
      <c r="AP49" s="138">
        <v>0</v>
      </c>
      <c r="AQ49" s="138">
        <v>0</v>
      </c>
      <c r="AR49" s="138">
        <v>0</v>
      </c>
      <c r="AS49" s="138">
        <v>0</v>
      </c>
      <c r="AT49" s="138">
        <v>0</v>
      </c>
      <c r="AU49" s="138">
        <v>0</v>
      </c>
      <c r="AV49" s="138">
        <v>0</v>
      </c>
      <c r="AW49" s="138">
        <v>0</v>
      </c>
      <c r="AX49" s="138">
        <v>0</v>
      </c>
      <c r="AY49" s="138">
        <v>0</v>
      </c>
      <c r="AZ49" s="138">
        <v>0</v>
      </c>
      <c r="BA49" s="138">
        <v>0</v>
      </c>
      <c r="BB49" s="138">
        <v>0</v>
      </c>
      <c r="BC49" s="138">
        <v>0</v>
      </c>
      <c r="BD49" s="138">
        <v>0</v>
      </c>
      <c r="BE49" s="138">
        <v>0</v>
      </c>
      <c r="BF49" s="138">
        <v>0</v>
      </c>
      <c r="BG49" s="138">
        <v>0</v>
      </c>
      <c r="BH49" s="138">
        <v>512.54700000000003</v>
      </c>
      <c r="BI49" s="138">
        <v>253.96029677999999</v>
      </c>
      <c r="BJ49" s="138">
        <v>0</v>
      </c>
      <c r="BK49" s="138">
        <v>0</v>
      </c>
      <c r="BL49" s="138">
        <v>0</v>
      </c>
      <c r="BM49" s="138">
        <v>0</v>
      </c>
      <c r="BN49" s="138">
        <v>0</v>
      </c>
      <c r="BO49" s="138">
        <v>0</v>
      </c>
      <c r="BP49" s="138">
        <v>0</v>
      </c>
      <c r="BQ49" s="138">
        <v>0</v>
      </c>
      <c r="BR49" s="138">
        <v>0</v>
      </c>
      <c r="BS49" s="138">
        <v>0</v>
      </c>
      <c r="BT49" s="138">
        <v>0</v>
      </c>
      <c r="BU49" s="138">
        <v>0</v>
      </c>
      <c r="BV49" s="138">
        <v>0</v>
      </c>
      <c r="BW49" s="138">
        <v>0</v>
      </c>
      <c r="BX49" s="138">
        <v>0</v>
      </c>
      <c r="BY49" s="138">
        <v>0</v>
      </c>
      <c r="BZ49" s="138">
        <v>0</v>
      </c>
      <c r="CA49" s="139">
        <v>0</v>
      </c>
    </row>
    <row r="50" spans="1:79" x14ac:dyDescent="0.4">
      <c r="A50" s="136"/>
      <c r="B50" s="54" t="s">
        <v>175</v>
      </c>
      <c r="C50" s="137" t="s">
        <v>134</v>
      </c>
      <c r="D50" s="138">
        <v>0</v>
      </c>
      <c r="E50" s="138">
        <v>0</v>
      </c>
      <c r="F50" s="138">
        <v>0</v>
      </c>
      <c r="G50" s="138">
        <v>0</v>
      </c>
      <c r="H50" s="138">
        <v>0</v>
      </c>
      <c r="I50" s="138">
        <v>0</v>
      </c>
      <c r="J50" s="138">
        <v>0</v>
      </c>
      <c r="K50" s="138">
        <v>0</v>
      </c>
      <c r="L50" s="138">
        <v>0</v>
      </c>
      <c r="M50" s="138">
        <v>0</v>
      </c>
      <c r="N50" s="138">
        <v>0</v>
      </c>
      <c r="O50" s="138">
        <v>0</v>
      </c>
      <c r="P50" s="138">
        <v>0</v>
      </c>
      <c r="Q50" s="138">
        <v>0</v>
      </c>
      <c r="R50" s="138">
        <v>0</v>
      </c>
      <c r="S50" s="138">
        <v>0</v>
      </c>
      <c r="T50" s="138">
        <v>0</v>
      </c>
      <c r="U50" s="138">
        <v>0</v>
      </c>
      <c r="V50" s="138">
        <v>0</v>
      </c>
      <c r="W50" s="138">
        <v>0</v>
      </c>
      <c r="X50" s="138">
        <v>0</v>
      </c>
      <c r="Y50" s="138">
        <v>0</v>
      </c>
      <c r="Z50" s="138">
        <v>0</v>
      </c>
      <c r="AA50" s="138">
        <v>0</v>
      </c>
      <c r="AB50" s="138">
        <v>0</v>
      </c>
      <c r="AC50" s="138">
        <v>0</v>
      </c>
      <c r="AD50" s="138">
        <v>0</v>
      </c>
      <c r="AE50" s="138">
        <v>0</v>
      </c>
      <c r="AF50" s="138">
        <v>0</v>
      </c>
      <c r="AG50" s="138">
        <v>0</v>
      </c>
      <c r="AH50" s="138">
        <v>0</v>
      </c>
      <c r="AI50" s="138">
        <v>0</v>
      </c>
      <c r="AJ50" s="138">
        <v>0</v>
      </c>
      <c r="AK50" s="138">
        <v>0</v>
      </c>
      <c r="AL50" s="138">
        <v>0</v>
      </c>
      <c r="AM50" s="138">
        <v>0</v>
      </c>
      <c r="AN50" s="138">
        <v>0</v>
      </c>
      <c r="AO50" s="138">
        <v>0</v>
      </c>
      <c r="AP50" s="138">
        <v>0</v>
      </c>
      <c r="AQ50" s="138">
        <v>0</v>
      </c>
      <c r="AR50" s="138">
        <v>0</v>
      </c>
      <c r="AS50" s="138">
        <v>0</v>
      </c>
      <c r="AT50" s="138">
        <v>0</v>
      </c>
      <c r="AU50" s="138">
        <v>0</v>
      </c>
      <c r="AV50" s="138">
        <v>0</v>
      </c>
      <c r="AW50" s="138">
        <v>0</v>
      </c>
      <c r="AX50" s="138">
        <v>0</v>
      </c>
      <c r="AY50" s="138">
        <v>0</v>
      </c>
      <c r="AZ50" s="138">
        <v>0</v>
      </c>
      <c r="BA50" s="138">
        <v>0</v>
      </c>
      <c r="BB50" s="138">
        <v>0</v>
      </c>
      <c r="BC50" s="138">
        <v>0</v>
      </c>
      <c r="BD50" s="138">
        <v>305.50299999999999</v>
      </c>
      <c r="BE50" s="138">
        <v>364.963506</v>
      </c>
      <c r="BF50" s="138">
        <v>374.49799999999999</v>
      </c>
      <c r="BG50" s="138">
        <v>411.85500000000002</v>
      </c>
      <c r="BH50" s="138">
        <v>435.49299999999999</v>
      </c>
      <c r="BI50" s="138">
        <v>460.57299999999998</v>
      </c>
      <c r="BJ50" s="138">
        <v>487.84199999999998</v>
      </c>
      <c r="BK50" s="138">
        <v>509.73661300000003</v>
      </c>
      <c r="BL50" s="138">
        <v>527.65851588422947</v>
      </c>
      <c r="BM50" s="138">
        <v>548.84926471978326</v>
      </c>
      <c r="BN50" s="138">
        <v>578.13293398888891</v>
      </c>
      <c r="BO50" s="138">
        <v>587.18538852998768</v>
      </c>
      <c r="BP50" s="138">
        <v>595.99799999999993</v>
      </c>
      <c r="BQ50" s="138">
        <v>606.39532681999992</v>
      </c>
      <c r="BR50" s="138">
        <v>611.93929700000001</v>
      </c>
      <c r="BS50" s="138">
        <v>621.7497810999995</v>
      </c>
      <c r="BT50" s="138">
        <v>627.55100000000004</v>
      </c>
      <c r="BU50" s="138">
        <v>654.75289959999998</v>
      </c>
      <c r="BV50" s="138">
        <v>468</v>
      </c>
      <c r="BW50" s="138">
        <v>247</v>
      </c>
      <c r="BX50" s="138">
        <v>0</v>
      </c>
      <c r="BY50" s="138">
        <v>0</v>
      </c>
      <c r="BZ50" s="138">
        <v>0</v>
      </c>
      <c r="CA50" s="139">
        <v>0</v>
      </c>
    </row>
    <row r="51" spans="1:79" ht="27" customHeight="1" x14ac:dyDescent="0.4">
      <c r="A51" s="136"/>
      <c r="B51" s="54" t="s">
        <v>30</v>
      </c>
      <c r="C51" s="137" t="s">
        <v>144</v>
      </c>
      <c r="D51" s="138">
        <v>0</v>
      </c>
      <c r="E51" s="138">
        <v>0</v>
      </c>
      <c r="F51" s="138">
        <v>0</v>
      </c>
      <c r="G51" s="138">
        <v>0</v>
      </c>
      <c r="H51" s="138">
        <v>0</v>
      </c>
      <c r="I51" s="138">
        <v>0</v>
      </c>
      <c r="J51" s="138">
        <v>0</v>
      </c>
      <c r="K51" s="138">
        <v>0</v>
      </c>
      <c r="L51" s="138">
        <v>0</v>
      </c>
      <c r="M51" s="138">
        <v>0</v>
      </c>
      <c r="N51" s="138">
        <v>0</v>
      </c>
      <c r="O51" s="138">
        <v>0</v>
      </c>
      <c r="P51" s="138">
        <v>0</v>
      </c>
      <c r="Q51" s="138">
        <v>0</v>
      </c>
      <c r="R51" s="138">
        <v>0</v>
      </c>
      <c r="S51" s="138">
        <v>0</v>
      </c>
      <c r="T51" s="138">
        <v>0</v>
      </c>
      <c r="U51" s="138">
        <v>0</v>
      </c>
      <c r="V51" s="138">
        <v>0</v>
      </c>
      <c r="W51" s="138">
        <v>0</v>
      </c>
      <c r="X51" s="138">
        <v>0</v>
      </c>
      <c r="Y51" s="138">
        <v>0</v>
      </c>
      <c r="Z51" s="138">
        <v>0</v>
      </c>
      <c r="AA51" s="138">
        <v>0</v>
      </c>
      <c r="AB51" s="138">
        <v>0</v>
      </c>
      <c r="AC51" s="138">
        <v>0</v>
      </c>
      <c r="AD51" s="138">
        <v>0</v>
      </c>
      <c r="AE51" s="138">
        <v>0</v>
      </c>
      <c r="AF51" s="138">
        <v>0</v>
      </c>
      <c r="AG51" s="138">
        <v>0</v>
      </c>
      <c r="AH51" s="138">
        <v>0</v>
      </c>
      <c r="AI51" s="138">
        <v>0</v>
      </c>
      <c r="AJ51" s="138">
        <v>0</v>
      </c>
      <c r="AK51" s="138">
        <v>0</v>
      </c>
      <c r="AL51" s="138">
        <v>0</v>
      </c>
      <c r="AM51" s="138">
        <v>0</v>
      </c>
      <c r="AN51" s="138">
        <v>0</v>
      </c>
      <c r="AO51" s="138">
        <v>0</v>
      </c>
      <c r="AP51" s="138">
        <v>0</v>
      </c>
      <c r="AQ51" s="138">
        <v>0</v>
      </c>
      <c r="AR51" s="138">
        <v>0</v>
      </c>
      <c r="AS51" s="138">
        <v>0</v>
      </c>
      <c r="AT51" s="138">
        <v>0</v>
      </c>
      <c r="AU51" s="138">
        <v>0</v>
      </c>
      <c r="AV51" s="138">
        <v>0</v>
      </c>
      <c r="AW51" s="138">
        <v>0</v>
      </c>
      <c r="AX51" s="138">
        <v>0</v>
      </c>
      <c r="AY51" s="138">
        <v>0</v>
      </c>
      <c r="AZ51" s="138">
        <v>0</v>
      </c>
      <c r="BA51" s="138">
        <v>0</v>
      </c>
      <c r="BB51" s="138">
        <v>0</v>
      </c>
      <c r="BC51" s="138">
        <v>0</v>
      </c>
      <c r="BD51" s="138">
        <v>0</v>
      </c>
      <c r="BE51" s="138">
        <v>0</v>
      </c>
      <c r="BF51" s="138">
        <v>0</v>
      </c>
      <c r="BG51" s="138">
        <v>2336.1031234350612</v>
      </c>
      <c r="BH51" s="138">
        <v>5970.616</v>
      </c>
      <c r="BI51" s="138">
        <v>6426.2752195999992</v>
      </c>
      <c r="BJ51" s="138">
        <v>6868.5436595999981</v>
      </c>
      <c r="BK51" s="138">
        <v>7367.1248207140325</v>
      </c>
      <c r="BL51" s="138">
        <v>7703.3184822999983</v>
      </c>
      <c r="BM51" s="138">
        <v>8128.8851483599992</v>
      </c>
      <c r="BN51" s="138">
        <v>8242.1568431600008</v>
      </c>
      <c r="BO51" s="138">
        <v>8052.1531093100002</v>
      </c>
      <c r="BP51" s="138">
        <v>7510.8751163199995</v>
      </c>
      <c r="BQ51" s="138">
        <v>7041.5234761999718</v>
      </c>
      <c r="BR51" s="138">
        <v>6576.0799377400017</v>
      </c>
      <c r="BS51" s="138">
        <v>6078.7060508699969</v>
      </c>
      <c r="BT51" s="138">
        <v>5665.5855551100012</v>
      </c>
      <c r="BU51" s="138">
        <v>5367.6480182400001</v>
      </c>
      <c r="BV51" s="138">
        <v>5059.1516466858347</v>
      </c>
      <c r="BW51" s="138">
        <v>4951.1014240060513</v>
      </c>
      <c r="BX51" s="138">
        <v>4806.4475651190032</v>
      </c>
      <c r="BY51" s="138">
        <v>4647.6510313023509</v>
      </c>
      <c r="BZ51" s="138">
        <v>4543.5825521712604</v>
      </c>
      <c r="CA51" s="139">
        <v>4496.9572048842238</v>
      </c>
    </row>
    <row r="52" spans="1:79" x14ac:dyDescent="0.4">
      <c r="A52" s="136"/>
      <c r="B52" s="146" t="s">
        <v>176</v>
      </c>
      <c r="C52" s="137" t="s">
        <v>134</v>
      </c>
      <c r="D52" s="138">
        <v>0</v>
      </c>
      <c r="E52" s="138">
        <v>0</v>
      </c>
      <c r="F52" s="138">
        <v>0</v>
      </c>
      <c r="G52" s="138">
        <v>0</v>
      </c>
      <c r="H52" s="138">
        <v>0</v>
      </c>
      <c r="I52" s="138">
        <v>0</v>
      </c>
      <c r="J52" s="138">
        <v>0</v>
      </c>
      <c r="K52" s="138">
        <v>0</v>
      </c>
      <c r="L52" s="138">
        <v>0</v>
      </c>
      <c r="M52" s="138">
        <v>0</v>
      </c>
      <c r="N52" s="138">
        <v>0</v>
      </c>
      <c r="O52" s="138">
        <v>0</v>
      </c>
      <c r="P52" s="138">
        <v>0</v>
      </c>
      <c r="Q52" s="138">
        <v>0</v>
      </c>
      <c r="R52" s="138">
        <v>0</v>
      </c>
      <c r="S52" s="138">
        <v>0</v>
      </c>
      <c r="T52" s="138">
        <v>0</v>
      </c>
      <c r="U52" s="138">
        <v>0</v>
      </c>
      <c r="V52" s="138">
        <v>0</v>
      </c>
      <c r="W52" s="138">
        <v>0</v>
      </c>
      <c r="X52" s="138">
        <v>0</v>
      </c>
      <c r="Y52" s="138">
        <v>0</v>
      </c>
      <c r="Z52" s="138">
        <v>0</v>
      </c>
      <c r="AA52" s="138">
        <v>0</v>
      </c>
      <c r="AB52" s="138">
        <v>0</v>
      </c>
      <c r="AC52" s="138">
        <v>0</v>
      </c>
      <c r="AD52" s="138">
        <v>0</v>
      </c>
      <c r="AE52" s="138">
        <v>0</v>
      </c>
      <c r="AF52" s="138">
        <v>0</v>
      </c>
      <c r="AG52" s="138">
        <v>0</v>
      </c>
      <c r="AH52" s="138">
        <v>0</v>
      </c>
      <c r="AI52" s="138">
        <v>0</v>
      </c>
      <c r="AJ52" s="138">
        <v>0</v>
      </c>
      <c r="AK52" s="138">
        <v>0</v>
      </c>
      <c r="AL52" s="138">
        <v>0</v>
      </c>
      <c r="AM52" s="138">
        <v>0</v>
      </c>
      <c r="AN52" s="138">
        <v>0</v>
      </c>
      <c r="AO52" s="138">
        <v>0</v>
      </c>
      <c r="AP52" s="138">
        <v>0</v>
      </c>
      <c r="AQ52" s="138">
        <v>0</v>
      </c>
      <c r="AR52" s="138">
        <v>0</v>
      </c>
      <c r="AS52" s="138">
        <v>0</v>
      </c>
      <c r="AT52" s="138">
        <v>0</v>
      </c>
      <c r="AU52" s="138">
        <v>0</v>
      </c>
      <c r="AV52" s="138">
        <v>0</v>
      </c>
      <c r="AW52" s="138">
        <v>0</v>
      </c>
      <c r="AX52" s="138">
        <v>0</v>
      </c>
      <c r="AY52" s="138">
        <v>0</v>
      </c>
      <c r="AZ52" s="138">
        <v>0</v>
      </c>
      <c r="BA52" s="138">
        <v>0</v>
      </c>
      <c r="BB52" s="138">
        <v>0</v>
      </c>
      <c r="BC52" s="138">
        <v>0</v>
      </c>
      <c r="BD52" s="138">
        <v>0</v>
      </c>
      <c r="BE52" s="138">
        <v>0</v>
      </c>
      <c r="BF52" s="138">
        <v>0</v>
      </c>
      <c r="BG52" s="138">
        <v>0</v>
      </c>
      <c r="BH52" s="138">
        <v>0</v>
      </c>
      <c r="BI52" s="138">
        <v>0</v>
      </c>
      <c r="BJ52" s="138">
        <v>0</v>
      </c>
      <c r="BK52" s="138">
        <v>0</v>
      </c>
      <c r="BL52" s="138">
        <v>0</v>
      </c>
      <c r="BM52" s="138">
        <v>0</v>
      </c>
      <c r="BN52" s="138">
        <v>0</v>
      </c>
      <c r="BO52" s="138">
        <v>0</v>
      </c>
      <c r="BP52" s="138">
        <v>0</v>
      </c>
      <c r="BQ52" s="138">
        <v>160.53506744000006</v>
      </c>
      <c r="BR52" s="138">
        <v>1564.5904814800003</v>
      </c>
      <c r="BS52" s="138">
        <v>3004.5842815999968</v>
      </c>
      <c r="BT52" s="138">
        <v>5160.3793347999208</v>
      </c>
      <c r="BU52" s="138">
        <v>8649.7824964016072</v>
      </c>
      <c r="BV52" s="138">
        <v>10608.442268049674</v>
      </c>
      <c r="BW52" s="138">
        <v>13074.969437394106</v>
      </c>
      <c r="BX52" s="138">
        <v>15078.655888847828</v>
      </c>
      <c r="BY52" s="138">
        <v>16550.540425017425</v>
      </c>
      <c r="BZ52" s="138">
        <v>18102.061710824117</v>
      </c>
      <c r="CA52" s="139">
        <v>19650.20675444946</v>
      </c>
    </row>
    <row r="53" spans="1:79" x14ac:dyDescent="0.4">
      <c r="A53" s="145"/>
      <c r="B53" s="147" t="s">
        <v>177</v>
      </c>
      <c r="C53" s="137" t="s">
        <v>134</v>
      </c>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v>3.4569999999999999</v>
      </c>
      <c r="AY53" s="138">
        <v>4.1285950413223143</v>
      </c>
      <c r="AZ53" s="138">
        <v>5.4580000000000002</v>
      </c>
      <c r="BA53" s="138">
        <v>4.9669999999999996</v>
      </c>
      <c r="BB53" s="138">
        <v>8.2967250384024585</v>
      </c>
      <c r="BC53" s="138">
        <v>10.563000000000001</v>
      </c>
      <c r="BD53" s="138">
        <v>11.87267336961207</v>
      </c>
      <c r="BE53" s="138">
        <v>14.399096999999999</v>
      </c>
      <c r="BF53" s="138">
        <v>19.709695</v>
      </c>
      <c r="BG53" s="138">
        <v>19.340500802146213</v>
      </c>
      <c r="BH53" s="138">
        <v>20.643089</v>
      </c>
      <c r="BI53" s="138">
        <v>46.53799999999999</v>
      </c>
      <c r="BJ53" s="138">
        <v>32.67</v>
      </c>
      <c r="BK53" s="138">
        <v>27.44</v>
      </c>
      <c r="BL53" s="138">
        <v>31.553068</v>
      </c>
      <c r="BM53" s="138">
        <v>35.207568999999999</v>
      </c>
      <c r="BN53" s="138">
        <v>38.218910999999999</v>
      </c>
      <c r="BO53" s="138">
        <v>37.692900000000002</v>
      </c>
      <c r="BP53" s="138">
        <v>42.019909411804896</v>
      </c>
      <c r="BQ53" s="138">
        <v>45.458691636376749</v>
      </c>
      <c r="BR53" s="138">
        <v>44.789727000000006</v>
      </c>
      <c r="BS53" s="138">
        <v>46.053681000000005</v>
      </c>
      <c r="BT53" s="138">
        <v>42.152442999999998</v>
      </c>
      <c r="BU53" s="138">
        <v>41.088430800000005</v>
      </c>
      <c r="BV53" s="138">
        <v>44.79290216648203</v>
      </c>
      <c r="BW53" s="138">
        <v>43.993519201815339</v>
      </c>
      <c r="BX53" s="138">
        <v>44.388697999540106</v>
      </c>
      <c r="BY53" s="138">
        <v>44.641902846821068</v>
      </c>
      <c r="BZ53" s="138">
        <v>44.814693986201078</v>
      </c>
      <c r="CA53" s="139">
        <v>45.755802559911302</v>
      </c>
    </row>
    <row r="54" spans="1:79" x14ac:dyDescent="0.4">
      <c r="A54" s="136"/>
      <c r="B54" s="54" t="s">
        <v>178</v>
      </c>
      <c r="C54" s="137" t="s">
        <v>134</v>
      </c>
      <c r="D54" s="138">
        <v>0</v>
      </c>
      <c r="E54" s="138">
        <v>0</v>
      </c>
      <c r="F54" s="138">
        <v>0</v>
      </c>
      <c r="G54" s="138">
        <v>0</v>
      </c>
      <c r="H54" s="138">
        <v>0</v>
      </c>
      <c r="I54" s="138">
        <v>0</v>
      </c>
      <c r="J54" s="138">
        <v>0</v>
      </c>
      <c r="K54" s="138">
        <v>0</v>
      </c>
      <c r="L54" s="138">
        <v>0</v>
      </c>
      <c r="M54" s="138">
        <v>0</v>
      </c>
      <c r="N54" s="138">
        <v>0</v>
      </c>
      <c r="O54" s="138">
        <v>0</v>
      </c>
      <c r="P54" s="138">
        <v>0</v>
      </c>
      <c r="Q54" s="138">
        <v>0</v>
      </c>
      <c r="R54" s="138">
        <v>0</v>
      </c>
      <c r="S54" s="138">
        <v>0</v>
      </c>
      <c r="T54" s="138">
        <v>0</v>
      </c>
      <c r="U54" s="138">
        <v>0</v>
      </c>
      <c r="V54" s="138">
        <v>0</v>
      </c>
      <c r="W54" s="138">
        <v>0</v>
      </c>
      <c r="X54" s="138">
        <v>0</v>
      </c>
      <c r="Y54" s="138">
        <v>0</v>
      </c>
      <c r="Z54" s="138">
        <v>0</v>
      </c>
      <c r="AA54" s="138">
        <v>0</v>
      </c>
      <c r="AB54" s="138">
        <v>0</v>
      </c>
      <c r="AC54" s="138">
        <v>0</v>
      </c>
      <c r="AD54" s="138">
        <v>0</v>
      </c>
      <c r="AE54" s="138">
        <v>0</v>
      </c>
      <c r="AF54" s="138">
        <v>0</v>
      </c>
      <c r="AG54" s="138">
        <v>0</v>
      </c>
      <c r="AH54" s="138">
        <v>0</v>
      </c>
      <c r="AI54" s="138">
        <v>0</v>
      </c>
      <c r="AJ54" s="138">
        <v>0</v>
      </c>
      <c r="AK54" s="138">
        <v>0</v>
      </c>
      <c r="AL54" s="138">
        <v>0</v>
      </c>
      <c r="AM54" s="138">
        <v>0</v>
      </c>
      <c r="AN54" s="138">
        <v>0</v>
      </c>
      <c r="AO54" s="138">
        <v>0</v>
      </c>
      <c r="AP54" s="138">
        <v>0</v>
      </c>
      <c r="AQ54" s="138">
        <v>0</v>
      </c>
      <c r="AR54" s="138">
        <v>0</v>
      </c>
      <c r="AS54" s="138">
        <v>0</v>
      </c>
      <c r="AT54" s="138">
        <v>0</v>
      </c>
      <c r="AU54" s="138">
        <v>0</v>
      </c>
      <c r="AV54" s="138">
        <v>0</v>
      </c>
      <c r="AW54" s="138">
        <v>0</v>
      </c>
      <c r="AX54" s="138">
        <v>0</v>
      </c>
      <c r="AY54" s="138">
        <v>0</v>
      </c>
      <c r="AZ54" s="138">
        <v>0</v>
      </c>
      <c r="BA54" s="138">
        <v>0</v>
      </c>
      <c r="BB54" s="138">
        <v>0</v>
      </c>
      <c r="BC54" s="138">
        <v>0</v>
      </c>
      <c r="BD54" s="138">
        <v>0</v>
      </c>
      <c r="BE54" s="138">
        <v>0</v>
      </c>
      <c r="BF54" s="138">
        <v>0</v>
      </c>
      <c r="BG54" s="138">
        <v>0</v>
      </c>
      <c r="BH54" s="138">
        <v>0</v>
      </c>
      <c r="BI54" s="138">
        <v>0</v>
      </c>
      <c r="BJ54" s="138">
        <v>0</v>
      </c>
      <c r="BK54" s="138">
        <v>0</v>
      </c>
      <c r="BL54" s="138">
        <v>55.084215560000004</v>
      </c>
      <c r="BM54" s="138">
        <v>63.075896640000003</v>
      </c>
      <c r="BN54" s="138">
        <v>61.896868359999999</v>
      </c>
      <c r="BO54" s="138">
        <v>39.035515199999999</v>
      </c>
      <c r="BP54" s="138">
        <v>27.879101479999999</v>
      </c>
      <c r="BQ54" s="138">
        <v>25.215089500000001</v>
      </c>
      <c r="BR54" s="138">
        <v>4.0992899999999999</v>
      </c>
      <c r="BS54" s="138">
        <v>0</v>
      </c>
      <c r="BT54" s="138">
        <v>0</v>
      </c>
      <c r="BU54" s="138">
        <v>0</v>
      </c>
      <c r="BV54" s="138">
        <v>0</v>
      </c>
      <c r="BW54" s="138">
        <v>0</v>
      </c>
      <c r="BX54" s="138">
        <v>0</v>
      </c>
      <c r="BY54" s="138">
        <v>0</v>
      </c>
      <c r="BZ54" s="138">
        <v>0</v>
      </c>
      <c r="CA54" s="139">
        <v>0</v>
      </c>
    </row>
    <row r="55" spans="1:79" x14ac:dyDescent="0.4">
      <c r="A55" s="136"/>
      <c r="B55" s="54" t="s">
        <v>179</v>
      </c>
      <c r="C55" s="137" t="s">
        <v>137</v>
      </c>
      <c r="D55" s="138">
        <v>0</v>
      </c>
      <c r="E55" s="138">
        <v>0</v>
      </c>
      <c r="F55" s="138">
        <v>0</v>
      </c>
      <c r="G55" s="138">
        <v>0</v>
      </c>
      <c r="H55" s="138">
        <v>0</v>
      </c>
      <c r="I55" s="138">
        <v>0</v>
      </c>
      <c r="J55" s="138">
        <v>0</v>
      </c>
      <c r="K55" s="138">
        <v>0</v>
      </c>
      <c r="L55" s="138">
        <v>0</v>
      </c>
      <c r="M55" s="138">
        <v>0</v>
      </c>
      <c r="N55" s="138">
        <v>0</v>
      </c>
      <c r="O55" s="138">
        <v>0</v>
      </c>
      <c r="P55" s="138">
        <v>0</v>
      </c>
      <c r="Q55" s="138">
        <v>0</v>
      </c>
      <c r="R55" s="138">
        <v>0</v>
      </c>
      <c r="S55" s="138">
        <v>0</v>
      </c>
      <c r="T55" s="138">
        <v>0</v>
      </c>
      <c r="U55" s="138">
        <v>0</v>
      </c>
      <c r="V55" s="138">
        <v>0</v>
      </c>
      <c r="W55" s="138">
        <v>0</v>
      </c>
      <c r="X55" s="138">
        <v>0</v>
      </c>
      <c r="Y55" s="138">
        <v>0</v>
      </c>
      <c r="Z55" s="138">
        <v>0</v>
      </c>
      <c r="AA55" s="138">
        <v>0</v>
      </c>
      <c r="AB55" s="138">
        <v>0</v>
      </c>
      <c r="AC55" s="138">
        <v>0</v>
      </c>
      <c r="AD55" s="138">
        <v>0</v>
      </c>
      <c r="AE55" s="138">
        <v>0</v>
      </c>
      <c r="AF55" s="138">
        <v>0</v>
      </c>
      <c r="AG55" s="138">
        <v>0</v>
      </c>
      <c r="AH55" s="138">
        <v>0</v>
      </c>
      <c r="AI55" s="138">
        <v>0</v>
      </c>
      <c r="AJ55" s="138">
        <v>0</v>
      </c>
      <c r="AK55" s="138">
        <v>0</v>
      </c>
      <c r="AL55" s="138">
        <v>0</v>
      </c>
      <c r="AM55" s="138">
        <v>0</v>
      </c>
      <c r="AN55" s="138">
        <v>0</v>
      </c>
      <c r="AO55" s="138">
        <v>0</v>
      </c>
      <c r="AP55" s="138">
        <v>0</v>
      </c>
      <c r="AQ55" s="138">
        <v>94.289000000000001</v>
      </c>
      <c r="AR55" s="138">
        <v>3.1640000000000001</v>
      </c>
      <c r="AS55" s="138">
        <v>0</v>
      </c>
      <c r="AT55" s="138">
        <v>0</v>
      </c>
      <c r="AU55" s="138">
        <v>0</v>
      </c>
      <c r="AV55" s="138">
        <v>0</v>
      </c>
      <c r="AW55" s="138">
        <v>0</v>
      </c>
      <c r="AX55" s="138">
        <v>0</v>
      </c>
      <c r="AY55" s="138">
        <v>0</v>
      </c>
      <c r="AZ55" s="138">
        <v>0</v>
      </c>
      <c r="BA55" s="138">
        <v>0</v>
      </c>
      <c r="BB55" s="138">
        <v>0</v>
      </c>
      <c r="BC55" s="138">
        <v>0</v>
      </c>
      <c r="BD55" s="138">
        <v>0</v>
      </c>
      <c r="BE55" s="138">
        <v>0</v>
      </c>
      <c r="BF55" s="138">
        <v>0</v>
      </c>
      <c r="BG55" s="138">
        <v>0</v>
      </c>
      <c r="BH55" s="138">
        <v>0</v>
      </c>
      <c r="BI55" s="138">
        <v>0</v>
      </c>
      <c r="BJ55" s="138">
        <v>0</v>
      </c>
      <c r="BK55" s="138">
        <v>0</v>
      </c>
      <c r="BL55" s="138">
        <v>0</v>
      </c>
      <c r="BM55" s="138">
        <v>0</v>
      </c>
      <c r="BN55" s="138">
        <v>0</v>
      </c>
      <c r="BO55" s="138">
        <v>0</v>
      </c>
      <c r="BP55" s="138">
        <v>0</v>
      </c>
      <c r="BQ55" s="138">
        <v>0</v>
      </c>
      <c r="BR55" s="138">
        <v>0</v>
      </c>
      <c r="BS55" s="138">
        <v>0</v>
      </c>
      <c r="BT55" s="138">
        <v>0</v>
      </c>
      <c r="BU55" s="138">
        <v>0</v>
      </c>
      <c r="BV55" s="138">
        <v>0</v>
      </c>
      <c r="BW55" s="138">
        <v>0</v>
      </c>
      <c r="BX55" s="138">
        <v>0</v>
      </c>
      <c r="BY55" s="138">
        <v>0</v>
      </c>
      <c r="BZ55" s="138">
        <v>0</v>
      </c>
      <c r="CA55" s="139">
        <v>0</v>
      </c>
    </row>
    <row r="56" spans="1:79" ht="27" customHeight="1" x14ac:dyDescent="0.4">
      <c r="A56" s="136"/>
      <c r="B56" s="54" t="s">
        <v>180</v>
      </c>
      <c r="C56" s="137" t="s">
        <v>134</v>
      </c>
      <c r="D56" s="138">
        <v>0</v>
      </c>
      <c r="E56" s="138">
        <v>0</v>
      </c>
      <c r="F56" s="138">
        <v>0</v>
      </c>
      <c r="G56" s="138">
        <v>0</v>
      </c>
      <c r="H56" s="138">
        <v>0</v>
      </c>
      <c r="I56" s="138">
        <v>0</v>
      </c>
      <c r="J56" s="138">
        <v>0</v>
      </c>
      <c r="K56" s="138">
        <v>0</v>
      </c>
      <c r="L56" s="138">
        <v>0</v>
      </c>
      <c r="M56" s="138">
        <v>0</v>
      </c>
      <c r="N56" s="138">
        <v>0</v>
      </c>
      <c r="O56" s="138">
        <v>0</v>
      </c>
      <c r="P56" s="138">
        <v>0</v>
      </c>
      <c r="Q56" s="138">
        <v>0</v>
      </c>
      <c r="R56" s="138">
        <v>0</v>
      </c>
      <c r="S56" s="138">
        <v>0</v>
      </c>
      <c r="T56" s="138">
        <v>0</v>
      </c>
      <c r="U56" s="138">
        <v>0</v>
      </c>
      <c r="V56" s="138">
        <v>0</v>
      </c>
      <c r="W56" s="138">
        <v>0</v>
      </c>
      <c r="X56" s="138">
        <v>0</v>
      </c>
      <c r="Y56" s="138">
        <v>0</v>
      </c>
      <c r="Z56" s="138">
        <v>0</v>
      </c>
      <c r="AA56" s="138">
        <v>0</v>
      </c>
      <c r="AB56" s="138">
        <v>0</v>
      </c>
      <c r="AC56" s="138">
        <v>0</v>
      </c>
      <c r="AD56" s="138">
        <v>0</v>
      </c>
      <c r="AE56" s="138">
        <v>11.6</v>
      </c>
      <c r="AF56" s="138">
        <v>33.9</v>
      </c>
      <c r="AG56" s="138">
        <v>44.5</v>
      </c>
      <c r="AH56" s="138">
        <v>69</v>
      </c>
      <c r="AI56" s="138">
        <v>85</v>
      </c>
      <c r="AJ56" s="138">
        <v>108</v>
      </c>
      <c r="AK56" s="138">
        <v>130</v>
      </c>
      <c r="AL56" s="138">
        <v>154</v>
      </c>
      <c r="AM56" s="138">
        <v>182</v>
      </c>
      <c r="AN56" s="138">
        <v>236</v>
      </c>
      <c r="AO56" s="138">
        <v>266</v>
      </c>
      <c r="AP56" s="138">
        <v>285</v>
      </c>
      <c r="AQ56" s="138">
        <v>295.17</v>
      </c>
      <c r="AR56" s="138">
        <v>316.22399999999999</v>
      </c>
      <c r="AS56" s="138">
        <v>345.99400000000003</v>
      </c>
      <c r="AT56" s="138">
        <v>428.738</v>
      </c>
      <c r="AU56" s="138">
        <v>596.20899999999983</v>
      </c>
      <c r="AV56" s="138">
        <v>640.11500000000001</v>
      </c>
      <c r="AW56" s="138">
        <v>703.23900000000003</v>
      </c>
      <c r="AX56" s="138">
        <v>775.55</v>
      </c>
      <c r="AY56" s="138">
        <v>820.41200000000003</v>
      </c>
      <c r="AZ56" s="138">
        <v>905.78099999999995</v>
      </c>
      <c r="BA56" s="138">
        <v>998.82600000000002</v>
      </c>
      <c r="BB56" s="138">
        <v>984.22199999999998</v>
      </c>
      <c r="BC56" s="138">
        <v>1006.239</v>
      </c>
      <c r="BD56" s="138">
        <v>1014.208</v>
      </c>
      <c r="BE56" s="138">
        <v>1039.6609860351221</v>
      </c>
      <c r="BF56" s="138">
        <v>957.64443993986208</v>
      </c>
      <c r="BG56" s="138">
        <v>936.04611806509195</v>
      </c>
      <c r="BH56" s="138">
        <v>918.404</v>
      </c>
      <c r="BI56" s="138">
        <v>900.21167600999991</v>
      </c>
      <c r="BJ56" s="138">
        <v>903.50131326000019</v>
      </c>
      <c r="BK56" s="138">
        <v>898.33186294287157</v>
      </c>
      <c r="BL56" s="138">
        <v>887.43066768000006</v>
      </c>
      <c r="BM56" s="138">
        <v>906.54925574000004</v>
      </c>
      <c r="BN56" s="138">
        <v>888.26432449502204</v>
      </c>
      <c r="BO56" s="138">
        <v>880.68628874000012</v>
      </c>
      <c r="BP56" s="138">
        <v>886.86491193999996</v>
      </c>
      <c r="BQ56" s="138">
        <v>859.72773397999993</v>
      </c>
      <c r="BR56" s="138">
        <v>735.16706013999999</v>
      </c>
      <c r="BS56" s="138">
        <v>469.59270565999998</v>
      </c>
      <c r="BT56" s="138">
        <v>234.28937808999999</v>
      </c>
      <c r="BU56" s="138">
        <v>119.58597665000002</v>
      </c>
      <c r="BV56" s="138">
        <v>98.029678515361397</v>
      </c>
      <c r="BW56" s="138">
        <v>93.66592655415883</v>
      </c>
      <c r="BX56" s="138">
        <v>89.934082331782534</v>
      </c>
      <c r="BY56" s="138">
        <v>86.084112501628383</v>
      </c>
      <c r="BZ56" s="138">
        <v>82.155836891172726</v>
      </c>
      <c r="CA56" s="139">
        <v>80.879430530004669</v>
      </c>
    </row>
    <row r="57" spans="1:79" x14ac:dyDescent="0.4">
      <c r="A57" s="136"/>
      <c r="B57" s="54" t="s">
        <v>181</v>
      </c>
      <c r="C57" s="137" t="s">
        <v>137</v>
      </c>
      <c r="D57" s="138">
        <v>43.5</v>
      </c>
      <c r="E57" s="138">
        <v>65.5</v>
      </c>
      <c r="F57" s="138">
        <v>68.599999999999994</v>
      </c>
      <c r="G57" s="138">
        <v>63.3</v>
      </c>
      <c r="H57" s="138">
        <v>79.2</v>
      </c>
      <c r="I57" s="138">
        <v>84.9</v>
      </c>
      <c r="J57" s="138">
        <v>84.5</v>
      </c>
      <c r="K57" s="138">
        <v>99.6</v>
      </c>
      <c r="L57" s="138">
        <v>96.7</v>
      </c>
      <c r="M57" s="138">
        <v>111.4</v>
      </c>
      <c r="N57" s="138">
        <v>133.5</v>
      </c>
      <c r="O57" s="138">
        <v>130.6</v>
      </c>
      <c r="P57" s="138">
        <v>135</v>
      </c>
      <c r="Q57" s="138">
        <v>154.6</v>
      </c>
      <c r="R57" s="138">
        <v>161.5</v>
      </c>
      <c r="S57" s="138">
        <v>191.4</v>
      </c>
      <c r="T57" s="138">
        <v>200.9</v>
      </c>
      <c r="U57" s="138">
        <v>248.5</v>
      </c>
      <c r="V57" s="138">
        <v>261.8</v>
      </c>
      <c r="W57" s="138">
        <v>322.89999999999998</v>
      </c>
      <c r="X57" s="138">
        <v>348.4</v>
      </c>
      <c r="Y57" s="138">
        <v>382.7</v>
      </c>
      <c r="Z57" s="138">
        <v>373.7</v>
      </c>
      <c r="AA57" s="138">
        <v>322.7</v>
      </c>
      <c r="AB57" s="138">
        <v>290.60000000000002</v>
      </c>
      <c r="AC57" s="138">
        <v>306.26799999999997</v>
      </c>
      <c r="AD57" s="138">
        <v>345.32</v>
      </c>
      <c r="AE57" s="138">
        <v>425.15600000000001</v>
      </c>
      <c r="AF57" s="138">
        <v>496.142</v>
      </c>
      <c r="AG57" s="138">
        <v>585.375</v>
      </c>
      <c r="AH57" s="138">
        <v>696</v>
      </c>
      <c r="AI57" s="138">
        <v>655</v>
      </c>
      <c r="AJ57" s="138">
        <v>654</v>
      </c>
      <c r="AK57" s="138">
        <v>680</v>
      </c>
      <c r="AL57" s="138">
        <v>554</v>
      </c>
      <c r="AM57" s="138">
        <v>265</v>
      </c>
      <c r="AN57" s="138">
        <v>279</v>
      </c>
      <c r="AO57" s="138">
        <v>276</v>
      </c>
      <c r="AP57" s="138">
        <v>179</v>
      </c>
      <c r="AQ57" s="138">
        <v>193.001</v>
      </c>
      <c r="AR57" s="138">
        <v>191.96</v>
      </c>
      <c r="AS57" s="138">
        <v>203.69200000000001</v>
      </c>
      <c r="AT57" s="138">
        <v>216.292</v>
      </c>
      <c r="AU57" s="138">
        <v>273.512</v>
      </c>
      <c r="AV57" s="138">
        <v>364</v>
      </c>
      <c r="AW57" s="138">
        <v>365</v>
      </c>
      <c r="AX57" s="138">
        <v>341.84</v>
      </c>
      <c r="AY57" s="138">
        <v>12</v>
      </c>
      <c r="AZ57" s="138">
        <v>0</v>
      </c>
      <c r="BA57" s="138">
        <v>0</v>
      </c>
      <c r="BB57" s="138">
        <v>0</v>
      </c>
      <c r="BC57" s="138">
        <v>0</v>
      </c>
      <c r="BD57" s="138">
        <v>0</v>
      </c>
      <c r="BE57" s="138">
        <v>0</v>
      </c>
      <c r="BF57" s="138">
        <v>0</v>
      </c>
      <c r="BG57" s="138">
        <v>0</v>
      </c>
      <c r="BH57" s="138">
        <v>0</v>
      </c>
      <c r="BI57" s="138">
        <v>0</v>
      </c>
      <c r="BJ57" s="138">
        <v>0</v>
      </c>
      <c r="BK57" s="138">
        <v>0</v>
      </c>
      <c r="BL57" s="138">
        <v>0</v>
      </c>
      <c r="BM57" s="138">
        <v>0</v>
      </c>
      <c r="BN57" s="138">
        <v>0</v>
      </c>
      <c r="BO57" s="138">
        <v>0</v>
      </c>
      <c r="BP57" s="138">
        <v>0</v>
      </c>
      <c r="BQ57" s="138">
        <v>0</v>
      </c>
      <c r="BR57" s="138">
        <v>0</v>
      </c>
      <c r="BS57" s="138">
        <v>0</v>
      </c>
      <c r="BT57" s="138">
        <v>0</v>
      </c>
      <c r="BU57" s="138">
        <v>0</v>
      </c>
      <c r="BV57" s="138">
        <v>0</v>
      </c>
      <c r="BW57" s="138">
        <v>0</v>
      </c>
      <c r="BX57" s="138">
        <v>0</v>
      </c>
      <c r="BY57" s="138">
        <v>0</v>
      </c>
      <c r="BZ57" s="138">
        <v>0</v>
      </c>
      <c r="CA57" s="139">
        <v>0</v>
      </c>
    </row>
    <row r="58" spans="1:79" x14ac:dyDescent="0.4">
      <c r="A58" s="136"/>
      <c r="B58" s="54" t="s">
        <v>182</v>
      </c>
      <c r="C58" s="137" t="s">
        <v>144</v>
      </c>
      <c r="D58" s="138">
        <v>0</v>
      </c>
      <c r="E58" s="138">
        <v>0</v>
      </c>
      <c r="F58" s="138">
        <v>0</v>
      </c>
      <c r="G58" s="138">
        <v>0</v>
      </c>
      <c r="H58" s="138">
        <v>0</v>
      </c>
      <c r="I58" s="138">
        <v>0</v>
      </c>
      <c r="J58" s="138">
        <v>0</v>
      </c>
      <c r="K58" s="138">
        <v>0</v>
      </c>
      <c r="L58" s="138">
        <v>0</v>
      </c>
      <c r="M58" s="138">
        <v>0</v>
      </c>
      <c r="N58" s="138">
        <v>0</v>
      </c>
      <c r="O58" s="138">
        <v>0</v>
      </c>
      <c r="P58" s="138">
        <v>0</v>
      </c>
      <c r="Q58" s="138">
        <v>0</v>
      </c>
      <c r="R58" s="138">
        <v>0</v>
      </c>
      <c r="S58" s="138">
        <v>0</v>
      </c>
      <c r="T58" s="138">
        <v>0</v>
      </c>
      <c r="U58" s="138">
        <v>0</v>
      </c>
      <c r="V58" s="138">
        <v>0</v>
      </c>
      <c r="W58" s="138">
        <v>0</v>
      </c>
      <c r="X58" s="138">
        <v>0</v>
      </c>
      <c r="Y58" s="138">
        <v>0</v>
      </c>
      <c r="Z58" s="138">
        <v>0</v>
      </c>
      <c r="AA58" s="138">
        <v>0</v>
      </c>
      <c r="AB58" s="138">
        <v>0</v>
      </c>
      <c r="AC58" s="138">
        <v>0</v>
      </c>
      <c r="AD58" s="138">
        <v>0</v>
      </c>
      <c r="AE58" s="138">
        <v>0</v>
      </c>
      <c r="AF58" s="138">
        <v>0</v>
      </c>
      <c r="AG58" s="138">
        <v>0</v>
      </c>
      <c r="AH58" s="138">
        <v>0</v>
      </c>
      <c r="AI58" s="138">
        <v>0</v>
      </c>
      <c r="AJ58" s="138">
        <v>0</v>
      </c>
      <c r="AK58" s="138">
        <v>0</v>
      </c>
      <c r="AL58" s="138">
        <v>0</v>
      </c>
      <c r="AM58" s="138">
        <v>0</v>
      </c>
      <c r="AN58" s="138">
        <v>0</v>
      </c>
      <c r="AO58" s="138">
        <v>0</v>
      </c>
      <c r="AP58" s="138">
        <v>0</v>
      </c>
      <c r="AQ58" s="138">
        <v>0</v>
      </c>
      <c r="AR58" s="138">
        <v>118</v>
      </c>
      <c r="AS58" s="138">
        <v>93</v>
      </c>
      <c r="AT58" s="138">
        <v>98.4</v>
      </c>
      <c r="AU58" s="138">
        <v>126.66799999999999</v>
      </c>
      <c r="AV58" s="138">
        <v>127.428</v>
      </c>
      <c r="AW58" s="138">
        <v>139.703</v>
      </c>
      <c r="AX58" s="138">
        <v>134.45699999999999</v>
      </c>
      <c r="AY58" s="138">
        <v>137.58500000000001</v>
      </c>
      <c r="AZ58" s="138">
        <v>134.505</v>
      </c>
      <c r="BA58" s="138">
        <v>128.536</v>
      </c>
      <c r="BB58" s="138">
        <v>142.53099999999998</v>
      </c>
      <c r="BC58" s="138">
        <v>129.44200000000001</v>
      </c>
      <c r="BD58" s="138">
        <v>126.22099999999999</v>
      </c>
      <c r="BE58" s="138">
        <v>136</v>
      </c>
      <c r="BF58" s="138">
        <v>135.53100000000001</v>
      </c>
      <c r="BG58" s="138">
        <v>154.86799999999999</v>
      </c>
      <c r="BH58" s="138">
        <v>160.81200000000001</v>
      </c>
      <c r="BI58" s="138">
        <v>190.72200000000001</v>
      </c>
      <c r="BJ58" s="138">
        <v>272.476</v>
      </c>
      <c r="BK58" s="138">
        <v>234.56</v>
      </c>
      <c r="BL58" s="138">
        <v>217.55500000000001</v>
      </c>
      <c r="BM58" s="138">
        <v>270.00200000000001</v>
      </c>
      <c r="BN58" s="138">
        <v>273.28648482000006</v>
      </c>
      <c r="BO58" s="138">
        <v>126.68199999999999</v>
      </c>
      <c r="BP58" s="138">
        <v>96.879000000000005</v>
      </c>
      <c r="BQ58" s="138">
        <v>8.7829999999999995</v>
      </c>
      <c r="BR58" s="138">
        <v>0</v>
      </c>
      <c r="BS58" s="138">
        <v>0</v>
      </c>
      <c r="BT58" s="138">
        <v>0</v>
      </c>
      <c r="BU58" s="138">
        <v>0</v>
      </c>
      <c r="BV58" s="138">
        <v>0</v>
      </c>
      <c r="BW58" s="138">
        <v>0</v>
      </c>
      <c r="BX58" s="138">
        <v>0</v>
      </c>
      <c r="BY58" s="138">
        <v>0</v>
      </c>
      <c r="BZ58" s="138">
        <v>0</v>
      </c>
      <c r="CA58" s="139">
        <v>0</v>
      </c>
    </row>
    <row r="59" spans="1:79" x14ac:dyDescent="0.4">
      <c r="A59" s="144"/>
      <c r="B59" s="54" t="s">
        <v>183</v>
      </c>
      <c r="C59" s="137" t="s">
        <v>134</v>
      </c>
      <c r="D59" s="138">
        <v>0</v>
      </c>
      <c r="E59" s="138">
        <v>0</v>
      </c>
      <c r="F59" s="138">
        <v>0</v>
      </c>
      <c r="G59" s="138">
        <v>0</v>
      </c>
      <c r="H59" s="138">
        <v>0</v>
      </c>
      <c r="I59" s="138">
        <v>0</v>
      </c>
      <c r="J59" s="138">
        <v>0</v>
      </c>
      <c r="K59" s="138">
        <v>0</v>
      </c>
      <c r="L59" s="138">
        <v>0</v>
      </c>
      <c r="M59" s="138">
        <v>0</v>
      </c>
      <c r="N59" s="138">
        <v>0</v>
      </c>
      <c r="O59" s="138">
        <v>0</v>
      </c>
      <c r="P59" s="138">
        <v>0</v>
      </c>
      <c r="Q59" s="138">
        <v>0</v>
      </c>
      <c r="R59" s="138">
        <v>0</v>
      </c>
      <c r="S59" s="138">
        <v>0</v>
      </c>
      <c r="T59" s="138">
        <v>0</v>
      </c>
      <c r="U59" s="138">
        <v>0</v>
      </c>
      <c r="V59" s="138">
        <v>0</v>
      </c>
      <c r="W59" s="138">
        <v>0</v>
      </c>
      <c r="X59" s="138">
        <v>0</v>
      </c>
      <c r="Y59" s="138">
        <v>0</v>
      </c>
      <c r="Z59" s="138">
        <v>0</v>
      </c>
      <c r="AA59" s="138">
        <v>0</v>
      </c>
      <c r="AB59" s="138">
        <v>0</v>
      </c>
      <c r="AC59" s="138">
        <v>0</v>
      </c>
      <c r="AD59" s="138">
        <v>0</v>
      </c>
      <c r="AE59" s="138">
        <v>0</v>
      </c>
      <c r="AF59" s="138">
        <v>0</v>
      </c>
      <c r="AG59" s="138">
        <v>0</v>
      </c>
      <c r="AH59" s="138">
        <v>0</v>
      </c>
      <c r="AI59" s="138">
        <v>0</v>
      </c>
      <c r="AJ59" s="138">
        <v>0</v>
      </c>
      <c r="AK59" s="138">
        <v>0</v>
      </c>
      <c r="AL59" s="138">
        <v>0</v>
      </c>
      <c r="AM59" s="138">
        <v>0</v>
      </c>
      <c r="AN59" s="138">
        <v>0</v>
      </c>
      <c r="AO59" s="138">
        <v>0</v>
      </c>
      <c r="AP59" s="138">
        <v>1</v>
      </c>
      <c r="AQ59" s="138">
        <v>0.68200000000000005</v>
      </c>
      <c r="AR59" s="138">
        <v>0.71099999999999997</v>
      </c>
      <c r="AS59" s="138">
        <v>0.05</v>
      </c>
      <c r="AT59" s="138">
        <v>4.3999999999999997E-2</v>
      </c>
      <c r="AU59" s="138">
        <v>1.0529999999999999</v>
      </c>
      <c r="AV59" s="138">
        <v>1.0680000000000001</v>
      </c>
      <c r="AW59" s="138">
        <v>2.0219999999999998</v>
      </c>
      <c r="AX59" s="138">
        <v>1.901</v>
      </c>
      <c r="AY59" s="138">
        <v>2.9769999999999999</v>
      </c>
      <c r="AZ59" s="138">
        <v>2.5939999999999999</v>
      </c>
      <c r="BA59" s="138">
        <v>3.1680000000000001</v>
      </c>
      <c r="BB59" s="138">
        <v>4.3739999999999997</v>
      </c>
      <c r="BC59" s="138">
        <v>6.6749999999999998</v>
      </c>
      <c r="BD59" s="138">
        <v>1.966</v>
      </c>
      <c r="BE59" s="138">
        <v>8.6959999999999997</v>
      </c>
      <c r="BF59" s="138">
        <v>7.1639999999999997</v>
      </c>
      <c r="BG59" s="138">
        <v>5.907</v>
      </c>
      <c r="BH59" s="138">
        <v>7.7169999999999996</v>
      </c>
      <c r="BI59" s="138">
        <v>8.1300000000000008</v>
      </c>
      <c r="BJ59" s="138">
        <v>9.604000000000001</v>
      </c>
      <c r="BK59" s="138">
        <v>12.0015</v>
      </c>
      <c r="BL59" s="138">
        <v>16.099019999999999</v>
      </c>
      <c r="BM59" s="138">
        <v>16.099019999999999</v>
      </c>
      <c r="BN59" s="138">
        <v>16.099019999999999</v>
      </c>
      <c r="BO59" s="138">
        <v>16.098934999999997</v>
      </c>
      <c r="BP59" s="138">
        <v>16.099</v>
      </c>
      <c r="BQ59" s="138">
        <v>16.099019999999999</v>
      </c>
      <c r="BR59" s="138">
        <v>16.099020000000042</v>
      </c>
      <c r="BS59" s="138">
        <v>13.170465000000043</v>
      </c>
      <c r="BT59" s="138">
        <v>0</v>
      </c>
      <c r="BU59" s="138">
        <v>0</v>
      </c>
      <c r="BV59" s="138">
        <v>0</v>
      </c>
      <c r="BW59" s="138">
        <v>0</v>
      </c>
      <c r="BX59" s="138">
        <v>0</v>
      </c>
      <c r="BY59" s="138">
        <v>0</v>
      </c>
      <c r="BZ59" s="138">
        <v>0</v>
      </c>
      <c r="CA59" s="139">
        <v>0</v>
      </c>
    </row>
    <row r="60" spans="1:79" x14ac:dyDescent="0.4">
      <c r="A60" s="136"/>
      <c r="B60" s="54" t="s">
        <v>32</v>
      </c>
      <c r="C60" s="142"/>
      <c r="D60" s="138">
        <f>SUM(D61:D62)</f>
        <v>176.4</v>
      </c>
      <c r="E60" s="138">
        <f t="shared" ref="E60:BP60" si="7">SUM(E61:E62)</f>
        <v>248.9</v>
      </c>
      <c r="F60" s="138">
        <f t="shared" si="7"/>
        <v>248.6</v>
      </c>
      <c r="G60" s="138">
        <f t="shared" si="7"/>
        <v>275.2</v>
      </c>
      <c r="H60" s="138">
        <f t="shared" si="7"/>
        <v>315.5</v>
      </c>
      <c r="I60" s="138">
        <f t="shared" si="7"/>
        <v>334.1</v>
      </c>
      <c r="J60" s="138">
        <f t="shared" si="7"/>
        <v>348.1</v>
      </c>
      <c r="K60" s="138">
        <f t="shared" si="7"/>
        <v>432.5</v>
      </c>
      <c r="L60" s="138">
        <f t="shared" si="7"/>
        <v>447.9</v>
      </c>
      <c r="M60" s="138">
        <f t="shared" si="7"/>
        <v>482.1</v>
      </c>
      <c r="N60" s="138">
        <f t="shared" si="7"/>
        <v>617.4</v>
      </c>
      <c r="O60" s="138">
        <f t="shared" si="7"/>
        <v>657</v>
      </c>
      <c r="P60" s="138">
        <f t="shared" si="7"/>
        <v>676.9</v>
      </c>
      <c r="Q60" s="138">
        <f t="shared" si="7"/>
        <v>783.9</v>
      </c>
      <c r="R60" s="138">
        <f t="shared" si="7"/>
        <v>807.1</v>
      </c>
      <c r="S60" s="138">
        <f t="shared" si="7"/>
        <v>958.8</v>
      </c>
      <c r="T60" s="138">
        <f t="shared" si="7"/>
        <v>1014.7</v>
      </c>
      <c r="U60" s="138">
        <f t="shared" si="7"/>
        <v>1237.8</v>
      </c>
      <c r="V60" s="138">
        <f t="shared" si="7"/>
        <v>1271.5999999999999</v>
      </c>
      <c r="W60" s="138">
        <f t="shared" si="7"/>
        <v>1384.6</v>
      </c>
      <c r="X60" s="138">
        <f t="shared" si="7"/>
        <v>1543.3</v>
      </c>
      <c r="Y60" s="138">
        <f t="shared" si="7"/>
        <v>1626.9</v>
      </c>
      <c r="Z60" s="138">
        <f t="shared" si="7"/>
        <v>1785.2</v>
      </c>
      <c r="AA60" s="138">
        <f t="shared" si="7"/>
        <v>2068.1999999999998</v>
      </c>
      <c r="AB60" s="138">
        <f t="shared" si="7"/>
        <v>2395.6</v>
      </c>
      <c r="AC60" s="138">
        <f t="shared" si="7"/>
        <v>2779.8</v>
      </c>
      <c r="AD60" s="138">
        <f t="shared" si="7"/>
        <v>3609</v>
      </c>
      <c r="AE60" s="138">
        <f t="shared" si="7"/>
        <v>4824.8999999999996</v>
      </c>
      <c r="AF60" s="138">
        <f t="shared" si="7"/>
        <v>5687.1</v>
      </c>
      <c r="AG60" s="138">
        <f t="shared" si="7"/>
        <v>6627.5</v>
      </c>
      <c r="AH60" s="138">
        <f t="shared" si="7"/>
        <v>7589</v>
      </c>
      <c r="AI60" s="138">
        <f t="shared" si="7"/>
        <v>8852</v>
      </c>
      <c r="AJ60" s="138">
        <f t="shared" si="7"/>
        <v>10564</v>
      </c>
      <c r="AK60" s="138">
        <f t="shared" si="7"/>
        <v>12165</v>
      </c>
      <c r="AL60" s="138">
        <f t="shared" si="7"/>
        <v>13589</v>
      </c>
      <c r="AM60" s="138">
        <f t="shared" si="7"/>
        <v>14654</v>
      </c>
      <c r="AN60" s="138">
        <f t="shared" si="7"/>
        <v>15307</v>
      </c>
      <c r="AO60" s="138">
        <f t="shared" si="7"/>
        <v>16625</v>
      </c>
      <c r="AP60" s="138">
        <f t="shared" si="7"/>
        <v>17816.453000000001</v>
      </c>
      <c r="AQ60" s="138">
        <f t="shared" si="7"/>
        <v>18685.544999999998</v>
      </c>
      <c r="AR60" s="138">
        <f t="shared" si="7"/>
        <v>19273.72</v>
      </c>
      <c r="AS60" s="138">
        <f t="shared" si="7"/>
        <v>20731.936000000002</v>
      </c>
      <c r="AT60" s="138">
        <f t="shared" si="7"/>
        <v>22734.863000000001</v>
      </c>
      <c r="AU60" s="138">
        <f t="shared" si="7"/>
        <v>25578.864000000001</v>
      </c>
      <c r="AV60" s="138">
        <f t="shared" si="7"/>
        <v>26741.489000000001</v>
      </c>
      <c r="AW60" s="138">
        <f t="shared" si="7"/>
        <v>28219.280000000002</v>
      </c>
      <c r="AX60" s="138">
        <f t="shared" si="7"/>
        <v>28779.506000000001</v>
      </c>
      <c r="AY60" s="138">
        <f t="shared" si="7"/>
        <v>29998.344000000005</v>
      </c>
      <c r="AZ60" s="138">
        <f t="shared" si="7"/>
        <v>32024.285999999996</v>
      </c>
      <c r="BA60" s="138">
        <f t="shared" si="7"/>
        <v>33586</v>
      </c>
      <c r="BB60" s="138">
        <f t="shared" si="7"/>
        <v>35603.290999999997</v>
      </c>
      <c r="BC60" s="138">
        <f t="shared" si="7"/>
        <v>37802.438000000002</v>
      </c>
      <c r="BD60" s="138">
        <f t="shared" si="7"/>
        <v>38745.199999999997</v>
      </c>
      <c r="BE60" s="138">
        <f t="shared" si="7"/>
        <v>41921.603135450001</v>
      </c>
      <c r="BF60" s="138">
        <f t="shared" si="7"/>
        <v>44367.258565528275</v>
      </c>
      <c r="BG60" s="138">
        <f t="shared" si="7"/>
        <v>46506.352382756908</v>
      </c>
      <c r="BH60" s="138">
        <f t="shared" si="7"/>
        <v>48801.804999999993</v>
      </c>
      <c r="BI60" s="138">
        <f t="shared" si="7"/>
        <v>51422.462685709994</v>
      </c>
      <c r="BJ60" s="138">
        <f t="shared" si="7"/>
        <v>53663.45674691999</v>
      </c>
      <c r="BK60" s="138">
        <f t="shared" si="7"/>
        <v>57593.742352232308</v>
      </c>
      <c r="BL60" s="138">
        <f t="shared" si="7"/>
        <v>61584.34965923</v>
      </c>
      <c r="BM60" s="138">
        <f t="shared" si="7"/>
        <v>66895.841990320012</v>
      </c>
      <c r="BN60" s="138">
        <f t="shared" si="7"/>
        <v>69835.141333070002</v>
      </c>
      <c r="BO60" s="138">
        <f t="shared" si="7"/>
        <v>74150.519898250001</v>
      </c>
      <c r="BP60" s="138">
        <f t="shared" si="7"/>
        <v>79809.006438810029</v>
      </c>
      <c r="BQ60" s="138">
        <f t="shared" ref="BQ60:CA60" si="8">SUM(BQ61:BQ62)</f>
        <v>83110.340476999991</v>
      </c>
      <c r="BR60" s="138">
        <f t="shared" si="8"/>
        <v>86515.830874880034</v>
      </c>
      <c r="BS60" s="138">
        <f t="shared" si="8"/>
        <v>89367.86147389999</v>
      </c>
      <c r="BT60" s="138">
        <f t="shared" si="8"/>
        <v>91580.290263549963</v>
      </c>
      <c r="BU60" s="138">
        <f t="shared" si="8"/>
        <v>93800.446975290004</v>
      </c>
      <c r="BV60" s="138">
        <f t="shared" si="8"/>
        <v>96760.112668854636</v>
      </c>
      <c r="BW60" s="138">
        <f t="shared" si="8"/>
        <v>98854.816585637222</v>
      </c>
      <c r="BX60" s="138">
        <f t="shared" si="8"/>
        <v>101616.33471974442</v>
      </c>
      <c r="BY60" s="138">
        <f t="shared" si="8"/>
        <v>106365.1947200638</v>
      </c>
      <c r="BZ60" s="138">
        <f t="shared" si="8"/>
        <v>111986.86025110044</v>
      </c>
      <c r="CA60" s="139">
        <f t="shared" si="8"/>
        <v>118470.83422613186</v>
      </c>
    </row>
    <row r="61" spans="1:79" x14ac:dyDescent="0.4">
      <c r="A61" s="136"/>
      <c r="B61" s="64" t="s">
        <v>141</v>
      </c>
      <c r="C61" s="137" t="s">
        <v>137</v>
      </c>
      <c r="D61" s="138">
        <v>176.4</v>
      </c>
      <c r="E61" s="138">
        <v>248.9</v>
      </c>
      <c r="F61" s="138">
        <v>248.6</v>
      </c>
      <c r="G61" s="138">
        <v>275.2</v>
      </c>
      <c r="H61" s="138">
        <v>315.5</v>
      </c>
      <c r="I61" s="138">
        <v>334.1</v>
      </c>
      <c r="J61" s="138">
        <v>348.1</v>
      </c>
      <c r="K61" s="138">
        <v>432.5</v>
      </c>
      <c r="L61" s="138">
        <v>447.9</v>
      </c>
      <c r="M61" s="138">
        <v>482.1</v>
      </c>
      <c r="N61" s="138">
        <v>617.4</v>
      </c>
      <c r="O61" s="138">
        <v>657</v>
      </c>
      <c r="P61" s="138">
        <v>676.9</v>
      </c>
      <c r="Q61" s="138">
        <v>783.9</v>
      </c>
      <c r="R61" s="138">
        <v>807.1</v>
      </c>
      <c r="S61" s="138">
        <v>958.8</v>
      </c>
      <c r="T61" s="138">
        <v>1014.7</v>
      </c>
      <c r="U61" s="138">
        <v>1237.8</v>
      </c>
      <c r="V61" s="138">
        <v>1271.5999999999999</v>
      </c>
      <c r="W61" s="138">
        <v>1384.6</v>
      </c>
      <c r="X61" s="138">
        <v>1543.3</v>
      </c>
      <c r="Y61" s="138">
        <v>1626.9</v>
      </c>
      <c r="Z61" s="138">
        <v>1777.8</v>
      </c>
      <c r="AA61" s="138">
        <v>2045.3</v>
      </c>
      <c r="AB61" s="138">
        <v>2368.6</v>
      </c>
      <c r="AC61" s="138">
        <v>2752</v>
      </c>
      <c r="AD61" s="138">
        <v>3578.4</v>
      </c>
      <c r="AE61" s="138">
        <v>4791</v>
      </c>
      <c r="AF61" s="138">
        <v>5651.3</v>
      </c>
      <c r="AG61" s="138">
        <v>6591.6</v>
      </c>
      <c r="AH61" s="138">
        <v>7552</v>
      </c>
      <c r="AI61" s="138">
        <v>8816</v>
      </c>
      <c r="AJ61" s="138">
        <v>10526</v>
      </c>
      <c r="AK61" s="138">
        <v>12126</v>
      </c>
      <c r="AL61" s="138">
        <v>13549</v>
      </c>
      <c r="AM61" s="138">
        <v>14613</v>
      </c>
      <c r="AN61" s="138">
        <v>15268</v>
      </c>
      <c r="AO61" s="138">
        <v>16584</v>
      </c>
      <c r="AP61" s="138">
        <v>17779.453000000001</v>
      </c>
      <c r="AQ61" s="138">
        <v>18648.391</v>
      </c>
      <c r="AR61" s="138">
        <v>19237.593000000001</v>
      </c>
      <c r="AS61" s="138">
        <v>20697.363000000001</v>
      </c>
      <c r="AT61" s="138">
        <v>22699.034</v>
      </c>
      <c r="AU61" s="138">
        <v>25543.024000000001</v>
      </c>
      <c r="AV61" s="138">
        <v>26705.927</v>
      </c>
      <c r="AW61" s="138">
        <v>28183.114000000001</v>
      </c>
      <c r="AX61" s="138">
        <v>28744.81</v>
      </c>
      <c r="AY61" s="138">
        <v>29962.569000000003</v>
      </c>
      <c r="AZ61" s="138">
        <v>31994.560999999998</v>
      </c>
      <c r="BA61" s="138">
        <v>33556.756999999998</v>
      </c>
      <c r="BB61" s="138">
        <v>35574.510999999999</v>
      </c>
      <c r="BC61" s="138">
        <v>37774.760999999999</v>
      </c>
      <c r="BD61" s="138">
        <v>38717.656999999999</v>
      </c>
      <c r="BE61" s="138">
        <v>41893.0018538</v>
      </c>
      <c r="BF61" s="138">
        <v>44338.400971748277</v>
      </c>
      <c r="BG61" s="138">
        <v>46476.654559836905</v>
      </c>
      <c r="BH61" s="138">
        <v>48771.517999999996</v>
      </c>
      <c r="BI61" s="138">
        <v>51391.939927299994</v>
      </c>
      <c r="BJ61" s="138">
        <v>53629.367547699992</v>
      </c>
      <c r="BK61" s="138">
        <v>57554.148143162311</v>
      </c>
      <c r="BL61" s="138">
        <v>61539.334872430001</v>
      </c>
      <c r="BM61" s="138">
        <v>66848.160442100008</v>
      </c>
      <c r="BN61" s="138">
        <v>69777.042747119995</v>
      </c>
      <c r="BO61" s="138">
        <v>74087.953530660001</v>
      </c>
      <c r="BP61" s="138">
        <v>79733.982094140025</v>
      </c>
      <c r="BQ61" s="138">
        <v>83014.68745279999</v>
      </c>
      <c r="BR61" s="138">
        <v>86427.717724600036</v>
      </c>
      <c r="BS61" s="138">
        <v>89274.966169329986</v>
      </c>
      <c r="BT61" s="138">
        <v>91481.012978129962</v>
      </c>
      <c r="BU61" s="138">
        <v>93695.825169830001</v>
      </c>
      <c r="BV61" s="138">
        <v>96647.286976994161</v>
      </c>
      <c r="BW61" s="138">
        <v>98732.443962277175</v>
      </c>
      <c r="BX61" s="138">
        <v>101485.30561251375</v>
      </c>
      <c r="BY61" s="138">
        <v>106223.71423731581</v>
      </c>
      <c r="BZ61" s="138">
        <v>111836.76567173177</v>
      </c>
      <c r="CA61" s="139">
        <v>118310.92394381262</v>
      </c>
    </row>
    <row r="62" spans="1:79" x14ac:dyDescent="0.4">
      <c r="A62" s="136"/>
      <c r="B62" s="64" t="s">
        <v>142</v>
      </c>
      <c r="C62" s="137" t="s">
        <v>134</v>
      </c>
      <c r="D62" s="138">
        <v>0</v>
      </c>
      <c r="E62" s="138">
        <v>0</v>
      </c>
      <c r="F62" s="138">
        <v>0</v>
      </c>
      <c r="G62" s="138">
        <v>0</v>
      </c>
      <c r="H62" s="138">
        <v>0</v>
      </c>
      <c r="I62" s="138">
        <v>0</v>
      </c>
      <c r="J62" s="138">
        <v>0</v>
      </c>
      <c r="K62" s="138">
        <v>0</v>
      </c>
      <c r="L62" s="138">
        <v>0</v>
      </c>
      <c r="M62" s="138">
        <v>0</v>
      </c>
      <c r="N62" s="138">
        <v>0</v>
      </c>
      <c r="O62" s="138">
        <v>0</v>
      </c>
      <c r="P62" s="138">
        <v>0</v>
      </c>
      <c r="Q62" s="138">
        <v>0</v>
      </c>
      <c r="R62" s="138">
        <v>0</v>
      </c>
      <c r="S62" s="138">
        <v>0</v>
      </c>
      <c r="T62" s="138">
        <v>0</v>
      </c>
      <c r="U62" s="138">
        <v>0</v>
      </c>
      <c r="V62" s="138">
        <v>0</v>
      </c>
      <c r="W62" s="138">
        <v>0</v>
      </c>
      <c r="X62" s="138">
        <v>0</v>
      </c>
      <c r="Y62" s="138">
        <v>0</v>
      </c>
      <c r="Z62" s="138">
        <v>7.4</v>
      </c>
      <c r="AA62" s="138">
        <v>22.9</v>
      </c>
      <c r="AB62" s="138">
        <v>27</v>
      </c>
      <c r="AC62" s="138">
        <v>27.8</v>
      </c>
      <c r="AD62" s="138">
        <v>30.6</v>
      </c>
      <c r="AE62" s="138">
        <v>33.9</v>
      </c>
      <c r="AF62" s="138">
        <v>35.799999999999997</v>
      </c>
      <c r="AG62" s="138">
        <v>35.9</v>
      </c>
      <c r="AH62" s="138">
        <v>37</v>
      </c>
      <c r="AI62" s="138">
        <v>36</v>
      </c>
      <c r="AJ62" s="138">
        <v>38</v>
      </c>
      <c r="AK62" s="138">
        <v>39</v>
      </c>
      <c r="AL62" s="138">
        <v>40</v>
      </c>
      <c r="AM62" s="138">
        <v>41</v>
      </c>
      <c r="AN62" s="138">
        <v>39</v>
      </c>
      <c r="AO62" s="138">
        <v>41</v>
      </c>
      <c r="AP62" s="138">
        <v>37</v>
      </c>
      <c r="AQ62" s="138">
        <v>37.154000000000003</v>
      </c>
      <c r="AR62" s="138">
        <v>36.127000000000002</v>
      </c>
      <c r="AS62" s="138">
        <v>34.573</v>
      </c>
      <c r="AT62" s="138">
        <v>35.829000000000001</v>
      </c>
      <c r="AU62" s="138">
        <v>35.840000000000003</v>
      </c>
      <c r="AV62" s="138">
        <v>35.561999999999998</v>
      </c>
      <c r="AW62" s="138">
        <v>36.165999999999997</v>
      </c>
      <c r="AX62" s="138">
        <v>34.695999999999998</v>
      </c>
      <c r="AY62" s="138">
        <v>35.774999999999999</v>
      </c>
      <c r="AZ62" s="138">
        <v>29.725000000000001</v>
      </c>
      <c r="BA62" s="138">
        <v>29.242999999999999</v>
      </c>
      <c r="BB62" s="138">
        <v>28.78</v>
      </c>
      <c r="BC62" s="138">
        <v>27.677</v>
      </c>
      <c r="BD62" s="138">
        <v>27.542999999999999</v>
      </c>
      <c r="BE62" s="138">
        <v>28.601281650000001</v>
      </c>
      <c r="BF62" s="138">
        <v>28.857593779999998</v>
      </c>
      <c r="BG62" s="138">
        <v>29.69782292</v>
      </c>
      <c r="BH62" s="138">
        <v>30.286999999999999</v>
      </c>
      <c r="BI62" s="138">
        <v>30.522758409999998</v>
      </c>
      <c r="BJ62" s="138">
        <v>34.089199220000005</v>
      </c>
      <c r="BK62" s="138">
        <v>39.594209070000005</v>
      </c>
      <c r="BL62" s="138">
        <v>45.014786799999996</v>
      </c>
      <c r="BM62" s="138">
        <v>47.681548220000018</v>
      </c>
      <c r="BN62" s="138">
        <v>58.09858595</v>
      </c>
      <c r="BO62" s="138">
        <v>62.566367589999992</v>
      </c>
      <c r="BP62" s="138">
        <v>75.024344669999962</v>
      </c>
      <c r="BQ62" s="138">
        <v>95.653024200000061</v>
      </c>
      <c r="BR62" s="138">
        <v>88.113150280000013</v>
      </c>
      <c r="BS62" s="138">
        <v>92.895304570000008</v>
      </c>
      <c r="BT62" s="138">
        <v>99.277285419999984</v>
      </c>
      <c r="BU62" s="138">
        <v>104.62180545999999</v>
      </c>
      <c r="BV62" s="138">
        <v>112.82569186047058</v>
      </c>
      <c r="BW62" s="138">
        <v>122.37262336005087</v>
      </c>
      <c r="BX62" s="138">
        <v>131.02910723066765</v>
      </c>
      <c r="BY62" s="138">
        <v>141.48048274798666</v>
      </c>
      <c r="BZ62" s="138">
        <v>150.09457936866272</v>
      </c>
      <c r="CA62" s="139">
        <v>159.91028231924341</v>
      </c>
    </row>
    <row r="63" spans="1:79" ht="26.25" customHeight="1" x14ac:dyDescent="0.4">
      <c r="A63" s="136"/>
      <c r="B63" s="54" t="s">
        <v>184</v>
      </c>
      <c r="C63" s="137" t="s">
        <v>137</v>
      </c>
      <c r="D63" s="138">
        <v>0</v>
      </c>
      <c r="E63" s="138">
        <v>0</v>
      </c>
      <c r="F63" s="138">
        <v>0</v>
      </c>
      <c r="G63" s="138">
        <v>0</v>
      </c>
      <c r="H63" s="138">
        <v>0</v>
      </c>
      <c r="I63" s="138">
        <v>0</v>
      </c>
      <c r="J63" s="138">
        <v>0</v>
      </c>
      <c r="K63" s="138">
        <v>0</v>
      </c>
      <c r="L63" s="138">
        <v>0</v>
      </c>
      <c r="M63" s="138">
        <v>0</v>
      </c>
      <c r="N63" s="138">
        <v>0</v>
      </c>
      <c r="O63" s="138">
        <v>0</v>
      </c>
      <c r="P63" s="138">
        <v>0</v>
      </c>
      <c r="Q63" s="138">
        <v>0</v>
      </c>
      <c r="R63" s="138">
        <v>0</v>
      </c>
      <c r="S63" s="138">
        <v>0</v>
      </c>
      <c r="T63" s="138">
        <v>0</v>
      </c>
      <c r="U63" s="138">
        <v>0</v>
      </c>
      <c r="V63" s="138">
        <v>0</v>
      </c>
      <c r="W63" s="138">
        <v>0</v>
      </c>
      <c r="X63" s="138">
        <v>0</v>
      </c>
      <c r="Y63" s="138">
        <v>0</v>
      </c>
      <c r="Z63" s="138">
        <v>0</v>
      </c>
      <c r="AA63" s="138">
        <v>0</v>
      </c>
      <c r="AB63" s="138">
        <v>0</v>
      </c>
      <c r="AC63" s="138">
        <v>0</v>
      </c>
      <c r="AD63" s="138">
        <v>0</v>
      </c>
      <c r="AE63" s="138">
        <v>0</v>
      </c>
      <c r="AF63" s="138">
        <v>0</v>
      </c>
      <c r="AG63" s="138">
        <v>0</v>
      </c>
      <c r="AH63" s="138">
        <v>0</v>
      </c>
      <c r="AI63" s="138">
        <v>0</v>
      </c>
      <c r="AJ63" s="138">
        <v>0</v>
      </c>
      <c r="AK63" s="138">
        <v>0</v>
      </c>
      <c r="AL63" s="138">
        <v>0</v>
      </c>
      <c r="AM63" s="138">
        <v>0</v>
      </c>
      <c r="AN63" s="138">
        <v>0</v>
      </c>
      <c r="AO63" s="138">
        <v>0</v>
      </c>
      <c r="AP63" s="138">
        <v>0</v>
      </c>
      <c r="AQ63" s="138">
        <v>0</v>
      </c>
      <c r="AR63" s="138">
        <v>0</v>
      </c>
      <c r="AS63" s="138">
        <v>0</v>
      </c>
      <c r="AT63" s="138">
        <v>0</v>
      </c>
      <c r="AU63" s="138">
        <v>0</v>
      </c>
      <c r="AV63" s="138">
        <v>0</v>
      </c>
      <c r="AW63" s="138">
        <v>0</v>
      </c>
      <c r="AX63" s="138">
        <v>0</v>
      </c>
      <c r="AY63" s="138">
        <v>0</v>
      </c>
      <c r="AZ63" s="138">
        <v>0</v>
      </c>
      <c r="BA63" s="138">
        <v>0</v>
      </c>
      <c r="BB63" s="138">
        <v>0</v>
      </c>
      <c r="BC63" s="138">
        <v>0</v>
      </c>
      <c r="BD63" s="138">
        <v>0</v>
      </c>
      <c r="BE63" s="138">
        <v>0</v>
      </c>
      <c r="BF63" s="138">
        <v>0</v>
      </c>
      <c r="BG63" s="138">
        <v>0</v>
      </c>
      <c r="BH63" s="138">
        <v>0</v>
      </c>
      <c r="BI63" s="138">
        <v>0</v>
      </c>
      <c r="BJ63" s="138">
        <v>0</v>
      </c>
      <c r="BK63" s="138">
        <v>0</v>
      </c>
      <c r="BL63" s="138">
        <v>9.8403037599999994</v>
      </c>
      <c r="BM63" s="138">
        <v>0.25143872</v>
      </c>
      <c r="BN63" s="138">
        <v>-1.7732257699999998</v>
      </c>
      <c r="BO63" s="138">
        <v>5.1625466999999992</v>
      </c>
      <c r="BP63" s="138">
        <v>2.0412564999999998</v>
      </c>
      <c r="BQ63" s="138">
        <v>2.5456364999999996</v>
      </c>
      <c r="BR63" s="138">
        <v>1.8016614399999999</v>
      </c>
      <c r="BS63" s="138">
        <v>2.7500172299999996</v>
      </c>
      <c r="BT63" s="138">
        <v>1.9444570200000002</v>
      </c>
      <c r="BU63" s="138">
        <v>3.2643377500000001</v>
      </c>
      <c r="BV63" s="138">
        <v>3.1205856384327362</v>
      </c>
      <c r="BW63" s="138">
        <v>2.9994378348381923</v>
      </c>
      <c r="BX63" s="138">
        <v>2.9994378348381923</v>
      </c>
      <c r="BY63" s="138">
        <v>2.9994378348381923</v>
      </c>
      <c r="BZ63" s="138">
        <v>2.9994378348381923</v>
      </c>
      <c r="CA63" s="139">
        <v>2.9994378348381923</v>
      </c>
    </row>
    <row r="64" spans="1:79" x14ac:dyDescent="0.4">
      <c r="A64" s="136"/>
      <c r="B64" s="54" t="s">
        <v>185</v>
      </c>
      <c r="C64" s="137" t="s">
        <v>137</v>
      </c>
      <c r="D64" s="138">
        <v>0</v>
      </c>
      <c r="E64" s="138">
        <v>0</v>
      </c>
      <c r="F64" s="138">
        <v>0</v>
      </c>
      <c r="G64" s="138">
        <v>0</v>
      </c>
      <c r="H64" s="138">
        <v>0</v>
      </c>
      <c r="I64" s="138">
        <v>0</v>
      </c>
      <c r="J64" s="138">
        <v>0</v>
      </c>
      <c r="K64" s="138">
        <v>0</v>
      </c>
      <c r="L64" s="138">
        <v>0</v>
      </c>
      <c r="M64" s="138">
        <v>0</v>
      </c>
      <c r="N64" s="138">
        <v>0</v>
      </c>
      <c r="O64" s="138">
        <v>0</v>
      </c>
      <c r="P64" s="138">
        <v>0</v>
      </c>
      <c r="Q64" s="138">
        <v>0</v>
      </c>
      <c r="R64" s="138">
        <v>0</v>
      </c>
      <c r="S64" s="138">
        <v>0</v>
      </c>
      <c r="T64" s="138">
        <v>0</v>
      </c>
      <c r="U64" s="138">
        <v>0</v>
      </c>
      <c r="V64" s="138">
        <v>0</v>
      </c>
      <c r="W64" s="138">
        <v>0</v>
      </c>
      <c r="X64" s="138">
        <v>0</v>
      </c>
      <c r="Y64" s="138">
        <v>0</v>
      </c>
      <c r="Z64" s="138">
        <v>0</v>
      </c>
      <c r="AA64" s="138">
        <v>0</v>
      </c>
      <c r="AB64" s="138">
        <v>0</v>
      </c>
      <c r="AC64" s="138">
        <v>0</v>
      </c>
      <c r="AD64" s="138">
        <v>0</v>
      </c>
      <c r="AE64" s="138">
        <v>0</v>
      </c>
      <c r="AF64" s="138">
        <v>0</v>
      </c>
      <c r="AG64" s="138">
        <v>0</v>
      </c>
      <c r="AH64" s="138">
        <v>0</v>
      </c>
      <c r="AI64" s="138">
        <v>0</v>
      </c>
      <c r="AJ64" s="138">
        <v>0</v>
      </c>
      <c r="AK64" s="138">
        <v>0</v>
      </c>
      <c r="AL64" s="138">
        <v>0</v>
      </c>
      <c r="AM64" s="138">
        <v>0</v>
      </c>
      <c r="AN64" s="138">
        <v>0</v>
      </c>
      <c r="AO64" s="138">
        <v>0</v>
      </c>
      <c r="AP64" s="138">
        <v>0</v>
      </c>
      <c r="AQ64" s="138">
        <v>193</v>
      </c>
      <c r="AR64" s="138">
        <v>250</v>
      </c>
      <c r="AS64" s="138">
        <v>286</v>
      </c>
      <c r="AT64" s="138">
        <v>314</v>
      </c>
      <c r="AU64" s="138">
        <v>408</v>
      </c>
      <c r="AV64" s="138">
        <v>434</v>
      </c>
      <c r="AW64" s="138">
        <v>416</v>
      </c>
      <c r="AX64" s="138">
        <v>480</v>
      </c>
      <c r="AY64" s="138">
        <v>524.29999999999995</v>
      </c>
      <c r="AZ64" s="138">
        <v>340.8</v>
      </c>
      <c r="BA64" s="138">
        <v>502</v>
      </c>
      <c r="BB64" s="138">
        <v>553</v>
      </c>
      <c r="BC64" s="138">
        <v>635</v>
      </c>
      <c r="BD64" s="138">
        <v>648</v>
      </c>
      <c r="BE64" s="138">
        <v>635.94107848647479</v>
      </c>
      <c r="BF64" s="138">
        <v>723.75621958442548</v>
      </c>
      <c r="BG64" s="138">
        <v>1035</v>
      </c>
      <c r="BH64" s="138">
        <v>1291.17</v>
      </c>
      <c r="BI64" s="138">
        <v>1183.6549443026729</v>
      </c>
      <c r="BJ64" s="138">
        <v>1312.9542119951134</v>
      </c>
      <c r="BK64" s="138">
        <v>1623.1882790812579</v>
      </c>
      <c r="BL64" s="138">
        <v>1949.4219162508432</v>
      </c>
      <c r="BM64" s="138">
        <v>2026.2023687265355</v>
      </c>
      <c r="BN64" s="138">
        <v>2134.4746846376861</v>
      </c>
      <c r="BO64" s="138">
        <v>2194.8675095390704</v>
      </c>
      <c r="BP64" s="138">
        <v>2244.5398762216823</v>
      </c>
      <c r="BQ64" s="138">
        <v>2236</v>
      </c>
      <c r="BR64" s="138">
        <v>2260</v>
      </c>
      <c r="BS64" s="138">
        <v>2351</v>
      </c>
      <c r="BT64" s="138">
        <v>2385</v>
      </c>
      <c r="BU64" s="138">
        <v>2469</v>
      </c>
      <c r="BV64" s="138">
        <v>2579</v>
      </c>
      <c r="BW64" s="138">
        <v>2641.8148919758196</v>
      </c>
      <c r="BX64" s="138">
        <v>2724.2609525678945</v>
      </c>
      <c r="BY64" s="138">
        <v>2815.058289882084</v>
      </c>
      <c r="BZ64" s="138">
        <v>2907.1924558860001</v>
      </c>
      <c r="CA64" s="139">
        <v>3006.2310196073313</v>
      </c>
    </row>
    <row r="65" spans="1:79" x14ac:dyDescent="0.4">
      <c r="A65" s="136"/>
      <c r="B65" s="54" t="s">
        <v>186</v>
      </c>
      <c r="C65" s="137" t="s">
        <v>137</v>
      </c>
      <c r="D65" s="138">
        <v>0</v>
      </c>
      <c r="E65" s="138">
        <v>0</v>
      </c>
      <c r="F65" s="138">
        <v>0</v>
      </c>
      <c r="G65" s="138">
        <v>0</v>
      </c>
      <c r="H65" s="138">
        <v>0</v>
      </c>
      <c r="I65" s="138">
        <v>0</v>
      </c>
      <c r="J65" s="138">
        <v>0</v>
      </c>
      <c r="K65" s="138">
        <v>0</v>
      </c>
      <c r="L65" s="138">
        <v>0</v>
      </c>
      <c r="M65" s="138">
        <v>0</v>
      </c>
      <c r="N65" s="138">
        <v>0</v>
      </c>
      <c r="O65" s="138">
        <v>0</v>
      </c>
      <c r="P65" s="138">
        <v>0</v>
      </c>
      <c r="Q65" s="138">
        <v>0</v>
      </c>
      <c r="R65" s="138">
        <v>0</v>
      </c>
      <c r="S65" s="138">
        <v>0</v>
      </c>
      <c r="T65" s="138">
        <v>0</v>
      </c>
      <c r="U65" s="138">
        <v>0</v>
      </c>
      <c r="V65" s="138">
        <v>0</v>
      </c>
      <c r="W65" s="138">
        <v>0</v>
      </c>
      <c r="X65" s="138">
        <v>0</v>
      </c>
      <c r="Y65" s="138">
        <v>0</v>
      </c>
      <c r="Z65" s="138">
        <v>0</v>
      </c>
      <c r="AA65" s="138">
        <v>0</v>
      </c>
      <c r="AB65" s="138">
        <v>0</v>
      </c>
      <c r="AC65" s="138">
        <v>0</v>
      </c>
      <c r="AD65" s="138">
        <v>0</v>
      </c>
      <c r="AE65" s="138">
        <v>0</v>
      </c>
      <c r="AF65" s="138">
        <v>0</v>
      </c>
      <c r="AG65" s="138">
        <v>0</v>
      </c>
      <c r="AH65" s="138">
        <v>0</v>
      </c>
      <c r="AI65" s="138">
        <v>0</v>
      </c>
      <c r="AJ65" s="138">
        <v>0</v>
      </c>
      <c r="AK65" s="138">
        <v>0</v>
      </c>
      <c r="AL65" s="138">
        <v>0</v>
      </c>
      <c r="AM65" s="138">
        <v>500</v>
      </c>
      <c r="AN65" s="138">
        <v>508</v>
      </c>
      <c r="AO65" s="138">
        <v>545</v>
      </c>
      <c r="AP65" s="138">
        <v>757</v>
      </c>
      <c r="AQ65" s="138">
        <v>840</v>
      </c>
      <c r="AR65" s="138">
        <v>898</v>
      </c>
      <c r="AS65" s="138">
        <v>949</v>
      </c>
      <c r="AT65" s="138">
        <v>941</v>
      </c>
      <c r="AU65" s="138">
        <v>781</v>
      </c>
      <c r="AV65" s="138">
        <v>688</v>
      </c>
      <c r="AW65" s="138">
        <v>659</v>
      </c>
      <c r="AX65" s="138">
        <v>80</v>
      </c>
      <c r="AY65" s="138">
        <v>36.299999999999997</v>
      </c>
      <c r="AZ65" s="138">
        <v>97.6</v>
      </c>
      <c r="BA65" s="138">
        <v>26</v>
      </c>
      <c r="BB65" s="138">
        <v>27</v>
      </c>
      <c r="BC65" s="138">
        <v>66</v>
      </c>
      <c r="BD65" s="138">
        <v>67</v>
      </c>
      <c r="BE65" s="138">
        <v>69</v>
      </c>
      <c r="BF65" s="138">
        <v>70</v>
      </c>
      <c r="BG65" s="138">
        <v>79.728606106509176</v>
      </c>
      <c r="BH65" s="138">
        <v>43</v>
      </c>
      <c r="BI65" s="138">
        <v>41</v>
      </c>
      <c r="BJ65" s="138">
        <v>45</v>
      </c>
      <c r="BK65" s="138">
        <v>43.47423573035443</v>
      </c>
      <c r="BL65" s="138">
        <v>46.203362466202719</v>
      </c>
      <c r="BM65" s="138">
        <v>46.819417065825782</v>
      </c>
      <c r="BN65" s="138">
        <v>44.415302132907541</v>
      </c>
      <c r="BO65" s="138">
        <v>47.37944846742954</v>
      </c>
      <c r="BP65" s="138">
        <v>56</v>
      </c>
      <c r="BQ65" s="138">
        <v>50</v>
      </c>
      <c r="BR65" s="138">
        <v>5</v>
      </c>
      <c r="BS65" s="138">
        <v>0</v>
      </c>
      <c r="BT65" s="138">
        <v>0</v>
      </c>
      <c r="BU65" s="138">
        <v>0</v>
      </c>
      <c r="BV65" s="138">
        <v>0</v>
      </c>
      <c r="BW65" s="138">
        <v>0</v>
      </c>
      <c r="BX65" s="138">
        <v>0</v>
      </c>
      <c r="BY65" s="138">
        <v>0</v>
      </c>
      <c r="BZ65" s="138">
        <v>0</v>
      </c>
      <c r="CA65" s="139">
        <v>0</v>
      </c>
    </row>
    <row r="66" spans="1:79" x14ac:dyDescent="0.4">
      <c r="A66" s="136"/>
      <c r="B66" s="54" t="s">
        <v>187</v>
      </c>
      <c r="C66" s="137" t="s">
        <v>144</v>
      </c>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v>0.14702372672758784</v>
      </c>
      <c r="BW66" s="138">
        <v>0.47326640697370631</v>
      </c>
      <c r="BX66" s="138">
        <v>0.81603734217341284</v>
      </c>
      <c r="BY66" s="138">
        <v>1.1584411912482986</v>
      </c>
      <c r="BZ66" s="138">
        <v>1.4881158697385135</v>
      </c>
      <c r="CA66" s="139">
        <v>1.8140604655117563</v>
      </c>
    </row>
    <row r="67" spans="1:79" x14ac:dyDescent="0.4">
      <c r="A67" s="145"/>
      <c r="B67" s="54" t="s">
        <v>188</v>
      </c>
      <c r="C67" s="137" t="s">
        <v>144</v>
      </c>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v>14</v>
      </c>
      <c r="AR67" s="138">
        <v>15</v>
      </c>
      <c r="AS67" s="138">
        <v>15</v>
      </c>
      <c r="AT67" s="138">
        <v>19</v>
      </c>
      <c r="AU67" s="138">
        <v>22.698</v>
      </c>
      <c r="AV67" s="138">
        <v>22.576000000000001</v>
      </c>
      <c r="AW67" s="138">
        <v>23.443000000000001</v>
      </c>
      <c r="AX67" s="138">
        <v>22.434000000000001</v>
      </c>
      <c r="AY67" s="138">
        <v>21.899000000000001</v>
      </c>
      <c r="AZ67" s="138">
        <v>22.006</v>
      </c>
      <c r="BA67" s="138">
        <v>19.994</v>
      </c>
      <c r="BB67" s="138">
        <v>18.376999999999999</v>
      </c>
      <c r="BC67" s="138">
        <v>17.431000000000001</v>
      </c>
      <c r="BD67" s="138">
        <v>44.381999999999998</v>
      </c>
      <c r="BE67" s="138">
        <v>61</v>
      </c>
      <c r="BF67" s="138">
        <v>110.63800000000001</v>
      </c>
      <c r="BG67" s="138">
        <v>120.54600000000001</v>
      </c>
      <c r="BH67" s="138">
        <v>119.50700000000001</v>
      </c>
      <c r="BI67" s="138">
        <v>120.578</v>
      </c>
      <c r="BJ67" s="138">
        <v>120.111</v>
      </c>
      <c r="BK67" s="138">
        <v>123.071</v>
      </c>
      <c r="BL67" s="138">
        <v>133.291</v>
      </c>
      <c r="BM67" s="138">
        <v>138.81399999999999</v>
      </c>
      <c r="BN67" s="138">
        <v>130.89869660000002</v>
      </c>
      <c r="BO67" s="138">
        <v>46.04</v>
      </c>
      <c r="BP67" s="138">
        <v>39.037999999999997</v>
      </c>
      <c r="BQ67" s="138">
        <v>37.116999999999997</v>
      </c>
      <c r="BR67" s="138">
        <v>33.851999999999997</v>
      </c>
      <c r="BS67" s="138">
        <v>30.114000000000001</v>
      </c>
      <c r="BT67" s="138">
        <v>27.888000000000002</v>
      </c>
      <c r="BU67" s="138">
        <v>25.613999999999965</v>
      </c>
      <c r="BV67" s="138">
        <v>24.142415923518968</v>
      </c>
      <c r="BW67" s="138">
        <v>23.038951030765109</v>
      </c>
      <c r="BX67" s="138">
        <v>23.14998132418302</v>
      </c>
      <c r="BY67" s="138">
        <v>23.216738749060401</v>
      </c>
      <c r="BZ67" s="138">
        <v>23.420200473059637</v>
      </c>
      <c r="CA67" s="139">
        <v>23.638111204766329</v>
      </c>
    </row>
    <row r="68" spans="1:79" x14ac:dyDescent="0.4">
      <c r="A68" s="145"/>
      <c r="B68" s="54"/>
      <c r="C68" s="137"/>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9"/>
    </row>
    <row r="69" spans="1:79" x14ac:dyDescent="0.4">
      <c r="A69" s="148"/>
      <c r="B69" s="54" t="s">
        <v>189</v>
      </c>
      <c r="C69" s="137" t="s">
        <v>137</v>
      </c>
      <c r="D69" s="138">
        <v>15.2</v>
      </c>
      <c r="E69" s="138">
        <v>19.2</v>
      </c>
      <c r="F69" s="138">
        <v>17</v>
      </c>
      <c r="G69" s="138">
        <v>14.8</v>
      </c>
      <c r="H69" s="138">
        <v>26.8</v>
      </c>
      <c r="I69" s="138">
        <v>22.2</v>
      </c>
      <c r="J69" s="138">
        <v>15.7</v>
      </c>
      <c r="K69" s="138">
        <v>15.7</v>
      </c>
      <c r="L69" s="138">
        <v>20.9</v>
      </c>
      <c r="M69" s="138">
        <v>25.4</v>
      </c>
      <c r="N69" s="138">
        <v>49.4</v>
      </c>
      <c r="O69" s="138">
        <v>41.9</v>
      </c>
      <c r="P69" s="138">
        <v>30.2</v>
      </c>
      <c r="Q69" s="138">
        <v>36.299999999999997</v>
      </c>
      <c r="R69" s="138">
        <v>64.5</v>
      </c>
      <c r="S69" s="138">
        <v>64.599999999999994</v>
      </c>
      <c r="T69" s="138">
        <v>44.9</v>
      </c>
      <c r="U69" s="138">
        <v>49.2</v>
      </c>
      <c r="V69" s="138">
        <v>78.3</v>
      </c>
      <c r="W69" s="138">
        <v>121.7</v>
      </c>
      <c r="X69" s="138">
        <v>123.3</v>
      </c>
      <c r="Y69" s="138">
        <v>127.1</v>
      </c>
      <c r="Z69" s="138">
        <v>150.4</v>
      </c>
      <c r="AA69" s="138">
        <v>239.4</v>
      </c>
      <c r="AB69" s="138">
        <v>209.1</v>
      </c>
      <c r="AC69" s="138">
        <v>174.09</v>
      </c>
      <c r="AD69" s="138">
        <v>214.12200000000001</v>
      </c>
      <c r="AE69" s="138">
        <v>454.38499999999999</v>
      </c>
      <c r="AF69" s="138">
        <v>558.846</v>
      </c>
      <c r="AG69" s="138">
        <v>628.82600000000002</v>
      </c>
      <c r="AH69" s="138">
        <v>632</v>
      </c>
      <c r="AI69" s="138">
        <v>653</v>
      </c>
      <c r="AJ69" s="138">
        <v>1280</v>
      </c>
      <c r="AK69" s="138">
        <v>1702</v>
      </c>
      <c r="AL69" s="138">
        <v>1500</v>
      </c>
      <c r="AM69" s="138">
        <v>1497</v>
      </c>
      <c r="AN69" s="138">
        <v>1578</v>
      </c>
      <c r="AO69" s="138">
        <v>1589</v>
      </c>
      <c r="AP69" s="138">
        <v>1734</v>
      </c>
      <c r="AQ69" s="138">
        <v>1467.9280000000001</v>
      </c>
      <c r="AR69" s="138">
        <v>1106.7449999999999</v>
      </c>
      <c r="AS69" s="138">
        <v>733.41</v>
      </c>
      <c r="AT69" s="138">
        <v>869.84</v>
      </c>
      <c r="AU69" s="138">
        <v>1603.8150000000001</v>
      </c>
      <c r="AV69" s="138">
        <v>1760.1579999999999</v>
      </c>
      <c r="AW69" s="138">
        <v>1651.7639999999999</v>
      </c>
      <c r="AX69" s="138">
        <v>1299.4829999999999</v>
      </c>
      <c r="AY69" s="138">
        <v>1101.827</v>
      </c>
      <c r="AZ69" s="138">
        <v>587.298</v>
      </c>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9"/>
    </row>
    <row r="70" spans="1:79" ht="27" customHeight="1" x14ac:dyDescent="0.4">
      <c r="A70" s="136"/>
      <c r="B70" s="146" t="s">
        <v>190</v>
      </c>
      <c r="C70" s="137"/>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f t="shared" ref="BQ70:BV70" si="9">SUM(BQ71:BQ72)</f>
        <v>5.8574696600000031</v>
      </c>
      <c r="BR70" s="138">
        <f t="shared" si="9"/>
        <v>56.150329630000009</v>
      </c>
      <c r="BS70" s="138">
        <f t="shared" si="9"/>
        <v>490.79643462000007</v>
      </c>
      <c r="BT70" s="138">
        <f t="shared" si="9"/>
        <v>1585.2890467599996</v>
      </c>
      <c r="BU70" s="138">
        <f t="shared" si="9"/>
        <v>3321.8002079199987</v>
      </c>
      <c r="BV70" s="138">
        <f t="shared" si="9"/>
        <v>8116.2928980635752</v>
      </c>
      <c r="BW70" s="138"/>
      <c r="BX70" s="138"/>
      <c r="BY70" s="138"/>
      <c r="BZ70" s="138"/>
      <c r="CA70" s="139"/>
    </row>
    <row r="71" spans="1:79" x14ac:dyDescent="0.4">
      <c r="A71" s="136"/>
      <c r="B71" s="149" t="s">
        <v>191</v>
      </c>
      <c r="C71" s="137" t="s">
        <v>144</v>
      </c>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v>0.78372308559481874</v>
      </c>
      <c r="BR71" s="138">
        <v>5.5093570434945436</v>
      </c>
      <c r="BS71" s="138">
        <v>33.767518813665085</v>
      </c>
      <c r="BT71" s="138">
        <v>692.19294444290733</v>
      </c>
      <c r="BU71" s="138">
        <v>1996.8410655981947</v>
      </c>
      <c r="BV71" s="138">
        <v>5916.610089486886</v>
      </c>
      <c r="BW71" s="138"/>
      <c r="BX71" s="138"/>
      <c r="BY71" s="138"/>
      <c r="BZ71" s="138"/>
      <c r="CA71" s="139"/>
    </row>
    <row r="72" spans="1:79" x14ac:dyDescent="0.4">
      <c r="A72" s="136"/>
      <c r="B72" s="149" t="s">
        <v>192</v>
      </c>
      <c r="C72" s="137" t="s">
        <v>144</v>
      </c>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v>5.0737465744051846</v>
      </c>
      <c r="BR72" s="138">
        <v>50.640972586505463</v>
      </c>
      <c r="BS72" s="138">
        <v>457.02891580633496</v>
      </c>
      <c r="BT72" s="138">
        <v>893.09610231709212</v>
      </c>
      <c r="BU72" s="138">
        <v>1324.9591423218039</v>
      </c>
      <c r="BV72" s="138">
        <v>2199.6828085766897</v>
      </c>
      <c r="BW72" s="138"/>
      <c r="BX72" s="138"/>
      <c r="BY72" s="138"/>
      <c r="BZ72" s="138"/>
      <c r="CA72" s="139"/>
    </row>
    <row r="73" spans="1:79" x14ac:dyDescent="0.4">
      <c r="A73" s="136"/>
      <c r="B73" s="146" t="s">
        <v>193</v>
      </c>
      <c r="C73" s="137"/>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f t="shared" ref="BW73:CA73" si="10">SUM(BW74:BW75)</f>
        <v>917.95323525449317</v>
      </c>
      <c r="BX73" s="138">
        <f t="shared" si="10"/>
        <v>1020.6983942849384</v>
      </c>
      <c r="BY73" s="138">
        <f t="shared" si="10"/>
        <v>1085.2706420903758</v>
      </c>
      <c r="BZ73" s="138">
        <f t="shared" si="10"/>
        <v>1083.7707724472975</v>
      </c>
      <c r="CA73" s="139">
        <f t="shared" si="10"/>
        <v>1647.9584470282628</v>
      </c>
    </row>
    <row r="74" spans="1:79" x14ac:dyDescent="0.4">
      <c r="A74" s="136"/>
      <c r="B74" s="149" t="s">
        <v>191</v>
      </c>
      <c r="C74" s="137" t="s">
        <v>144</v>
      </c>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v>917.95323525449317</v>
      </c>
      <c r="BX74" s="138">
        <v>1020.6983942849384</v>
      </c>
      <c r="BY74" s="138">
        <v>1085.2706420903758</v>
      </c>
      <c r="BZ74" s="138">
        <v>1083.7707724472975</v>
      </c>
      <c r="CA74" s="139">
        <v>1647.9584470282628</v>
      </c>
    </row>
    <row r="75" spans="1:79" x14ac:dyDescent="0.4">
      <c r="A75" s="136"/>
      <c r="B75" s="149" t="s">
        <v>192</v>
      </c>
      <c r="C75" s="137" t="s">
        <v>144</v>
      </c>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v>0</v>
      </c>
      <c r="BX75" s="138">
        <v>0</v>
      </c>
      <c r="BY75" s="138">
        <v>0</v>
      </c>
      <c r="BZ75" s="138">
        <v>0</v>
      </c>
      <c r="CA75" s="139">
        <v>0</v>
      </c>
    </row>
    <row r="76" spans="1:79" ht="26.25" customHeight="1" x14ac:dyDescent="0.4">
      <c r="A76" s="145"/>
      <c r="B76" s="54" t="s">
        <v>194</v>
      </c>
      <c r="C76" s="137" t="s">
        <v>134</v>
      </c>
      <c r="D76" s="138">
        <v>0</v>
      </c>
      <c r="E76" s="138">
        <v>0</v>
      </c>
      <c r="F76" s="138">
        <v>0</v>
      </c>
      <c r="G76" s="138">
        <v>0</v>
      </c>
      <c r="H76" s="138">
        <v>0</v>
      </c>
      <c r="I76" s="138">
        <v>0</v>
      </c>
      <c r="J76" s="138">
        <v>0</v>
      </c>
      <c r="K76" s="138">
        <v>0</v>
      </c>
      <c r="L76" s="138">
        <v>0</v>
      </c>
      <c r="M76" s="138">
        <v>0</v>
      </c>
      <c r="N76" s="138">
        <v>0</v>
      </c>
      <c r="O76" s="138">
        <v>0</v>
      </c>
      <c r="P76" s="138">
        <v>0</v>
      </c>
      <c r="Q76" s="138">
        <v>0</v>
      </c>
      <c r="R76" s="138">
        <v>0</v>
      </c>
      <c r="S76" s="138">
        <v>0</v>
      </c>
      <c r="T76" s="138">
        <v>0</v>
      </c>
      <c r="U76" s="138">
        <v>0</v>
      </c>
      <c r="V76" s="138">
        <v>0</v>
      </c>
      <c r="W76" s="138">
        <v>0</v>
      </c>
      <c r="X76" s="138">
        <v>0</v>
      </c>
      <c r="Y76" s="138">
        <v>0</v>
      </c>
      <c r="Z76" s="138">
        <v>0</v>
      </c>
      <c r="AA76" s="138">
        <v>0</v>
      </c>
      <c r="AB76" s="138">
        <v>0</v>
      </c>
      <c r="AC76" s="138">
        <v>0</v>
      </c>
      <c r="AD76" s="138">
        <v>0</v>
      </c>
      <c r="AE76" s="138">
        <v>0</v>
      </c>
      <c r="AF76" s="138">
        <v>0</v>
      </c>
      <c r="AG76" s="138">
        <v>0</v>
      </c>
      <c r="AH76" s="138">
        <v>0</v>
      </c>
      <c r="AI76" s="138">
        <v>0</v>
      </c>
      <c r="AJ76" s="138">
        <v>0</v>
      </c>
      <c r="AK76" s="138">
        <v>0</v>
      </c>
      <c r="AL76" s="138">
        <v>0</v>
      </c>
      <c r="AM76" s="138">
        <v>0</v>
      </c>
      <c r="AN76" s="138">
        <v>0</v>
      </c>
      <c r="AO76" s="138">
        <v>0</v>
      </c>
      <c r="AP76" s="138">
        <v>0</v>
      </c>
      <c r="AQ76" s="138">
        <v>0</v>
      </c>
      <c r="AR76" s="138">
        <v>0</v>
      </c>
      <c r="AS76" s="138">
        <v>0</v>
      </c>
      <c r="AT76" s="138">
        <v>0</v>
      </c>
      <c r="AU76" s="138">
        <v>0</v>
      </c>
      <c r="AV76" s="138">
        <v>0</v>
      </c>
      <c r="AW76" s="138">
        <v>2.5999999999999999E-2</v>
      </c>
      <c r="AX76" s="138">
        <v>1.7000000000000001E-2</v>
      </c>
      <c r="AY76" s="138">
        <v>0</v>
      </c>
      <c r="AZ76" s="138">
        <v>8.9999999999999993E-3</v>
      </c>
      <c r="BA76" s="138">
        <v>1.2E-2</v>
      </c>
      <c r="BB76" s="138">
        <v>0</v>
      </c>
      <c r="BC76" s="138">
        <v>0.06</v>
      </c>
      <c r="BD76" s="138">
        <v>60.734000000000002</v>
      </c>
      <c r="BE76" s="138">
        <v>6.5244999999999997</v>
      </c>
      <c r="BF76" s="138">
        <v>0.56799999999999995</v>
      </c>
      <c r="BG76" s="138">
        <v>0.47799999999999998</v>
      </c>
      <c r="BH76" s="138">
        <v>0.42899999999999999</v>
      </c>
      <c r="BI76" s="138">
        <v>0.5</v>
      </c>
      <c r="BJ76" s="138">
        <v>0.38900000000000001</v>
      </c>
      <c r="BK76" s="138">
        <v>0.2</v>
      </c>
      <c r="BL76" s="138">
        <v>0</v>
      </c>
      <c r="BM76" s="138">
        <v>0.29149999999999998</v>
      </c>
      <c r="BN76" s="138">
        <v>9.1499999999999998E-2</v>
      </c>
      <c r="BO76" s="138">
        <v>0</v>
      </c>
      <c r="BP76" s="138">
        <v>0</v>
      </c>
      <c r="BQ76" s="138">
        <v>2.1110000000001961E-4</v>
      </c>
      <c r="BR76" s="138">
        <v>9.9999999999999978E-2</v>
      </c>
      <c r="BS76" s="138">
        <v>0.38</v>
      </c>
      <c r="BT76" s="138">
        <v>0.36</v>
      </c>
      <c r="BU76" s="138">
        <v>0.24</v>
      </c>
      <c r="BV76" s="138">
        <v>0.72</v>
      </c>
      <c r="BW76" s="138">
        <v>0.72</v>
      </c>
      <c r="BX76" s="138">
        <v>0.72</v>
      </c>
      <c r="BY76" s="138">
        <v>0.72</v>
      </c>
      <c r="BZ76" s="138">
        <v>0.72</v>
      </c>
      <c r="CA76" s="139">
        <v>0.72</v>
      </c>
    </row>
    <row r="77" spans="1:79" x14ac:dyDescent="0.4">
      <c r="A77" s="136"/>
      <c r="B77" s="54" t="s">
        <v>195</v>
      </c>
      <c r="C77" s="137" t="s">
        <v>134</v>
      </c>
      <c r="D77" s="138">
        <v>86</v>
      </c>
      <c r="E77" s="138">
        <v>83.8</v>
      </c>
      <c r="F77" s="138">
        <v>81.3</v>
      </c>
      <c r="G77" s="138">
        <v>79.400000000000006</v>
      </c>
      <c r="H77" s="138">
        <v>86.8</v>
      </c>
      <c r="I77" s="138">
        <v>82.7</v>
      </c>
      <c r="J77" s="138">
        <v>86.7</v>
      </c>
      <c r="K77" s="138">
        <v>88.4</v>
      </c>
      <c r="L77" s="138">
        <v>89</v>
      </c>
      <c r="M77" s="138">
        <v>90.8</v>
      </c>
      <c r="N77" s="138">
        <v>100.5</v>
      </c>
      <c r="O77" s="138">
        <v>99.2</v>
      </c>
      <c r="P77" s="138">
        <v>95.8</v>
      </c>
      <c r="Q77" s="138">
        <v>103.6</v>
      </c>
      <c r="R77" s="138">
        <v>101.9</v>
      </c>
      <c r="S77" s="138">
        <v>109.9</v>
      </c>
      <c r="T77" s="138">
        <v>110.4</v>
      </c>
      <c r="U77" s="138">
        <v>120.9</v>
      </c>
      <c r="V77" s="138">
        <v>118.4</v>
      </c>
      <c r="W77" s="138">
        <v>120.8</v>
      </c>
      <c r="X77" s="138">
        <v>124.7</v>
      </c>
      <c r="Y77" s="138">
        <v>124.6</v>
      </c>
      <c r="Z77" s="138">
        <v>128</v>
      </c>
      <c r="AA77" s="138">
        <v>136.69999999999999</v>
      </c>
      <c r="AB77" s="138">
        <v>149.69999999999999</v>
      </c>
      <c r="AC77" s="138">
        <v>164</v>
      </c>
      <c r="AD77" s="138">
        <v>203.9</v>
      </c>
      <c r="AE77" s="138">
        <v>258.10000000000002</v>
      </c>
      <c r="AF77" s="138">
        <v>282.89999999999998</v>
      </c>
      <c r="AG77" s="138">
        <v>309.60000000000002</v>
      </c>
      <c r="AH77" s="138">
        <v>340</v>
      </c>
      <c r="AI77" s="138">
        <v>375</v>
      </c>
      <c r="AJ77" s="138">
        <v>424</v>
      </c>
      <c r="AK77" s="138">
        <v>479</v>
      </c>
      <c r="AL77" s="138">
        <v>504</v>
      </c>
      <c r="AM77" s="138">
        <v>524</v>
      </c>
      <c r="AN77" s="138">
        <v>544</v>
      </c>
      <c r="AO77" s="138">
        <v>581</v>
      </c>
      <c r="AP77" s="138">
        <v>590</v>
      </c>
      <c r="AQ77" s="138">
        <v>599</v>
      </c>
      <c r="AR77" s="138">
        <v>610.34400000000005</v>
      </c>
      <c r="AS77" s="138">
        <v>640.85199999999998</v>
      </c>
      <c r="AT77" s="138">
        <v>821.56471568504003</v>
      </c>
      <c r="AU77" s="138">
        <v>966.63</v>
      </c>
      <c r="AV77" s="138">
        <v>1157.8209999999999</v>
      </c>
      <c r="AW77" s="138">
        <v>1286.308</v>
      </c>
      <c r="AX77" s="138">
        <v>1146.847</v>
      </c>
      <c r="AY77" s="138">
        <v>1257.923</v>
      </c>
      <c r="AZ77" s="138">
        <v>1351.4369999999999</v>
      </c>
      <c r="BA77" s="138">
        <v>1288.18</v>
      </c>
      <c r="BB77" s="138">
        <v>1263.556</v>
      </c>
      <c r="BC77" s="138">
        <v>1255.5229999999999</v>
      </c>
      <c r="BD77" s="138">
        <v>1395.876</v>
      </c>
      <c r="BE77" s="138">
        <v>1238</v>
      </c>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9"/>
    </row>
    <row r="78" spans="1:79" x14ac:dyDescent="0.4">
      <c r="A78" s="136"/>
      <c r="B78" s="54" t="s">
        <v>196</v>
      </c>
      <c r="C78" s="137" t="s">
        <v>134</v>
      </c>
      <c r="D78" s="138">
        <v>0</v>
      </c>
      <c r="E78" s="138">
        <v>0</v>
      </c>
      <c r="F78" s="138">
        <v>0</v>
      </c>
      <c r="G78" s="138">
        <v>0</v>
      </c>
      <c r="H78" s="138">
        <v>0</v>
      </c>
      <c r="I78" s="138">
        <v>0</v>
      </c>
      <c r="J78" s="138">
        <v>0</v>
      </c>
      <c r="K78" s="138">
        <v>0</v>
      </c>
      <c r="L78" s="138">
        <v>0</v>
      </c>
      <c r="M78" s="138">
        <v>0</v>
      </c>
      <c r="N78" s="138">
        <v>0</v>
      </c>
      <c r="O78" s="138">
        <v>0</v>
      </c>
      <c r="P78" s="138">
        <v>0</v>
      </c>
      <c r="Q78" s="138">
        <v>0</v>
      </c>
      <c r="R78" s="138">
        <v>0</v>
      </c>
      <c r="S78" s="138">
        <v>0</v>
      </c>
      <c r="T78" s="138">
        <v>0</v>
      </c>
      <c r="U78" s="138">
        <v>0</v>
      </c>
      <c r="V78" s="138">
        <v>0</v>
      </c>
      <c r="W78" s="138">
        <v>0</v>
      </c>
      <c r="X78" s="138">
        <v>0</v>
      </c>
      <c r="Y78" s="138">
        <v>0</v>
      </c>
      <c r="Z78" s="138">
        <v>0</v>
      </c>
      <c r="AA78" s="138">
        <v>0</v>
      </c>
      <c r="AB78" s="138">
        <v>0</v>
      </c>
      <c r="AC78" s="138">
        <v>0</v>
      </c>
      <c r="AD78" s="138">
        <v>0</v>
      </c>
      <c r="AE78" s="138">
        <v>0</v>
      </c>
      <c r="AF78" s="138">
        <v>0</v>
      </c>
      <c r="AG78" s="138">
        <v>0</v>
      </c>
      <c r="AH78" s="138">
        <v>0</v>
      </c>
      <c r="AI78" s="138">
        <v>0</v>
      </c>
      <c r="AJ78" s="138">
        <v>0</v>
      </c>
      <c r="AK78" s="138">
        <v>0</v>
      </c>
      <c r="AL78" s="138">
        <v>0</v>
      </c>
      <c r="AM78" s="138">
        <v>0</v>
      </c>
      <c r="AN78" s="138">
        <v>0</v>
      </c>
      <c r="AO78" s="138">
        <v>0</v>
      </c>
      <c r="AP78" s="138">
        <v>0</v>
      </c>
      <c r="AQ78" s="138">
        <v>0</v>
      </c>
      <c r="AR78" s="138">
        <v>0</v>
      </c>
      <c r="AS78" s="138">
        <v>0</v>
      </c>
      <c r="AT78" s="138">
        <v>0</v>
      </c>
      <c r="AU78" s="138">
        <v>0</v>
      </c>
      <c r="AV78" s="138">
        <v>0</v>
      </c>
      <c r="AW78" s="138">
        <v>0</v>
      </c>
      <c r="AX78" s="138">
        <v>0</v>
      </c>
      <c r="AY78" s="138">
        <v>0</v>
      </c>
      <c r="AZ78" s="138">
        <v>0</v>
      </c>
      <c r="BA78" s="138">
        <v>190.64</v>
      </c>
      <c r="BB78" s="138">
        <v>194.422</v>
      </c>
      <c r="BC78" s="138">
        <v>759.476</v>
      </c>
      <c r="BD78" s="138">
        <v>1749.268</v>
      </c>
      <c r="BE78" s="138">
        <v>1680.5630000000001</v>
      </c>
      <c r="BF78" s="138">
        <v>1705.4359999999999</v>
      </c>
      <c r="BG78" s="138">
        <v>1915.596</v>
      </c>
      <c r="BH78" s="138">
        <v>1962.34</v>
      </c>
      <c r="BI78" s="138">
        <v>1981.7470000000001</v>
      </c>
      <c r="BJ78" s="138">
        <v>2015.0229999999999</v>
      </c>
      <c r="BK78" s="138">
        <v>2070.2523382699997</v>
      </c>
      <c r="BL78" s="138">
        <v>2700.6948084699998</v>
      </c>
      <c r="BM78" s="138">
        <v>2734.8132516599994</v>
      </c>
      <c r="BN78" s="138">
        <v>2759.4819029400005</v>
      </c>
      <c r="BO78" s="138">
        <v>2149.2390251900001</v>
      </c>
      <c r="BP78" s="138">
        <v>2144.0899999999997</v>
      </c>
      <c r="BQ78" s="138">
        <v>2140.0809990000007</v>
      </c>
      <c r="BR78" s="138">
        <v>2116.9060000000004</v>
      </c>
      <c r="BS78" s="138">
        <v>2073.8220000000001</v>
      </c>
      <c r="BT78" s="138">
        <v>2049.3676714200001</v>
      </c>
      <c r="BU78" s="138">
        <v>2022.5266947100001</v>
      </c>
      <c r="BV78" s="138">
        <v>1986.0657954723767</v>
      </c>
      <c r="BW78" s="138">
        <v>1961.6104142172817</v>
      </c>
      <c r="BX78" s="138">
        <v>1943.6043419151379</v>
      </c>
      <c r="BY78" s="138">
        <v>1968.4104645102434</v>
      </c>
      <c r="BZ78" s="138">
        <v>2005.0795418069829</v>
      </c>
      <c r="CA78" s="139">
        <v>2047.1140268328352</v>
      </c>
    </row>
    <row r="79" spans="1:79" x14ac:dyDescent="0.4">
      <c r="A79" s="136"/>
      <c r="B79" s="54" t="s">
        <v>197</v>
      </c>
      <c r="C79" s="137" t="s">
        <v>144</v>
      </c>
      <c r="D79" s="138">
        <v>0</v>
      </c>
      <c r="E79" s="138">
        <v>0</v>
      </c>
      <c r="F79" s="138">
        <v>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c r="W79" s="138">
        <v>0</v>
      </c>
      <c r="X79" s="138">
        <v>0</v>
      </c>
      <c r="Y79" s="138">
        <v>0</v>
      </c>
      <c r="Z79" s="138">
        <v>0</v>
      </c>
      <c r="AA79" s="138">
        <v>0</v>
      </c>
      <c r="AB79" s="138">
        <v>0</v>
      </c>
      <c r="AC79" s="138">
        <v>0</v>
      </c>
      <c r="AD79" s="138">
        <v>0</v>
      </c>
      <c r="AE79" s="138">
        <v>0</v>
      </c>
      <c r="AF79" s="138">
        <v>0</v>
      </c>
      <c r="AG79" s="138">
        <v>0</v>
      </c>
      <c r="AH79" s="138">
        <v>0</v>
      </c>
      <c r="AI79" s="138">
        <v>0</v>
      </c>
      <c r="AJ79" s="138">
        <v>0</v>
      </c>
      <c r="AK79" s="138">
        <v>0</v>
      </c>
      <c r="AL79" s="138">
        <v>0</v>
      </c>
      <c r="AM79" s="138">
        <v>0</v>
      </c>
      <c r="AN79" s="138">
        <v>0</v>
      </c>
      <c r="AO79" s="138">
        <v>0</v>
      </c>
      <c r="AP79" s="138">
        <v>0</v>
      </c>
      <c r="AQ79" s="138">
        <v>0</v>
      </c>
      <c r="AR79" s="138">
        <v>33.869999999999997</v>
      </c>
      <c r="AS79" s="138">
        <v>25.613</v>
      </c>
      <c r="AT79" s="138">
        <v>10.731</v>
      </c>
      <c r="AU79" s="138">
        <v>4.2610000000000001</v>
      </c>
      <c r="AV79" s="138">
        <v>2.2210000000000001</v>
      </c>
      <c r="AW79" s="138">
        <v>1.3009999999999999</v>
      </c>
      <c r="AX79" s="138">
        <v>0.84199999999999997</v>
      </c>
      <c r="AY79" s="138">
        <v>1.5860000000000001</v>
      </c>
      <c r="AZ79" s="138">
        <v>0</v>
      </c>
      <c r="BA79" s="138">
        <v>0.22500000000000001</v>
      </c>
      <c r="BB79" s="138">
        <v>0.53600000000000003</v>
      </c>
      <c r="BC79" s="138">
        <v>0.21700000000000003</v>
      </c>
      <c r="BD79" s="138">
        <v>4.3999999999999997E-2</v>
      </c>
      <c r="BE79" s="138">
        <v>0.34199999999999997</v>
      </c>
      <c r="BF79" s="138">
        <v>0.34199999999999997</v>
      </c>
      <c r="BG79" s="138">
        <v>0.127</v>
      </c>
      <c r="BH79" s="138">
        <v>8.6999999999999994E-2</v>
      </c>
      <c r="BI79" s="138">
        <v>0</v>
      </c>
      <c r="BJ79" s="138">
        <v>0</v>
      </c>
      <c r="BK79" s="138">
        <v>0</v>
      </c>
      <c r="BL79" s="138">
        <v>0</v>
      </c>
      <c r="BM79" s="138">
        <v>0</v>
      </c>
      <c r="BN79" s="138">
        <v>0</v>
      </c>
      <c r="BO79" s="138">
        <v>0</v>
      </c>
      <c r="BP79" s="138">
        <v>0</v>
      </c>
      <c r="BQ79" s="138">
        <v>0</v>
      </c>
      <c r="BR79" s="138">
        <v>0</v>
      </c>
      <c r="BS79" s="138">
        <v>0</v>
      </c>
      <c r="BT79" s="138">
        <v>0</v>
      </c>
      <c r="BU79" s="138">
        <v>0</v>
      </c>
      <c r="BV79" s="138">
        <v>0</v>
      </c>
      <c r="BW79" s="138">
        <v>0</v>
      </c>
      <c r="BX79" s="138">
        <v>0</v>
      </c>
      <c r="BY79" s="138">
        <v>0</v>
      </c>
      <c r="BZ79" s="138">
        <v>0</v>
      </c>
      <c r="CA79" s="139">
        <v>0</v>
      </c>
    </row>
    <row r="80" spans="1:79" x14ac:dyDescent="0.4">
      <c r="A80" s="136"/>
      <c r="B80" s="54" t="s">
        <v>198</v>
      </c>
      <c r="C80" s="137" t="s">
        <v>134</v>
      </c>
      <c r="D80" s="138">
        <v>12.1</v>
      </c>
      <c r="E80" s="138">
        <v>23</v>
      </c>
      <c r="F80" s="138">
        <v>26.9</v>
      </c>
      <c r="G80" s="138">
        <v>27.7</v>
      </c>
      <c r="H80" s="138">
        <v>33.1</v>
      </c>
      <c r="I80" s="138">
        <v>38.5</v>
      </c>
      <c r="J80" s="138">
        <v>41.8</v>
      </c>
      <c r="K80" s="138">
        <v>49.7</v>
      </c>
      <c r="L80" s="138">
        <v>53</v>
      </c>
      <c r="M80" s="138">
        <v>55.8</v>
      </c>
      <c r="N80" s="138">
        <v>71</v>
      </c>
      <c r="O80" s="138">
        <v>74.3</v>
      </c>
      <c r="P80" s="138">
        <v>75.900000000000006</v>
      </c>
      <c r="Q80" s="138">
        <v>89.6</v>
      </c>
      <c r="R80" s="138">
        <v>91.7</v>
      </c>
      <c r="S80" s="138">
        <v>109.7</v>
      </c>
      <c r="T80" s="138">
        <v>116.8</v>
      </c>
      <c r="U80" s="138">
        <v>137.80000000000001</v>
      </c>
      <c r="V80" s="138">
        <v>138.69999999999999</v>
      </c>
      <c r="W80" s="138">
        <v>145.69999999999999</v>
      </c>
      <c r="X80" s="138">
        <v>152.5</v>
      </c>
      <c r="Y80" s="138">
        <v>158.9</v>
      </c>
      <c r="Z80" s="138">
        <v>0</v>
      </c>
      <c r="AA80" s="138">
        <v>0</v>
      </c>
      <c r="AB80" s="138">
        <v>0</v>
      </c>
      <c r="AC80" s="138">
        <v>0</v>
      </c>
      <c r="AD80" s="138">
        <v>0</v>
      </c>
      <c r="AE80" s="138">
        <v>0</v>
      </c>
      <c r="AF80" s="138">
        <v>0</v>
      </c>
      <c r="AG80" s="138">
        <v>0</v>
      </c>
      <c r="AH80" s="138">
        <v>0</v>
      </c>
      <c r="AI80" s="138">
        <v>0.06</v>
      </c>
      <c r="AJ80" s="138">
        <v>0.06</v>
      </c>
      <c r="AK80" s="138">
        <v>0.06</v>
      </c>
      <c r="AL80" s="138">
        <v>0.06</v>
      </c>
      <c r="AM80" s="138">
        <v>0.06</v>
      </c>
      <c r="AN80" s="138">
        <v>0.06</v>
      </c>
      <c r="AO80" s="138">
        <v>0.06</v>
      </c>
      <c r="AP80" s="138">
        <v>0.06</v>
      </c>
      <c r="AQ80" s="138">
        <v>0.06</v>
      </c>
      <c r="AR80" s="138">
        <v>0.06</v>
      </c>
      <c r="AS80" s="138">
        <v>0.06</v>
      </c>
      <c r="AT80" s="138">
        <v>0.01</v>
      </c>
      <c r="AU80" s="138">
        <v>0</v>
      </c>
      <c r="AV80" s="138">
        <v>2.4990000000020953</v>
      </c>
      <c r="AW80" s="138">
        <v>0</v>
      </c>
      <c r="AX80" s="138">
        <v>0</v>
      </c>
      <c r="AY80" s="138">
        <v>-6.8000008352109287E-5</v>
      </c>
      <c r="AZ80" s="138">
        <v>0</v>
      </c>
      <c r="BA80" s="138">
        <v>0.64500900000683026</v>
      </c>
      <c r="BB80" s="138">
        <v>8.6000000030500817E-2</v>
      </c>
      <c r="BC80" s="138">
        <v>0.93610000001639126</v>
      </c>
      <c r="BD80" s="138">
        <v>0.23865792713151279</v>
      </c>
      <c r="BE80" s="138">
        <v>0.17703000000000024</v>
      </c>
      <c r="BF80" s="138">
        <v>0.19800000000000006</v>
      </c>
      <c r="BG80" s="138">
        <v>0.15174200000000004</v>
      </c>
      <c r="BH80" s="138">
        <v>0</v>
      </c>
      <c r="BI80" s="138">
        <v>0</v>
      </c>
      <c r="BJ80" s="138">
        <v>-0.14862890000000004</v>
      </c>
      <c r="BK80" s="138">
        <v>0</v>
      </c>
      <c r="BL80" s="138">
        <v>0</v>
      </c>
      <c r="BM80" s="138">
        <v>0</v>
      </c>
      <c r="BN80" s="138">
        <v>0</v>
      </c>
      <c r="BO80" s="138">
        <v>0</v>
      </c>
      <c r="BP80" s="138">
        <v>0</v>
      </c>
      <c r="BQ80" s="138">
        <v>0</v>
      </c>
      <c r="BR80" s="138">
        <v>0</v>
      </c>
      <c r="BS80" s="138">
        <v>0</v>
      </c>
      <c r="BT80" s="138">
        <v>0</v>
      </c>
      <c r="BU80" s="138">
        <v>0</v>
      </c>
      <c r="BV80" s="138">
        <v>0</v>
      </c>
      <c r="BW80" s="138">
        <v>0</v>
      </c>
      <c r="BX80" s="138">
        <v>0</v>
      </c>
      <c r="BY80" s="138">
        <v>0</v>
      </c>
      <c r="BZ80" s="138">
        <v>0</v>
      </c>
      <c r="CA80" s="139">
        <v>0</v>
      </c>
    </row>
    <row r="81" spans="1:79" s="91" customFormat="1" ht="26.25" customHeight="1" x14ac:dyDescent="0.4">
      <c r="A81" s="150"/>
      <c r="B81" s="60" t="s">
        <v>199</v>
      </c>
      <c r="C81" s="151"/>
      <c r="D81" s="50">
        <f t="shared" ref="D81:BO81" si="11">SUM(D$5:D$10,D$13:D$20,D$23:D$27,D$31:D$38,D$41:D$60,D$63:D$80)</f>
        <v>471.3</v>
      </c>
      <c r="E81" s="50">
        <f t="shared" si="11"/>
        <v>597.79999999999995</v>
      </c>
      <c r="F81" s="50">
        <f t="shared" si="11"/>
        <v>610.49999999999989</v>
      </c>
      <c r="G81" s="50">
        <f t="shared" si="11"/>
        <v>642.1</v>
      </c>
      <c r="H81" s="50">
        <f t="shared" si="11"/>
        <v>775.19999999999993</v>
      </c>
      <c r="I81" s="50">
        <f t="shared" si="11"/>
        <v>816.70000000000016</v>
      </c>
      <c r="J81" s="50">
        <f t="shared" si="11"/>
        <v>839.2</v>
      </c>
      <c r="K81" s="50">
        <f t="shared" si="11"/>
        <v>942.30000000000007</v>
      </c>
      <c r="L81" s="50">
        <f t="shared" si="11"/>
        <v>980.8</v>
      </c>
      <c r="M81" s="50">
        <f t="shared" si="11"/>
        <v>1051.0999999999999</v>
      </c>
      <c r="N81" s="50">
        <f t="shared" si="11"/>
        <v>1287</v>
      </c>
      <c r="O81" s="50">
        <f t="shared" si="11"/>
        <v>1350.4</v>
      </c>
      <c r="P81" s="50">
        <f t="shared" si="11"/>
        <v>1389.8000000000002</v>
      </c>
      <c r="Q81" s="50">
        <f t="shared" si="11"/>
        <v>1553.0999999999997</v>
      </c>
      <c r="R81" s="50">
        <f t="shared" si="11"/>
        <v>1645.8000000000002</v>
      </c>
      <c r="S81" s="50">
        <f t="shared" si="11"/>
        <v>1890.6000000000001</v>
      </c>
      <c r="T81" s="50">
        <f t="shared" si="11"/>
        <v>1962.1000000000001</v>
      </c>
      <c r="U81" s="50">
        <f t="shared" si="11"/>
        <v>2322.4</v>
      </c>
      <c r="V81" s="50">
        <f t="shared" si="11"/>
        <v>2456.5</v>
      </c>
      <c r="W81" s="50">
        <f t="shared" si="11"/>
        <v>2789.5999999999995</v>
      </c>
      <c r="X81" s="50">
        <f t="shared" si="11"/>
        <v>3172.2</v>
      </c>
      <c r="Y81" s="50">
        <f t="shared" si="11"/>
        <v>3392.1</v>
      </c>
      <c r="Z81" s="50">
        <f t="shared" si="11"/>
        <v>3636.5000000000005</v>
      </c>
      <c r="AA81" s="50">
        <f t="shared" si="11"/>
        <v>4229.8</v>
      </c>
      <c r="AB81" s="50">
        <f t="shared" si="11"/>
        <v>4897.7</v>
      </c>
      <c r="AC81" s="50">
        <f t="shared" si="11"/>
        <v>5504.9989999999998</v>
      </c>
      <c r="AD81" s="50">
        <f t="shared" si="11"/>
        <v>6901.7269999999999</v>
      </c>
      <c r="AE81" s="50">
        <f t="shared" si="11"/>
        <v>9337.5789999999997</v>
      </c>
      <c r="AF81" s="50">
        <f t="shared" si="11"/>
        <v>11114.196</v>
      </c>
      <c r="AG81" s="50">
        <f t="shared" si="11"/>
        <v>13367.12</v>
      </c>
      <c r="AH81" s="50">
        <f t="shared" si="11"/>
        <v>15873</v>
      </c>
      <c r="AI81" s="50">
        <f t="shared" si="11"/>
        <v>18777.060000000001</v>
      </c>
      <c r="AJ81" s="50">
        <f t="shared" si="11"/>
        <v>22658.06</v>
      </c>
      <c r="AK81" s="50">
        <f t="shared" si="11"/>
        <v>27698.31</v>
      </c>
      <c r="AL81" s="50">
        <f t="shared" si="11"/>
        <v>31628.06</v>
      </c>
      <c r="AM81" s="50">
        <f t="shared" si="11"/>
        <v>35332.06</v>
      </c>
      <c r="AN81" s="50">
        <f t="shared" si="11"/>
        <v>38251.06</v>
      </c>
      <c r="AO81" s="50">
        <f t="shared" si="11"/>
        <v>41768.06</v>
      </c>
      <c r="AP81" s="50">
        <f t="shared" si="11"/>
        <v>44917.657999999996</v>
      </c>
      <c r="AQ81" s="50">
        <f t="shared" si="11"/>
        <v>46700.743999999992</v>
      </c>
      <c r="AR81" s="50">
        <f t="shared" si="11"/>
        <v>47317.750509999998</v>
      </c>
      <c r="AS81" s="50">
        <f t="shared" si="11"/>
        <v>50314.249480999992</v>
      </c>
      <c r="AT81" s="50">
        <f t="shared" si="11"/>
        <v>56478.799715685047</v>
      </c>
      <c r="AU81" s="50">
        <f t="shared" si="11"/>
        <v>66302.888468443314</v>
      </c>
      <c r="AV81" s="50">
        <f t="shared" si="11"/>
        <v>75257.45199999999</v>
      </c>
      <c r="AW81" s="50">
        <f t="shared" si="11"/>
        <v>82437.566000000006</v>
      </c>
      <c r="AX81" s="50">
        <f t="shared" si="11"/>
        <v>84862.667213999986</v>
      </c>
      <c r="AY81" s="50">
        <f t="shared" si="11"/>
        <v>88710.819153041331</v>
      </c>
      <c r="AZ81" s="50">
        <f t="shared" si="11"/>
        <v>92217.949756999995</v>
      </c>
      <c r="BA81" s="50">
        <f t="shared" si="11"/>
        <v>93347.393757000013</v>
      </c>
      <c r="BB81" s="50">
        <f t="shared" si="11"/>
        <v>95565.317560038413</v>
      </c>
      <c r="BC81" s="50">
        <f t="shared" si="11"/>
        <v>99048.585242467729</v>
      </c>
      <c r="BD81" s="50">
        <f t="shared" si="11"/>
        <v>101373.84078511488</v>
      </c>
      <c r="BE81" s="50">
        <f t="shared" si="11"/>
        <v>106706.03289265554</v>
      </c>
      <c r="BF81" s="50">
        <f t="shared" si="11"/>
        <v>110301.5590763475</v>
      </c>
      <c r="BG81" s="50">
        <f t="shared" si="11"/>
        <v>105790.62308501704</v>
      </c>
      <c r="BH81" s="50">
        <f t="shared" si="11"/>
        <v>111092.52413748042</v>
      </c>
      <c r="BI81" s="50">
        <f t="shared" si="11"/>
        <v>115802.99954677367</v>
      </c>
      <c r="BJ81" s="50">
        <f t="shared" si="11"/>
        <v>119213.89655344037</v>
      </c>
      <c r="BK81" s="50">
        <f t="shared" si="11"/>
        <v>126242.20586285737</v>
      </c>
      <c r="BL81" s="50">
        <f t="shared" si="11"/>
        <v>135757.16542445365</v>
      </c>
      <c r="BM81" s="50">
        <f t="shared" si="11"/>
        <v>148004.00969052216</v>
      </c>
      <c r="BN81" s="50">
        <f t="shared" si="11"/>
        <v>153361.5551698035</v>
      </c>
      <c r="BO81" s="50">
        <f t="shared" si="11"/>
        <v>158960.44687856638</v>
      </c>
      <c r="BP81" s="50">
        <f t="shared" ref="BP81" si="12">SUM(BP$5:BP$10,BP$13:BP$20,BP$23:BP$27,BP$31:BP$38,BP$41:BP$60,BP$63:BP$80)</f>
        <v>166552.67893256198</v>
      </c>
      <c r="BQ81" s="50">
        <f t="shared" ref="BQ81:BZ81" si="13">SUM(BQ$5:BQ$10,BQ$13:BQ$20,BQ$23:BQ$27,BQ$31:BQ$38,BQ$41:BQ$60,BQ$63:BQ$70,BQ73,BQ$76:BQ$80)</f>
        <v>164132.18598876672</v>
      </c>
      <c r="BR81" s="50">
        <f t="shared" si="13"/>
        <v>168287.22403787507</v>
      </c>
      <c r="BS81" s="50">
        <f t="shared" si="13"/>
        <v>171803.1474829411</v>
      </c>
      <c r="BT81" s="50">
        <f t="shared" si="13"/>
        <v>173920.97810721004</v>
      </c>
      <c r="BU81" s="50">
        <f t="shared" si="13"/>
        <v>178276.68269419926</v>
      </c>
      <c r="BV81" s="50">
        <f t="shared" si="13"/>
        <v>183974.01873930718</v>
      </c>
      <c r="BW81" s="50">
        <f t="shared" si="13"/>
        <v>185406.45188460694</v>
      </c>
      <c r="BX81" s="50">
        <f t="shared" si="13"/>
        <v>189380.36059548345</v>
      </c>
      <c r="BY81" s="50">
        <f t="shared" si="13"/>
        <v>196487.58144514391</v>
      </c>
      <c r="BZ81" s="50">
        <f t="shared" si="13"/>
        <v>204988.31153493779</v>
      </c>
      <c r="CA81" s="51">
        <f>SUM(CA$5:CA$10,CA$13:CA$20,CA$23:CA$27,CA$31:CA$38,CA$41:CA$60,CA$63:CA$70,CA73,CA$76:CA$80)</f>
        <v>215111.55489626256</v>
      </c>
    </row>
    <row r="82" spans="1:79" ht="26.25" customHeight="1" x14ac:dyDescent="0.4">
      <c r="A82" s="136"/>
      <c r="B82" s="146" t="s">
        <v>200</v>
      </c>
      <c r="C82" s="142"/>
      <c r="D82" s="152">
        <f t="shared" ref="D82:BO82" si="14">SUMIF($C$5:$C$80,"(C)",D$5:D$80)</f>
        <v>250.8</v>
      </c>
      <c r="E82" s="152">
        <f t="shared" si="14"/>
        <v>354.9</v>
      </c>
      <c r="F82" s="152">
        <f t="shared" si="14"/>
        <v>355.9</v>
      </c>
      <c r="G82" s="152">
        <f t="shared" si="14"/>
        <v>377.3</v>
      </c>
      <c r="H82" s="152">
        <f t="shared" si="14"/>
        <v>449.5</v>
      </c>
      <c r="I82" s="152">
        <f t="shared" si="14"/>
        <v>471.7</v>
      </c>
      <c r="J82" s="152">
        <f t="shared" si="14"/>
        <v>480.3</v>
      </c>
      <c r="K82" s="152">
        <f t="shared" si="14"/>
        <v>583.5</v>
      </c>
      <c r="L82" s="152">
        <f t="shared" si="14"/>
        <v>603.69999999999993</v>
      </c>
      <c r="M82" s="152">
        <f t="shared" si="14"/>
        <v>662.69999999999993</v>
      </c>
      <c r="N82" s="152">
        <f t="shared" si="14"/>
        <v>857.8</v>
      </c>
      <c r="O82" s="152">
        <f t="shared" si="14"/>
        <v>891</v>
      </c>
      <c r="P82" s="152">
        <f t="shared" si="14"/>
        <v>907.6</v>
      </c>
      <c r="Q82" s="152">
        <f t="shared" si="14"/>
        <v>1054.8</v>
      </c>
      <c r="R82" s="152">
        <f t="shared" si="14"/>
        <v>1117.0999999999999</v>
      </c>
      <c r="S82" s="152">
        <f t="shared" si="14"/>
        <v>1313.7999999999997</v>
      </c>
      <c r="T82" s="152">
        <f t="shared" si="14"/>
        <v>1368.5</v>
      </c>
      <c r="U82" s="152">
        <f t="shared" si="14"/>
        <v>1671.5</v>
      </c>
      <c r="V82" s="152">
        <f t="shared" si="14"/>
        <v>1752.6999999999998</v>
      </c>
      <c r="W82" s="152">
        <f t="shared" si="14"/>
        <v>1977.2</v>
      </c>
      <c r="X82" s="152">
        <f t="shared" si="14"/>
        <v>2169</v>
      </c>
      <c r="Y82" s="152">
        <f t="shared" si="14"/>
        <v>2298.7000000000003</v>
      </c>
      <c r="Z82" s="152">
        <f t="shared" si="14"/>
        <v>2521.6</v>
      </c>
      <c r="AA82" s="152">
        <f t="shared" si="14"/>
        <v>2950.6</v>
      </c>
      <c r="AB82" s="152">
        <f t="shared" si="14"/>
        <v>3340.2999999999997</v>
      </c>
      <c r="AC82" s="152">
        <f t="shared" si="14"/>
        <v>3852.5990000000002</v>
      </c>
      <c r="AD82" s="152">
        <f t="shared" si="14"/>
        <v>4918.3270000000002</v>
      </c>
      <c r="AE82" s="152">
        <f t="shared" si="14"/>
        <v>6583.9790000000003</v>
      </c>
      <c r="AF82" s="152">
        <f t="shared" si="14"/>
        <v>7801.2960000000003</v>
      </c>
      <c r="AG82" s="152">
        <f t="shared" si="14"/>
        <v>9082.32</v>
      </c>
      <c r="AH82" s="152">
        <f t="shared" si="14"/>
        <v>10460</v>
      </c>
      <c r="AI82" s="152">
        <f t="shared" si="14"/>
        <v>11937</v>
      </c>
      <c r="AJ82" s="152">
        <f t="shared" si="14"/>
        <v>14529</v>
      </c>
      <c r="AK82" s="152">
        <f t="shared" si="14"/>
        <v>16863</v>
      </c>
      <c r="AL82" s="152">
        <f t="shared" si="14"/>
        <v>18210</v>
      </c>
      <c r="AM82" s="152">
        <f t="shared" si="14"/>
        <v>19798</v>
      </c>
      <c r="AN82" s="152">
        <f t="shared" si="14"/>
        <v>20863</v>
      </c>
      <c r="AO82" s="152">
        <f t="shared" si="14"/>
        <v>22448</v>
      </c>
      <c r="AP82" s="152">
        <f t="shared" si="14"/>
        <v>24257.598000000002</v>
      </c>
      <c r="AQ82" s="152">
        <f t="shared" si="14"/>
        <v>25406.486000000001</v>
      </c>
      <c r="AR82" s="152">
        <f t="shared" si="14"/>
        <v>26034.205999999998</v>
      </c>
      <c r="AS82" s="152">
        <f t="shared" si="14"/>
        <v>27702.068000000003</v>
      </c>
      <c r="AT82" s="152">
        <f t="shared" si="14"/>
        <v>30508.146000000001</v>
      </c>
      <c r="AU82" s="152">
        <f t="shared" si="14"/>
        <v>35252.114000000001</v>
      </c>
      <c r="AV82" s="152">
        <f t="shared" si="14"/>
        <v>37320.296999999999</v>
      </c>
      <c r="AW82" s="152">
        <f t="shared" si="14"/>
        <v>39538.795000000006</v>
      </c>
      <c r="AX82" s="152">
        <f t="shared" si="14"/>
        <v>39824.572</v>
      </c>
      <c r="AY82" s="152">
        <f t="shared" si="14"/>
        <v>40701.778000000006</v>
      </c>
      <c r="AZ82" s="152">
        <f t="shared" si="14"/>
        <v>42158.667000000001</v>
      </c>
      <c r="BA82" s="152">
        <f t="shared" si="14"/>
        <v>43119.707999999999</v>
      </c>
      <c r="BB82" s="152">
        <f t="shared" si="14"/>
        <v>45018.209000000003</v>
      </c>
      <c r="BC82" s="152">
        <f t="shared" si="14"/>
        <v>46884.317999999999</v>
      </c>
      <c r="BD82" s="152">
        <f t="shared" si="14"/>
        <v>47796.771000000001</v>
      </c>
      <c r="BE82" s="152">
        <f t="shared" si="14"/>
        <v>51093.595998929333</v>
      </c>
      <c r="BF82" s="152">
        <f t="shared" si="14"/>
        <v>53686.5287096147</v>
      </c>
      <c r="BG82" s="152">
        <f t="shared" si="14"/>
        <v>56079.337540435692</v>
      </c>
      <c r="BH82" s="152">
        <f t="shared" si="14"/>
        <v>58408.538999999997</v>
      </c>
      <c r="BI82" s="152">
        <f t="shared" si="14"/>
        <v>60914.807692682669</v>
      </c>
      <c r="BJ82" s="152">
        <f t="shared" si="14"/>
        <v>63129.216045855108</v>
      </c>
      <c r="BK82" s="152">
        <f t="shared" si="14"/>
        <v>67411.978362963171</v>
      </c>
      <c r="BL82" s="152">
        <f t="shared" si="14"/>
        <v>72671.184816889407</v>
      </c>
      <c r="BM82" s="152">
        <f t="shared" si="14"/>
        <v>77814.820358342375</v>
      </c>
      <c r="BN82" s="152">
        <f t="shared" si="14"/>
        <v>80345.367492594727</v>
      </c>
      <c r="BO82" s="152">
        <f t="shared" si="14"/>
        <v>84501.883808506493</v>
      </c>
      <c r="BP82" s="152">
        <f t="shared" ref="BP82:CA82" si="15">SUMIF($C$5:$C$80,"(C)",BP$5:BP$80)</f>
        <v>89391.276039061704</v>
      </c>
      <c r="BQ82" s="152">
        <f t="shared" si="15"/>
        <v>91660.368819799987</v>
      </c>
      <c r="BR82" s="152">
        <f t="shared" si="15"/>
        <v>94520.993083800029</v>
      </c>
      <c r="BS82" s="152">
        <f t="shared" si="15"/>
        <v>97595.057103989995</v>
      </c>
      <c r="BT82" s="152">
        <f t="shared" si="15"/>
        <v>99955.057583039961</v>
      </c>
      <c r="BU82" s="152">
        <f t="shared" si="15"/>
        <v>102168.63289946767</v>
      </c>
      <c r="BV82" s="152">
        <f t="shared" si="15"/>
        <v>104956.66975901862</v>
      </c>
      <c r="BW82" s="152">
        <f t="shared" si="15"/>
        <v>107249.62243973358</v>
      </c>
      <c r="BX82" s="152">
        <f t="shared" si="15"/>
        <v>110032.37278543483</v>
      </c>
      <c r="BY82" s="152">
        <f t="shared" si="15"/>
        <v>114761.73107100649</v>
      </c>
      <c r="BZ82" s="152">
        <f t="shared" si="15"/>
        <v>120395.88678076021</v>
      </c>
      <c r="CA82" s="153">
        <f t="shared" si="15"/>
        <v>126906.16801606056</v>
      </c>
    </row>
    <row r="83" spans="1:79" s="54" customFormat="1" x14ac:dyDescent="0.4">
      <c r="A83" s="136"/>
      <c r="B83" s="146" t="s">
        <v>201</v>
      </c>
      <c r="C83" s="142"/>
      <c r="D83" s="152">
        <f t="shared" ref="D83:BO83" si="16">SUMIF($C$5:$C$80,"(IR)",D$5:D$80)</f>
        <v>62.5</v>
      </c>
      <c r="E83" s="152">
        <f t="shared" si="16"/>
        <v>75.2</v>
      </c>
      <c r="F83" s="152">
        <f t="shared" si="16"/>
        <v>84.5</v>
      </c>
      <c r="G83" s="152">
        <f t="shared" si="16"/>
        <v>94.6</v>
      </c>
      <c r="H83" s="152">
        <f t="shared" si="16"/>
        <v>118.6</v>
      </c>
      <c r="I83" s="152">
        <f t="shared" si="16"/>
        <v>120.3</v>
      </c>
      <c r="J83" s="152">
        <f t="shared" si="16"/>
        <v>125.4</v>
      </c>
      <c r="K83" s="152">
        <f t="shared" si="16"/>
        <v>114.1</v>
      </c>
      <c r="L83" s="152">
        <f t="shared" si="16"/>
        <v>121.3</v>
      </c>
      <c r="M83" s="152">
        <f t="shared" si="16"/>
        <v>119.6</v>
      </c>
      <c r="N83" s="152">
        <f t="shared" si="16"/>
        <v>131.80000000000001</v>
      </c>
      <c r="O83" s="152">
        <f t="shared" si="16"/>
        <v>158.5</v>
      </c>
      <c r="P83" s="152">
        <f t="shared" si="16"/>
        <v>179.5</v>
      </c>
      <c r="Q83" s="152">
        <f t="shared" si="16"/>
        <v>171.1</v>
      </c>
      <c r="R83" s="152">
        <f t="shared" si="16"/>
        <v>199.8</v>
      </c>
      <c r="S83" s="152">
        <f t="shared" si="16"/>
        <v>217.4</v>
      </c>
      <c r="T83" s="152">
        <f t="shared" si="16"/>
        <v>223.3</v>
      </c>
      <c r="U83" s="152">
        <f t="shared" si="16"/>
        <v>245.9</v>
      </c>
      <c r="V83" s="152">
        <f t="shared" si="16"/>
        <v>297.5</v>
      </c>
      <c r="W83" s="152">
        <f t="shared" si="16"/>
        <v>385.7</v>
      </c>
      <c r="X83" s="152">
        <f t="shared" si="16"/>
        <v>428.9</v>
      </c>
      <c r="Y83" s="152">
        <f t="shared" si="16"/>
        <v>470.7</v>
      </c>
      <c r="Z83" s="152">
        <f t="shared" si="16"/>
        <v>563.79999999999995</v>
      </c>
      <c r="AA83" s="152">
        <f t="shared" si="16"/>
        <v>686.1</v>
      </c>
      <c r="AB83" s="152">
        <f t="shared" si="16"/>
        <v>845.3</v>
      </c>
      <c r="AC83" s="152">
        <f t="shared" si="16"/>
        <v>974.30000000000007</v>
      </c>
      <c r="AD83" s="152">
        <f t="shared" si="16"/>
        <v>1208.2</v>
      </c>
      <c r="AE83" s="152">
        <f t="shared" si="16"/>
        <v>1651.1</v>
      </c>
      <c r="AF83" s="152">
        <f t="shared" si="16"/>
        <v>2081.9</v>
      </c>
      <c r="AG83" s="152">
        <f t="shared" si="16"/>
        <v>2509.3000000000002</v>
      </c>
      <c r="AH83" s="152">
        <f t="shared" si="16"/>
        <v>2692</v>
      </c>
      <c r="AI83" s="152">
        <f t="shared" si="16"/>
        <v>2940</v>
      </c>
      <c r="AJ83" s="152">
        <f t="shared" si="16"/>
        <v>3830</v>
      </c>
      <c r="AK83" s="152">
        <f t="shared" si="16"/>
        <v>5857.25</v>
      </c>
      <c r="AL83" s="152">
        <f t="shared" si="16"/>
        <v>7917</v>
      </c>
      <c r="AM83" s="152">
        <f t="shared" si="16"/>
        <v>9449</v>
      </c>
      <c r="AN83" s="152">
        <f t="shared" si="16"/>
        <v>10783</v>
      </c>
      <c r="AO83" s="152">
        <f t="shared" si="16"/>
        <v>12232</v>
      </c>
      <c r="AP83" s="152">
        <f t="shared" si="16"/>
        <v>13176</v>
      </c>
      <c r="AQ83" s="152">
        <f t="shared" si="16"/>
        <v>13401.69</v>
      </c>
      <c r="AR83" s="152">
        <f t="shared" si="16"/>
        <v>13251.99351</v>
      </c>
      <c r="AS83" s="152">
        <f t="shared" si="16"/>
        <v>14200.272480999998</v>
      </c>
      <c r="AT83" s="152">
        <f t="shared" si="16"/>
        <v>16797.837000000003</v>
      </c>
      <c r="AU83" s="152">
        <f t="shared" si="16"/>
        <v>20295.427899511735</v>
      </c>
      <c r="AV83" s="152">
        <f t="shared" si="16"/>
        <v>25526.476000000002</v>
      </c>
      <c r="AW83" s="152">
        <f t="shared" si="16"/>
        <v>28829.948</v>
      </c>
      <c r="AX83" s="152">
        <f t="shared" si="16"/>
        <v>30339.205213999998</v>
      </c>
      <c r="AY83" s="152">
        <f t="shared" si="16"/>
        <v>31886.693626000004</v>
      </c>
      <c r="AZ83" s="152">
        <f t="shared" si="16"/>
        <v>32437.416757000003</v>
      </c>
      <c r="BA83" s="152">
        <f t="shared" si="16"/>
        <v>31640.413747999999</v>
      </c>
      <c r="BB83" s="152">
        <f t="shared" si="16"/>
        <v>31212.963835000002</v>
      </c>
      <c r="BC83" s="152">
        <f t="shared" si="16"/>
        <v>30726.584142467687</v>
      </c>
      <c r="BD83" s="152">
        <f t="shared" si="16"/>
        <v>29666.571453818167</v>
      </c>
      <c r="BE83" s="152">
        <f t="shared" si="16"/>
        <v>30917.267665810108</v>
      </c>
      <c r="BF83" s="152">
        <f t="shared" si="16"/>
        <v>32294.613805777575</v>
      </c>
      <c r="BG83" s="152">
        <f t="shared" si="16"/>
        <v>33353.048856553258</v>
      </c>
      <c r="BH83" s="152">
        <f t="shared" si="16"/>
        <v>35027.99404848041</v>
      </c>
      <c r="BI83" s="152">
        <f t="shared" si="16"/>
        <v>35716.781529642009</v>
      </c>
      <c r="BJ83" s="152">
        <f t="shared" si="16"/>
        <v>37172.236532855473</v>
      </c>
      <c r="BK83" s="152">
        <f t="shared" si="16"/>
        <v>38696.081911583096</v>
      </c>
      <c r="BL83" s="152">
        <f t="shared" si="16"/>
        <v>40966.842600689997</v>
      </c>
      <c r="BM83" s="152">
        <f t="shared" si="16"/>
        <v>46695.822820729991</v>
      </c>
      <c r="BN83" s="152">
        <f t="shared" si="16"/>
        <v>48764.863047781706</v>
      </c>
      <c r="BO83" s="152">
        <f t="shared" si="16"/>
        <v>49940.019439679818</v>
      </c>
      <c r="BP83" s="152">
        <f t="shared" ref="BP83:CA83" si="17">SUMIF($C$5:$C$80,"(IR)",BP$5:BP$80)</f>
        <v>51405.957286050005</v>
      </c>
      <c r="BQ83" s="152">
        <f t="shared" si="17"/>
        <v>46170.925824626167</v>
      </c>
      <c r="BR83" s="152">
        <f t="shared" si="17"/>
        <v>45840.720174789989</v>
      </c>
      <c r="BS83" s="152">
        <f t="shared" si="17"/>
        <v>45408.07925943</v>
      </c>
      <c r="BT83" s="152">
        <f t="shared" si="17"/>
        <v>44931.255384690005</v>
      </c>
      <c r="BU83" s="152">
        <f t="shared" si="17"/>
        <v>45614.008626049988</v>
      </c>
      <c r="BV83" s="152">
        <f t="shared" si="17"/>
        <v>47897.219133248705</v>
      </c>
      <c r="BW83" s="152">
        <f t="shared" si="17"/>
        <v>45211.658247967658</v>
      </c>
      <c r="BX83" s="152">
        <f t="shared" si="17"/>
        <v>45321.760320944712</v>
      </c>
      <c r="BY83" s="152">
        <f t="shared" si="17"/>
        <v>46031.156362067297</v>
      </c>
      <c r="BZ83" s="152">
        <f t="shared" si="17"/>
        <v>46974.969058984716</v>
      </c>
      <c r="CA83" s="153">
        <f t="shared" si="17"/>
        <v>48577.996870345138</v>
      </c>
    </row>
    <row r="84" spans="1:79" x14ac:dyDescent="0.4">
      <c r="A84" s="136"/>
      <c r="B84" s="146" t="s">
        <v>202</v>
      </c>
      <c r="C84" s="142"/>
      <c r="D84" s="152">
        <f t="shared" ref="D84:BO84" si="18">SUMIF($C$5:$C$80,"(NC / NIR)",D$5:D$80)</f>
        <v>158</v>
      </c>
      <c r="E84" s="152">
        <f t="shared" si="18"/>
        <v>167.7</v>
      </c>
      <c r="F84" s="152">
        <f t="shared" si="18"/>
        <v>170.1</v>
      </c>
      <c r="G84" s="152">
        <f t="shared" si="18"/>
        <v>170.2</v>
      </c>
      <c r="H84" s="152">
        <f t="shared" si="18"/>
        <v>207.1</v>
      </c>
      <c r="I84" s="152">
        <f t="shared" si="18"/>
        <v>224.7</v>
      </c>
      <c r="J84" s="152">
        <f t="shared" si="18"/>
        <v>233.5</v>
      </c>
      <c r="K84" s="152">
        <f t="shared" si="18"/>
        <v>244.7</v>
      </c>
      <c r="L84" s="152">
        <f t="shared" si="18"/>
        <v>255.8</v>
      </c>
      <c r="M84" s="152">
        <f t="shared" si="18"/>
        <v>268.8</v>
      </c>
      <c r="N84" s="152">
        <f t="shared" si="18"/>
        <v>297.39999999999998</v>
      </c>
      <c r="O84" s="152">
        <f t="shared" si="18"/>
        <v>300.90000000000003</v>
      </c>
      <c r="P84" s="152">
        <f t="shared" si="18"/>
        <v>302.70000000000005</v>
      </c>
      <c r="Q84" s="152">
        <f t="shared" si="18"/>
        <v>327.2</v>
      </c>
      <c r="R84" s="152">
        <f t="shared" si="18"/>
        <v>328.90000000000003</v>
      </c>
      <c r="S84" s="152">
        <f t="shared" si="18"/>
        <v>359.40000000000003</v>
      </c>
      <c r="T84" s="152">
        <f t="shared" si="18"/>
        <v>370.3</v>
      </c>
      <c r="U84" s="152">
        <f t="shared" si="18"/>
        <v>405.00000000000006</v>
      </c>
      <c r="V84" s="152">
        <f t="shared" si="18"/>
        <v>406.3</v>
      </c>
      <c r="W84" s="152">
        <f t="shared" si="18"/>
        <v>426.7</v>
      </c>
      <c r="X84" s="152">
        <f t="shared" si="18"/>
        <v>574.29999999999995</v>
      </c>
      <c r="Y84" s="152">
        <f t="shared" si="18"/>
        <v>622.69999999999993</v>
      </c>
      <c r="Z84" s="152">
        <f t="shared" si="18"/>
        <v>551.09999999999991</v>
      </c>
      <c r="AA84" s="152">
        <f t="shared" si="18"/>
        <v>593.09999999999991</v>
      </c>
      <c r="AB84" s="152">
        <f t="shared" si="18"/>
        <v>712.09999999999991</v>
      </c>
      <c r="AC84" s="152">
        <f t="shared" si="18"/>
        <v>678.1</v>
      </c>
      <c r="AD84" s="152">
        <f t="shared" si="18"/>
        <v>775.19999999999993</v>
      </c>
      <c r="AE84" s="152">
        <f t="shared" si="18"/>
        <v>1102.5</v>
      </c>
      <c r="AF84" s="152">
        <f t="shared" si="18"/>
        <v>1231</v>
      </c>
      <c r="AG84" s="152">
        <f t="shared" si="18"/>
        <v>1775.5</v>
      </c>
      <c r="AH84" s="152">
        <f t="shared" si="18"/>
        <v>2721</v>
      </c>
      <c r="AI84" s="152">
        <f t="shared" si="18"/>
        <v>3900.06</v>
      </c>
      <c r="AJ84" s="152">
        <f t="shared" si="18"/>
        <v>4299.0600000000004</v>
      </c>
      <c r="AK84" s="152">
        <f t="shared" si="18"/>
        <v>4978.0600000000004</v>
      </c>
      <c r="AL84" s="152">
        <f t="shared" si="18"/>
        <v>5501.06</v>
      </c>
      <c r="AM84" s="152">
        <f t="shared" si="18"/>
        <v>6085.06</v>
      </c>
      <c r="AN84" s="152">
        <f t="shared" si="18"/>
        <v>6605.06</v>
      </c>
      <c r="AO84" s="152">
        <f t="shared" si="18"/>
        <v>7088.06</v>
      </c>
      <c r="AP84" s="152">
        <f t="shared" si="18"/>
        <v>7484.06</v>
      </c>
      <c r="AQ84" s="152">
        <f t="shared" si="18"/>
        <v>7892.5680000000002</v>
      </c>
      <c r="AR84" s="152">
        <f t="shared" si="18"/>
        <v>8031.5510000000013</v>
      </c>
      <c r="AS84" s="152">
        <f t="shared" si="18"/>
        <v>8411.9089999999997</v>
      </c>
      <c r="AT84" s="152">
        <f t="shared" si="18"/>
        <v>9172.8167156850413</v>
      </c>
      <c r="AU84" s="152">
        <f t="shared" si="18"/>
        <v>10755.346568931576</v>
      </c>
      <c r="AV84" s="152">
        <f t="shared" si="18"/>
        <v>12410.679000000002</v>
      </c>
      <c r="AW84" s="152">
        <f t="shared" si="18"/>
        <v>14068.823</v>
      </c>
      <c r="AX84" s="152">
        <f t="shared" si="18"/>
        <v>14698.89</v>
      </c>
      <c r="AY84" s="152">
        <f t="shared" si="18"/>
        <v>16122.347527041316</v>
      </c>
      <c r="AZ84" s="152">
        <f t="shared" si="18"/>
        <v>17621.866000000002</v>
      </c>
      <c r="BA84" s="152">
        <f t="shared" si="18"/>
        <v>18587.272009000004</v>
      </c>
      <c r="BB84" s="152">
        <f t="shared" si="18"/>
        <v>19334.144725038434</v>
      </c>
      <c r="BC84" s="152">
        <f t="shared" si="18"/>
        <v>21437.683100000017</v>
      </c>
      <c r="BD84" s="152">
        <f t="shared" si="18"/>
        <v>23910.498331296749</v>
      </c>
      <c r="BE84" s="152">
        <f t="shared" si="18"/>
        <v>24695.169227916085</v>
      </c>
      <c r="BF84" s="152">
        <f t="shared" si="18"/>
        <v>24320.416560955215</v>
      </c>
      <c r="BG84" s="152">
        <f t="shared" si="18"/>
        <v>16358.236688028088</v>
      </c>
      <c r="BH84" s="152">
        <f t="shared" si="18"/>
        <v>17655.991088999999</v>
      </c>
      <c r="BI84" s="152">
        <f t="shared" si="18"/>
        <v>19171.410324449</v>
      </c>
      <c r="BJ84" s="152">
        <f t="shared" si="18"/>
        <v>18912.443974729798</v>
      </c>
      <c r="BK84" s="152">
        <f t="shared" si="18"/>
        <v>20134.145588311134</v>
      </c>
      <c r="BL84" s="152">
        <f t="shared" si="18"/>
        <v>22119.138006874229</v>
      </c>
      <c r="BM84" s="152">
        <f t="shared" si="18"/>
        <v>23493.366511449778</v>
      </c>
      <c r="BN84" s="152">
        <f t="shared" si="18"/>
        <v>24251.324629427094</v>
      </c>
      <c r="BO84" s="152">
        <f t="shared" si="18"/>
        <v>24518.543630379987</v>
      </c>
      <c r="BP84" s="152">
        <f t="shared" ref="BP84:CA84" si="19">SUMIF($C$5:$C$80,"(NC / NIR)",BP$5:BP$80)</f>
        <v>25755.445607450234</v>
      </c>
      <c r="BQ84" s="152">
        <f t="shared" si="19"/>
        <v>26300.891344340587</v>
      </c>
      <c r="BR84" s="152">
        <f t="shared" si="19"/>
        <v>27925.510779285047</v>
      </c>
      <c r="BS84" s="152">
        <f t="shared" si="19"/>
        <v>28800.01111952111</v>
      </c>
      <c r="BT84" s="152">
        <f t="shared" si="19"/>
        <v>29034.665139480079</v>
      </c>
      <c r="BU84" s="152">
        <f t="shared" si="19"/>
        <v>30494.041168681622</v>
      </c>
      <c r="BV84" s="152">
        <f t="shared" si="19"/>
        <v>31120.129847039861</v>
      </c>
      <c r="BW84" s="152">
        <f t="shared" si="19"/>
        <v>32945.171196905707</v>
      </c>
      <c r="BX84" s="152">
        <f t="shared" si="19"/>
        <v>34026.22748910392</v>
      </c>
      <c r="BY84" s="152">
        <f t="shared" si="19"/>
        <v>35694.69401207014</v>
      </c>
      <c r="BZ84" s="152">
        <f t="shared" si="19"/>
        <v>37617.455695192897</v>
      </c>
      <c r="CA84" s="153">
        <f t="shared" si="19"/>
        <v>39627.390009856877</v>
      </c>
    </row>
    <row r="85" spans="1:79" ht="15.4" thickBot="1" x14ac:dyDescent="0.45">
      <c r="A85" s="136"/>
      <c r="B85" s="102"/>
      <c r="C85" s="154"/>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55"/>
      <c r="BT85" s="107"/>
      <c r="BU85" s="107"/>
      <c r="BV85" s="107"/>
      <c r="BW85" s="107"/>
      <c r="BX85" s="107"/>
      <c r="BY85" s="107"/>
      <c r="BZ85" s="107"/>
      <c r="CA85" s="108"/>
    </row>
    <row r="86" spans="1:79" s="91" customFormat="1" ht="26.25" customHeight="1" x14ac:dyDescent="0.4">
      <c r="A86" s="150"/>
      <c r="B86" s="60" t="s">
        <v>203</v>
      </c>
      <c r="C86" s="156"/>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f t="shared" ref="AH86:BX86" si="20">AH81-AH92-AH91</f>
        <v>15873</v>
      </c>
      <c r="AI86" s="50">
        <f t="shared" si="20"/>
        <v>18777.060000000001</v>
      </c>
      <c r="AJ86" s="50">
        <f t="shared" si="20"/>
        <v>22658.06</v>
      </c>
      <c r="AK86" s="50">
        <f t="shared" si="20"/>
        <v>27698.31</v>
      </c>
      <c r="AL86" s="50">
        <f t="shared" si="20"/>
        <v>31628.06</v>
      </c>
      <c r="AM86" s="50">
        <f t="shared" si="20"/>
        <v>35332.06</v>
      </c>
      <c r="AN86" s="50">
        <f t="shared" si="20"/>
        <v>38251.06</v>
      </c>
      <c r="AO86" s="50">
        <f t="shared" si="20"/>
        <v>41768.06</v>
      </c>
      <c r="AP86" s="50">
        <f t="shared" si="20"/>
        <v>44917.657999999996</v>
      </c>
      <c r="AQ86" s="50">
        <f t="shared" si="20"/>
        <v>46700.743999999992</v>
      </c>
      <c r="AR86" s="50">
        <f t="shared" si="20"/>
        <v>47317.750509999998</v>
      </c>
      <c r="AS86" s="50">
        <f t="shared" si="20"/>
        <v>50314.249480999992</v>
      </c>
      <c r="AT86" s="50">
        <f t="shared" si="20"/>
        <v>56478.799715685047</v>
      </c>
      <c r="AU86" s="50">
        <f t="shared" si="20"/>
        <v>62322.729468443315</v>
      </c>
      <c r="AV86" s="50">
        <f t="shared" si="20"/>
        <v>70755.02399999999</v>
      </c>
      <c r="AW86" s="50">
        <f t="shared" si="20"/>
        <v>77496.391000000003</v>
      </c>
      <c r="AX86" s="50">
        <f t="shared" si="20"/>
        <v>79687.214811775179</v>
      </c>
      <c r="AY86" s="50">
        <f t="shared" si="20"/>
        <v>83295.498265097471</v>
      </c>
      <c r="AZ86" s="50">
        <f t="shared" si="20"/>
        <v>86670.61694808054</v>
      </c>
      <c r="BA86" s="50">
        <f t="shared" si="20"/>
        <v>87921.907053839444</v>
      </c>
      <c r="BB86" s="50">
        <f t="shared" si="20"/>
        <v>90240.256998922923</v>
      </c>
      <c r="BC86" s="50">
        <f t="shared" si="20"/>
        <v>93735.885396197482</v>
      </c>
      <c r="BD86" s="50">
        <f t="shared" si="20"/>
        <v>96103.813251609536</v>
      </c>
      <c r="BE86" s="50">
        <f t="shared" si="20"/>
        <v>101421.94498452761</v>
      </c>
      <c r="BF86" s="50">
        <f t="shared" si="20"/>
        <v>105008.65943055355</v>
      </c>
      <c r="BG86" s="50">
        <f t="shared" si="20"/>
        <v>100707.9902380038</v>
      </c>
      <c r="BH86" s="50">
        <f t="shared" si="20"/>
        <v>110609.67231451007</v>
      </c>
      <c r="BI86" s="50">
        <f t="shared" si="20"/>
        <v>115248.99222777368</v>
      </c>
      <c r="BJ86" s="50">
        <f t="shared" si="20"/>
        <v>118700.44661544036</v>
      </c>
      <c r="BK86" s="50">
        <f t="shared" si="20"/>
        <v>125762.24805370739</v>
      </c>
      <c r="BL86" s="50">
        <f t="shared" si="20"/>
        <v>134899.92521352365</v>
      </c>
      <c r="BM86" s="50">
        <f t="shared" si="20"/>
        <v>147082.31990482216</v>
      </c>
      <c r="BN86" s="50">
        <f t="shared" si="20"/>
        <v>152390.4227525935</v>
      </c>
      <c r="BO86" s="50">
        <f t="shared" si="20"/>
        <v>157984.53674152636</v>
      </c>
      <c r="BP86" s="50">
        <f t="shared" si="20"/>
        <v>165542.36347189173</v>
      </c>
      <c r="BQ86" s="50">
        <f t="shared" si="20"/>
        <v>163144.49412239672</v>
      </c>
      <c r="BR86" s="50">
        <f t="shared" si="20"/>
        <v>167043.77629927508</v>
      </c>
      <c r="BS86" s="50">
        <f t="shared" si="20"/>
        <v>170815.90897627111</v>
      </c>
      <c r="BT86" s="50">
        <f t="shared" si="20"/>
        <v>173020.75723038006</v>
      </c>
      <c r="BU86" s="50">
        <f t="shared" si="20"/>
        <v>177261.53915052925</v>
      </c>
      <c r="BV86" s="50">
        <f t="shared" si="20"/>
        <v>183068.97939185228</v>
      </c>
      <c r="BW86" s="50">
        <f t="shared" si="20"/>
        <v>184507.05351786196</v>
      </c>
      <c r="BX86" s="50">
        <f t="shared" si="20"/>
        <v>188480.54953970946</v>
      </c>
      <c r="BY86" s="50">
        <f>BY81-BY92-BY91</f>
        <v>195571.92078489345</v>
      </c>
      <c r="BZ86" s="50">
        <f>BZ81-BZ92-BZ91</f>
        <v>204054.90884274509</v>
      </c>
      <c r="CA86" s="51">
        <f>CA81-CA92-CA91</f>
        <v>214152.71960503951</v>
      </c>
    </row>
    <row r="87" spans="1:79" s="91" customFormat="1" ht="16.5" customHeight="1" x14ac:dyDescent="0.4">
      <c r="A87" s="150"/>
      <c r="B87" s="64" t="s">
        <v>204</v>
      </c>
      <c r="C87" s="156"/>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f>SUM(BL88:BL89)</f>
        <v>129920.26803563943</v>
      </c>
      <c r="BM87" s="50">
        <f t="shared" ref="BM87:BX87" si="21">SUM(BM88:BM89)</f>
        <v>141565.79041510238</v>
      </c>
      <c r="BN87" s="50">
        <f t="shared" si="21"/>
        <v>146614.23000878462</v>
      </c>
      <c r="BO87" s="50">
        <f t="shared" si="21"/>
        <v>152352.29045799637</v>
      </c>
      <c r="BP87" s="50">
        <f t="shared" si="21"/>
        <v>159937.53838189173</v>
      </c>
      <c r="BQ87" s="50">
        <f t="shared" si="21"/>
        <v>162529.31579557672</v>
      </c>
      <c r="BR87" s="50">
        <f t="shared" si="21"/>
        <v>166431.83700227508</v>
      </c>
      <c r="BS87" s="50">
        <f t="shared" si="21"/>
        <v>170194.15919517109</v>
      </c>
      <c r="BT87" s="50">
        <f t="shared" si="21"/>
        <v>172393.20623038005</v>
      </c>
      <c r="BU87" s="50">
        <f t="shared" si="21"/>
        <v>176606.78625092923</v>
      </c>
      <c r="BV87" s="50">
        <f t="shared" si="21"/>
        <v>182600.97939185228</v>
      </c>
      <c r="BW87" s="50">
        <f t="shared" si="21"/>
        <v>184260.05351786196</v>
      </c>
      <c r="BX87" s="50">
        <f t="shared" si="21"/>
        <v>188480.54953970946</v>
      </c>
      <c r="BY87" s="50">
        <f>SUM(BY88:BY89)</f>
        <v>195571.92078489345</v>
      </c>
      <c r="BZ87" s="50">
        <f>SUM(BZ88:BZ89)</f>
        <v>204054.90884274509</v>
      </c>
      <c r="CA87" s="51">
        <f>SUM(CA88:CA89)</f>
        <v>214152.71960503951</v>
      </c>
    </row>
    <row r="88" spans="1:79" x14ac:dyDescent="0.4">
      <c r="A88" s="136"/>
      <c r="B88" s="64" t="s">
        <v>205</v>
      </c>
      <c r="C88" s="142"/>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f t="shared" ref="BL88:BX88" si="22">BL86-BL89-BL90</f>
        <v>63855.825120598129</v>
      </c>
      <c r="BM88" s="56">
        <f t="shared" si="22"/>
        <v>67305.734930128601</v>
      </c>
      <c r="BN88" s="56">
        <f t="shared" si="22"/>
        <v>69298.172979001087</v>
      </c>
      <c r="BO88" s="56">
        <f t="shared" si="22"/>
        <v>69930.848753587867</v>
      </c>
      <c r="BP88" s="56">
        <f t="shared" si="22"/>
        <v>71383.6541794121</v>
      </c>
      <c r="BQ88" s="56">
        <f t="shared" si="22"/>
        <v>71897.160751489821</v>
      </c>
      <c r="BR88" s="56">
        <f t="shared" si="22"/>
        <v>74444.697315330195</v>
      </c>
      <c r="BS88" s="56">
        <f t="shared" si="22"/>
        <v>76187.860633305754</v>
      </c>
      <c r="BT88" s="56">
        <f t="shared" si="22"/>
        <v>76445.914510529445</v>
      </c>
      <c r="BU88" s="56">
        <f t="shared" si="22"/>
        <v>78403.197055110359</v>
      </c>
      <c r="BV88" s="56">
        <f t="shared" si="22"/>
        <v>81298.134290844871</v>
      </c>
      <c r="BW88" s="56">
        <f t="shared" si="22"/>
        <v>80931.100046071369</v>
      </c>
      <c r="BX88" s="56">
        <f t="shared" si="22"/>
        <v>82150.943073366274</v>
      </c>
      <c r="BY88" s="56">
        <f>BY86-BY89-BY90</f>
        <v>84344.544202134872</v>
      </c>
      <c r="BZ88" s="56">
        <f>BZ86-BZ89-BZ90</f>
        <v>87074.21591883534</v>
      </c>
      <c r="CA88" s="57">
        <f>CA86-CA89-CA90</f>
        <v>90571.346657264876</v>
      </c>
    </row>
    <row r="89" spans="1:79" x14ac:dyDescent="0.4">
      <c r="A89" s="136"/>
      <c r="B89" s="64" t="s">
        <v>206</v>
      </c>
      <c r="C89" s="142"/>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f t="shared" ref="BL89:CA89" si="23">SUM(BL29,BL38,BL60,BL63,BL72,BL75)</f>
        <v>66064.442915041291</v>
      </c>
      <c r="BM89" s="56">
        <f t="shared" si="23"/>
        <v>74260.055484973767</v>
      </c>
      <c r="BN89" s="56">
        <f t="shared" si="23"/>
        <v>77316.057029783522</v>
      </c>
      <c r="BO89" s="56">
        <f t="shared" si="23"/>
        <v>82421.441704408498</v>
      </c>
      <c r="BP89" s="56">
        <f t="shared" si="23"/>
        <v>88553.884202479632</v>
      </c>
      <c r="BQ89" s="56">
        <f t="shared" si="23"/>
        <v>90632.155044086903</v>
      </c>
      <c r="BR89" s="56">
        <f t="shared" si="23"/>
        <v>91987.13968694488</v>
      </c>
      <c r="BS89" s="56">
        <f t="shared" si="23"/>
        <v>94006.298561865347</v>
      </c>
      <c r="BT89" s="56">
        <f t="shared" si="23"/>
        <v>95947.291719850604</v>
      </c>
      <c r="BU89" s="56">
        <f t="shared" si="23"/>
        <v>98203.589195818888</v>
      </c>
      <c r="BV89" s="56">
        <f t="shared" si="23"/>
        <v>101302.84510100741</v>
      </c>
      <c r="BW89" s="56">
        <f t="shared" si="23"/>
        <v>103328.95347179059</v>
      </c>
      <c r="BX89" s="56">
        <f t="shared" si="23"/>
        <v>106329.60646634319</v>
      </c>
      <c r="BY89" s="56">
        <f t="shared" si="23"/>
        <v>111227.37658275857</v>
      </c>
      <c r="BZ89" s="56">
        <f t="shared" si="23"/>
        <v>116980.69292390975</v>
      </c>
      <c r="CA89" s="57">
        <f t="shared" si="23"/>
        <v>123581.37294777464</v>
      </c>
    </row>
    <row r="90" spans="1:79" x14ac:dyDescent="0.4">
      <c r="A90" s="136"/>
      <c r="B90" s="64" t="s">
        <v>207</v>
      </c>
      <c r="C90" s="142"/>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f t="shared" ref="BL90:CA90" si="24">BL50+BL58+BL14</f>
        <v>4979.657177884229</v>
      </c>
      <c r="BM90" s="56">
        <f t="shared" si="24"/>
        <v>5516.5294897197828</v>
      </c>
      <c r="BN90" s="56">
        <f t="shared" si="24"/>
        <v>5776.1927438088887</v>
      </c>
      <c r="BO90" s="56">
        <f t="shared" si="24"/>
        <v>5632.2462835299884</v>
      </c>
      <c r="BP90" s="56">
        <f t="shared" si="24"/>
        <v>5604.8250899999985</v>
      </c>
      <c r="BQ90" s="56">
        <f t="shared" si="24"/>
        <v>615.17832681999994</v>
      </c>
      <c r="BR90" s="56">
        <f t="shared" si="24"/>
        <v>611.93929700000001</v>
      </c>
      <c r="BS90" s="56">
        <f t="shared" si="24"/>
        <v>621.7497810999995</v>
      </c>
      <c r="BT90" s="56">
        <f t="shared" si="24"/>
        <v>627.55100000000004</v>
      </c>
      <c r="BU90" s="56">
        <f t="shared" si="24"/>
        <v>654.75289959999998</v>
      </c>
      <c r="BV90" s="56">
        <f t="shared" si="24"/>
        <v>468</v>
      </c>
      <c r="BW90" s="56">
        <f t="shared" si="24"/>
        <v>247</v>
      </c>
      <c r="BX90" s="56">
        <f t="shared" si="24"/>
        <v>0</v>
      </c>
      <c r="BY90" s="56">
        <f t="shared" si="24"/>
        <v>0</v>
      </c>
      <c r="BZ90" s="56">
        <f t="shared" si="24"/>
        <v>0</v>
      </c>
      <c r="CA90" s="57">
        <f t="shared" si="24"/>
        <v>0</v>
      </c>
    </row>
    <row r="91" spans="1:79" ht="25.5" customHeight="1" x14ac:dyDescent="0.4">
      <c r="A91" s="136"/>
      <c r="B91" s="54" t="s">
        <v>208</v>
      </c>
      <c r="C91" s="142"/>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138">
        <f t="shared" ref="AU91:BK91" si="25">AU24+AU43+AU53</f>
        <v>0</v>
      </c>
      <c r="AV91" s="138">
        <f t="shared" si="25"/>
        <v>0</v>
      </c>
      <c r="AW91" s="138">
        <f t="shared" si="25"/>
        <v>0</v>
      </c>
      <c r="AX91" s="56">
        <f t="shared" si="25"/>
        <v>3.4569999999999999</v>
      </c>
      <c r="AY91" s="56">
        <f t="shared" si="25"/>
        <v>4.1285950413223143</v>
      </c>
      <c r="AZ91" s="56">
        <f t="shared" si="25"/>
        <v>5.4580000000000002</v>
      </c>
      <c r="BA91" s="56">
        <f t="shared" si="25"/>
        <v>4.9669999999999996</v>
      </c>
      <c r="BB91" s="56">
        <f t="shared" si="25"/>
        <v>8.2967250384024585</v>
      </c>
      <c r="BC91" s="56">
        <f t="shared" si="25"/>
        <v>10.563000000000001</v>
      </c>
      <c r="BD91" s="56">
        <f t="shared" si="25"/>
        <v>11.87267336961207</v>
      </c>
      <c r="BE91" s="56">
        <f t="shared" si="25"/>
        <v>14.399096999999999</v>
      </c>
      <c r="BF91" s="56">
        <f t="shared" si="25"/>
        <v>19.709695</v>
      </c>
      <c r="BG91" s="56">
        <f t="shared" si="25"/>
        <v>19.340500802146213</v>
      </c>
      <c r="BH91" s="56">
        <f t="shared" si="25"/>
        <v>20.643089</v>
      </c>
      <c r="BI91" s="56">
        <f t="shared" si="25"/>
        <v>49.53799999999999</v>
      </c>
      <c r="BJ91" s="56">
        <f t="shared" si="25"/>
        <v>39.67</v>
      </c>
      <c r="BK91" s="56">
        <f t="shared" si="25"/>
        <v>40.937025149999997</v>
      </c>
      <c r="BL91" s="56">
        <f t="shared" ref="BL91:BQ91" si="26">BL24+BL33+BL43+BL53</f>
        <v>400.55954393000002</v>
      </c>
      <c r="BM91" s="56">
        <f t="shared" si="26"/>
        <v>417.50285769999999</v>
      </c>
      <c r="BN91" s="56">
        <f t="shared" si="26"/>
        <v>443.07170121000001</v>
      </c>
      <c r="BO91" s="56">
        <f t="shared" si="26"/>
        <v>447.32114404000004</v>
      </c>
      <c r="BP91" s="56">
        <f t="shared" si="26"/>
        <v>466.35633367023604</v>
      </c>
      <c r="BQ91" s="56">
        <f t="shared" si="26"/>
        <v>500.00787236999997</v>
      </c>
      <c r="BR91" s="56">
        <f t="shared" ref="BR91:CA91" si="27">BR33+BR43+BR53+SUM(BR18,-BR95,BR25,BR45,BR46,BR59,BR67,BR76)</f>
        <v>637.70802760000015</v>
      </c>
      <c r="BS91" s="56">
        <f t="shared" si="27"/>
        <v>316.49458666999999</v>
      </c>
      <c r="BT91" s="56">
        <f t="shared" si="27"/>
        <v>313.14373783000002</v>
      </c>
      <c r="BU91" s="56">
        <f t="shared" si="27"/>
        <v>324.80799867000002</v>
      </c>
      <c r="BV91" s="56">
        <f t="shared" si="27"/>
        <v>319.18194189354097</v>
      </c>
      <c r="BW91" s="56">
        <f t="shared" si="27"/>
        <v>303.30470156493249</v>
      </c>
      <c r="BX91" s="56">
        <f t="shared" si="27"/>
        <v>292.83903387889006</v>
      </c>
      <c r="BY91" s="56">
        <f t="shared" si="27"/>
        <v>290.19023574168375</v>
      </c>
      <c r="BZ91" s="56">
        <f t="shared" si="27"/>
        <v>286.83169020640673</v>
      </c>
      <c r="CA91" s="57">
        <f t="shared" si="27"/>
        <v>290.74837795161596</v>
      </c>
    </row>
    <row r="92" spans="1:79" ht="26.25" customHeight="1" x14ac:dyDescent="0.4">
      <c r="A92" s="136"/>
      <c r="B92" s="54" t="s">
        <v>209</v>
      </c>
      <c r="C92" s="142"/>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f>SUM(AU93:AU94)</f>
        <v>3980.1589999999997</v>
      </c>
      <c r="AV92" s="138">
        <f t="shared" ref="AV92:BD92" si="28">SUM(AV93:AV94)</f>
        <v>4502.427999999999</v>
      </c>
      <c r="AW92" s="138">
        <f t="shared" si="28"/>
        <v>4941.175000000002</v>
      </c>
      <c r="AX92" s="138">
        <f t="shared" si="28"/>
        <v>5171.9954022248148</v>
      </c>
      <c r="AY92" s="138">
        <f t="shared" si="28"/>
        <v>5411.1922929025259</v>
      </c>
      <c r="AZ92" s="138">
        <f t="shared" si="28"/>
        <v>5541.8748089194496</v>
      </c>
      <c r="BA92" s="138">
        <f t="shared" si="28"/>
        <v>5420.5197031605667</v>
      </c>
      <c r="BB92" s="138">
        <f t="shared" si="28"/>
        <v>5316.763836077097</v>
      </c>
      <c r="BC92" s="138">
        <f t="shared" si="28"/>
        <v>5302.1368462702567</v>
      </c>
      <c r="BD92" s="138">
        <f t="shared" si="28"/>
        <v>5258.1548601357345</v>
      </c>
      <c r="BE92" s="138">
        <f>SUM(BE93:BE95)</f>
        <v>5269.6888111279331</v>
      </c>
      <c r="BF92" s="138">
        <f t="shared" ref="BF92:BW92" si="29">SUM(BF93:BF95)</f>
        <v>5273.1899507939561</v>
      </c>
      <c r="BG92" s="138">
        <f t="shared" si="29"/>
        <v>5063.292346211093</v>
      </c>
      <c r="BH92" s="138">
        <f t="shared" si="29"/>
        <v>462.20873397033841</v>
      </c>
      <c r="BI92" s="138">
        <f t="shared" si="29"/>
        <v>504.46931899999896</v>
      </c>
      <c r="BJ92" s="138">
        <f t="shared" si="29"/>
        <v>473.77993800000399</v>
      </c>
      <c r="BK92" s="138">
        <f t="shared" si="29"/>
        <v>439.02078399999561</v>
      </c>
      <c r="BL92" s="138">
        <f t="shared" si="29"/>
        <v>456.68066700000475</v>
      </c>
      <c r="BM92" s="138">
        <f t="shared" si="29"/>
        <v>504.18692800000042</v>
      </c>
      <c r="BN92" s="138">
        <f t="shared" si="29"/>
        <v>528.06071600000246</v>
      </c>
      <c r="BO92" s="138">
        <f t="shared" si="29"/>
        <v>528.58899300001451</v>
      </c>
      <c r="BP92" s="138">
        <f t="shared" si="29"/>
        <v>543.9591270000011</v>
      </c>
      <c r="BQ92" s="138">
        <f t="shared" si="29"/>
        <v>487.68399400000123</v>
      </c>
      <c r="BR92" s="138">
        <f t="shared" si="29"/>
        <v>605.7397109999979</v>
      </c>
      <c r="BS92" s="138">
        <f t="shared" si="29"/>
        <v>670.74391999999921</v>
      </c>
      <c r="BT92" s="138">
        <f t="shared" si="29"/>
        <v>587.07713900000283</v>
      </c>
      <c r="BU92" s="138">
        <f t="shared" si="29"/>
        <v>690.33554499999912</v>
      </c>
      <c r="BV92" s="138">
        <f t="shared" si="29"/>
        <v>585.85740556137512</v>
      </c>
      <c r="BW92" s="138">
        <f t="shared" si="29"/>
        <v>596.09366518006607</v>
      </c>
      <c r="BX92" s="138">
        <f>SUM(BX93:BX95)</f>
        <v>606.97202189508005</v>
      </c>
      <c r="BY92" s="138">
        <f>SUM(BY93:BY95)</f>
        <v>625.47042450877962</v>
      </c>
      <c r="BZ92" s="138">
        <f>SUM(BZ93:BZ95)</f>
        <v>646.57100198629416</v>
      </c>
      <c r="CA92" s="139">
        <f>SUM(CA93:CA95)</f>
        <v>668.08691327144243</v>
      </c>
    </row>
    <row r="93" spans="1:79" x14ac:dyDescent="0.4">
      <c r="A93" s="136"/>
      <c r="B93" s="64" t="s">
        <v>210</v>
      </c>
      <c r="C93" s="142"/>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v>3649.9919999999997</v>
      </c>
      <c r="AV93" s="138">
        <v>4276.851999999999</v>
      </c>
      <c r="AW93" s="138">
        <v>4762.6290000000017</v>
      </c>
      <c r="AX93" s="138">
        <v>4989.8812429248146</v>
      </c>
      <c r="AY93" s="138">
        <v>5223.2227532525258</v>
      </c>
      <c r="AZ93" s="138">
        <v>5350.8740169194498</v>
      </c>
      <c r="BA93" s="138">
        <v>5222.6900781605664</v>
      </c>
      <c r="BB93" s="138">
        <v>5106.1262210770974</v>
      </c>
      <c r="BC93" s="138">
        <v>5057.0168972702568</v>
      </c>
      <c r="BD93" s="138">
        <v>4981.3293010757343</v>
      </c>
      <c r="BE93" s="138">
        <v>4961.6985451279334</v>
      </c>
      <c r="BF93" s="138">
        <v>5036.3023338939556</v>
      </c>
      <c r="BG93" s="138">
        <v>4791.5473475060626</v>
      </c>
      <c r="BH93" s="138">
        <v>352.79866929826653</v>
      </c>
      <c r="BI93" s="138">
        <v>370.8638349999992</v>
      </c>
      <c r="BJ93" s="138">
        <v>342.7063180000041</v>
      </c>
      <c r="BK93" s="138">
        <v>321.65414699999565</v>
      </c>
      <c r="BL93" s="138">
        <f t="shared" ref="BL93:CA93" si="30">BL30</f>
        <v>348.23900200000571</v>
      </c>
      <c r="BM93" s="138">
        <f t="shared" si="30"/>
        <v>386.0307610000018</v>
      </c>
      <c r="BN93" s="138">
        <f t="shared" si="30"/>
        <v>399.49913500000184</v>
      </c>
      <c r="BO93" s="138">
        <f t="shared" si="30"/>
        <v>433.20464900001389</v>
      </c>
      <c r="BP93" s="138">
        <f t="shared" si="30"/>
        <v>446.92571600000156</v>
      </c>
      <c r="BQ93" s="138">
        <f t="shared" si="30"/>
        <v>470.89298200000121</v>
      </c>
      <c r="BR93" s="138">
        <f t="shared" si="30"/>
        <v>563.96805599999789</v>
      </c>
      <c r="BS93" s="138">
        <f t="shared" si="30"/>
        <v>628.2659879999992</v>
      </c>
      <c r="BT93" s="138">
        <f t="shared" si="30"/>
        <v>546.10436500000287</v>
      </c>
      <c r="BU93" s="138">
        <f t="shared" si="30"/>
        <v>624.77080199999909</v>
      </c>
      <c r="BV93" s="138">
        <f t="shared" si="30"/>
        <v>585.85740556137512</v>
      </c>
      <c r="BW93" s="138">
        <f t="shared" si="30"/>
        <v>596.09366518006607</v>
      </c>
      <c r="BX93" s="138">
        <f t="shared" si="30"/>
        <v>606.97202189508005</v>
      </c>
      <c r="BY93" s="138">
        <f t="shared" si="30"/>
        <v>625.47042450877962</v>
      </c>
      <c r="BZ93" s="138">
        <f t="shared" si="30"/>
        <v>646.57100198629416</v>
      </c>
      <c r="CA93" s="139">
        <f t="shared" si="30"/>
        <v>668.08691327144243</v>
      </c>
    </row>
    <row r="94" spans="1:79" x14ac:dyDescent="0.4">
      <c r="A94" s="136"/>
      <c r="B94" s="64" t="s">
        <v>211</v>
      </c>
      <c r="C94" s="142"/>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f>'Council Tax Benefit'!AU40</f>
        <v>330.16699999999992</v>
      </c>
      <c r="AV94" s="138">
        <f>'Council Tax Benefit'!AV40</f>
        <v>225.57600000000002</v>
      </c>
      <c r="AW94" s="138">
        <f>'Council Tax Benefit'!AW40</f>
        <v>178.54600000000005</v>
      </c>
      <c r="AX94" s="138">
        <f>'Council Tax Benefit'!AX40</f>
        <v>182.11415929999976</v>
      </c>
      <c r="AY94" s="138">
        <f>'Council Tax Benefit'!AY40</f>
        <v>187.96953965000034</v>
      </c>
      <c r="AZ94" s="138">
        <f>'Council Tax Benefit'!AZ40</f>
        <v>191.00079200000008</v>
      </c>
      <c r="BA94" s="138">
        <f>'Council Tax Benefit'!BA40</f>
        <v>197.82962499999996</v>
      </c>
      <c r="BB94" s="138">
        <f>'Council Tax Benefit'!BB40</f>
        <v>210.63761499999998</v>
      </c>
      <c r="BC94" s="138">
        <f>'Council Tax Benefit'!BC40</f>
        <v>245.11994899999974</v>
      </c>
      <c r="BD94" s="138">
        <f>'Council Tax Benefit'!BD40</f>
        <v>276.82555906000005</v>
      </c>
      <c r="BE94" s="138">
        <f>'Council Tax Benefit'!BE40</f>
        <v>307.99026600000002</v>
      </c>
      <c r="BF94" s="138">
        <f>'Council Tax Benefit'!BF40</f>
        <v>235.92008099999998</v>
      </c>
      <c r="BG94" s="138">
        <f>'Council Tax Benefit'!BG40</f>
        <v>270.52785005503068</v>
      </c>
      <c r="BH94" s="138">
        <f>'Council Tax Benefit'!BH40</f>
        <v>108.06528901000044</v>
      </c>
      <c r="BI94" s="138">
        <f>'Council Tax Benefit'!BI40</f>
        <v>132.26724699999974</v>
      </c>
      <c r="BJ94" s="138">
        <f>'Council Tax Benefit'!BJ40</f>
        <v>129.49896799999988</v>
      </c>
      <c r="BK94" s="138">
        <f>'Council Tax Benefit'!BK40</f>
        <v>115.282225</v>
      </c>
      <c r="BL94" s="138">
        <f>'Council Tax Benefit'!BL40</f>
        <v>105.96941599999904</v>
      </c>
      <c r="BM94" s="138">
        <f>'Council Tax Benefit'!BM40</f>
        <v>115.30013499999859</v>
      </c>
      <c r="BN94" s="138">
        <f>'Council Tax Benefit'!BN40</f>
        <v>126.20864500000062</v>
      </c>
      <c r="BO94" s="138">
        <f>'Council Tax Benefit'!BO40</f>
        <v>94.515385000000606</v>
      </c>
      <c r="BP94" s="138">
        <f>'Council Tax Benefit'!BP40</f>
        <v>95.914283999999498</v>
      </c>
      <c r="BQ94" s="138">
        <f>'Council Tax Benefit'!BQ40</f>
        <v>0</v>
      </c>
      <c r="BR94" s="138">
        <f>'Council Tax Benefit'!BR40</f>
        <v>0</v>
      </c>
      <c r="BS94" s="138">
        <f>'Council Tax Benefit'!BS40</f>
        <v>0</v>
      </c>
      <c r="BT94" s="138">
        <f>'Council Tax Benefit'!BT40</f>
        <v>0</v>
      </c>
      <c r="BU94" s="138">
        <f>'Council Tax Benefit'!BU40</f>
        <v>0</v>
      </c>
      <c r="BV94" s="138">
        <f>'Council Tax Benefit'!BV40</f>
        <v>0</v>
      </c>
      <c r="BW94" s="138">
        <f>'Council Tax Benefit'!BW40</f>
        <v>0</v>
      </c>
      <c r="BX94" s="138">
        <f>'Council Tax Benefit'!BX40</f>
        <v>0</v>
      </c>
      <c r="BY94" s="138">
        <f>'Council Tax Benefit'!BY40</f>
        <v>0</v>
      </c>
      <c r="BZ94" s="138">
        <f>'Council Tax Benefit'!BZ40</f>
        <v>0</v>
      </c>
      <c r="CA94" s="139">
        <f>'Council Tax Benefit'!CA40</f>
        <v>0</v>
      </c>
    </row>
    <row r="95" spans="1:79" x14ac:dyDescent="0.4">
      <c r="A95" s="136"/>
      <c r="B95" s="64" t="s">
        <v>212</v>
      </c>
      <c r="C95" s="142"/>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v>0</v>
      </c>
      <c r="BF95" s="56">
        <v>0.96753590000000322</v>
      </c>
      <c r="BG95" s="56">
        <v>1.2171486499999968</v>
      </c>
      <c r="BH95" s="56">
        <v>1.3447756620714291</v>
      </c>
      <c r="BI95" s="56">
        <v>1.3382369999999995</v>
      </c>
      <c r="BJ95" s="56">
        <v>1.5746519999999968</v>
      </c>
      <c r="BK95" s="56">
        <v>2.0844120000000004</v>
      </c>
      <c r="BL95" s="56">
        <v>2.4722489999999979</v>
      </c>
      <c r="BM95" s="56">
        <v>2.8560320000000026</v>
      </c>
      <c r="BN95" s="56">
        <v>2.3529359999999997</v>
      </c>
      <c r="BO95" s="56">
        <v>0.86895899999999671</v>
      </c>
      <c r="BP95" s="56">
        <v>1.1191269999999989</v>
      </c>
      <c r="BQ95" s="56">
        <v>16.791011999999995</v>
      </c>
      <c r="BR95" s="138">
        <v>41.77165500000001</v>
      </c>
      <c r="BS95" s="138">
        <v>42.477932000000024</v>
      </c>
      <c r="BT95" s="138">
        <v>40.972773999999987</v>
      </c>
      <c r="BU95" s="138">
        <v>65.564743000000021</v>
      </c>
      <c r="BV95" s="138">
        <v>0</v>
      </c>
      <c r="BW95" s="138">
        <v>0</v>
      </c>
      <c r="BX95" s="138">
        <v>0</v>
      </c>
      <c r="BY95" s="138">
        <v>0</v>
      </c>
      <c r="BZ95" s="138">
        <v>0</v>
      </c>
      <c r="CA95" s="139">
        <v>0</v>
      </c>
    </row>
    <row r="96" spans="1:79" ht="15.4" thickBot="1" x14ac:dyDescent="0.45">
      <c r="A96" s="136"/>
      <c r="B96" s="102"/>
      <c r="C96" s="154"/>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8"/>
    </row>
    <row r="97" spans="1:79" ht="25.5" customHeight="1" x14ac:dyDescent="0.4">
      <c r="A97" s="136"/>
      <c r="B97" s="60" t="s">
        <v>213</v>
      </c>
      <c r="C97" s="157"/>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c r="BR97" s="158"/>
      <c r="BS97" s="158"/>
      <c r="BT97" s="158"/>
      <c r="BU97" s="158"/>
      <c r="BV97" s="158"/>
      <c r="BW97" s="158"/>
      <c r="BX97" s="158"/>
      <c r="BY97" s="158"/>
      <c r="BZ97" s="158"/>
      <c r="CA97" s="159"/>
    </row>
    <row r="98" spans="1:79" s="164" customFormat="1" ht="26.25" customHeight="1" x14ac:dyDescent="0.4">
      <c r="A98" s="136"/>
      <c r="B98" s="160" t="s">
        <v>214</v>
      </c>
      <c r="C98" s="142"/>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2"/>
      <c r="BR98" s="162"/>
      <c r="BS98" s="162"/>
      <c r="BT98" s="162"/>
      <c r="BU98" s="162">
        <f t="shared" ref="BU98:BX98" si="31">BU86</f>
        <v>177261.53915052925</v>
      </c>
      <c r="BV98" s="162">
        <f t="shared" si="31"/>
        <v>183068.97939185228</v>
      </c>
      <c r="BW98" s="162">
        <f t="shared" si="31"/>
        <v>184507.05351786196</v>
      </c>
      <c r="BX98" s="162">
        <f t="shared" si="31"/>
        <v>188480.54953970946</v>
      </c>
      <c r="BY98" s="162">
        <f>BY86</f>
        <v>195571.92078489345</v>
      </c>
      <c r="BZ98" s="162">
        <f>BZ86</f>
        <v>204054.90884274509</v>
      </c>
      <c r="CA98" s="163">
        <f>CA86</f>
        <v>214152.71960503951</v>
      </c>
    </row>
    <row r="99" spans="1:79" s="170" customFormat="1" x14ac:dyDescent="0.35">
      <c r="A99" s="165"/>
      <c r="B99" s="166" t="s">
        <v>215</v>
      </c>
      <c r="C99" s="167"/>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68"/>
      <c r="BG99" s="168"/>
      <c r="BH99" s="168"/>
      <c r="BI99" s="168"/>
      <c r="BJ99" s="168"/>
      <c r="BK99" s="168"/>
      <c r="BL99" s="168"/>
      <c r="BM99" s="168"/>
      <c r="BN99" s="168"/>
      <c r="BO99" s="168"/>
      <c r="BP99" s="168"/>
      <c r="BQ99" s="168"/>
      <c r="BR99" s="168"/>
      <c r="BS99" s="168"/>
      <c r="BT99" s="168"/>
      <c r="BU99" s="168">
        <f t="shared" ref="BU99:CA99" si="32">-BU50</f>
        <v>-654.75289959999998</v>
      </c>
      <c r="BV99" s="168">
        <f t="shared" si="32"/>
        <v>-468</v>
      </c>
      <c r="BW99" s="168">
        <f t="shared" si="32"/>
        <v>-247</v>
      </c>
      <c r="BX99" s="168">
        <f t="shared" si="32"/>
        <v>0</v>
      </c>
      <c r="BY99" s="168">
        <f t="shared" si="32"/>
        <v>0</v>
      </c>
      <c r="BZ99" s="168">
        <f t="shared" si="32"/>
        <v>0</v>
      </c>
      <c r="CA99" s="169">
        <f t="shared" si="32"/>
        <v>0</v>
      </c>
    </row>
    <row r="100" spans="1:79" s="170" customFormat="1" x14ac:dyDescent="0.35">
      <c r="A100" s="165"/>
      <c r="B100" s="166" t="s">
        <v>216</v>
      </c>
      <c r="C100" s="167"/>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168"/>
      <c r="BO100" s="168"/>
      <c r="BP100" s="168"/>
      <c r="BQ100" s="168"/>
      <c r="BR100" s="168"/>
      <c r="BS100" s="168"/>
      <c r="BT100" s="168"/>
      <c r="BU100" s="168">
        <v>-996.22028199000033</v>
      </c>
      <c r="BV100" s="168">
        <v>-473.38559001177219</v>
      </c>
      <c r="BW100" s="168">
        <v>0</v>
      </c>
      <c r="BX100" s="168">
        <v>0</v>
      </c>
      <c r="BY100" s="168">
        <v>0</v>
      </c>
      <c r="BZ100" s="168">
        <v>0</v>
      </c>
      <c r="CA100" s="169">
        <v>0</v>
      </c>
    </row>
    <row r="101" spans="1:79" s="170" customFormat="1" x14ac:dyDescent="0.35">
      <c r="A101" s="165"/>
      <c r="B101" s="166"/>
      <c r="C101" s="167"/>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I101" s="168"/>
      <c r="BJ101" s="168"/>
      <c r="BK101" s="168"/>
      <c r="BL101" s="168"/>
      <c r="BM101" s="168"/>
      <c r="BN101" s="168"/>
      <c r="BO101" s="168"/>
      <c r="BP101" s="168"/>
      <c r="BQ101" s="168"/>
      <c r="BR101" s="168"/>
      <c r="BS101" s="168"/>
      <c r="BT101" s="168"/>
      <c r="BU101" s="168"/>
      <c r="BV101" s="168"/>
      <c r="BW101" s="168"/>
      <c r="BX101" s="168"/>
      <c r="BY101" s="168"/>
      <c r="BZ101" s="168"/>
      <c r="CA101" s="169"/>
    </row>
    <row r="102" spans="1:79" s="170" customFormat="1" ht="26.25" customHeight="1" x14ac:dyDescent="0.35">
      <c r="A102" s="165"/>
      <c r="B102" s="171" t="s">
        <v>217</v>
      </c>
      <c r="C102" s="167"/>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c r="BF102" s="168"/>
      <c r="BG102" s="168"/>
      <c r="BH102" s="168"/>
      <c r="BI102" s="168"/>
      <c r="BJ102" s="168"/>
      <c r="BK102" s="168"/>
      <c r="BL102" s="168"/>
      <c r="BM102" s="168"/>
      <c r="BN102" s="168"/>
      <c r="BO102" s="168"/>
      <c r="BP102" s="168"/>
      <c r="BQ102" s="172"/>
      <c r="BR102" s="172"/>
      <c r="BS102" s="172"/>
      <c r="BT102" s="172"/>
      <c r="BU102" s="172">
        <f t="shared" ref="BU102:CA102" si="33">SUM(BU98:BU100)</f>
        <v>175610.56596893925</v>
      </c>
      <c r="BV102" s="172">
        <f t="shared" si="33"/>
        <v>182127.5938018405</v>
      </c>
      <c r="BW102" s="172">
        <f t="shared" si="33"/>
        <v>184260.05351786196</v>
      </c>
      <c r="BX102" s="172">
        <f t="shared" si="33"/>
        <v>188480.54953970946</v>
      </c>
      <c r="BY102" s="172">
        <f t="shared" si="33"/>
        <v>195571.92078489345</v>
      </c>
      <c r="BZ102" s="172">
        <f t="shared" si="33"/>
        <v>204054.90884274509</v>
      </c>
      <c r="CA102" s="173">
        <f t="shared" si="33"/>
        <v>214152.71960503951</v>
      </c>
    </row>
    <row r="103" spans="1:79" s="164" customFormat="1" ht="30" x14ac:dyDescent="0.4">
      <c r="A103" s="136"/>
      <c r="B103" s="59" t="s">
        <v>218</v>
      </c>
      <c r="C103" s="151"/>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f>SUM(BU104:BU105)</f>
        <v>175610.56596893928</v>
      </c>
      <c r="BV103" s="162">
        <f t="shared" ref="BV103:BW103" si="34">SUM(BV104:BV105)</f>
        <v>182127.59380184053</v>
      </c>
      <c r="BW103" s="162">
        <f t="shared" si="34"/>
        <v>184260.05351786196</v>
      </c>
      <c r="BX103" s="162">
        <f>SUM(BX104:BX105)</f>
        <v>188480.54953970952</v>
      </c>
      <c r="BY103" s="162">
        <f>SUM(BY104:BY105)</f>
        <v>195571.92078489345</v>
      </c>
      <c r="BZ103" s="162">
        <f>SUM(BZ104:BZ105)</f>
        <v>204054.90884274509</v>
      </c>
      <c r="CA103" s="163">
        <f>SUM(CA104:CA105)</f>
        <v>214152.71960503946</v>
      </c>
    </row>
    <row r="104" spans="1:79" s="170" customFormat="1" x14ac:dyDescent="0.35">
      <c r="A104" s="165"/>
      <c r="B104" s="166" t="s">
        <v>191</v>
      </c>
      <c r="C104" s="167"/>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c r="BF104" s="168"/>
      <c r="BG104" s="168"/>
      <c r="BH104" s="168"/>
      <c r="BI104" s="168"/>
      <c r="BJ104" s="168"/>
      <c r="BK104" s="168"/>
      <c r="BL104" s="168"/>
      <c r="BM104" s="168"/>
      <c r="BN104" s="168"/>
      <c r="BO104" s="168"/>
      <c r="BP104" s="168"/>
      <c r="BQ104" s="168"/>
      <c r="BR104" s="168"/>
      <c r="BS104" s="168"/>
      <c r="BT104" s="168"/>
      <c r="BU104" s="168">
        <v>77458.479764732983</v>
      </c>
      <c r="BV104" s="168">
        <v>80881.217740603417</v>
      </c>
      <c r="BW104" s="168">
        <v>80931.100046071369</v>
      </c>
      <c r="BX104" s="168">
        <v>82150.943073366303</v>
      </c>
      <c r="BY104" s="168">
        <v>84344.544202134872</v>
      </c>
      <c r="BZ104" s="168">
        <v>87074.21591883534</v>
      </c>
      <c r="CA104" s="169">
        <v>90571.346657264832</v>
      </c>
    </row>
    <row r="105" spans="1:79" s="170" customFormat="1" x14ac:dyDescent="0.35">
      <c r="A105" s="165"/>
      <c r="B105" s="166" t="s">
        <v>192</v>
      </c>
      <c r="C105" s="167"/>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v>98152.086204206309</v>
      </c>
      <c r="BV105" s="168">
        <v>101246.37606123711</v>
      </c>
      <c r="BW105" s="168">
        <v>103328.95347179059</v>
      </c>
      <c r="BX105" s="168">
        <v>106329.6064663432</v>
      </c>
      <c r="BY105" s="168">
        <v>111227.37658275857</v>
      </c>
      <c r="BZ105" s="168">
        <v>116980.69292390975</v>
      </c>
      <c r="CA105" s="169">
        <v>123581.37294777464</v>
      </c>
    </row>
    <row r="106" spans="1:79" ht="15.4" thickBot="1" x14ac:dyDescent="0.45">
      <c r="A106" s="154"/>
      <c r="B106" s="102"/>
      <c r="C106" s="154"/>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2"/>
      <c r="BY106" s="102"/>
      <c r="BZ106" s="102"/>
      <c r="CA106" s="11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39997558519241921"/>
  </sheetPr>
  <dimension ref="A1:CA99"/>
  <sheetViews>
    <sheetView zoomScale="70" zoomScaleNormal="70" workbookViewId="0">
      <pane xSplit="3" ySplit="4" topLeftCell="BS5"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174" bestFit="1" customWidth="1"/>
    <col min="2" max="2" width="75.73046875" style="48" customWidth="1"/>
    <col min="3" max="3" width="25.73046875" style="174" customWidth="1"/>
    <col min="4" max="75" width="12.73046875" style="175" customWidth="1"/>
    <col min="76" max="76" width="12.73046875" style="48" customWidth="1"/>
    <col min="77" max="77" width="12.73046875" style="54" customWidth="1"/>
    <col min="78" max="78" width="12.86328125" style="48" customWidth="1"/>
    <col min="79" max="79" width="12.86328125" style="54" customWidth="1"/>
    <col min="80" max="16384" width="9.1328125" style="48"/>
  </cols>
  <sheetData>
    <row r="1" spans="1:79" s="43" customFormat="1" ht="25.5" customHeight="1" thickBot="1" x14ac:dyDescent="0.4">
      <c r="A1" s="40" t="s">
        <v>42</v>
      </c>
      <c r="B1" s="41" t="s">
        <v>82</v>
      </c>
      <c r="C1" s="92"/>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15"/>
      <c r="CA1" s="15"/>
    </row>
    <row r="2" spans="1:79" ht="33" customHeight="1" x14ac:dyDescent="0.4">
      <c r="A2" s="44" t="s">
        <v>592</v>
      </c>
      <c r="B2" s="17" t="s">
        <v>219</v>
      </c>
      <c r="C2" s="115"/>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52" customFormat="1" x14ac:dyDescent="0.4">
      <c r="A3" s="94">
        <v>2019</v>
      </c>
      <c r="B3" s="20" t="s">
        <v>220</v>
      </c>
      <c r="C3" s="134" t="s">
        <v>132</v>
      </c>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x14ac:dyDescent="0.4">
      <c r="A4" s="95"/>
      <c r="B4" s="96"/>
      <c r="C4" s="116"/>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135"/>
    </row>
    <row r="5" spans="1:79" ht="27" customHeight="1" x14ac:dyDescent="0.4">
      <c r="A5" s="136"/>
      <c r="B5" s="54" t="s">
        <v>133</v>
      </c>
      <c r="C5" s="137" t="s">
        <v>134</v>
      </c>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v>5.2705716656043222</v>
      </c>
      <c r="BR5" s="138">
        <v>6.5904073134416645</v>
      </c>
      <c r="BS5" s="138">
        <v>7.5076767055919307</v>
      </c>
      <c r="BT5" s="138">
        <v>7.7772000608640068</v>
      </c>
      <c r="BU5" s="138">
        <v>8.5345170935734771</v>
      </c>
      <c r="BV5" s="138">
        <v>9.5527820850565455</v>
      </c>
      <c r="BW5" s="138">
        <v>10.453327181080036</v>
      </c>
      <c r="BX5" s="138">
        <v>11.224183952545227</v>
      </c>
      <c r="BY5" s="138">
        <v>12.005255971589518</v>
      </c>
      <c r="BZ5" s="138">
        <v>12.784516829293482</v>
      </c>
      <c r="CA5" s="139">
        <v>13.596016776700253</v>
      </c>
    </row>
    <row r="6" spans="1:79" x14ac:dyDescent="0.4">
      <c r="A6" s="136"/>
      <c r="B6" s="54" t="s">
        <v>135</v>
      </c>
      <c r="C6" s="137" t="s">
        <v>134</v>
      </c>
      <c r="D6" s="138">
        <v>0</v>
      </c>
      <c r="E6" s="138">
        <v>0</v>
      </c>
      <c r="F6" s="138">
        <v>0</v>
      </c>
      <c r="G6" s="138">
        <v>0</v>
      </c>
      <c r="H6" s="138">
        <v>0</v>
      </c>
      <c r="I6" s="138">
        <v>0</v>
      </c>
      <c r="J6" s="138">
        <v>0</v>
      </c>
      <c r="K6" s="138">
        <v>0</v>
      </c>
      <c r="L6" s="138">
        <v>0</v>
      </c>
      <c r="M6" s="138">
        <v>0</v>
      </c>
      <c r="N6" s="138">
        <v>0</v>
      </c>
      <c r="O6" s="138">
        <v>0</v>
      </c>
      <c r="P6" s="138">
        <v>0</v>
      </c>
      <c r="Q6" s="138">
        <v>0</v>
      </c>
      <c r="R6" s="138">
        <v>0</v>
      </c>
      <c r="S6" s="138">
        <v>0</v>
      </c>
      <c r="T6" s="138">
        <v>0</v>
      </c>
      <c r="U6" s="138">
        <v>0</v>
      </c>
      <c r="V6" s="138">
        <v>0</v>
      </c>
      <c r="W6" s="138">
        <v>0</v>
      </c>
      <c r="X6" s="138">
        <v>0</v>
      </c>
      <c r="Y6" s="138">
        <v>0</v>
      </c>
      <c r="Z6" s="138">
        <v>0</v>
      </c>
      <c r="AA6" s="138">
        <v>73.133486308330603</v>
      </c>
      <c r="AB6" s="138">
        <v>260.53807464106154</v>
      </c>
      <c r="AC6" s="138">
        <v>369.42603529580919</v>
      </c>
      <c r="AD6" s="138">
        <v>535.8729320894256</v>
      </c>
      <c r="AE6" s="138">
        <v>661.64964038790481</v>
      </c>
      <c r="AF6" s="138">
        <v>770.95216089304176</v>
      </c>
      <c r="AG6" s="138">
        <v>887.40321825545925</v>
      </c>
      <c r="AH6" s="138">
        <v>804.2632145319144</v>
      </c>
      <c r="AI6" s="138">
        <v>823.28523387148709</v>
      </c>
      <c r="AJ6" s="138">
        <v>893.6752744147841</v>
      </c>
      <c r="AK6" s="138">
        <v>1026.4418104375088</v>
      </c>
      <c r="AL6" s="138">
        <v>1168.3708531174987</v>
      </c>
      <c r="AM6" s="138">
        <v>1369.971346606435</v>
      </c>
      <c r="AN6" s="138">
        <v>1509.0496316042563</v>
      </c>
      <c r="AO6" s="138">
        <v>1703.6703037960754</v>
      </c>
      <c r="AP6" s="138">
        <v>1857.7602072631296</v>
      </c>
      <c r="AQ6" s="138">
        <v>2026.7419002539373</v>
      </c>
      <c r="AR6" s="138">
        <v>2128.3902599256899</v>
      </c>
      <c r="AS6" s="138">
        <v>2281.5224229220698</v>
      </c>
      <c r="AT6" s="138">
        <v>2515.4900570276495</v>
      </c>
      <c r="AU6" s="138">
        <v>2936.918017429572</v>
      </c>
      <c r="AV6" s="138">
        <v>2608.0055935031664</v>
      </c>
      <c r="AW6" s="138">
        <v>2942.6926830164916</v>
      </c>
      <c r="AX6" s="138">
        <v>3178.34329178178</v>
      </c>
      <c r="AY6" s="138">
        <v>3447.3205436399317</v>
      </c>
      <c r="AZ6" s="138">
        <v>3631.6586975030423</v>
      </c>
      <c r="BA6" s="138">
        <v>3801.3103136078935</v>
      </c>
      <c r="BB6" s="138">
        <v>3989.1422599452599</v>
      </c>
      <c r="BC6" s="138">
        <v>4185.7426964438264</v>
      </c>
      <c r="BD6" s="138">
        <v>4285.3328145941523</v>
      </c>
      <c r="BE6" s="138">
        <v>4485.9781878878503</v>
      </c>
      <c r="BF6" s="138">
        <v>4554.2425177108325</v>
      </c>
      <c r="BG6" s="138">
        <v>4744.8647954577918</v>
      </c>
      <c r="BH6" s="138">
        <v>4909.8045854393367</v>
      </c>
      <c r="BI6" s="138">
        <v>5110.696842368272</v>
      </c>
      <c r="BJ6" s="138">
        <v>5248.1015477478923</v>
      </c>
      <c r="BK6" s="138">
        <v>5485.3441028579864</v>
      </c>
      <c r="BL6" s="138">
        <v>5689.2672894440066</v>
      </c>
      <c r="BM6" s="138">
        <v>6049.9126053147002</v>
      </c>
      <c r="BN6" s="138">
        <v>6080.7087995359516</v>
      </c>
      <c r="BO6" s="138">
        <v>6130.0170671903325</v>
      </c>
      <c r="BP6" s="138">
        <v>6162.32153393308</v>
      </c>
      <c r="BQ6" s="138">
        <v>5923.611282507135</v>
      </c>
      <c r="BR6" s="138">
        <v>5915.780486822965</v>
      </c>
      <c r="BS6" s="138">
        <v>5942.2275020469151</v>
      </c>
      <c r="BT6" s="138">
        <v>5802.7018696749647</v>
      </c>
      <c r="BU6" s="138">
        <v>5740.1000460367804</v>
      </c>
      <c r="BV6" s="138">
        <v>5788.7197980489009</v>
      </c>
      <c r="BW6" s="138">
        <v>5887.1797696023777</v>
      </c>
      <c r="BX6" s="138">
        <v>5957.1850916899421</v>
      </c>
      <c r="BY6" s="138">
        <v>6042.3116579968691</v>
      </c>
      <c r="BZ6" s="138">
        <v>6151.0089042286927</v>
      </c>
      <c r="CA6" s="139">
        <v>6291.4342664199212</v>
      </c>
    </row>
    <row r="7" spans="1:79" x14ac:dyDescent="0.4">
      <c r="A7" s="136"/>
      <c r="B7" s="54" t="s">
        <v>136</v>
      </c>
      <c r="C7" s="137" t="s">
        <v>137</v>
      </c>
      <c r="D7" s="138">
        <v>509.84079484441247</v>
      </c>
      <c r="E7" s="138">
        <v>674.40246540963915</v>
      </c>
      <c r="F7" s="138">
        <v>670.30956140566445</v>
      </c>
      <c r="G7" s="138">
        <v>690.80918351819605</v>
      </c>
      <c r="H7" s="138">
        <v>738.78204348473764</v>
      </c>
      <c r="I7" s="138">
        <v>788.32136418488017</v>
      </c>
      <c r="J7" s="138">
        <v>810.54944199468343</v>
      </c>
      <c r="K7" s="138">
        <v>869.48963579357576</v>
      </c>
      <c r="L7" s="138">
        <v>875.09912238565289</v>
      </c>
      <c r="M7" s="138">
        <v>958.59859603424241</v>
      </c>
      <c r="N7" s="138">
        <v>1227.5661817743594</v>
      </c>
      <c r="O7" s="138">
        <v>1306.7543267856727</v>
      </c>
      <c r="P7" s="138">
        <v>1363.5378522939191</v>
      </c>
      <c r="Q7" s="138">
        <v>1611.9260843305217</v>
      </c>
      <c r="R7" s="138">
        <v>1641.0041212792933</v>
      </c>
      <c r="S7" s="138">
        <v>1904.1821835951562</v>
      </c>
      <c r="T7" s="138">
        <v>1983.3806144323264</v>
      </c>
      <c r="U7" s="138">
        <v>2371.7710403462488</v>
      </c>
      <c r="V7" s="138">
        <v>2341.5413491115091</v>
      </c>
      <c r="W7" s="138">
        <v>2391.1827850035052</v>
      </c>
      <c r="X7" s="138">
        <v>2367.4097306000467</v>
      </c>
      <c r="Y7" s="138">
        <v>2333.4624115257639</v>
      </c>
      <c r="Z7" s="138">
        <v>2202.0950577870622</v>
      </c>
      <c r="AA7" s="138">
        <v>2389.027219405466</v>
      </c>
      <c r="AB7" s="138">
        <v>2470.6196733204115</v>
      </c>
      <c r="AC7" s="138">
        <v>2528.1949342869625</v>
      </c>
      <c r="AD7" s="138">
        <v>2662.1892459570822</v>
      </c>
      <c r="AE7" s="138">
        <v>2711.452645176711</v>
      </c>
      <c r="AF7" s="138">
        <v>2628.3836435787912</v>
      </c>
      <c r="AG7" s="138">
        <v>2480.6832615899461</v>
      </c>
      <c r="AH7" s="138">
        <v>2417.5769246346235</v>
      </c>
      <c r="AI7" s="138">
        <v>2306.017844127598</v>
      </c>
      <c r="AJ7" s="138">
        <v>2192.9416349101234</v>
      </c>
      <c r="AK7" s="138">
        <v>2149.3069424615719</v>
      </c>
      <c r="AL7" s="138">
        <v>2101.907862308155</v>
      </c>
      <c r="AM7" s="138">
        <v>2133.8341580475985</v>
      </c>
      <c r="AN7" s="138">
        <v>2056.6040986273283</v>
      </c>
      <c r="AO7" s="138">
        <v>1986.7875262927994</v>
      </c>
      <c r="AP7" s="138">
        <v>1967.461066742082</v>
      </c>
      <c r="AQ7" s="138">
        <v>1895.4441402387122</v>
      </c>
      <c r="AR7" s="138">
        <v>1803.2289820586666</v>
      </c>
      <c r="AS7" s="138">
        <v>1678.4661951113344</v>
      </c>
      <c r="AT7" s="138">
        <v>1618.8329018549036</v>
      </c>
      <c r="AU7" s="138">
        <v>1739.5439462392667</v>
      </c>
      <c r="AV7" s="138">
        <v>1695.6097427045436</v>
      </c>
      <c r="AW7" s="138">
        <v>1704.5206720375165</v>
      </c>
      <c r="AX7" s="138">
        <v>1655.0143345692165</v>
      </c>
      <c r="AY7" s="138">
        <v>1596.8761152309958</v>
      </c>
      <c r="AZ7" s="138">
        <v>1489.2151099094622</v>
      </c>
      <c r="BA7" s="138">
        <v>1488.2184532211741</v>
      </c>
      <c r="BB7" s="138">
        <v>1450.4031391875749</v>
      </c>
      <c r="BC7" s="138">
        <v>1485.3374876898349</v>
      </c>
      <c r="BD7" s="138">
        <v>1429.6183998109198</v>
      </c>
      <c r="BE7" s="138">
        <v>1578.326095679121</v>
      </c>
      <c r="BF7" s="138">
        <v>1523.4817937857381</v>
      </c>
      <c r="BG7" s="138">
        <v>1381.686367539603</v>
      </c>
      <c r="BH7" s="138">
        <v>1233.3471844350734</v>
      </c>
      <c r="BI7" s="138">
        <v>1138.9776921365722</v>
      </c>
      <c r="BJ7" s="138">
        <v>1007.4607361955317</v>
      </c>
      <c r="BK7" s="138">
        <v>908.58739641219506</v>
      </c>
      <c r="BL7" s="138">
        <v>810.76940981220673</v>
      </c>
      <c r="BM7" s="138">
        <v>769.69702074980205</v>
      </c>
      <c r="BN7" s="138">
        <v>713.62712117194826</v>
      </c>
      <c r="BO7" s="138">
        <v>681.90344264323392</v>
      </c>
      <c r="BP7" s="138">
        <v>666.85021749338603</v>
      </c>
      <c r="BQ7" s="138">
        <v>643.444358236742</v>
      </c>
      <c r="BR7" s="138">
        <v>622.66206206453921</v>
      </c>
      <c r="BS7" s="138">
        <v>615.83534265541073</v>
      </c>
      <c r="BT7" s="138">
        <v>589.85963869922182</v>
      </c>
      <c r="BU7" s="138">
        <v>521.7093250990805</v>
      </c>
      <c r="BV7" s="138">
        <v>470.43774492818147</v>
      </c>
      <c r="BW7" s="138">
        <v>422.60864403731892</v>
      </c>
      <c r="BX7" s="138">
        <v>378.78174122310998</v>
      </c>
      <c r="BY7" s="138">
        <v>339.55452477105064</v>
      </c>
      <c r="BZ7" s="138">
        <v>306.0834578096771</v>
      </c>
      <c r="CA7" s="139">
        <v>276.7180571096701</v>
      </c>
    </row>
    <row r="8" spans="1:79" x14ac:dyDescent="0.4">
      <c r="A8" s="136"/>
      <c r="B8" s="54" t="s">
        <v>138</v>
      </c>
      <c r="C8" s="137" t="s">
        <v>134</v>
      </c>
      <c r="D8" s="138">
        <v>0</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38">
        <v>0</v>
      </c>
      <c r="AD8" s="138">
        <v>0</v>
      </c>
      <c r="AE8" s="138">
        <v>0</v>
      </c>
      <c r="AF8" s="138">
        <v>11.506748670045399</v>
      </c>
      <c r="AG8" s="138">
        <v>15.437728451954602</v>
      </c>
      <c r="AH8" s="138">
        <v>19.149124155521772</v>
      </c>
      <c r="AI8" s="138">
        <v>16.383785748686311</v>
      </c>
      <c r="AJ8" s="138">
        <v>17.186062969515078</v>
      </c>
      <c r="AK8" s="138">
        <v>18.662578371591071</v>
      </c>
      <c r="AL8" s="138">
        <v>23.193466066848607</v>
      </c>
      <c r="AM8" s="138">
        <v>27.676188820332019</v>
      </c>
      <c r="AN8" s="138">
        <v>28.818656159109061</v>
      </c>
      <c r="AO8" s="138">
        <v>32.285297302257987</v>
      </c>
      <c r="AP8" s="138">
        <v>248.01933447415337</v>
      </c>
      <c r="AQ8" s="138">
        <v>414.9379610093261</v>
      </c>
      <c r="AR8" s="138">
        <v>367.82592959787746</v>
      </c>
      <c r="AS8" s="138">
        <v>361.63207725501911</v>
      </c>
      <c r="AT8" s="138">
        <v>378.63157306710139</v>
      </c>
      <c r="AU8" s="138">
        <v>489.96284942412228</v>
      </c>
      <c r="AV8" s="138">
        <v>579.69203695708018</v>
      </c>
      <c r="AW8" s="138">
        <v>724.01154506978162</v>
      </c>
      <c r="AX8" s="138">
        <v>852.31942720072323</v>
      </c>
      <c r="AY8" s="138">
        <v>969.93901891296628</v>
      </c>
      <c r="AZ8" s="138">
        <v>1117.6250239772266</v>
      </c>
      <c r="BA8" s="138">
        <v>1124.6104004332467</v>
      </c>
      <c r="BB8" s="138">
        <v>1164.5605679895868</v>
      </c>
      <c r="BC8" s="138">
        <v>1237.464408077172</v>
      </c>
      <c r="BD8" s="138">
        <v>1257.2854678079477</v>
      </c>
      <c r="BE8" s="138">
        <v>1337.8150615301106</v>
      </c>
      <c r="BF8" s="138">
        <v>1391.356997243113</v>
      </c>
      <c r="BG8" s="138">
        <v>1446.1825469468722</v>
      </c>
      <c r="BH8" s="138">
        <v>1464.8757719649182</v>
      </c>
      <c r="BI8" s="138">
        <v>1496.6077425843398</v>
      </c>
      <c r="BJ8" s="138">
        <v>1494.0431043457809</v>
      </c>
      <c r="BK8" s="138">
        <v>1579.6409703961517</v>
      </c>
      <c r="BL8" s="138">
        <v>1637.755523028256</v>
      </c>
      <c r="BM8" s="138">
        <v>1771.161970366933</v>
      </c>
      <c r="BN8" s="138">
        <v>1828.5843311125984</v>
      </c>
      <c r="BO8" s="138">
        <v>1989.5734863489031</v>
      </c>
      <c r="BP8" s="138">
        <v>2168.915730651936</v>
      </c>
      <c r="BQ8" s="138">
        <v>2307.818541200159</v>
      </c>
      <c r="BR8" s="138">
        <v>2530.527353750791</v>
      </c>
      <c r="BS8" s="138">
        <v>2755.3488643939063</v>
      </c>
      <c r="BT8" s="138">
        <v>2822.5986711648648</v>
      </c>
      <c r="BU8" s="138">
        <v>2937.8975092931059</v>
      </c>
      <c r="BV8" s="138">
        <v>2925.941088772729</v>
      </c>
      <c r="BW8" s="138">
        <v>2981.8682586991972</v>
      </c>
      <c r="BX8" s="138">
        <v>3118.0447158896923</v>
      </c>
      <c r="BY8" s="138">
        <v>3272.4522468080127</v>
      </c>
      <c r="BZ8" s="138">
        <v>3513.2167730055962</v>
      </c>
      <c r="CA8" s="139">
        <v>3748.7751894735943</v>
      </c>
    </row>
    <row r="9" spans="1:79" x14ac:dyDescent="0.4">
      <c r="A9" s="136"/>
      <c r="B9" s="54" t="s">
        <v>139</v>
      </c>
      <c r="C9" s="137" t="s">
        <v>134</v>
      </c>
      <c r="D9" s="138">
        <v>1945.1887650433316</v>
      </c>
      <c r="E9" s="138">
        <v>1928.2211334951653</v>
      </c>
      <c r="F9" s="138">
        <v>1912.0811912908125</v>
      </c>
      <c r="G9" s="138">
        <v>1816.2524783332574</v>
      </c>
      <c r="H9" s="138">
        <v>2300.7783639953259</v>
      </c>
      <c r="I9" s="138">
        <v>2675.1233178077082</v>
      </c>
      <c r="J9" s="138">
        <v>2659.615356545055</v>
      </c>
      <c r="K9" s="138">
        <v>2596.2911813892201</v>
      </c>
      <c r="L9" s="138">
        <v>2606.9706839656355</v>
      </c>
      <c r="M9" s="138">
        <v>2674.4463113101469</v>
      </c>
      <c r="N9" s="138">
        <v>2687.8362136589885</v>
      </c>
      <c r="O9" s="138">
        <v>2707.0000200405643</v>
      </c>
      <c r="P9" s="138">
        <v>2727.0757045878381</v>
      </c>
      <c r="Q9" s="138">
        <v>2699.9761912536242</v>
      </c>
      <c r="R9" s="138">
        <v>2643.1887810605763</v>
      </c>
      <c r="S9" s="138">
        <v>2688.9360531980087</v>
      </c>
      <c r="T9" s="138">
        <v>2627.9793141228324</v>
      </c>
      <c r="U9" s="138">
        <v>2551.3978176665896</v>
      </c>
      <c r="V9" s="138">
        <v>2477.7160942371429</v>
      </c>
      <c r="W9" s="138">
        <v>2588.2937983619022</v>
      </c>
      <c r="X9" s="138">
        <v>4567.2560452030775</v>
      </c>
      <c r="Y9" s="138">
        <v>4885.8669752440683</v>
      </c>
      <c r="Z9" s="138">
        <v>4443.513241606036</v>
      </c>
      <c r="AA9" s="138">
        <v>4189.329874028871</v>
      </c>
      <c r="AB9" s="138">
        <v>3807.0003147982702</v>
      </c>
      <c r="AC9" s="138">
        <v>3551.8559035982553</v>
      </c>
      <c r="AD9" s="138">
        <v>2955.0300630123616</v>
      </c>
      <c r="AE9" s="138">
        <v>3668.3953471767363</v>
      </c>
      <c r="AF9" s="138">
        <v>3188.5806183046857</v>
      </c>
      <c r="AG9" s="138">
        <v>4618.010148989868</v>
      </c>
      <c r="AH9" s="138">
        <v>8502.2111250516664</v>
      </c>
      <c r="AI9" s="138">
        <v>11415.402720397187</v>
      </c>
      <c r="AJ9" s="138">
        <v>10119.153876450478</v>
      </c>
      <c r="AK9" s="138">
        <v>10488.369044834182</v>
      </c>
      <c r="AL9" s="138">
        <v>10611.010725583237</v>
      </c>
      <c r="AM9" s="138">
        <v>11037.26410154841</v>
      </c>
      <c r="AN9" s="138">
        <v>11202.597612395486</v>
      </c>
      <c r="AO9" s="138">
        <v>11096.208334345283</v>
      </c>
      <c r="AP9" s="138">
        <v>10762.608235402444</v>
      </c>
      <c r="AQ9" s="138">
        <v>10383.46094524945</v>
      </c>
      <c r="AR9" s="138">
        <v>9575.4749947744003</v>
      </c>
      <c r="AS9" s="138">
        <v>8935.5471302893438</v>
      </c>
      <c r="AT9" s="138">
        <v>8355.9830909719076</v>
      </c>
      <c r="AU9" s="138">
        <v>8931.6736481713178</v>
      </c>
      <c r="AV9" s="138">
        <v>9994.328419488691</v>
      </c>
      <c r="AW9" s="138">
        <v>10376.923536940058</v>
      </c>
      <c r="AX9" s="138">
        <v>10370.063957137852</v>
      </c>
      <c r="AY9" s="138">
        <v>10435.819551144696</v>
      </c>
      <c r="AZ9" s="138">
        <v>10534.817212781931</v>
      </c>
      <c r="BA9" s="138">
        <v>10687.050177716754</v>
      </c>
      <c r="BB9" s="138">
        <v>10858.530150484767</v>
      </c>
      <c r="BC9" s="138">
        <v>12282.803428835934</v>
      </c>
      <c r="BD9" s="138">
        <v>12557.533971690065</v>
      </c>
      <c r="BE9" s="138">
        <v>12627.830551103698</v>
      </c>
      <c r="BF9" s="138">
        <v>12532.194321617681</v>
      </c>
      <c r="BG9" s="138"/>
      <c r="BH9" s="138"/>
      <c r="BI9" s="138"/>
      <c r="BJ9" s="138"/>
      <c r="BK9" s="138"/>
      <c r="BL9" s="138"/>
      <c r="BM9" s="138"/>
      <c r="BN9" s="138"/>
      <c r="BO9" s="138"/>
      <c r="BP9" s="138"/>
      <c r="BQ9" s="138"/>
      <c r="BR9" s="138"/>
      <c r="BS9" s="138"/>
      <c r="BT9" s="138"/>
      <c r="BU9" s="138"/>
      <c r="BV9" s="138"/>
      <c r="BW9" s="138"/>
      <c r="BX9" s="138"/>
      <c r="BY9" s="138"/>
      <c r="BZ9" s="138"/>
      <c r="CA9" s="139"/>
    </row>
    <row r="10" spans="1:79" ht="27" customHeight="1" x14ac:dyDescent="0.4">
      <c r="A10" s="136"/>
      <c r="B10" s="54" t="s">
        <v>140</v>
      </c>
      <c r="C10" s="142"/>
      <c r="D10" s="138">
        <f t="shared" ref="D10:BO10" si="0">SUM(D11:D12)</f>
        <v>0</v>
      </c>
      <c r="E10" s="138">
        <f t="shared" si="0"/>
        <v>0</v>
      </c>
      <c r="F10" s="138">
        <f t="shared" si="0"/>
        <v>0</v>
      </c>
      <c r="G10" s="138">
        <f t="shared" si="0"/>
        <v>0</v>
      </c>
      <c r="H10" s="138">
        <f t="shared" si="0"/>
        <v>0</v>
      </c>
      <c r="I10" s="138">
        <f t="shared" si="0"/>
        <v>0</v>
      </c>
      <c r="J10" s="138">
        <f t="shared" si="0"/>
        <v>0</v>
      </c>
      <c r="K10" s="138">
        <f t="shared" si="0"/>
        <v>0</v>
      </c>
      <c r="L10" s="138">
        <f t="shared" si="0"/>
        <v>0</v>
      </c>
      <c r="M10" s="138">
        <f t="shared" si="0"/>
        <v>0</v>
      </c>
      <c r="N10" s="138">
        <f t="shared" si="0"/>
        <v>0</v>
      </c>
      <c r="O10" s="138">
        <f t="shared" si="0"/>
        <v>0</v>
      </c>
      <c r="P10" s="138">
        <f t="shared" si="0"/>
        <v>0</v>
      </c>
      <c r="Q10" s="138">
        <f t="shared" si="0"/>
        <v>0</v>
      </c>
      <c r="R10" s="138">
        <f t="shared" si="0"/>
        <v>0</v>
      </c>
      <c r="S10" s="138">
        <f t="shared" si="0"/>
        <v>0</v>
      </c>
      <c r="T10" s="138">
        <f t="shared" si="0"/>
        <v>0</v>
      </c>
      <c r="U10" s="138">
        <f t="shared" si="0"/>
        <v>0</v>
      </c>
      <c r="V10" s="138">
        <f t="shared" si="0"/>
        <v>0</v>
      </c>
      <c r="W10" s="138">
        <f t="shared" si="0"/>
        <v>0</v>
      </c>
      <c r="X10" s="138">
        <f t="shared" si="0"/>
        <v>0</v>
      </c>
      <c r="Y10" s="138">
        <f t="shared" si="0"/>
        <v>0</v>
      </c>
      <c r="Z10" s="138">
        <f t="shared" si="0"/>
        <v>0</v>
      </c>
      <c r="AA10" s="138">
        <f t="shared" si="0"/>
        <v>0</v>
      </c>
      <c r="AB10" s="138">
        <f t="shared" si="0"/>
        <v>904.02219864678693</v>
      </c>
      <c r="AC10" s="138">
        <f t="shared" si="0"/>
        <v>823.46920716775355</v>
      </c>
      <c r="AD10" s="138">
        <f t="shared" si="0"/>
        <v>789.21029581759956</v>
      </c>
      <c r="AE10" s="138">
        <f t="shared" si="0"/>
        <v>0.6899370598414023</v>
      </c>
      <c r="AF10" s="138">
        <f t="shared" si="0"/>
        <v>0</v>
      </c>
      <c r="AG10" s="138">
        <f t="shared" si="0"/>
        <v>521.68875458329342</v>
      </c>
      <c r="AH10" s="138">
        <f t="shared" si="0"/>
        <v>483.5153849269247</v>
      </c>
      <c r="AI10" s="138">
        <f t="shared" si="0"/>
        <v>413.69059015432936</v>
      </c>
      <c r="AJ10" s="138">
        <f t="shared" si="0"/>
        <v>354.03289717201062</v>
      </c>
      <c r="AK10" s="138">
        <f t="shared" si="0"/>
        <v>332.81598096004075</v>
      </c>
      <c r="AL10" s="138">
        <f t="shared" si="0"/>
        <v>313.11179190245622</v>
      </c>
      <c r="AM10" s="138">
        <f t="shared" si="0"/>
        <v>301.67045814161901</v>
      </c>
      <c r="AN10" s="138">
        <f t="shared" si="0"/>
        <v>290.80643942373689</v>
      </c>
      <c r="AO10" s="138">
        <f t="shared" si="0"/>
        <v>278.15025368099191</v>
      </c>
      <c r="AP10" s="138">
        <f t="shared" si="0"/>
        <v>274.25214869738113</v>
      </c>
      <c r="AQ10" s="138">
        <f t="shared" si="0"/>
        <v>261.68986247878388</v>
      </c>
      <c r="AR10" s="138">
        <f t="shared" si="0"/>
        <v>249.45087550396826</v>
      </c>
      <c r="AS10" s="138">
        <f t="shared" si="0"/>
        <v>237.83012260312415</v>
      </c>
      <c r="AT10" s="138">
        <f t="shared" si="0"/>
        <v>221.51457764766002</v>
      </c>
      <c r="AU10" s="138">
        <f t="shared" si="0"/>
        <v>215.15904349006465</v>
      </c>
      <c r="AV10" s="138">
        <f t="shared" si="0"/>
        <v>214.49127480906992</v>
      </c>
      <c r="AW10" s="138">
        <f t="shared" si="0"/>
        <v>222.91524673444479</v>
      </c>
      <c r="AX10" s="138">
        <f t="shared" si="0"/>
        <v>220.08451874164771</v>
      </c>
      <c r="AY10" s="138">
        <f t="shared" si="0"/>
        <v>218.29166169717115</v>
      </c>
      <c r="AZ10" s="138">
        <f t="shared" si="0"/>
        <v>218.6271305701533</v>
      </c>
      <c r="BA10" s="138">
        <f t="shared" si="0"/>
        <v>209.62878864984205</v>
      </c>
      <c r="BB10" s="138">
        <f t="shared" si="0"/>
        <v>209.10891784583438</v>
      </c>
      <c r="BC10" s="138">
        <f t="shared" si="0"/>
        <v>199.15020210513791</v>
      </c>
      <c r="BD10" s="138">
        <f t="shared" si="0"/>
        <v>196.03543516766177</v>
      </c>
      <c r="BE10" s="138">
        <f t="shared" si="0"/>
        <v>195.97279333422705</v>
      </c>
      <c r="BF10" s="138">
        <f t="shared" si="0"/>
        <v>192.22735912281303</v>
      </c>
      <c r="BG10" s="138">
        <f t="shared" si="0"/>
        <v>193.33324911887803</v>
      </c>
      <c r="BH10" s="138">
        <f t="shared" si="0"/>
        <v>190.08591527845263</v>
      </c>
      <c r="BI10" s="138">
        <f t="shared" si="0"/>
        <v>186.22518622722069</v>
      </c>
      <c r="BJ10" s="138">
        <f t="shared" si="0"/>
        <v>183.47795775521291</v>
      </c>
      <c r="BK10" s="138">
        <f t="shared" si="0"/>
        <v>181.81092856466691</v>
      </c>
      <c r="BL10" s="138">
        <f t="shared" si="0"/>
        <v>1254.7909825544527</v>
      </c>
      <c r="BM10" s="138">
        <f t="shared" si="0"/>
        <v>182.10025600914059</v>
      </c>
      <c r="BN10" s="138">
        <f t="shared" si="0"/>
        <v>179.89461474575327</v>
      </c>
      <c r="BO10" s="138">
        <f t="shared" si="0"/>
        <v>178.49908276649455</v>
      </c>
      <c r="BP10" s="138">
        <f t="shared" ref="BP10:BV10" si="1">SUM(BP11:BP12)</f>
        <v>175.40650246609849</v>
      </c>
      <c r="BQ10" s="138">
        <f t="shared" si="1"/>
        <v>170.93868801977203</v>
      </c>
      <c r="BR10" s="138">
        <f t="shared" si="1"/>
        <v>172.27365473986418</v>
      </c>
      <c r="BS10" s="138">
        <f t="shared" si="1"/>
        <v>176.68245500654064</v>
      </c>
      <c r="BT10" s="138">
        <f t="shared" si="1"/>
        <v>168.82446237189893</v>
      </c>
      <c r="BU10" s="138">
        <f t="shared" si="1"/>
        <v>165.28649427725159</v>
      </c>
      <c r="BV10" s="138">
        <f t="shared" si="1"/>
        <v>164.04275279508954</v>
      </c>
      <c r="BW10" s="138">
        <f>SUM(BW11:BW12)</f>
        <v>160.58241756790815</v>
      </c>
      <c r="BX10" s="138">
        <f>SUM(BX11:BX12)</f>
        <v>158.15939920107189</v>
      </c>
      <c r="BY10" s="138">
        <f>SUM(BY11:BY12)</f>
        <v>158.73713321515487</v>
      </c>
      <c r="BZ10" s="138">
        <f>SUM(BZ11:BZ12)</f>
        <v>159.92771181774424</v>
      </c>
      <c r="CA10" s="139">
        <f>SUM(CA11:CA12)</f>
        <v>160.82755672700657</v>
      </c>
    </row>
    <row r="11" spans="1:79" x14ac:dyDescent="0.4">
      <c r="A11" s="136"/>
      <c r="B11" s="64" t="s">
        <v>141</v>
      </c>
      <c r="C11" s="137" t="s">
        <v>137</v>
      </c>
      <c r="D11" s="138">
        <v>0</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38">
        <v>796.63938337532045</v>
      </c>
      <c r="AD11" s="138">
        <v>760.01209118452186</v>
      </c>
      <c r="AE11" s="138">
        <v>0.6899370598414023</v>
      </c>
      <c r="AF11" s="138">
        <v>0</v>
      </c>
      <c r="AG11" s="138">
        <v>0</v>
      </c>
      <c r="AH11" s="138">
        <v>459.5789797325225</v>
      </c>
      <c r="AI11" s="138">
        <v>393.21085796847149</v>
      </c>
      <c r="AJ11" s="138">
        <v>336.84683420249553</v>
      </c>
      <c r="AK11" s="138">
        <v>314.15340258844969</v>
      </c>
      <c r="AL11" s="138">
        <v>295.71669235231974</v>
      </c>
      <c r="AM11" s="138">
        <v>285.06474484941981</v>
      </c>
      <c r="AN11" s="138">
        <v>275.08717242785923</v>
      </c>
      <c r="AO11" s="138">
        <v>260.7658628259299</v>
      </c>
      <c r="AP11" s="138">
        <v>255.17373835321547</v>
      </c>
      <c r="AQ11" s="138">
        <v>241.65924695328235</v>
      </c>
      <c r="AR11" s="138">
        <v>231.19299222784625</v>
      </c>
      <c r="AS11" s="138">
        <v>220.56500311798675</v>
      </c>
      <c r="AT11" s="138">
        <v>204.51237822443247</v>
      </c>
      <c r="AU11" s="138">
        <v>196.78588847788086</v>
      </c>
      <c r="AV11" s="138">
        <v>193.24914602249507</v>
      </c>
      <c r="AW11" s="138">
        <v>200.09925416191186</v>
      </c>
      <c r="AX11" s="138">
        <v>199.67861303723802</v>
      </c>
      <c r="AY11" s="138">
        <v>195.10173715006599</v>
      </c>
      <c r="AZ11" s="138">
        <v>195.19558614641622</v>
      </c>
      <c r="BA11" s="138">
        <v>185.84468544819029</v>
      </c>
      <c r="BB11" s="138">
        <v>185.19468000843645</v>
      </c>
      <c r="BC11" s="138">
        <v>175.24250979112537</v>
      </c>
      <c r="BD11" s="138">
        <v>172.51129895857039</v>
      </c>
      <c r="BE11" s="138">
        <v>172.49378993924549</v>
      </c>
      <c r="BF11" s="138">
        <v>168.1467515065068</v>
      </c>
      <c r="BG11" s="138">
        <v>167.89220761903761</v>
      </c>
      <c r="BH11" s="138">
        <v>164.41145275428968</v>
      </c>
      <c r="BI11" s="138">
        <v>161.32920779111259</v>
      </c>
      <c r="BJ11" s="138">
        <v>159.18822876277568</v>
      </c>
      <c r="BK11" s="138">
        <v>157.08756422638768</v>
      </c>
      <c r="BL11" s="138">
        <v>988.68070512774671</v>
      </c>
      <c r="BM11" s="138">
        <v>143.63649279155229</v>
      </c>
      <c r="BN11" s="138">
        <v>142.35763425730187</v>
      </c>
      <c r="BO11" s="138">
        <v>141.61707026077207</v>
      </c>
      <c r="BP11" s="138">
        <v>138.94401602135795</v>
      </c>
      <c r="BQ11" s="138">
        <v>135.40708276197518</v>
      </c>
      <c r="BR11" s="138">
        <v>135.94636510009806</v>
      </c>
      <c r="BS11" s="138">
        <v>138.0893739656841</v>
      </c>
      <c r="BT11" s="138">
        <v>133.79711913591638</v>
      </c>
      <c r="BU11" s="138">
        <v>130.85527860890872</v>
      </c>
      <c r="BV11" s="138">
        <v>128.52614856295861</v>
      </c>
      <c r="BW11" s="138">
        <v>125.16583724958078</v>
      </c>
      <c r="BX11" s="138">
        <v>122.8075821712245</v>
      </c>
      <c r="BY11" s="138">
        <v>123.01742821695808</v>
      </c>
      <c r="BZ11" s="138">
        <v>123.53081281542765</v>
      </c>
      <c r="CA11" s="139">
        <v>124.21305646527675</v>
      </c>
    </row>
    <row r="12" spans="1:79" x14ac:dyDescent="0.4">
      <c r="A12" s="136"/>
      <c r="B12" s="64" t="s">
        <v>142</v>
      </c>
      <c r="C12" s="137" t="s">
        <v>134</v>
      </c>
      <c r="D12" s="138">
        <v>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904.02219864678693</v>
      </c>
      <c r="AC12" s="138">
        <v>26.829823792433075</v>
      </c>
      <c r="AD12" s="138">
        <v>29.198204633077676</v>
      </c>
      <c r="AE12" s="138">
        <v>0</v>
      </c>
      <c r="AF12" s="138">
        <v>0</v>
      </c>
      <c r="AG12" s="138">
        <v>521.68875458329342</v>
      </c>
      <c r="AH12" s="138">
        <v>23.936405194402212</v>
      </c>
      <c r="AI12" s="138">
        <v>20.479732185857888</v>
      </c>
      <c r="AJ12" s="138">
        <v>17.186062969515078</v>
      </c>
      <c r="AK12" s="138">
        <v>18.662578371591071</v>
      </c>
      <c r="AL12" s="138">
        <v>17.395099550136457</v>
      </c>
      <c r="AM12" s="138">
        <v>16.605713292199212</v>
      </c>
      <c r="AN12" s="138">
        <v>15.719266995877669</v>
      </c>
      <c r="AO12" s="138">
        <v>17.384390855061994</v>
      </c>
      <c r="AP12" s="138">
        <v>19.078410344165643</v>
      </c>
      <c r="AQ12" s="138">
        <v>20.030615525501506</v>
      </c>
      <c r="AR12" s="138">
        <v>18.257883276122023</v>
      </c>
      <c r="AS12" s="138">
        <v>17.265119485137408</v>
      </c>
      <c r="AT12" s="138">
        <v>17.002199423227545</v>
      </c>
      <c r="AU12" s="138">
        <v>18.373155012183798</v>
      </c>
      <c r="AV12" s="138">
        <v>21.242128786574842</v>
      </c>
      <c r="AW12" s="138">
        <v>22.815992572532949</v>
      </c>
      <c r="AX12" s="138">
        <v>20.405905704409687</v>
      </c>
      <c r="AY12" s="138">
        <v>23.189924547105178</v>
      </c>
      <c r="AZ12" s="138">
        <v>23.431544423737073</v>
      </c>
      <c r="BA12" s="138">
        <v>23.784103201651767</v>
      </c>
      <c r="BB12" s="138">
        <v>23.914237837397941</v>
      </c>
      <c r="BC12" s="138">
        <v>23.907692314012529</v>
      </c>
      <c r="BD12" s="138">
        <v>23.524136209091385</v>
      </c>
      <c r="BE12" s="138">
        <v>23.479003394981575</v>
      </c>
      <c r="BF12" s="138">
        <v>24.08060761630621</v>
      </c>
      <c r="BG12" s="138">
        <v>25.441041499840434</v>
      </c>
      <c r="BH12" s="138">
        <v>25.674462524162948</v>
      </c>
      <c r="BI12" s="138">
        <v>24.895978436108088</v>
      </c>
      <c r="BJ12" s="138">
        <v>24.289728992437222</v>
      </c>
      <c r="BK12" s="138">
        <v>24.723364338279225</v>
      </c>
      <c r="BL12" s="138">
        <v>266.11027742670598</v>
      </c>
      <c r="BM12" s="138">
        <v>38.463763217588308</v>
      </c>
      <c r="BN12" s="138">
        <v>37.536980488451405</v>
      </c>
      <c r="BO12" s="138">
        <v>36.882012505722493</v>
      </c>
      <c r="BP12" s="138">
        <v>36.462486444740541</v>
      </c>
      <c r="BQ12" s="138">
        <v>35.531605257796869</v>
      </c>
      <c r="BR12" s="138">
        <v>36.327289639766121</v>
      </c>
      <c r="BS12" s="138">
        <v>38.593081040856518</v>
      </c>
      <c r="BT12" s="138">
        <v>35.027343235982549</v>
      </c>
      <c r="BU12" s="138">
        <v>34.431215668342873</v>
      </c>
      <c r="BV12" s="138">
        <v>35.516604232130923</v>
      </c>
      <c r="BW12" s="138">
        <v>35.416580318327384</v>
      </c>
      <c r="BX12" s="138">
        <v>35.351817029847403</v>
      </c>
      <c r="BY12" s="138">
        <v>35.719704998196789</v>
      </c>
      <c r="BZ12" s="138">
        <v>36.396899002316587</v>
      </c>
      <c r="CA12" s="139">
        <v>36.614500261729809</v>
      </c>
    </row>
    <row r="13" spans="1:79" x14ac:dyDescent="0.4">
      <c r="A13" s="136"/>
      <c r="B13" s="143" t="s">
        <v>143</v>
      </c>
      <c r="C13" s="137" t="s">
        <v>144</v>
      </c>
      <c r="D13" s="138">
        <v>0</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38">
        <v>0</v>
      </c>
      <c r="AD13" s="138">
        <v>0</v>
      </c>
      <c r="AE13" s="138">
        <v>0</v>
      </c>
      <c r="AF13" s="138">
        <v>0</v>
      </c>
      <c r="AG13" s="138">
        <v>0</v>
      </c>
      <c r="AH13" s="138">
        <v>0</v>
      </c>
      <c r="AI13" s="138">
        <v>0</v>
      </c>
      <c r="AJ13" s="138">
        <v>0</v>
      </c>
      <c r="AK13" s="138">
        <v>0</v>
      </c>
      <c r="AL13" s="138">
        <v>0</v>
      </c>
      <c r="AM13" s="138">
        <v>0</v>
      </c>
      <c r="AN13" s="138">
        <v>0</v>
      </c>
      <c r="AO13" s="138">
        <v>0</v>
      </c>
      <c r="AP13" s="138">
        <v>0</v>
      </c>
      <c r="AQ13" s="138">
        <v>0</v>
      </c>
      <c r="AR13" s="138">
        <v>5.323801931118294E-3</v>
      </c>
      <c r="AS13" s="138">
        <v>0.80049538421787825</v>
      </c>
      <c r="AT13" s="138">
        <v>15.653454131223302</v>
      </c>
      <c r="AU13" s="138">
        <v>40.025386312376789</v>
      </c>
      <c r="AV13" s="138">
        <v>25.699399941902133</v>
      </c>
      <c r="AW13" s="138">
        <v>19.970754219978019</v>
      </c>
      <c r="AX13" s="138">
        <v>0</v>
      </c>
      <c r="AY13" s="138">
        <v>94.20671177296569</v>
      </c>
      <c r="AZ13" s="138">
        <v>62.273666092025351</v>
      </c>
      <c r="BA13" s="138">
        <v>0.88351724096151729</v>
      </c>
      <c r="BB13" s="138">
        <v>0</v>
      </c>
      <c r="BC13" s="138">
        <v>1.4413122203820738</v>
      </c>
      <c r="BD13" s="138">
        <v>42.805169067929938</v>
      </c>
      <c r="BE13" s="138">
        <v>22.972179680774484</v>
      </c>
      <c r="BF13" s="138">
        <v>19.820127760523853</v>
      </c>
      <c r="BG13" s="138">
        <v>8.6757025960558565</v>
      </c>
      <c r="BH13" s="138">
        <v>2.3883531770265063</v>
      </c>
      <c r="BI13" s="138">
        <v>11.479120935551217</v>
      </c>
      <c r="BJ13" s="138">
        <v>4.3457974132692732</v>
      </c>
      <c r="BK13" s="138">
        <v>4.9244780251202229</v>
      </c>
      <c r="BL13" s="138">
        <v>253.64729120625216</v>
      </c>
      <c r="BM13" s="138">
        <v>353.38098483945367</v>
      </c>
      <c r="BN13" s="138">
        <v>506.45172442180672</v>
      </c>
      <c r="BO13" s="138">
        <v>147.79063185312418</v>
      </c>
      <c r="BP13" s="138">
        <v>159.51219827705242</v>
      </c>
      <c r="BQ13" s="138">
        <v>9.2908771636305936</v>
      </c>
      <c r="BR13" s="138">
        <v>12.04154901041742</v>
      </c>
      <c r="BS13" s="138">
        <v>4.2497496618929462</v>
      </c>
      <c r="BT13" s="138">
        <v>3.4889595912661657</v>
      </c>
      <c r="BU13" s="138">
        <v>118.62033931021385</v>
      </c>
      <c r="BV13" s="138">
        <v>40.345943612163687</v>
      </c>
      <c r="BW13" s="138">
        <v>140.25985896262662</v>
      </c>
      <c r="BX13" s="138">
        <v>140.2399736225675</v>
      </c>
      <c r="BY13" s="138">
        <v>139.62350327473911</v>
      </c>
      <c r="BZ13" s="138">
        <v>139.45699988710254</v>
      </c>
      <c r="CA13" s="139">
        <v>139.26263385283511</v>
      </c>
    </row>
    <row r="14" spans="1:79" x14ac:dyDescent="0.4">
      <c r="A14" s="136"/>
      <c r="B14" s="54" t="s">
        <v>22</v>
      </c>
      <c r="C14" s="137" t="s">
        <v>144</v>
      </c>
      <c r="D14" s="138">
        <v>0</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235.93875619147093</v>
      </c>
      <c r="AA14" s="138">
        <v>255.96720207915709</v>
      </c>
      <c r="AB14" s="138">
        <v>303.21241445295959</v>
      </c>
      <c r="AC14" s="138">
        <v>340.5323789039582</v>
      </c>
      <c r="AD14" s="138">
        <v>850.18301725726178</v>
      </c>
      <c r="AE14" s="138">
        <v>945.21377198272114</v>
      </c>
      <c r="AF14" s="138">
        <v>896.31515956143107</v>
      </c>
      <c r="AG14" s="138">
        <v>1964.3178616452578</v>
      </c>
      <c r="AH14" s="138">
        <v>1847.8904810078509</v>
      </c>
      <c r="AI14" s="138">
        <v>1822.6961645413521</v>
      </c>
      <c r="AJ14" s="138">
        <v>2058.8903437479062</v>
      </c>
      <c r="AK14" s="138">
        <v>2770.1487162898347</v>
      </c>
      <c r="AL14" s="138">
        <v>3139.8154687996303</v>
      </c>
      <c r="AM14" s="138">
        <v>3370.9597983164399</v>
      </c>
      <c r="AN14" s="138">
        <v>3547.3145854030608</v>
      </c>
      <c r="AO14" s="138">
        <v>3673.0734392338127</v>
      </c>
      <c r="AP14" s="138">
        <v>3899.1501140888536</v>
      </c>
      <c r="AQ14" s="138">
        <v>3841.7044772666659</v>
      </c>
      <c r="AR14" s="138">
        <v>2895.4992133208134</v>
      </c>
      <c r="AS14" s="138">
        <v>3347.1960207993184</v>
      </c>
      <c r="AT14" s="138">
        <v>3863.8731353839698</v>
      </c>
      <c r="AU14" s="138">
        <v>2416.9925008425225</v>
      </c>
      <c r="AV14" s="138">
        <v>2841.5330256117682</v>
      </c>
      <c r="AW14" s="138">
        <v>3179.4227420053639</v>
      </c>
      <c r="AX14" s="138">
        <v>3363.8106335607345</v>
      </c>
      <c r="AY14" s="138">
        <v>3438.6933449540902</v>
      </c>
      <c r="AZ14" s="138">
        <v>3506.7817119151978</v>
      </c>
      <c r="BA14" s="138">
        <v>3610.4775627124914</v>
      </c>
      <c r="BB14" s="138">
        <v>3650.4037866701301</v>
      </c>
      <c r="BC14" s="138">
        <v>3723.2228257901729</v>
      </c>
      <c r="BD14" s="138">
        <v>3733.4066929630194</v>
      </c>
      <c r="BE14" s="138">
        <v>3856.2003248097785</v>
      </c>
      <c r="BF14" s="138">
        <v>3970.3851671281132</v>
      </c>
      <c r="BG14" s="138">
        <v>4427.9311898107026</v>
      </c>
      <c r="BH14" s="138">
        <v>4753.9654934647697</v>
      </c>
      <c r="BI14" s="138">
        <v>4915.2746372847851</v>
      </c>
      <c r="BJ14" s="138">
        <v>4984.5470489563813</v>
      </c>
      <c r="BK14" s="138">
        <v>4969.7580192506393</v>
      </c>
      <c r="BL14" s="138">
        <v>5088.042126407111</v>
      </c>
      <c r="BM14" s="138">
        <v>5565.8304559072631</v>
      </c>
      <c r="BN14" s="138">
        <v>5728.301528360088</v>
      </c>
      <c r="BO14" s="138">
        <v>5646.6272398440215</v>
      </c>
      <c r="BP14" s="138">
        <v>5527.9541521174342</v>
      </c>
      <c r="BQ14" s="138"/>
      <c r="BR14" s="138"/>
      <c r="BS14" s="138"/>
      <c r="BT14" s="138"/>
      <c r="BU14" s="138"/>
      <c r="BV14" s="138"/>
      <c r="BW14" s="138"/>
      <c r="BX14" s="138"/>
      <c r="BY14" s="138"/>
      <c r="BZ14" s="138"/>
      <c r="CA14" s="139"/>
    </row>
    <row r="15" spans="1:79" ht="27" customHeight="1" x14ac:dyDescent="0.4">
      <c r="A15" s="136"/>
      <c r="B15" s="54" t="s">
        <v>145</v>
      </c>
      <c r="C15" s="137" t="s">
        <v>137</v>
      </c>
      <c r="D15" s="138">
        <v>0</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144.18479545034336</v>
      </c>
      <c r="AA15" s="138">
        <v>163.33145275527167</v>
      </c>
      <c r="AB15" s="138">
        <v>147.1141714568063</v>
      </c>
      <c r="AC15" s="138">
        <v>138.27678416100122</v>
      </c>
      <c r="AD15" s="138">
        <v>119.36913070581757</v>
      </c>
      <c r="AE15" s="138">
        <v>104.18049603605175</v>
      </c>
      <c r="AF15" s="138">
        <v>90.842752658253147</v>
      </c>
      <c r="AG15" s="138">
        <v>80.914990506796528</v>
      </c>
      <c r="AH15" s="138">
        <v>76.596496622087088</v>
      </c>
      <c r="AI15" s="138">
        <v>65.535142994745243</v>
      </c>
      <c r="AJ15" s="138">
        <v>54.995401502448246</v>
      </c>
      <c r="AK15" s="138">
        <v>52.877305386174704</v>
      </c>
      <c r="AL15" s="138">
        <v>49.28611539205329</v>
      </c>
      <c r="AM15" s="138">
        <v>47.049520994564432</v>
      </c>
      <c r="AN15" s="138">
        <v>44.537923154986728</v>
      </c>
      <c r="AO15" s="138">
        <v>44.702719341587986</v>
      </c>
      <c r="AP15" s="138">
        <v>42.926423274372695</v>
      </c>
      <c r="AQ15" s="138">
        <v>5.8901618322818727</v>
      </c>
      <c r="AR15" s="138">
        <v>0</v>
      </c>
      <c r="AS15" s="138">
        <v>0</v>
      </c>
      <c r="AT15" s="138">
        <v>0</v>
      </c>
      <c r="AU15" s="138">
        <v>0</v>
      </c>
      <c r="AV15" s="138">
        <v>0</v>
      </c>
      <c r="AW15" s="138">
        <v>0</v>
      </c>
      <c r="AX15" s="138">
        <v>0</v>
      </c>
      <c r="AY15" s="138">
        <v>0</v>
      </c>
      <c r="AZ15" s="138">
        <v>0</v>
      </c>
      <c r="BA15" s="138">
        <v>0</v>
      </c>
      <c r="BB15" s="138">
        <v>0</v>
      </c>
      <c r="BC15" s="138">
        <v>0</v>
      </c>
      <c r="BD15" s="138">
        <v>0</v>
      </c>
      <c r="BE15" s="138">
        <v>0</v>
      </c>
      <c r="BF15" s="138">
        <v>0</v>
      </c>
      <c r="BG15" s="138">
        <v>0</v>
      </c>
      <c r="BH15" s="138">
        <v>0</v>
      </c>
      <c r="BI15" s="138">
        <v>0</v>
      </c>
      <c r="BJ15" s="138">
        <v>0</v>
      </c>
      <c r="BK15" s="138">
        <v>0</v>
      </c>
      <c r="BL15" s="138">
        <v>0</v>
      </c>
      <c r="BM15" s="138">
        <v>0</v>
      </c>
      <c r="BN15" s="138">
        <v>0</v>
      </c>
      <c r="BO15" s="138">
        <v>0</v>
      </c>
      <c r="BP15" s="138">
        <v>0</v>
      </c>
      <c r="BQ15" s="138">
        <v>0</v>
      </c>
      <c r="BR15" s="138">
        <v>0</v>
      </c>
      <c r="BS15" s="138">
        <v>0</v>
      </c>
      <c r="BT15" s="138">
        <v>0</v>
      </c>
      <c r="BU15" s="138">
        <v>0</v>
      </c>
      <c r="BV15" s="138">
        <v>0</v>
      </c>
      <c r="BW15" s="138">
        <v>0</v>
      </c>
      <c r="BX15" s="138">
        <v>0</v>
      </c>
      <c r="BY15" s="138">
        <v>0</v>
      </c>
      <c r="BZ15" s="138">
        <v>0</v>
      </c>
      <c r="CA15" s="139">
        <v>0</v>
      </c>
    </row>
    <row r="16" spans="1:79" x14ac:dyDescent="0.4">
      <c r="A16" s="136"/>
      <c r="B16" s="54" t="s">
        <v>146</v>
      </c>
      <c r="C16" s="137" t="s">
        <v>134</v>
      </c>
      <c r="D16" s="138">
        <v>0</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38">
        <v>0</v>
      </c>
      <c r="AD16" s="138">
        <v>0</v>
      </c>
      <c r="AE16" s="138">
        <v>0</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3312.6556743899341</v>
      </c>
      <c r="AW16" s="138">
        <v>4543.6079995134505</v>
      </c>
      <c r="AX16" s="138">
        <v>5059.871114670178</v>
      </c>
      <c r="AY16" s="138">
        <v>5973.114963691728</v>
      </c>
      <c r="AZ16" s="138">
        <v>6826.2740921321747</v>
      </c>
      <c r="BA16" s="138">
        <v>7468.2943447089865</v>
      </c>
      <c r="BB16" s="138">
        <v>7913.0629240159224</v>
      </c>
      <c r="BC16" s="138">
        <v>8392.8159240504065</v>
      </c>
      <c r="BD16" s="138">
        <v>8764.1096680173123</v>
      </c>
      <c r="BE16" s="138">
        <v>9447.3932652885251</v>
      </c>
      <c r="BF16" s="138">
        <v>9879.8985181146472</v>
      </c>
      <c r="BG16" s="138">
        <v>10406.570400694003</v>
      </c>
      <c r="BH16" s="138">
        <v>10797.926479443202</v>
      </c>
      <c r="BI16" s="138">
        <v>11224.249410941145</v>
      </c>
      <c r="BJ16" s="138">
        <v>11579.661105927853</v>
      </c>
      <c r="BK16" s="138">
        <v>12177.937736852957</v>
      </c>
      <c r="BL16" s="138">
        <v>12646.921861574263</v>
      </c>
      <c r="BM16" s="138">
        <v>13576.192340520547</v>
      </c>
      <c r="BN16" s="138">
        <v>13814.408916736867</v>
      </c>
      <c r="BO16" s="138">
        <v>14426.302960130262</v>
      </c>
      <c r="BP16" s="138">
        <v>15114.420953801262</v>
      </c>
      <c r="BQ16" s="138">
        <v>15209.448377079507</v>
      </c>
      <c r="BR16" s="138">
        <v>15055.494655234172</v>
      </c>
      <c r="BS16" s="138">
        <v>14324.367896453747</v>
      </c>
      <c r="BT16" s="138">
        <v>12185.462715163876</v>
      </c>
      <c r="BU16" s="138">
        <v>9737.1499220989208</v>
      </c>
      <c r="BV16" s="138">
        <v>8260.990282725239</v>
      </c>
      <c r="BW16" s="138">
        <v>7345.7745378774953</v>
      </c>
      <c r="BX16" s="138">
        <v>6185.6263026104625</v>
      </c>
      <c r="BY16" s="138">
        <v>5807.5369035326312</v>
      </c>
      <c r="BZ16" s="138">
        <v>5474.9808855731389</v>
      </c>
      <c r="CA16" s="139">
        <v>5170.3455294405185</v>
      </c>
    </row>
    <row r="17" spans="1:79" x14ac:dyDescent="0.4">
      <c r="A17" s="136"/>
      <c r="B17" s="54" t="s">
        <v>147</v>
      </c>
      <c r="C17" s="137" t="s">
        <v>144</v>
      </c>
      <c r="D17" s="138">
        <v>0</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38">
        <v>0</v>
      </c>
      <c r="AD17" s="138">
        <v>0</v>
      </c>
      <c r="AE17" s="138">
        <v>0</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4.8299695344168034</v>
      </c>
      <c r="AW17" s="138">
        <v>11.807083578229104</v>
      </c>
      <c r="AX17" s="138">
        <v>18.410819931230353</v>
      </c>
      <c r="AY17" s="138">
        <v>30.107623583751799</v>
      </c>
      <c r="AZ17" s="138">
        <v>51.642280076850923</v>
      </c>
      <c r="BA17" s="138">
        <v>63.362961721243565</v>
      </c>
      <c r="BB17" s="138">
        <v>72.686422387390536</v>
      </c>
      <c r="BC17" s="138">
        <v>58.257484068282828</v>
      </c>
      <c r="BD17" s="138">
        <v>-8.8458408874033667E-2</v>
      </c>
      <c r="BE17" s="138">
        <v>-0.12410226485842379</v>
      </c>
      <c r="BF17" s="138">
        <v>-0.20647201643477667</v>
      </c>
      <c r="BG17" s="138">
        <v>0.11695050232529369</v>
      </c>
      <c r="BH17" s="138">
        <v>-3.8758949151521366E-2</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0</v>
      </c>
      <c r="CA17" s="139">
        <v>0</v>
      </c>
    </row>
    <row r="18" spans="1:79" x14ac:dyDescent="0.4">
      <c r="A18" s="136"/>
      <c r="B18" s="54" t="s">
        <v>148</v>
      </c>
      <c r="C18" s="137" t="s">
        <v>144</v>
      </c>
      <c r="D18" s="138">
        <v>0</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38">
        <v>0</v>
      </c>
      <c r="AD18" s="138">
        <v>0</v>
      </c>
      <c r="AE18" s="138">
        <v>0</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c r="BD18" s="138">
        <v>0</v>
      </c>
      <c r="BE18" s="138">
        <v>9.8407074707517701</v>
      </c>
      <c r="BF18" s="138">
        <v>18.363802438366474</v>
      </c>
      <c r="BG18" s="138">
        <v>20.569225096715996</v>
      </c>
      <c r="BH18" s="138">
        <v>22.215592680783725</v>
      </c>
      <c r="BI18" s="138">
        <v>23.043631084712001</v>
      </c>
      <c r="BJ18" s="138">
        <v>24.660795107193394</v>
      </c>
      <c r="BK18" s="138">
        <v>25.310216285208522</v>
      </c>
      <c r="BL18" s="138">
        <v>25.450137667071964</v>
      </c>
      <c r="BM18" s="138">
        <v>25.82717718941807</v>
      </c>
      <c r="BN18" s="138">
        <v>24.848205887412941</v>
      </c>
      <c r="BO18" s="138">
        <v>25.647525473137783</v>
      </c>
      <c r="BP18" s="138">
        <v>63.667322730880606</v>
      </c>
      <c r="BQ18" s="138">
        <v>194.93921197978952</v>
      </c>
      <c r="BR18" s="138">
        <v>217.98696587316215</v>
      </c>
      <c r="BS18" s="138">
        <v>176.83994644245661</v>
      </c>
      <c r="BT18" s="138">
        <v>194.45368084022667</v>
      </c>
      <c r="BU18" s="138">
        <v>232.00022658585178</v>
      </c>
      <c r="BV18" s="138">
        <v>156.05890725134628</v>
      </c>
      <c r="BW18" s="138">
        <v>139.5</v>
      </c>
      <c r="BX18" s="138">
        <v>123.72092855263278</v>
      </c>
      <c r="BY18" s="138">
        <v>121.36808111569306</v>
      </c>
      <c r="BZ18" s="138">
        <v>119.04174501242325</v>
      </c>
      <c r="CA18" s="139">
        <v>116.71146606287783</v>
      </c>
    </row>
    <row r="19" spans="1:79" x14ac:dyDescent="0.4">
      <c r="A19" s="136"/>
      <c r="B19" s="54" t="s">
        <v>149</v>
      </c>
      <c r="C19" s="137" t="s">
        <v>144</v>
      </c>
      <c r="D19" s="138">
        <v>0</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38">
        <v>0</v>
      </c>
      <c r="AD19" s="138">
        <v>0</v>
      </c>
      <c r="AE19" s="138">
        <v>0</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4.8459693856462511</v>
      </c>
      <c r="BA19" s="138">
        <v>35.556291968592937</v>
      </c>
      <c r="BB19" s="138">
        <v>48.215485623614725</v>
      </c>
      <c r="BC19" s="138">
        <v>40.703724742271525</v>
      </c>
      <c r="BD19" s="138">
        <v>6.0456246982925634</v>
      </c>
      <c r="BE19" s="138">
        <v>8.6145673802904329E-3</v>
      </c>
      <c r="BF19" s="138">
        <v>6.024354942408465E-2</v>
      </c>
      <c r="BG19" s="138">
        <v>0</v>
      </c>
      <c r="BH19" s="138">
        <v>0</v>
      </c>
      <c r="BI19" s="138">
        <v>0</v>
      </c>
      <c r="BJ19" s="138">
        <v>0</v>
      </c>
      <c r="BK19" s="138">
        <v>0</v>
      </c>
      <c r="BL19" s="138">
        <v>0</v>
      </c>
      <c r="BM19" s="138">
        <v>0</v>
      </c>
      <c r="BN19" s="138">
        <v>0</v>
      </c>
      <c r="BO19" s="138">
        <v>0</v>
      </c>
      <c r="BP19" s="138">
        <v>0</v>
      </c>
      <c r="BQ19" s="138">
        <v>0</v>
      </c>
      <c r="BR19" s="138">
        <v>0</v>
      </c>
      <c r="BS19" s="138">
        <v>0</v>
      </c>
      <c r="BT19" s="138">
        <v>0</v>
      </c>
      <c r="BU19" s="138">
        <v>0</v>
      </c>
      <c r="BV19" s="138">
        <v>0</v>
      </c>
      <c r="BW19" s="138">
        <v>0</v>
      </c>
      <c r="BX19" s="138">
        <v>0</v>
      </c>
      <c r="BY19" s="138">
        <v>0</v>
      </c>
      <c r="BZ19" s="138">
        <v>0</v>
      </c>
      <c r="CA19" s="139">
        <v>0</v>
      </c>
    </row>
    <row r="20" spans="1:79" ht="27" customHeight="1" x14ac:dyDescent="0.4">
      <c r="A20" s="136"/>
      <c r="B20" s="54" t="s">
        <v>150</v>
      </c>
      <c r="C20" s="142"/>
      <c r="D20" s="138">
        <f t="shared" ref="D20:BO20" si="2">SUM(D21:D22)</f>
        <v>0</v>
      </c>
      <c r="E20" s="138">
        <f t="shared" si="2"/>
        <v>0</v>
      </c>
      <c r="F20" s="138">
        <f t="shared" si="2"/>
        <v>0</v>
      </c>
      <c r="G20" s="138">
        <f t="shared" si="2"/>
        <v>0</v>
      </c>
      <c r="H20" s="138">
        <f t="shared" si="2"/>
        <v>0</v>
      </c>
      <c r="I20" s="138">
        <f t="shared" si="2"/>
        <v>0</v>
      </c>
      <c r="J20" s="138">
        <f t="shared" si="2"/>
        <v>0</v>
      </c>
      <c r="K20" s="138">
        <f t="shared" si="2"/>
        <v>0</v>
      </c>
      <c r="L20" s="138">
        <f t="shared" si="2"/>
        <v>0</v>
      </c>
      <c r="M20" s="138">
        <f t="shared" si="2"/>
        <v>0</v>
      </c>
      <c r="N20" s="138">
        <f t="shared" si="2"/>
        <v>0</v>
      </c>
      <c r="O20" s="138">
        <f t="shared" si="2"/>
        <v>0</v>
      </c>
      <c r="P20" s="138">
        <f t="shared" si="2"/>
        <v>0</v>
      </c>
      <c r="Q20" s="138">
        <f t="shared" si="2"/>
        <v>0</v>
      </c>
      <c r="R20" s="138">
        <f t="shared" si="2"/>
        <v>0</v>
      </c>
      <c r="S20" s="138">
        <f t="shared" si="2"/>
        <v>0</v>
      </c>
      <c r="T20" s="138">
        <f t="shared" si="2"/>
        <v>0</v>
      </c>
      <c r="U20" s="138">
        <f t="shared" si="2"/>
        <v>0</v>
      </c>
      <c r="V20" s="138">
        <f t="shared" si="2"/>
        <v>0</v>
      </c>
      <c r="W20" s="138">
        <f t="shared" si="2"/>
        <v>0</v>
      </c>
      <c r="X20" s="138">
        <f t="shared" si="2"/>
        <v>0</v>
      </c>
      <c r="Y20" s="138">
        <f t="shared" si="2"/>
        <v>0</v>
      </c>
      <c r="Z20" s="138">
        <f t="shared" si="2"/>
        <v>0</v>
      </c>
      <c r="AA20" s="138">
        <f t="shared" si="2"/>
        <v>0</v>
      </c>
      <c r="AB20" s="138">
        <f t="shared" si="2"/>
        <v>0</v>
      </c>
      <c r="AC20" s="138">
        <f t="shared" si="2"/>
        <v>0</v>
      </c>
      <c r="AD20" s="138">
        <f t="shared" si="2"/>
        <v>0</v>
      </c>
      <c r="AE20" s="138">
        <f t="shared" si="2"/>
        <v>0</v>
      </c>
      <c r="AF20" s="138">
        <f t="shared" si="2"/>
        <v>0</v>
      </c>
      <c r="AG20" s="138">
        <f t="shared" si="2"/>
        <v>0</v>
      </c>
      <c r="AH20" s="138">
        <f t="shared" si="2"/>
        <v>0</v>
      </c>
      <c r="AI20" s="138">
        <f t="shared" si="2"/>
        <v>0</v>
      </c>
      <c r="AJ20" s="138">
        <f t="shared" si="2"/>
        <v>0</v>
      </c>
      <c r="AK20" s="138">
        <f t="shared" si="2"/>
        <v>0</v>
      </c>
      <c r="AL20" s="138">
        <f t="shared" si="2"/>
        <v>0</v>
      </c>
      <c r="AM20" s="138">
        <f t="shared" si="2"/>
        <v>0</v>
      </c>
      <c r="AN20" s="138">
        <f t="shared" si="2"/>
        <v>0</v>
      </c>
      <c r="AO20" s="138">
        <f t="shared" si="2"/>
        <v>0</v>
      </c>
      <c r="AP20" s="138">
        <f t="shared" si="2"/>
        <v>0</v>
      </c>
      <c r="AQ20" s="138">
        <f t="shared" si="2"/>
        <v>0</v>
      </c>
      <c r="AR20" s="138">
        <f t="shared" si="2"/>
        <v>0</v>
      </c>
      <c r="AS20" s="138">
        <f t="shared" si="2"/>
        <v>0</v>
      </c>
      <c r="AT20" s="138">
        <f t="shared" si="2"/>
        <v>0</v>
      </c>
      <c r="AU20" s="138">
        <f t="shared" si="2"/>
        <v>0</v>
      </c>
      <c r="AV20" s="138">
        <f t="shared" si="2"/>
        <v>0</v>
      </c>
      <c r="AW20" s="138">
        <f t="shared" si="2"/>
        <v>0</v>
      </c>
      <c r="AX20" s="138">
        <f t="shared" si="2"/>
        <v>0</v>
      </c>
      <c r="AY20" s="138">
        <f t="shared" si="2"/>
        <v>0</v>
      </c>
      <c r="AZ20" s="138">
        <f t="shared" si="2"/>
        <v>0</v>
      </c>
      <c r="BA20" s="138">
        <f t="shared" si="2"/>
        <v>0</v>
      </c>
      <c r="BB20" s="138">
        <f t="shared" si="2"/>
        <v>0</v>
      </c>
      <c r="BC20" s="138">
        <f t="shared" si="2"/>
        <v>0</v>
      </c>
      <c r="BD20" s="138">
        <f t="shared" si="2"/>
        <v>0</v>
      </c>
      <c r="BE20" s="138">
        <f t="shared" si="2"/>
        <v>0</v>
      </c>
      <c r="BF20" s="138">
        <f t="shared" si="2"/>
        <v>0</v>
      </c>
      <c r="BG20" s="138">
        <f t="shared" si="2"/>
        <v>0</v>
      </c>
      <c r="BH20" s="138">
        <f t="shared" si="2"/>
        <v>0</v>
      </c>
      <c r="BI20" s="138">
        <f t="shared" si="2"/>
        <v>0</v>
      </c>
      <c r="BJ20" s="138">
        <f t="shared" si="2"/>
        <v>0</v>
      </c>
      <c r="BK20" s="138">
        <f t="shared" si="2"/>
        <v>0</v>
      </c>
      <c r="BL20" s="138">
        <f t="shared" si="2"/>
        <v>152.82705170351011</v>
      </c>
      <c r="BM20" s="138">
        <f t="shared" si="2"/>
        <v>1501.620436128464</v>
      </c>
      <c r="BN20" s="138">
        <f t="shared" si="2"/>
        <v>2595.881416001394</v>
      </c>
      <c r="BO20" s="138">
        <f t="shared" si="2"/>
        <v>4080.3465557025602</v>
      </c>
      <c r="BP20" s="138">
        <f t="shared" ref="BP20:BV20" si="3">SUM(BP21:BP22)</f>
        <v>7629.8890971678975</v>
      </c>
      <c r="BQ20" s="138">
        <f t="shared" si="3"/>
        <v>11533.980080165884</v>
      </c>
      <c r="BR20" s="138">
        <f t="shared" si="3"/>
        <v>13996.153574543961</v>
      </c>
      <c r="BS20" s="138">
        <f t="shared" si="3"/>
        <v>15448.423002180702</v>
      </c>
      <c r="BT20" s="138">
        <f t="shared" si="3"/>
        <v>15695.841251164486</v>
      </c>
      <c r="BU20" s="138">
        <f t="shared" si="3"/>
        <v>15938.155304470441</v>
      </c>
      <c r="BV20" s="138">
        <f t="shared" si="3"/>
        <v>15561.227627665925</v>
      </c>
      <c r="BW20" s="138">
        <f>SUM(BW21:BW22)</f>
        <v>15881.627635242015</v>
      </c>
      <c r="BX20" s="138">
        <f>SUM(BX21:BX22)</f>
        <v>15259.739754819264</v>
      </c>
      <c r="BY20" s="138">
        <f>SUM(BY21:BY22)</f>
        <v>15001.28936088959</v>
      </c>
      <c r="BZ20" s="138">
        <f>SUM(BZ21:BZ22)</f>
        <v>14785.219179324949</v>
      </c>
      <c r="CA20" s="139">
        <f>SUM(CA21:CA22)</f>
        <v>14664.400359321942</v>
      </c>
    </row>
    <row r="21" spans="1:79" x14ac:dyDescent="0.4">
      <c r="A21" s="136"/>
      <c r="B21" s="64" t="s">
        <v>141</v>
      </c>
      <c r="C21" s="137" t="s">
        <v>137</v>
      </c>
      <c r="D21" s="138">
        <v>0</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38">
        <v>0</v>
      </c>
      <c r="AD21" s="138">
        <v>0</v>
      </c>
      <c r="AE21" s="138">
        <v>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77.357730524740518</v>
      </c>
      <c r="BM21" s="138">
        <v>688.32634462933515</v>
      </c>
      <c r="BN21" s="138">
        <v>1110.6354139263808</v>
      </c>
      <c r="BO21" s="138">
        <v>1605.5907601315487</v>
      </c>
      <c r="BP21" s="138">
        <v>2593.7977159775669</v>
      </c>
      <c r="BQ21" s="138">
        <v>3910.9430686072337</v>
      </c>
      <c r="BR21" s="138">
        <v>4474.5758855044751</v>
      </c>
      <c r="BS21" s="138">
        <v>4824.1747007969834</v>
      </c>
      <c r="BT21" s="138">
        <v>4960.5085909422323</v>
      </c>
      <c r="BU21" s="138">
        <v>4890.9241219291835</v>
      </c>
      <c r="BV21" s="138">
        <v>4635.8680712101732</v>
      </c>
      <c r="BW21" s="138">
        <v>4575.1038218555568</v>
      </c>
      <c r="BX21" s="138">
        <v>4434.0329371584721</v>
      </c>
      <c r="BY21" s="138">
        <v>4267.0544228764738</v>
      </c>
      <c r="BZ21" s="138">
        <v>4112.3588475147681</v>
      </c>
      <c r="CA21" s="139">
        <v>3982.5560887337783</v>
      </c>
    </row>
    <row r="22" spans="1:79" x14ac:dyDescent="0.4">
      <c r="A22" s="136"/>
      <c r="B22" s="64" t="s">
        <v>151</v>
      </c>
      <c r="C22" s="137" t="s">
        <v>144</v>
      </c>
      <c r="D22" s="138">
        <v>0</v>
      </c>
      <c r="E22" s="138">
        <v>0</v>
      </c>
      <c r="F22" s="138">
        <v>0</v>
      </c>
      <c r="G22" s="138">
        <v>0</v>
      </c>
      <c r="H22" s="138">
        <v>0</v>
      </c>
      <c r="I22" s="138">
        <v>0</v>
      </c>
      <c r="J22" s="138">
        <v>0</v>
      </c>
      <c r="K22" s="138">
        <v>0</v>
      </c>
      <c r="L22" s="138">
        <v>0</v>
      </c>
      <c r="M22" s="138">
        <v>0</v>
      </c>
      <c r="N22" s="138">
        <v>0</v>
      </c>
      <c r="O22" s="138">
        <v>0</v>
      </c>
      <c r="P22" s="138">
        <v>0</v>
      </c>
      <c r="Q22" s="138">
        <v>0</v>
      </c>
      <c r="R22" s="138">
        <v>0</v>
      </c>
      <c r="S22" s="138">
        <v>0</v>
      </c>
      <c r="T22" s="138">
        <v>0</v>
      </c>
      <c r="U22" s="138">
        <v>0</v>
      </c>
      <c r="V22" s="138">
        <v>0</v>
      </c>
      <c r="W22" s="138">
        <v>0</v>
      </c>
      <c r="X22" s="138">
        <v>0</v>
      </c>
      <c r="Y22" s="138">
        <v>0</v>
      </c>
      <c r="Z22" s="138">
        <v>0</v>
      </c>
      <c r="AA22" s="138">
        <v>0</v>
      </c>
      <c r="AB22" s="138">
        <v>0</v>
      </c>
      <c r="AC22" s="138">
        <v>0</v>
      </c>
      <c r="AD22" s="138">
        <v>0</v>
      </c>
      <c r="AE22" s="138">
        <v>0</v>
      </c>
      <c r="AF22" s="138">
        <v>0</v>
      </c>
      <c r="AG22" s="138">
        <v>0</v>
      </c>
      <c r="AH22" s="138">
        <v>0</v>
      </c>
      <c r="AI22" s="138">
        <v>0</v>
      </c>
      <c r="AJ22" s="138">
        <v>0</v>
      </c>
      <c r="AK22" s="138">
        <v>0</v>
      </c>
      <c r="AL22" s="138">
        <v>0</v>
      </c>
      <c r="AM22" s="138">
        <v>0</v>
      </c>
      <c r="AN22" s="138">
        <v>0</v>
      </c>
      <c r="AO22" s="138">
        <v>0</v>
      </c>
      <c r="AP22" s="138">
        <v>0</v>
      </c>
      <c r="AQ22" s="138">
        <v>0</v>
      </c>
      <c r="AR22" s="138">
        <v>0</v>
      </c>
      <c r="AS22" s="138">
        <v>0</v>
      </c>
      <c r="AT22" s="138">
        <v>0</v>
      </c>
      <c r="AU22" s="138">
        <v>0</v>
      </c>
      <c r="AV22" s="138">
        <v>0</v>
      </c>
      <c r="AW22" s="138">
        <v>0</v>
      </c>
      <c r="AX22" s="138">
        <v>0</v>
      </c>
      <c r="AY22" s="138">
        <v>0</v>
      </c>
      <c r="AZ22" s="138">
        <v>0</v>
      </c>
      <c r="BA22" s="138">
        <v>0</v>
      </c>
      <c r="BB22" s="138">
        <v>0</v>
      </c>
      <c r="BC22" s="138">
        <v>0</v>
      </c>
      <c r="BD22" s="138">
        <v>0</v>
      </c>
      <c r="BE22" s="138">
        <v>0</v>
      </c>
      <c r="BF22" s="138">
        <v>0</v>
      </c>
      <c r="BG22" s="138">
        <v>0</v>
      </c>
      <c r="BH22" s="138">
        <v>0</v>
      </c>
      <c r="BI22" s="138">
        <v>0</v>
      </c>
      <c r="BJ22" s="138">
        <v>0</v>
      </c>
      <c r="BK22" s="138">
        <v>0</v>
      </c>
      <c r="BL22" s="138">
        <v>75.46932117876959</v>
      </c>
      <c r="BM22" s="138">
        <v>813.29409149912885</v>
      </c>
      <c r="BN22" s="138">
        <v>1485.2460020750132</v>
      </c>
      <c r="BO22" s="138">
        <v>2474.7557955710113</v>
      </c>
      <c r="BP22" s="138">
        <v>5036.091381190331</v>
      </c>
      <c r="BQ22" s="138">
        <v>7623.0370115586502</v>
      </c>
      <c r="BR22" s="138">
        <v>9521.5776890394864</v>
      </c>
      <c r="BS22" s="138">
        <v>10624.248301383719</v>
      </c>
      <c r="BT22" s="138">
        <v>10735.332660222253</v>
      </c>
      <c r="BU22" s="138">
        <v>11047.231182541258</v>
      </c>
      <c r="BV22" s="138">
        <v>10925.359556455751</v>
      </c>
      <c r="BW22" s="138">
        <v>11306.523813386459</v>
      </c>
      <c r="BX22" s="138">
        <v>10825.706817660792</v>
      </c>
      <c r="BY22" s="138">
        <v>10734.234938013116</v>
      </c>
      <c r="BZ22" s="138">
        <v>10672.860331810181</v>
      </c>
      <c r="CA22" s="139">
        <v>10681.844270588164</v>
      </c>
    </row>
    <row r="23" spans="1:79" x14ac:dyDescent="0.4">
      <c r="A23" s="136"/>
      <c r="B23" s="54" t="s">
        <v>152</v>
      </c>
      <c r="C23" s="137" t="s">
        <v>144</v>
      </c>
      <c r="D23" s="138">
        <v>0</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45.09898322347054</v>
      </c>
      <c r="AB23" s="138">
        <v>110.05487635700015</v>
      </c>
      <c r="AC23" s="138">
        <v>130.0214537633295</v>
      </c>
      <c r="AD23" s="138">
        <v>101.33494549126959</v>
      </c>
      <c r="AE23" s="138">
        <v>82.102510121126883</v>
      </c>
      <c r="AF23" s="138">
        <v>106.5888297856837</v>
      </c>
      <c r="AG23" s="138">
        <v>134.6808723567074</v>
      </c>
      <c r="AH23" s="138">
        <v>114.89474493313062</v>
      </c>
      <c r="AI23" s="138">
        <v>110.5905538036326</v>
      </c>
      <c r="AJ23" s="138">
        <v>144.36292894392665</v>
      </c>
      <c r="AK23" s="138">
        <v>205.28836208750178</v>
      </c>
      <c r="AL23" s="138">
        <v>272.52322628547114</v>
      </c>
      <c r="AM23" s="138">
        <v>340.41712249008384</v>
      </c>
      <c r="AN23" s="138">
        <v>330.10460691343104</v>
      </c>
      <c r="AO23" s="138">
        <v>322.85297302257987</v>
      </c>
      <c r="AP23" s="138">
        <v>383.95300817633358</v>
      </c>
      <c r="AQ23" s="138">
        <v>405.87009300449029</v>
      </c>
      <c r="AR23" s="138">
        <v>836.20808459511227</v>
      </c>
      <c r="AS23" s="138">
        <v>837.29035313088252</v>
      </c>
      <c r="AT23" s="138">
        <v>899.80604768984119</v>
      </c>
      <c r="AU23" s="138">
        <v>1077.9554488106653</v>
      </c>
      <c r="AV23" s="138">
        <v>1559.0862972723889</v>
      </c>
      <c r="AW23" s="138">
        <v>1979.4975525674149</v>
      </c>
      <c r="AX23" s="138">
        <v>2333.2090882625475</v>
      </c>
      <c r="AY23" s="138">
        <v>2733.0850077869873</v>
      </c>
      <c r="AZ23" s="138">
        <v>3162.3706512631943</v>
      </c>
      <c r="BA23" s="138">
        <v>3507.4307682602189</v>
      </c>
      <c r="BB23" s="138">
        <v>3615.5347633539782</v>
      </c>
      <c r="BC23" s="138">
        <v>2811.0318529943256</v>
      </c>
      <c r="BD23" s="138">
        <v>2.479735724173731</v>
      </c>
      <c r="BE23" s="138">
        <v>-1.1758916347995747</v>
      </c>
      <c r="BF23" s="138">
        <v>-1.0366145236645958</v>
      </c>
      <c r="BG23" s="138">
        <v>0.11695050232529369</v>
      </c>
      <c r="BH23" s="138">
        <v>-3.8758949151521366E-2</v>
      </c>
      <c r="BI23" s="138">
        <v>0</v>
      </c>
      <c r="BJ23" s="138">
        <v>0</v>
      </c>
      <c r="BK23" s="138">
        <v>0</v>
      </c>
      <c r="BL23" s="138">
        <v>0</v>
      </c>
      <c r="BM23" s="138">
        <v>0</v>
      </c>
      <c r="BN23" s="138">
        <v>0</v>
      </c>
      <c r="BO23" s="138">
        <v>0</v>
      </c>
      <c r="BP23" s="138">
        <v>0</v>
      </c>
      <c r="BQ23" s="138">
        <v>0</v>
      </c>
      <c r="BR23" s="138">
        <v>0</v>
      </c>
      <c r="BS23" s="138">
        <v>0</v>
      </c>
      <c r="BT23" s="138">
        <v>0</v>
      </c>
      <c r="BU23" s="138">
        <v>0</v>
      </c>
      <c r="BV23" s="138">
        <v>0</v>
      </c>
      <c r="BW23" s="138">
        <v>0</v>
      </c>
      <c r="BX23" s="138">
        <v>0</v>
      </c>
      <c r="BY23" s="138">
        <v>0</v>
      </c>
      <c r="BZ23" s="138">
        <v>0</v>
      </c>
      <c r="CA23" s="139">
        <v>0</v>
      </c>
    </row>
    <row r="24" spans="1:79" x14ac:dyDescent="0.4">
      <c r="A24" s="136"/>
      <c r="B24" s="54" t="s">
        <v>153</v>
      </c>
      <c r="C24" s="137" t="s">
        <v>134</v>
      </c>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v>0</v>
      </c>
      <c r="BA24" s="138">
        <v>0</v>
      </c>
      <c r="BB24" s="138">
        <v>0</v>
      </c>
      <c r="BC24" s="138">
        <v>0</v>
      </c>
      <c r="BD24" s="138">
        <v>0</v>
      </c>
      <c r="BE24" s="138">
        <v>0</v>
      </c>
      <c r="BF24" s="138">
        <v>0</v>
      </c>
      <c r="BG24" s="138">
        <v>0</v>
      </c>
      <c r="BH24" s="138">
        <v>0</v>
      </c>
      <c r="BI24" s="138">
        <v>3.9071208085606592</v>
      </c>
      <c r="BJ24" s="138">
        <v>8.8534871632377516</v>
      </c>
      <c r="BK24" s="138">
        <v>16.658096179365906</v>
      </c>
      <c r="BL24" s="138">
        <v>46.302511829163954</v>
      </c>
      <c r="BM24" s="138">
        <v>40.466387112592876</v>
      </c>
      <c r="BN24" s="138">
        <v>53.236197435464334</v>
      </c>
      <c r="BO24" s="138">
        <v>85.114135785970944</v>
      </c>
      <c r="BP24" s="138">
        <v>124.82244499886978</v>
      </c>
      <c r="BQ24" s="138">
        <v>176.54807485609183</v>
      </c>
      <c r="BR24" s="138">
        <v>205.01467769432142</v>
      </c>
      <c r="BS24" s="138">
        <v>226.03814438347851</v>
      </c>
      <c r="BT24" s="138">
        <v>206.09790813164258</v>
      </c>
      <c r="BU24" s="138">
        <v>226.05884630538665</v>
      </c>
      <c r="BV24" s="138">
        <v>225.48561975601757</v>
      </c>
      <c r="BW24" s="138">
        <v>238.24860801157885</v>
      </c>
      <c r="BX24" s="138">
        <v>239.13476811257877</v>
      </c>
      <c r="BY24" s="138">
        <v>243.27208373763895</v>
      </c>
      <c r="BZ24" s="138">
        <v>244.59166807788233</v>
      </c>
      <c r="CA24" s="139">
        <v>244.88437298491388</v>
      </c>
    </row>
    <row r="25" spans="1:79" ht="27" customHeight="1" x14ac:dyDescent="0.4">
      <c r="A25" s="136"/>
      <c r="B25" s="54" t="s">
        <v>154</v>
      </c>
      <c r="C25" s="137" t="s">
        <v>144</v>
      </c>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v>33.836811568729679</v>
      </c>
      <c r="AR25" s="138">
        <v>40.386658394591009</v>
      </c>
      <c r="AS25" s="138">
        <v>45.491531893084769</v>
      </c>
      <c r="AT25" s="138">
        <v>52.784903465753004</v>
      </c>
      <c r="AU25" s="138">
        <v>64.653745120164473</v>
      </c>
      <c r="AV25" s="138">
        <v>77.672356788087541</v>
      </c>
      <c r="AW25" s="138">
        <v>96.903639167517468</v>
      </c>
      <c r="AX25" s="138">
        <v>97.96972330016483</v>
      </c>
      <c r="AY25" s="138">
        <v>73.125247845251778</v>
      </c>
      <c r="AZ25" s="138">
        <v>62.63942826613772</v>
      </c>
      <c r="BA25" s="138">
        <v>55.470107188080512</v>
      </c>
      <c r="BB25" s="138">
        <v>56.43647003640875</v>
      </c>
      <c r="BC25" s="138">
        <v>55.457898191655921</v>
      </c>
      <c r="BD25" s="138">
        <v>50.540204361931494</v>
      </c>
      <c r="BE25" s="138">
        <v>54.5589267418394</v>
      </c>
      <c r="BF25" s="138">
        <v>56.613525318089224</v>
      </c>
      <c r="BG25" s="138">
        <v>63.608093831927334</v>
      </c>
      <c r="BH25" s="138">
        <v>62.135941551840681</v>
      </c>
      <c r="BI25" s="138">
        <v>57.739431308909424</v>
      </c>
      <c r="BJ25" s="138">
        <v>58.986990617011742</v>
      </c>
      <c r="BK25" s="138">
        <v>57.586771973454745</v>
      </c>
      <c r="BL25" s="138">
        <v>60.126089820978578</v>
      </c>
      <c r="BM25" s="138">
        <v>56.350488397575461</v>
      </c>
      <c r="BN25" s="138">
        <v>51.879282132831293</v>
      </c>
      <c r="BO25" s="138">
        <v>53.452216544286465</v>
      </c>
      <c r="BP25" s="138">
        <v>49.457255801119999</v>
      </c>
      <c r="BQ25" s="138">
        <v>48.73538623039677</v>
      </c>
      <c r="BR25" s="138">
        <v>48.189109464034544</v>
      </c>
      <c r="BS25" s="138">
        <v>43.127490073647138</v>
      </c>
      <c r="BT25" s="138">
        <v>40.578859751564913</v>
      </c>
      <c r="BU25" s="138">
        <v>38.404237044876915</v>
      </c>
      <c r="BV25" s="138">
        <v>43.633608535521034</v>
      </c>
      <c r="BW25" s="138">
        <v>41.908551374158115</v>
      </c>
      <c r="BX25" s="138">
        <v>42.455303883391537</v>
      </c>
      <c r="BY25" s="138">
        <v>42.901311349823033</v>
      </c>
      <c r="BZ25" s="138">
        <v>43.63114820417951</v>
      </c>
      <c r="CA25" s="139">
        <v>44.442571088174532</v>
      </c>
    </row>
    <row r="26" spans="1:79" x14ac:dyDescent="0.4">
      <c r="A26" s="136"/>
      <c r="B26" s="54" t="s">
        <v>155</v>
      </c>
      <c r="C26" s="137" t="s">
        <v>137</v>
      </c>
      <c r="D26" s="138">
        <v>0</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9.1753960741127578</v>
      </c>
      <c r="AA26" s="138">
        <v>9.7511315077774139</v>
      </c>
      <c r="AB26" s="138">
        <v>10.107080481765319</v>
      </c>
      <c r="AC26" s="138">
        <v>11.351079296798609</v>
      </c>
      <c r="AD26" s="138">
        <v>12.881560867534269</v>
      </c>
      <c r="AE26" s="138">
        <v>13.798741196828047</v>
      </c>
      <c r="AF26" s="138">
        <v>13.323603723210462</v>
      </c>
      <c r="AG26" s="138">
        <v>11.179044741070573</v>
      </c>
      <c r="AH26" s="138">
        <v>9.574562077760886</v>
      </c>
      <c r="AI26" s="138">
        <v>8.1918928743431554</v>
      </c>
      <c r="AJ26" s="138">
        <v>6.8744251878060307</v>
      </c>
      <c r="AK26" s="138">
        <v>6.2208594571970242</v>
      </c>
      <c r="AL26" s="138">
        <v>5.7983665167121519</v>
      </c>
      <c r="AM26" s="138">
        <v>5.5352377640664034</v>
      </c>
      <c r="AN26" s="138">
        <v>5.2397556652925568</v>
      </c>
      <c r="AO26" s="138">
        <v>2.483484407865999</v>
      </c>
      <c r="AP26" s="138">
        <v>4.7696025860414109</v>
      </c>
      <c r="AQ26" s="138">
        <v>3.2386856087009988</v>
      </c>
      <c r="AR26" s="138">
        <v>2.8676415182756712</v>
      </c>
      <c r="AS26" s="138">
        <v>2.6684426716506433</v>
      </c>
      <c r="AT26" s="138">
        <v>2.8230822508752724</v>
      </c>
      <c r="AU26" s="138">
        <v>2.5320321363052622</v>
      </c>
      <c r="AV26" s="138">
        <v>3.3576430548604823</v>
      </c>
      <c r="AW26" s="138">
        <v>1.6389621846514582</v>
      </c>
      <c r="AX26" s="138">
        <v>1.6193878029052999</v>
      </c>
      <c r="AY26" s="138">
        <v>2.7039200640628738</v>
      </c>
      <c r="AZ26" s="138">
        <v>2.2704573131621646</v>
      </c>
      <c r="BA26" s="138">
        <v>2.3701179228523981</v>
      </c>
      <c r="BB26" s="138">
        <v>2.6450641501964487</v>
      </c>
      <c r="BC26" s="138">
        <v>2.0151680118304922</v>
      </c>
      <c r="BD26" s="138">
        <v>2.1056001587720803</v>
      </c>
      <c r="BE26" s="138">
        <v>2.320823632117345</v>
      </c>
      <c r="BF26" s="138">
        <v>2.2426717076344493</v>
      </c>
      <c r="BG26" s="138">
        <v>0</v>
      </c>
      <c r="BH26" s="138">
        <v>0</v>
      </c>
      <c r="BI26" s="138">
        <v>0</v>
      </c>
      <c r="BJ26" s="138">
        <v>0</v>
      </c>
      <c r="BK26" s="138">
        <v>0</v>
      </c>
      <c r="BL26" s="138">
        <v>0</v>
      </c>
      <c r="BM26" s="138">
        <v>0</v>
      </c>
      <c r="BN26" s="138">
        <v>0</v>
      </c>
      <c r="BO26" s="138">
        <v>0</v>
      </c>
      <c r="BP26" s="138">
        <v>0</v>
      </c>
      <c r="BQ26" s="138">
        <v>0</v>
      </c>
      <c r="BR26" s="138">
        <v>0</v>
      </c>
      <c r="BS26" s="138">
        <v>0</v>
      </c>
      <c r="BT26" s="138">
        <v>0</v>
      </c>
      <c r="BU26" s="138">
        <v>0</v>
      </c>
      <c r="BV26" s="138">
        <v>0</v>
      </c>
      <c r="BW26" s="138">
        <v>0</v>
      </c>
      <c r="BX26" s="138">
        <v>0</v>
      </c>
      <c r="BY26" s="138">
        <v>0</v>
      </c>
      <c r="BZ26" s="138">
        <v>0</v>
      </c>
      <c r="CA26" s="139">
        <v>0</v>
      </c>
    </row>
    <row r="27" spans="1:79" x14ac:dyDescent="0.4">
      <c r="A27" s="136"/>
      <c r="B27" s="54" t="s">
        <v>156</v>
      </c>
      <c r="C27" s="137" t="s">
        <v>144</v>
      </c>
      <c r="D27" s="138">
        <v>0</v>
      </c>
      <c r="E27" s="138">
        <v>0</v>
      </c>
      <c r="F27" s="138">
        <v>0</v>
      </c>
      <c r="G27" s="138">
        <v>0</v>
      </c>
      <c r="H27" s="138">
        <v>0</v>
      </c>
      <c r="I27" s="138">
        <v>0</v>
      </c>
      <c r="J27" s="138">
        <v>0</v>
      </c>
      <c r="K27" s="138">
        <v>0</v>
      </c>
      <c r="L27" s="138">
        <v>0</v>
      </c>
      <c r="M27" s="138">
        <v>0</v>
      </c>
      <c r="N27" s="138">
        <v>0</v>
      </c>
      <c r="O27" s="138">
        <v>0</v>
      </c>
      <c r="P27" s="138">
        <v>0</v>
      </c>
      <c r="Q27" s="138">
        <v>0</v>
      </c>
      <c r="R27" s="138">
        <v>0</v>
      </c>
      <c r="S27" s="138">
        <v>0</v>
      </c>
      <c r="T27" s="138">
        <v>0</v>
      </c>
      <c r="U27" s="138">
        <v>0</v>
      </c>
      <c r="V27" s="138">
        <v>0</v>
      </c>
      <c r="W27" s="138">
        <v>0</v>
      </c>
      <c r="X27" s="138">
        <v>0</v>
      </c>
      <c r="Y27" s="138">
        <v>0</v>
      </c>
      <c r="Z27" s="138">
        <v>288.36959090068672</v>
      </c>
      <c r="AA27" s="138">
        <v>243.77828769443533</v>
      </c>
      <c r="AB27" s="138">
        <v>1179.1593895392873</v>
      </c>
      <c r="AC27" s="138">
        <v>2321.8116743451696</v>
      </c>
      <c r="AD27" s="138">
        <v>1185.1035998131526</v>
      </c>
      <c r="AE27" s="138">
        <v>1338.4778960923204</v>
      </c>
      <c r="AF27" s="138">
        <v>1217.2928856205922</v>
      </c>
      <c r="AG27" s="138">
        <v>3641.174572805844</v>
      </c>
      <c r="AH27" s="138">
        <v>3451.6296290327991</v>
      </c>
      <c r="AI27" s="138">
        <v>3248.0855246770611</v>
      </c>
      <c r="AJ27" s="138">
        <v>3519.7056961566877</v>
      </c>
      <c r="AK27" s="138">
        <v>5149.6274586676964</v>
      </c>
      <c r="AL27" s="138">
        <v>6169.4619737817293</v>
      </c>
      <c r="AM27" s="138">
        <v>6963.3291071955364</v>
      </c>
      <c r="AN27" s="138">
        <v>7422.1138998869064</v>
      </c>
      <c r="AO27" s="138">
        <v>7890.029963790279</v>
      </c>
      <c r="AP27" s="138">
        <v>8144.0964156657092</v>
      </c>
      <c r="AQ27" s="138">
        <v>7986.0476376337047</v>
      </c>
      <c r="AR27" s="138">
        <v>7897.5717038328603</v>
      </c>
      <c r="AS27" s="138">
        <v>8335.2637196606629</v>
      </c>
      <c r="AT27" s="138">
        <v>9274.3821658652887</v>
      </c>
      <c r="AU27" s="138">
        <v>10945.146980001173</v>
      </c>
      <c r="AV27" s="138">
        <v>13115.114939151677</v>
      </c>
      <c r="AW27" s="138">
        <v>15106.060416793871</v>
      </c>
      <c r="AX27" s="138">
        <v>16361.057018722704</v>
      </c>
      <c r="AY27" s="138">
        <v>17085.548787857573</v>
      </c>
      <c r="AZ27" s="138">
        <v>17270.898245640969</v>
      </c>
      <c r="BA27" s="138">
        <v>16850.748577621089</v>
      </c>
      <c r="BB27" s="138">
        <v>16469.958903356433</v>
      </c>
      <c r="BC27" s="138">
        <v>16406.201685750046</v>
      </c>
      <c r="BD27" s="138">
        <v>16186.97375042109</v>
      </c>
      <c r="BE27" s="138">
        <v>16638.599175940526</v>
      </c>
      <c r="BF27" s="138">
        <v>17703.506259649384</v>
      </c>
      <c r="BG27" s="138">
        <v>16947.023736404695</v>
      </c>
      <c r="BH27" s="138">
        <v>17585.29617134251</v>
      </c>
      <c r="BI27" s="138">
        <v>18139.726702953307</v>
      </c>
      <c r="BJ27" s="138">
        <v>18770.085364010003</v>
      </c>
      <c r="BK27" s="138">
        <v>19416.267249536522</v>
      </c>
      <c r="BL27" s="138">
        <f>SUM(BL28:BL30)</f>
        <v>20551.230831036486</v>
      </c>
      <c r="BM27" s="138">
        <f t="shared" ref="BM27:BW27" si="4">SUM(BM28:BM30)</f>
        <v>23683.331712376585</v>
      </c>
      <c r="BN27" s="138">
        <f t="shared" si="4"/>
        <v>24923.027556679488</v>
      </c>
      <c r="BO27" s="138">
        <f t="shared" si="4"/>
        <v>26199.216160566921</v>
      </c>
      <c r="BP27" s="138">
        <f t="shared" si="4"/>
        <v>26896.877854348928</v>
      </c>
      <c r="BQ27" s="138">
        <f t="shared" si="4"/>
        <v>26710.921155991353</v>
      </c>
      <c r="BR27" s="138">
        <f t="shared" si="4"/>
        <v>26532.177953566548</v>
      </c>
      <c r="BS27" s="138">
        <f t="shared" si="4"/>
        <v>26242.92253549863</v>
      </c>
      <c r="BT27" s="138">
        <f t="shared" si="4"/>
        <v>24808.422114731376</v>
      </c>
      <c r="BU27" s="138">
        <f t="shared" si="4"/>
        <v>23151.358260487017</v>
      </c>
      <c r="BV27" s="138">
        <f t="shared" si="4"/>
        <v>21190.484183619807</v>
      </c>
      <c r="BW27" s="138">
        <f t="shared" si="4"/>
        <v>23411.93450099423</v>
      </c>
      <c r="BX27" s="138">
        <f>SUM(BX28:BX30)</f>
        <v>23338.87111615633</v>
      </c>
      <c r="BY27" s="138">
        <f>SUM(BY28:BY30)</f>
        <v>23473.721223083459</v>
      </c>
      <c r="BZ27" s="138">
        <f>SUM(BZ28:BZ30)</f>
        <v>23755.325832518658</v>
      </c>
      <c r="CA27" s="139">
        <f>SUM(CA28:CA30)</f>
        <v>24014.166155293882</v>
      </c>
    </row>
    <row r="28" spans="1:79" x14ac:dyDescent="0.4">
      <c r="A28" s="136"/>
      <c r="B28" s="64" t="s">
        <v>157</v>
      </c>
      <c r="C28" s="137"/>
      <c r="D28" s="138">
        <v>0</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38">
        <v>0</v>
      </c>
      <c r="AD28" s="138">
        <v>0</v>
      </c>
      <c r="AE28" s="138">
        <v>0</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c r="BD28" s="138">
        <v>0</v>
      </c>
      <c r="BE28" s="138">
        <v>0</v>
      </c>
      <c r="BF28" s="138">
        <v>0</v>
      </c>
      <c r="BG28" s="138">
        <v>0</v>
      </c>
      <c r="BH28" s="138">
        <v>0</v>
      </c>
      <c r="BI28" s="138">
        <v>0</v>
      </c>
      <c r="BJ28" s="138">
        <v>0</v>
      </c>
      <c r="BK28" s="138">
        <v>0</v>
      </c>
      <c r="BL28" s="138">
        <v>18194.125369794798</v>
      </c>
      <c r="BM28" s="138">
        <v>20050.750341170442</v>
      </c>
      <c r="BN28" s="138">
        <v>20958.159256812578</v>
      </c>
      <c r="BO28" s="138">
        <v>21876.769080423739</v>
      </c>
      <c r="BP28" s="138">
        <v>22372.781161036641</v>
      </c>
      <c r="BQ28" s="138">
        <v>22680.425899336566</v>
      </c>
      <c r="BR28" s="138">
        <v>23348.529061383331</v>
      </c>
      <c r="BS28" s="138">
        <v>23543.900542307059</v>
      </c>
      <c r="BT28" s="138">
        <v>22540.809557222226</v>
      </c>
      <c r="BU28" s="138">
        <v>21041.165053317534</v>
      </c>
      <c r="BV28" s="138">
        <v>19521.151496650509</v>
      </c>
      <c r="BW28" s="138">
        <v>20737.826857493321</v>
      </c>
      <c r="BX28" s="138">
        <v>20580.921874542633</v>
      </c>
      <c r="BY28" s="138">
        <v>20665.307427590753</v>
      </c>
      <c r="BZ28" s="138">
        <v>20905.819293325472</v>
      </c>
      <c r="CA28" s="139">
        <v>21125.988317959633</v>
      </c>
    </row>
    <row r="29" spans="1:79" x14ac:dyDescent="0.4">
      <c r="A29" s="136"/>
      <c r="B29" s="64" t="s">
        <v>158</v>
      </c>
      <c r="C29" s="137"/>
      <c r="D29" s="138">
        <v>0</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38">
        <v>0</v>
      </c>
      <c r="AD29" s="138">
        <v>0</v>
      </c>
      <c r="AE29" s="138">
        <v>0</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c r="BD29" s="138">
        <v>0</v>
      </c>
      <c r="BE29" s="138">
        <v>0</v>
      </c>
      <c r="BF29" s="138">
        <v>0</v>
      </c>
      <c r="BG29" s="138">
        <v>0</v>
      </c>
      <c r="BH29" s="138">
        <v>0</v>
      </c>
      <c r="BI29" s="138">
        <v>0</v>
      </c>
      <c r="BJ29" s="138">
        <v>0</v>
      </c>
      <c r="BK29" s="138">
        <v>0</v>
      </c>
      <c r="BL29" s="138">
        <v>1938.6668530876409</v>
      </c>
      <c r="BM29" s="138">
        <v>3175.2103756669862</v>
      </c>
      <c r="BN29" s="138">
        <v>3500.1867085372155</v>
      </c>
      <c r="BO29" s="138">
        <v>3825.0992296233126</v>
      </c>
      <c r="BP29" s="138">
        <v>4021.1221459061362</v>
      </c>
      <c r="BQ29" s="138">
        <v>3510.0945366621963</v>
      </c>
      <c r="BR29" s="138">
        <v>2568.2946889724712</v>
      </c>
      <c r="BS29" s="138">
        <v>2018.9473192023113</v>
      </c>
      <c r="BT29" s="138">
        <v>1689.6415306398267</v>
      </c>
      <c r="BU29" s="138">
        <v>1461.6057070687657</v>
      </c>
      <c r="BV29" s="138">
        <v>1071.7623175770264</v>
      </c>
      <c r="BW29" s="138">
        <v>2078.0139783208438</v>
      </c>
      <c r="BX29" s="138">
        <v>2161.9560499126778</v>
      </c>
      <c r="BY29" s="138">
        <v>2205.9364524986704</v>
      </c>
      <c r="BZ29" s="138">
        <v>2238.6419332338273</v>
      </c>
      <c r="CA29" s="139">
        <v>2269.3413047522426</v>
      </c>
    </row>
    <row r="30" spans="1:79" x14ac:dyDescent="0.4">
      <c r="A30" s="136"/>
      <c r="B30" s="64" t="s">
        <v>159</v>
      </c>
      <c r="C30" s="137"/>
      <c r="D30" s="138">
        <v>0</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38">
        <v>0</v>
      </c>
      <c r="AD30" s="138">
        <v>0</v>
      </c>
      <c r="AE30" s="138">
        <v>0</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c r="BD30" s="138">
        <v>0</v>
      </c>
      <c r="BE30" s="138">
        <v>0</v>
      </c>
      <c r="BF30" s="138">
        <v>0</v>
      </c>
      <c r="BG30" s="138">
        <v>0</v>
      </c>
      <c r="BH30" s="138">
        <v>0</v>
      </c>
      <c r="BI30" s="138">
        <v>0</v>
      </c>
      <c r="BJ30" s="138">
        <v>0</v>
      </c>
      <c r="BK30" s="138">
        <v>0</v>
      </c>
      <c r="BL30" s="138">
        <v>418.43860815404548</v>
      </c>
      <c r="BM30" s="138">
        <v>457.37099553915658</v>
      </c>
      <c r="BN30" s="138">
        <v>464.68159132969714</v>
      </c>
      <c r="BO30" s="138">
        <v>497.34785051987058</v>
      </c>
      <c r="BP30" s="138">
        <v>502.97454740615274</v>
      </c>
      <c r="BQ30" s="138">
        <v>520.40071999259249</v>
      </c>
      <c r="BR30" s="138">
        <v>615.35420321074753</v>
      </c>
      <c r="BS30" s="138">
        <v>680.07467398925951</v>
      </c>
      <c r="BT30" s="138">
        <v>577.97102686932317</v>
      </c>
      <c r="BU30" s="138">
        <v>648.58750010071435</v>
      </c>
      <c r="BV30" s="138">
        <v>597.57036939226793</v>
      </c>
      <c r="BW30" s="138">
        <v>596.09366518006607</v>
      </c>
      <c r="BX30" s="138">
        <v>595.99319170101796</v>
      </c>
      <c r="BY30" s="138">
        <v>602.47734299403601</v>
      </c>
      <c r="BZ30" s="138">
        <v>610.86460595936057</v>
      </c>
      <c r="CA30" s="139">
        <v>618.83653258200604</v>
      </c>
    </row>
    <row r="31" spans="1:79" ht="27" customHeight="1" x14ac:dyDescent="0.4">
      <c r="A31" s="136"/>
      <c r="B31" s="54" t="s">
        <v>160</v>
      </c>
      <c r="C31" s="137" t="s">
        <v>137</v>
      </c>
      <c r="D31" s="138">
        <v>0</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38">
        <v>0</v>
      </c>
      <c r="AD31" s="138">
        <v>0</v>
      </c>
      <c r="AE31" s="138">
        <v>0</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11976.653348720185</v>
      </c>
      <c r="AZ31" s="138">
        <v>11627.93465340826</v>
      </c>
      <c r="BA31" s="138">
        <v>11175.546257160937</v>
      </c>
      <c r="BB31" s="138">
        <v>10792.501787716865</v>
      </c>
      <c r="BC31" s="138">
        <v>10068.485214900305</v>
      </c>
      <c r="BD31" s="138">
        <v>9811.898070992389</v>
      </c>
      <c r="BE31" s="138">
        <v>9690.0147859481021</v>
      </c>
      <c r="BF31" s="138">
        <v>9467.9806154829275</v>
      </c>
      <c r="BG31" s="138">
        <v>9228.9979722092485</v>
      </c>
      <c r="BH31" s="138">
        <v>8903.9022668642228</v>
      </c>
      <c r="BI31" s="138">
        <v>8660.6940840419393</v>
      </c>
      <c r="BJ31" s="138">
        <v>8304.7851134998982</v>
      </c>
      <c r="BK31" s="138">
        <v>8216.1030346357984</v>
      </c>
      <c r="BL31" s="138">
        <v>7829.337070863392</v>
      </c>
      <c r="BM31" s="138">
        <v>7237.1917136612665</v>
      </c>
      <c r="BN31" s="138">
        <v>6462.5624813144832</v>
      </c>
      <c r="BO31" s="138">
        <v>5666.0305222495172</v>
      </c>
      <c r="BP31" s="138">
        <v>3686.668324607389</v>
      </c>
      <c r="BQ31" s="138">
        <v>1311.5732689921406</v>
      </c>
      <c r="BR31" s="138">
        <v>266.80838325144691</v>
      </c>
      <c r="BS31" s="138">
        <v>67.033925036686696</v>
      </c>
      <c r="BT31" s="138">
        <v>15.76455321595377</v>
      </c>
      <c r="BU31" s="138">
        <v>9.2688227988523284</v>
      </c>
      <c r="BV31" s="138">
        <v>2.9622240889150269</v>
      </c>
      <c r="BW31" s="138">
        <v>0.886878877849406</v>
      </c>
      <c r="BX31" s="138">
        <v>0.91474094106126069</v>
      </c>
      <c r="BY31" s="138">
        <v>0.67165059182501718</v>
      </c>
      <c r="BZ31" s="138">
        <v>4.6941517318552233</v>
      </c>
      <c r="CA31" s="139">
        <v>2.2983079406171241</v>
      </c>
    </row>
    <row r="32" spans="1:79" x14ac:dyDescent="0.4">
      <c r="A32" s="136"/>
      <c r="B32" s="54" t="s">
        <v>26</v>
      </c>
      <c r="C32" s="137" t="s">
        <v>144</v>
      </c>
      <c r="D32" s="138">
        <v>2029.6209985844446</v>
      </c>
      <c r="E32" s="138">
        <v>2380.9889858593833</v>
      </c>
      <c r="F32" s="138">
        <v>2610.1916100819658</v>
      </c>
      <c r="G32" s="138">
        <v>2722.9395317008893</v>
      </c>
      <c r="H32" s="138">
        <v>3129.2696556174956</v>
      </c>
      <c r="I32" s="138">
        <v>3109.3462331620026</v>
      </c>
      <c r="J32" s="138">
        <v>3176.340625816666</v>
      </c>
      <c r="K32" s="138">
        <v>2778.9570712618201</v>
      </c>
      <c r="L32" s="138">
        <v>2778.7833388842851</v>
      </c>
      <c r="M32" s="138">
        <v>2617.5431983035478</v>
      </c>
      <c r="N32" s="138">
        <v>2813.795178397575</v>
      </c>
      <c r="O32" s="138">
        <v>3367.8139966752706</v>
      </c>
      <c r="P32" s="138">
        <v>3736.7182364390605</v>
      </c>
      <c r="Q32" s="138">
        <v>3447.5069128619034</v>
      </c>
      <c r="R32" s="138">
        <v>3903.2455170428907</v>
      </c>
      <c r="S32" s="138">
        <v>4181.5071385210804</v>
      </c>
      <c r="T32" s="138">
        <v>4100.8230666920235</v>
      </c>
      <c r="U32" s="138">
        <v>4288.3713148613424</v>
      </c>
      <c r="V32" s="138">
        <v>4940.4861798629363</v>
      </c>
      <c r="W32" s="138">
        <v>6231.6162174044048</v>
      </c>
      <c r="X32" s="138">
        <v>6593.3898276257141</v>
      </c>
      <c r="Y32" s="138">
        <v>6780.0046734887474</v>
      </c>
      <c r="Z32" s="138">
        <v>6865.8178051718032</v>
      </c>
      <c r="AA32" s="138">
        <v>7817.9696863605404</v>
      </c>
      <c r="AB32" s="138">
        <v>7900.367909913225</v>
      </c>
      <c r="AC32" s="138">
        <v>7261.5950010519828</v>
      </c>
      <c r="AD32" s="138">
        <v>8239.0463308749186</v>
      </c>
      <c r="AE32" s="138">
        <v>9025.7566168452249</v>
      </c>
      <c r="AF32" s="138">
        <v>10388.171575646775</v>
      </c>
      <c r="AG32" s="138">
        <v>7617.7204878438051</v>
      </c>
      <c r="AH32" s="138">
        <v>7472.9457016923707</v>
      </c>
      <c r="AI32" s="138">
        <v>6860.7102822623929</v>
      </c>
      <c r="AJ32" s="138">
        <v>7441.565265800029</v>
      </c>
      <c r="AK32" s="138">
        <v>10093.499990788601</v>
      </c>
      <c r="AL32" s="138">
        <v>13371.033187538222</v>
      </c>
      <c r="AM32" s="138">
        <v>15476.524788329665</v>
      </c>
      <c r="AN32" s="138">
        <v>16950.609577221421</v>
      </c>
      <c r="AO32" s="138">
        <v>18492.024900970231</v>
      </c>
      <c r="AP32" s="138">
        <v>18994.942298909918</v>
      </c>
      <c r="AQ32" s="138">
        <v>17968.607184675835</v>
      </c>
      <c r="AR32" s="138">
        <v>16081.650914061549</v>
      </c>
      <c r="AS32" s="138">
        <v>15114.724925899367</v>
      </c>
      <c r="AT32" s="138">
        <v>16190.740742586695</v>
      </c>
      <c r="AU32" s="138">
        <v>20046.297920945402</v>
      </c>
      <c r="AV32" s="138">
        <v>24829.750244834941</v>
      </c>
      <c r="AW32" s="138">
        <v>26403.062905991377</v>
      </c>
      <c r="AX32" s="138">
        <v>26536.985656823686</v>
      </c>
      <c r="AY32" s="138">
        <v>26226.191109082876</v>
      </c>
      <c r="AZ32" s="138">
        <v>21922.502272157053</v>
      </c>
      <c r="BA32" s="138">
        <v>18040.211370426518</v>
      </c>
      <c r="BB32" s="138">
        <v>17550.439743995365</v>
      </c>
      <c r="BC32" s="138">
        <v>17916.047684353063</v>
      </c>
      <c r="BD32" s="138">
        <v>19027.587916311641</v>
      </c>
      <c r="BE32" s="138">
        <v>20245.535750565537</v>
      </c>
      <c r="BF32" s="138">
        <v>19946.659824546987</v>
      </c>
      <c r="BG32" s="138">
        <v>17649.26721013277</v>
      </c>
      <c r="BH32" s="138">
        <v>13403.797552139022</v>
      </c>
      <c r="BI32" s="138">
        <v>11916.71326261303</v>
      </c>
      <c r="BJ32" s="138">
        <v>11179.134892803533</v>
      </c>
      <c r="BK32" s="138">
        <v>11142.385469739522</v>
      </c>
      <c r="BL32" s="138">
        <v>10435.441576455098</v>
      </c>
      <c r="BM32" s="138">
        <v>9921.268780602335</v>
      </c>
      <c r="BN32" s="138">
        <v>9138.2490682809621</v>
      </c>
      <c r="BO32" s="138">
        <v>8033.2703446163969</v>
      </c>
      <c r="BP32" s="138">
        <v>5974.7089393314382</v>
      </c>
      <c r="BQ32" s="138">
        <v>3959.5095093040527</v>
      </c>
      <c r="BR32" s="138">
        <v>3157.1165953162563</v>
      </c>
      <c r="BS32" s="138">
        <v>2748.4945795329263</v>
      </c>
      <c r="BT32" s="138">
        <v>2362.1126994111305</v>
      </c>
      <c r="BU32" s="138">
        <v>2220.2287799250603</v>
      </c>
      <c r="BV32" s="138">
        <v>1886.4291557526319</v>
      </c>
      <c r="BW32" s="138">
        <v>2186.7022663347934</v>
      </c>
      <c r="BX32" s="138">
        <v>2145.4453556350131</v>
      </c>
      <c r="BY32" s="138">
        <v>2124.1316029313866</v>
      </c>
      <c r="BZ32" s="138">
        <v>2157.960018748372</v>
      </c>
      <c r="CA32" s="139">
        <v>2140.0240041892243</v>
      </c>
    </row>
    <row r="33" spans="1:79" x14ac:dyDescent="0.4">
      <c r="A33" s="136"/>
      <c r="B33" s="54" t="s">
        <v>161</v>
      </c>
      <c r="C33" s="137" t="s">
        <v>144</v>
      </c>
      <c r="D33" s="138">
        <v>0</v>
      </c>
      <c r="E33" s="138">
        <v>0</v>
      </c>
      <c r="F33" s="138">
        <v>0</v>
      </c>
      <c r="G33" s="138">
        <v>0</v>
      </c>
      <c r="H33" s="138">
        <v>0</v>
      </c>
      <c r="I33" s="138">
        <v>0</v>
      </c>
      <c r="J33" s="138">
        <v>0</v>
      </c>
      <c r="K33" s="138">
        <v>0</v>
      </c>
      <c r="L33" s="138">
        <v>0</v>
      </c>
      <c r="M33" s="138">
        <v>0</v>
      </c>
      <c r="N33" s="138">
        <v>0</v>
      </c>
      <c r="O33" s="138">
        <v>0</v>
      </c>
      <c r="P33" s="138">
        <v>0</v>
      </c>
      <c r="Q33" s="138">
        <v>0</v>
      </c>
      <c r="R33" s="138">
        <v>0</v>
      </c>
      <c r="S33" s="138">
        <v>0</v>
      </c>
      <c r="T33" s="138">
        <v>0</v>
      </c>
      <c r="U33" s="138">
        <v>0</v>
      </c>
      <c r="V33" s="138">
        <v>0</v>
      </c>
      <c r="W33" s="138">
        <v>0</v>
      </c>
      <c r="X33" s="138">
        <v>0</v>
      </c>
      <c r="Y33" s="138">
        <v>0</v>
      </c>
      <c r="Z33" s="138">
        <v>0</v>
      </c>
      <c r="AA33" s="138">
        <v>0</v>
      </c>
      <c r="AB33" s="138">
        <v>0</v>
      </c>
      <c r="AC33" s="138">
        <v>0</v>
      </c>
      <c r="AD33" s="138">
        <v>0</v>
      </c>
      <c r="AE33" s="138">
        <v>0</v>
      </c>
      <c r="AF33" s="138">
        <v>0</v>
      </c>
      <c r="AG33" s="138">
        <v>0</v>
      </c>
      <c r="AH33" s="138">
        <v>0</v>
      </c>
      <c r="AI33" s="138">
        <v>0</v>
      </c>
      <c r="AJ33" s="138">
        <v>0</v>
      </c>
      <c r="AK33" s="138">
        <v>0</v>
      </c>
      <c r="AL33" s="138">
        <v>0</v>
      </c>
      <c r="AM33" s="138">
        <v>0</v>
      </c>
      <c r="AN33" s="138">
        <v>0</v>
      </c>
      <c r="AO33" s="138">
        <v>0</v>
      </c>
      <c r="AP33" s="138">
        <v>0</v>
      </c>
      <c r="AQ33" s="138">
        <v>0</v>
      </c>
      <c r="AR33" s="138">
        <v>2.7043216980780178</v>
      </c>
      <c r="AS33" s="138">
        <v>21.132884361242105</v>
      </c>
      <c r="AT33" s="138">
        <v>44.443068549079001</v>
      </c>
      <c r="AU33" s="138">
        <v>79.007664892190022</v>
      </c>
      <c r="AV33" s="138">
        <v>145.15258808314607</v>
      </c>
      <c r="AW33" s="138">
        <v>184.94704876480913</v>
      </c>
      <c r="AX33" s="138">
        <v>164.06503647574465</v>
      </c>
      <c r="AY33" s="138">
        <v>164.2195449483113</v>
      </c>
      <c r="AZ33" s="138">
        <v>166.06058010311801</v>
      </c>
      <c r="BA33" s="138">
        <v>162.0651053723455</v>
      </c>
      <c r="BB33" s="138">
        <v>166.79235694210064</v>
      </c>
      <c r="BC33" s="138">
        <v>185.7765447845351</v>
      </c>
      <c r="BD33" s="138">
        <v>191.93444532674755</v>
      </c>
      <c r="BE33" s="138">
        <v>213.55081807370965</v>
      </c>
      <c r="BF33" s="138">
        <v>235.84789194418221</v>
      </c>
      <c r="BG33" s="138">
        <v>259.51756408239794</v>
      </c>
      <c r="BH33" s="138">
        <v>279.8863909160637</v>
      </c>
      <c r="BI33" s="138">
        <v>300.99602249646853</v>
      </c>
      <c r="BJ33" s="138">
        <v>327.97846054190006</v>
      </c>
      <c r="BK33" s="138">
        <v>365.61842636730938</v>
      </c>
      <c r="BL33" s="138">
        <v>390.4681203524255</v>
      </c>
      <c r="BM33" s="138">
        <v>404.1368262318494</v>
      </c>
      <c r="BN33" s="138">
        <v>406.91539716203687</v>
      </c>
      <c r="BO33" s="138">
        <v>374.24450081735199</v>
      </c>
      <c r="BP33" s="138">
        <v>342.14256313733443</v>
      </c>
      <c r="BQ33" s="138">
        <v>315.60469851190982</v>
      </c>
      <c r="BR33" s="138">
        <v>296.367660444053</v>
      </c>
      <c r="BS33" s="138">
        <v>0</v>
      </c>
      <c r="BT33" s="138">
        <v>0</v>
      </c>
      <c r="BU33" s="138">
        <v>0</v>
      </c>
      <c r="BV33" s="138">
        <v>0</v>
      </c>
      <c r="BW33" s="138">
        <v>0</v>
      </c>
      <c r="BX33" s="138">
        <v>0</v>
      </c>
      <c r="BY33" s="138">
        <v>0</v>
      </c>
      <c r="BZ33" s="138">
        <v>0</v>
      </c>
      <c r="CA33" s="139">
        <v>0</v>
      </c>
    </row>
    <row r="34" spans="1:79" x14ac:dyDescent="0.4">
      <c r="A34" s="136"/>
      <c r="B34" s="54" t="s">
        <v>27</v>
      </c>
      <c r="C34" s="137" t="s">
        <v>134</v>
      </c>
      <c r="D34" s="138">
        <v>0</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1005.3612555492122</v>
      </c>
      <c r="AA34" s="138">
        <v>1021.4310254396842</v>
      </c>
      <c r="AB34" s="138">
        <v>1041.029289621828</v>
      </c>
      <c r="AC34" s="138">
        <v>1070.0972027981961</v>
      </c>
      <c r="AD34" s="138">
        <v>1123.2721076489881</v>
      </c>
      <c r="AE34" s="138">
        <v>1180.4823093886394</v>
      </c>
      <c r="AF34" s="138">
        <v>1191.2512965252263</v>
      </c>
      <c r="AG34" s="138">
        <v>1195.6254518306907</v>
      </c>
      <c r="AH34" s="138">
        <v>1211.1821028367519</v>
      </c>
      <c r="AI34" s="138">
        <v>1167.3447345938996</v>
      </c>
      <c r="AJ34" s="138">
        <v>1130.8429433940921</v>
      </c>
      <c r="AK34" s="138">
        <v>1141.5277103956539</v>
      </c>
      <c r="AL34" s="138">
        <v>1156.7741200840744</v>
      </c>
      <c r="AM34" s="138">
        <v>1184.5408815102105</v>
      </c>
      <c r="AN34" s="138">
        <v>1155.3661241970087</v>
      </c>
      <c r="AO34" s="138">
        <v>1167.2376716970196</v>
      </c>
      <c r="AP34" s="138">
        <v>1204.3246529754563</v>
      </c>
      <c r="AQ34" s="138">
        <v>1161.0981511885641</v>
      </c>
      <c r="AR34" s="138">
        <v>1089.3283534619629</v>
      </c>
      <c r="AS34" s="138">
        <v>1049.9248627885468</v>
      </c>
      <c r="AT34" s="138">
        <v>1063.6540283857084</v>
      </c>
      <c r="AU34" s="138">
        <v>1126.8575685528629</v>
      </c>
      <c r="AV34" s="138">
        <v>1120.6200848457956</v>
      </c>
      <c r="AW34" s="138">
        <v>1124.793523931341</v>
      </c>
      <c r="AX34" s="138">
        <v>1144.2027429597831</v>
      </c>
      <c r="AY34" s="138">
        <v>1148.2579122952693</v>
      </c>
      <c r="AZ34" s="138">
        <v>1127.547650924723</v>
      </c>
      <c r="BA34" s="138">
        <v>1126.2266640549374</v>
      </c>
      <c r="BB34" s="138">
        <v>1132.6188507138042</v>
      </c>
      <c r="BC34" s="138">
        <v>1116.8316168583008</v>
      </c>
      <c r="BD34" s="138">
        <v>1100.6546284490419</v>
      </c>
      <c r="BE34" s="138">
        <v>1117.6798156210216</v>
      </c>
      <c r="BF34" s="138">
        <v>1096.303121577731</v>
      </c>
      <c r="BG34" s="138">
        <v>1075.3519747059124</v>
      </c>
      <c r="BH34" s="138">
        <v>1061.9310540082622</v>
      </c>
      <c r="BI34" s="138">
        <v>1025.7355686217747</v>
      </c>
      <c r="BJ34" s="138">
        <v>999.76157021738356</v>
      </c>
      <c r="BK34" s="138">
        <v>980.95285191126084</v>
      </c>
      <c r="BL34" s="138">
        <v>980.76142430960431</v>
      </c>
      <c r="BM34" s="138">
        <v>999.77003577412381</v>
      </c>
      <c r="BN34" s="138">
        <v>1033.4056997696462</v>
      </c>
      <c r="BO34" s="138">
        <v>1019.0678361713634</v>
      </c>
      <c r="BP34" s="138">
        <v>1018.7748391408383</v>
      </c>
      <c r="BQ34" s="138">
        <v>995.38970997635931</v>
      </c>
      <c r="BR34" s="138">
        <v>990.67909089284558</v>
      </c>
      <c r="BS34" s="138">
        <v>965.60833181405155</v>
      </c>
      <c r="BT34" s="138">
        <v>911.36147938745955</v>
      </c>
      <c r="BU34" s="138">
        <v>872.45173875090006</v>
      </c>
      <c r="BV34" s="138">
        <v>856.12240804998953</v>
      </c>
      <c r="BW34" s="138">
        <v>847.75451453003882</v>
      </c>
      <c r="BX34" s="138">
        <v>834.23369671716614</v>
      </c>
      <c r="BY34" s="138">
        <v>818.95443803157298</v>
      </c>
      <c r="BZ34" s="138">
        <v>804.72442692176071</v>
      </c>
      <c r="CA34" s="139">
        <v>793.33682087197178</v>
      </c>
    </row>
    <row r="35" spans="1:79" x14ac:dyDescent="0.4">
      <c r="A35" s="136"/>
      <c r="B35" s="54" t="s">
        <v>163</v>
      </c>
      <c r="C35" s="137" t="s">
        <v>137</v>
      </c>
      <c r="D35" s="138">
        <v>0</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1109.1912090096807</v>
      </c>
      <c r="AB35" s="138">
        <v>2201.097527140003</v>
      </c>
      <c r="AC35" s="138">
        <v>2492.5009494800297</v>
      </c>
      <c r="AD35" s="138">
        <v>2744.5024199006261</v>
      </c>
      <c r="AE35" s="138">
        <v>3092.560078291905</v>
      </c>
      <c r="AF35" s="138">
        <v>3408.4685292057425</v>
      </c>
      <c r="AG35" s="138">
        <v>3732.8374163279841</v>
      </c>
      <c r="AH35" s="138">
        <v>4021.316072659572</v>
      </c>
      <c r="AI35" s="138">
        <v>4075.4667049857198</v>
      </c>
      <c r="AJ35" s="138">
        <v>3952.7944829884677</v>
      </c>
      <c r="AK35" s="138">
        <v>4261.2887281799613</v>
      </c>
      <c r="AL35" s="138">
        <v>4618.3989305612295</v>
      </c>
      <c r="AM35" s="138">
        <v>5180.9825471661543</v>
      </c>
      <c r="AN35" s="138">
        <v>5611.7783175283275</v>
      </c>
      <c r="AO35" s="138">
        <v>5833.7048740772316</v>
      </c>
      <c r="AP35" s="138">
        <v>6376.5723197278967</v>
      </c>
      <c r="AQ35" s="138">
        <v>6704.1356724519455</v>
      </c>
      <c r="AR35" s="138">
        <v>7125.3213576564494</v>
      </c>
      <c r="AS35" s="138">
        <v>7555.6038509158952</v>
      </c>
      <c r="AT35" s="138">
        <v>8065.2037989626697</v>
      </c>
      <c r="AU35" s="138">
        <v>9442.0493929757558</v>
      </c>
      <c r="AV35" s="138">
        <v>10424.81351437388</v>
      </c>
      <c r="AW35" s="138">
        <v>11583.902819620746</v>
      </c>
      <c r="AX35" s="138">
        <v>12477.600019350924</v>
      </c>
      <c r="AY35" s="138">
        <v>425.77706993668721</v>
      </c>
      <c r="AZ35" s="138">
        <v>0</v>
      </c>
      <c r="BA35" s="138">
        <v>0</v>
      </c>
      <c r="BB35" s="138">
        <v>0</v>
      </c>
      <c r="BC35" s="138">
        <v>0</v>
      </c>
      <c r="BD35" s="138">
        <v>0</v>
      </c>
      <c r="BE35" s="138">
        <v>0</v>
      </c>
      <c r="BF35" s="138">
        <v>0</v>
      </c>
      <c r="BG35" s="138">
        <v>0</v>
      </c>
      <c r="BH35" s="138">
        <v>0</v>
      </c>
      <c r="BI35" s="138">
        <v>0</v>
      </c>
      <c r="BJ35" s="138">
        <v>0</v>
      </c>
      <c r="BK35" s="138">
        <v>0</v>
      </c>
      <c r="BL35" s="138">
        <v>0</v>
      </c>
      <c r="BM35" s="138">
        <v>0</v>
      </c>
      <c r="BN35" s="138">
        <v>0</v>
      </c>
      <c r="BO35" s="138">
        <v>0</v>
      </c>
      <c r="BP35" s="138">
        <v>0</v>
      </c>
      <c r="BQ35" s="138">
        <v>0</v>
      </c>
      <c r="BR35" s="138">
        <v>0</v>
      </c>
      <c r="BS35" s="138">
        <v>0</v>
      </c>
      <c r="BT35" s="138">
        <v>0</v>
      </c>
      <c r="BU35" s="138">
        <v>0</v>
      </c>
      <c r="BV35" s="138">
        <v>0</v>
      </c>
      <c r="BW35" s="138">
        <v>0</v>
      </c>
      <c r="BX35" s="138">
        <v>0</v>
      </c>
      <c r="BY35" s="138">
        <v>0</v>
      </c>
      <c r="BZ35" s="138">
        <v>0</v>
      </c>
      <c r="CA35" s="139">
        <v>0</v>
      </c>
    </row>
    <row r="36" spans="1:79" ht="27" customHeight="1" x14ac:dyDescent="0.4">
      <c r="A36" s="136"/>
      <c r="B36" s="54" t="s">
        <v>164</v>
      </c>
      <c r="C36" s="137" t="s">
        <v>144</v>
      </c>
      <c r="D36" s="138">
        <v>0</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38">
        <v>0</v>
      </c>
      <c r="AD36" s="138">
        <v>0</v>
      </c>
      <c r="AE36" s="138">
        <v>0</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c r="BD36" s="138">
        <v>0</v>
      </c>
      <c r="BE36" s="138">
        <v>0</v>
      </c>
      <c r="BF36" s="138">
        <v>0</v>
      </c>
      <c r="BG36" s="138">
        <v>0</v>
      </c>
      <c r="BH36" s="138">
        <v>0</v>
      </c>
      <c r="BI36" s="138">
        <v>0</v>
      </c>
      <c r="BJ36" s="138">
        <v>0</v>
      </c>
      <c r="BK36" s="138">
        <v>0</v>
      </c>
      <c r="BL36" s="138">
        <v>109.16362165536307</v>
      </c>
      <c r="BM36" s="138">
        <v>126.73711916127876</v>
      </c>
      <c r="BN36" s="138">
        <v>127.85495778252887</v>
      </c>
      <c r="BO36" s="138">
        <v>133.13007142820564</v>
      </c>
      <c r="BP36" s="138">
        <v>123.8260483277887</v>
      </c>
      <c r="BQ36" s="138">
        <v>112.04209613203118</v>
      </c>
      <c r="BR36" s="138">
        <v>17.129379846837111</v>
      </c>
      <c r="BS36" s="138">
        <v>0</v>
      </c>
      <c r="BT36" s="138">
        <v>0</v>
      </c>
      <c r="BU36" s="138">
        <v>0</v>
      </c>
      <c r="BV36" s="138">
        <v>0</v>
      </c>
      <c r="BW36" s="138">
        <v>0</v>
      </c>
      <c r="BX36" s="138">
        <v>0</v>
      </c>
      <c r="BY36" s="138">
        <v>0</v>
      </c>
      <c r="BZ36" s="138">
        <v>0</v>
      </c>
      <c r="CA36" s="139">
        <v>0</v>
      </c>
    </row>
    <row r="37" spans="1:79" x14ac:dyDescent="0.4">
      <c r="A37" s="136"/>
      <c r="B37" s="54" t="s">
        <v>165</v>
      </c>
      <c r="C37" s="137" t="s">
        <v>134</v>
      </c>
      <c r="D37" s="138">
        <v>0</v>
      </c>
      <c r="E37" s="138">
        <v>0</v>
      </c>
      <c r="F37" s="138">
        <v>0</v>
      </c>
      <c r="G37" s="138">
        <v>0</v>
      </c>
      <c r="H37" s="138">
        <v>0</v>
      </c>
      <c r="I37" s="138">
        <v>0</v>
      </c>
      <c r="J37" s="138">
        <v>0</v>
      </c>
      <c r="K37" s="138">
        <v>0</v>
      </c>
      <c r="L37" s="138">
        <v>0</v>
      </c>
      <c r="M37" s="138">
        <v>0</v>
      </c>
      <c r="N37" s="138">
        <v>0</v>
      </c>
      <c r="O37" s="138">
        <v>0</v>
      </c>
      <c r="P37" s="138">
        <v>0</v>
      </c>
      <c r="Q37" s="138">
        <v>0</v>
      </c>
      <c r="R37" s="138">
        <v>0</v>
      </c>
      <c r="S37" s="138">
        <v>0</v>
      </c>
      <c r="T37" s="138">
        <v>0</v>
      </c>
      <c r="U37" s="138">
        <v>0</v>
      </c>
      <c r="V37" s="138">
        <v>0</v>
      </c>
      <c r="W37" s="138">
        <v>0</v>
      </c>
      <c r="X37" s="138">
        <v>0</v>
      </c>
      <c r="Y37" s="138">
        <v>0</v>
      </c>
      <c r="Z37" s="138">
        <v>0</v>
      </c>
      <c r="AA37" s="138">
        <v>0</v>
      </c>
      <c r="AB37" s="138">
        <v>0</v>
      </c>
      <c r="AC37" s="138">
        <v>0</v>
      </c>
      <c r="AD37" s="138">
        <v>0</v>
      </c>
      <c r="AE37" s="138">
        <v>0</v>
      </c>
      <c r="AF37" s="138">
        <v>0</v>
      </c>
      <c r="AG37" s="138">
        <v>0</v>
      </c>
      <c r="AH37" s="138">
        <v>0</v>
      </c>
      <c r="AI37" s="138">
        <v>0</v>
      </c>
      <c r="AJ37" s="138">
        <v>0</v>
      </c>
      <c r="AK37" s="138">
        <v>0</v>
      </c>
      <c r="AL37" s="138">
        <v>0</v>
      </c>
      <c r="AM37" s="138">
        <v>0</v>
      </c>
      <c r="AN37" s="138">
        <v>0</v>
      </c>
      <c r="AO37" s="138">
        <v>0</v>
      </c>
      <c r="AP37" s="138">
        <v>0</v>
      </c>
      <c r="AQ37" s="138">
        <v>0</v>
      </c>
      <c r="AR37" s="138">
        <v>0</v>
      </c>
      <c r="AS37" s="138">
        <v>0</v>
      </c>
      <c r="AT37" s="138">
        <v>0</v>
      </c>
      <c r="AU37" s="138">
        <v>0</v>
      </c>
      <c r="AV37" s="138">
        <v>0</v>
      </c>
      <c r="AW37" s="138">
        <v>0</v>
      </c>
      <c r="AX37" s="138">
        <v>0</v>
      </c>
      <c r="AY37" s="138">
        <v>0</v>
      </c>
      <c r="AZ37" s="138">
        <v>0</v>
      </c>
      <c r="BA37" s="138">
        <v>0</v>
      </c>
      <c r="BB37" s="138">
        <v>0</v>
      </c>
      <c r="BC37" s="138">
        <v>0</v>
      </c>
      <c r="BD37" s="138">
        <v>0</v>
      </c>
      <c r="BE37" s="138">
        <v>7.5477967863644668</v>
      </c>
      <c r="BF37" s="138">
        <v>7.9339353578742191</v>
      </c>
      <c r="BG37" s="138">
        <v>6.8537401855614419</v>
      </c>
      <c r="BH37" s="138">
        <v>24.438185697778213</v>
      </c>
      <c r="BI37" s="138">
        <v>49.664906602469323</v>
      </c>
      <c r="BJ37" s="138">
        <v>50.942217536166112</v>
      </c>
      <c r="BK37" s="138">
        <v>57.92257546234125</v>
      </c>
      <c r="BL37" s="138">
        <v>46.417290466705538</v>
      </c>
      <c r="BM37" s="138">
        <v>57.420892778282159</v>
      </c>
      <c r="BN37" s="138">
        <v>70.628349359826686</v>
      </c>
      <c r="BO37" s="138">
        <v>60.114472148437123</v>
      </c>
      <c r="BP37" s="138">
        <v>63.957012568912482</v>
      </c>
      <c r="BQ37" s="138">
        <v>0.68843273501110702</v>
      </c>
      <c r="BR37" s="138">
        <v>0.22882780572481534</v>
      </c>
      <c r="BS37" s="138">
        <v>0.16427581594587054</v>
      </c>
      <c r="BT37" s="138">
        <v>0</v>
      </c>
      <c r="BU37" s="138">
        <v>0</v>
      </c>
      <c r="BV37" s="138">
        <v>0</v>
      </c>
      <c r="BW37" s="138">
        <v>0</v>
      </c>
      <c r="BX37" s="138">
        <v>0</v>
      </c>
      <c r="BY37" s="138">
        <v>0</v>
      </c>
      <c r="BZ37" s="138">
        <v>0</v>
      </c>
      <c r="CA37" s="139">
        <v>0</v>
      </c>
    </row>
    <row r="38" spans="1:79" x14ac:dyDescent="0.4">
      <c r="A38" s="136"/>
      <c r="B38" s="54" t="s">
        <v>166</v>
      </c>
      <c r="C38" s="142"/>
      <c r="D38" s="138">
        <f t="shared" ref="D38:AI38" si="5">SUM(D39:D40)</f>
        <v>0</v>
      </c>
      <c r="E38" s="138">
        <f t="shared" si="5"/>
        <v>0</v>
      </c>
      <c r="F38" s="138">
        <f t="shared" si="5"/>
        <v>0</v>
      </c>
      <c r="G38" s="138">
        <f t="shared" si="5"/>
        <v>0</v>
      </c>
      <c r="H38" s="138">
        <f t="shared" si="5"/>
        <v>0</v>
      </c>
      <c r="I38" s="138">
        <f t="shared" si="5"/>
        <v>0</v>
      </c>
      <c r="J38" s="138">
        <f t="shared" si="5"/>
        <v>0</v>
      </c>
      <c r="K38" s="138">
        <f t="shared" si="5"/>
        <v>0</v>
      </c>
      <c r="L38" s="138">
        <f t="shared" si="5"/>
        <v>0</v>
      </c>
      <c r="M38" s="138">
        <f t="shared" si="5"/>
        <v>0</v>
      </c>
      <c r="N38" s="138">
        <f t="shared" si="5"/>
        <v>0</v>
      </c>
      <c r="O38" s="138">
        <f t="shared" si="5"/>
        <v>0</v>
      </c>
      <c r="P38" s="138">
        <f t="shared" si="5"/>
        <v>0</v>
      </c>
      <c r="Q38" s="138">
        <f t="shared" si="5"/>
        <v>0</v>
      </c>
      <c r="R38" s="138">
        <f t="shared" si="5"/>
        <v>0</v>
      </c>
      <c r="S38" s="138">
        <f t="shared" si="5"/>
        <v>0</v>
      </c>
      <c r="T38" s="138">
        <f t="shared" si="5"/>
        <v>0</v>
      </c>
      <c r="U38" s="138">
        <f t="shared" si="5"/>
        <v>0</v>
      </c>
      <c r="V38" s="138">
        <f t="shared" si="5"/>
        <v>0</v>
      </c>
      <c r="W38" s="138">
        <f t="shared" si="5"/>
        <v>0</v>
      </c>
      <c r="X38" s="138">
        <f t="shared" si="5"/>
        <v>0</v>
      </c>
      <c r="Y38" s="138">
        <f t="shared" si="5"/>
        <v>0</v>
      </c>
      <c r="Z38" s="138">
        <f t="shared" si="5"/>
        <v>0</v>
      </c>
      <c r="AA38" s="138">
        <f t="shared" si="5"/>
        <v>0</v>
      </c>
      <c r="AB38" s="138">
        <f t="shared" si="5"/>
        <v>0</v>
      </c>
      <c r="AC38" s="138">
        <f t="shared" si="5"/>
        <v>0</v>
      </c>
      <c r="AD38" s="138">
        <f t="shared" si="5"/>
        <v>0</v>
      </c>
      <c r="AE38" s="138">
        <f t="shared" si="5"/>
        <v>0</v>
      </c>
      <c r="AF38" s="138">
        <f t="shared" si="5"/>
        <v>0</v>
      </c>
      <c r="AG38" s="138">
        <f t="shared" si="5"/>
        <v>0</v>
      </c>
      <c r="AH38" s="138">
        <f t="shared" si="5"/>
        <v>0</v>
      </c>
      <c r="AI38" s="138">
        <f t="shared" si="5"/>
        <v>0</v>
      </c>
      <c r="AJ38" s="138">
        <f t="shared" ref="AJ38:BV38" si="6">SUM(AJ39:AJ40)</f>
        <v>0</v>
      </c>
      <c r="AK38" s="138">
        <f t="shared" si="6"/>
        <v>0</v>
      </c>
      <c r="AL38" s="138">
        <f t="shared" si="6"/>
        <v>0</v>
      </c>
      <c r="AM38" s="138">
        <f t="shared" si="6"/>
        <v>0</v>
      </c>
      <c r="AN38" s="138">
        <f t="shared" si="6"/>
        <v>0</v>
      </c>
      <c r="AO38" s="138">
        <f t="shared" si="6"/>
        <v>0</v>
      </c>
      <c r="AP38" s="138">
        <f t="shared" si="6"/>
        <v>0</v>
      </c>
      <c r="AQ38" s="138">
        <f t="shared" si="6"/>
        <v>0</v>
      </c>
      <c r="AR38" s="138">
        <f t="shared" si="6"/>
        <v>0</v>
      </c>
      <c r="AS38" s="138">
        <f t="shared" si="6"/>
        <v>0</v>
      </c>
      <c r="AT38" s="138">
        <f t="shared" si="6"/>
        <v>0</v>
      </c>
      <c r="AU38" s="138">
        <f t="shared" si="6"/>
        <v>0</v>
      </c>
      <c r="AV38" s="138">
        <f t="shared" si="6"/>
        <v>0</v>
      </c>
      <c r="AW38" s="138">
        <f t="shared" si="6"/>
        <v>0</v>
      </c>
      <c r="AX38" s="138">
        <f t="shared" si="6"/>
        <v>0</v>
      </c>
      <c r="AY38" s="138">
        <f t="shared" si="6"/>
        <v>0</v>
      </c>
      <c r="AZ38" s="138">
        <f t="shared" si="6"/>
        <v>3287.1896491284324</v>
      </c>
      <c r="BA38" s="138">
        <f t="shared" si="6"/>
        <v>5870.2121810537119</v>
      </c>
      <c r="BB38" s="138">
        <f t="shared" si="6"/>
        <v>5295.6253301659281</v>
      </c>
      <c r="BC38" s="138">
        <f t="shared" si="6"/>
        <v>4826.744063986218</v>
      </c>
      <c r="BD38" s="138">
        <f t="shared" si="6"/>
        <v>4179.6163151625797</v>
      </c>
      <c r="BE38" s="138">
        <f t="shared" si="6"/>
        <v>3740.9776823829025</v>
      </c>
      <c r="BF38" s="138">
        <f t="shared" si="6"/>
        <v>3676.419861161648</v>
      </c>
      <c r="BG38" s="138">
        <f t="shared" si="6"/>
        <v>3512.5387529673699</v>
      </c>
      <c r="BH38" s="138">
        <f t="shared" si="6"/>
        <v>2946.3256724963198</v>
      </c>
      <c r="BI38" s="138">
        <f t="shared" si="6"/>
        <v>3010.0514865287041</v>
      </c>
      <c r="BJ38" s="138">
        <f t="shared" si="6"/>
        <v>3085.817646400727</v>
      </c>
      <c r="BK38" s="138">
        <f t="shared" si="6"/>
        <v>2766.4559112213337</v>
      </c>
      <c r="BL38" s="138">
        <f t="shared" si="6"/>
        <v>3432.7200754587088</v>
      </c>
      <c r="BM38" s="138">
        <f t="shared" si="6"/>
        <v>5549.6452495948979</v>
      </c>
      <c r="BN38" s="138">
        <f t="shared" si="6"/>
        <v>5203.3810624536281</v>
      </c>
      <c r="BO38" s="138">
        <f t="shared" si="6"/>
        <v>5664.5440835219106</v>
      </c>
      <c r="BP38" s="138">
        <f t="shared" si="6"/>
        <v>5818.1510885738462</v>
      </c>
      <c r="BQ38" s="138">
        <f t="shared" si="6"/>
        <v>4794.1120100494609</v>
      </c>
      <c r="BR38" s="138">
        <f t="shared" si="6"/>
        <v>3344.3133813194836</v>
      </c>
      <c r="BS38" s="138">
        <f t="shared" si="6"/>
        <v>2504.295442151672</v>
      </c>
      <c r="BT38" s="138">
        <f t="shared" si="6"/>
        <v>1984.9176442683415</v>
      </c>
      <c r="BU38" s="138">
        <f t="shared" si="6"/>
        <v>1730.5310773353985</v>
      </c>
      <c r="BV38" s="138">
        <f t="shared" si="6"/>
        <v>1314.9485889997329</v>
      </c>
      <c r="BW38" s="138">
        <f>SUM(BW39:BW40)</f>
        <v>2393.1234699976894</v>
      </c>
      <c r="BX38" s="138">
        <f>SUM(BX39:BX40)</f>
        <v>2463.1174721192847</v>
      </c>
      <c r="BY38" s="138">
        <f>SUM(BY39:BY40)</f>
        <v>2474.616299059679</v>
      </c>
      <c r="BZ38" s="138">
        <f>SUM(BZ39:BZ40)</f>
        <v>2476.5762997610836</v>
      </c>
      <c r="CA38" s="139">
        <f>SUM(CA39:CA40)</f>
        <v>2461.6777253030441</v>
      </c>
    </row>
    <row r="39" spans="1:79" x14ac:dyDescent="0.4">
      <c r="A39" s="136"/>
      <c r="B39" s="64" t="s">
        <v>141</v>
      </c>
      <c r="C39" s="137" t="s">
        <v>137</v>
      </c>
      <c r="D39" s="138">
        <v>0</v>
      </c>
      <c r="E39" s="138">
        <v>0</v>
      </c>
      <c r="F39" s="138">
        <v>0</v>
      </c>
      <c r="G39" s="138">
        <v>0</v>
      </c>
      <c r="H39" s="138">
        <v>0</v>
      </c>
      <c r="I39" s="138">
        <v>0</v>
      </c>
      <c r="J39" s="138">
        <v>0</v>
      </c>
      <c r="K39" s="138">
        <v>0</v>
      </c>
      <c r="L39" s="138">
        <v>0</v>
      </c>
      <c r="M39" s="138">
        <v>0</v>
      </c>
      <c r="N39" s="138">
        <v>0</v>
      </c>
      <c r="O39" s="138">
        <v>0</v>
      </c>
      <c r="P39" s="138">
        <v>0</v>
      </c>
      <c r="Q39" s="138">
        <v>0</v>
      </c>
      <c r="R39" s="138">
        <v>0</v>
      </c>
      <c r="S39" s="138">
        <v>0</v>
      </c>
      <c r="T39" s="138">
        <v>0</v>
      </c>
      <c r="U39" s="138">
        <v>0</v>
      </c>
      <c r="V39" s="138">
        <v>0</v>
      </c>
      <c r="W39" s="138">
        <v>0</v>
      </c>
      <c r="X39" s="138">
        <v>0</v>
      </c>
      <c r="Y39" s="138">
        <v>0</v>
      </c>
      <c r="Z39" s="138">
        <v>0</v>
      </c>
      <c r="AA39" s="138">
        <v>0</v>
      </c>
      <c r="AB39" s="138">
        <v>0</v>
      </c>
      <c r="AC39" s="138">
        <v>0</v>
      </c>
      <c r="AD39" s="138">
        <v>0</v>
      </c>
      <c r="AE39" s="138">
        <v>0</v>
      </c>
      <c r="AF39" s="138">
        <v>0</v>
      </c>
      <c r="AG39" s="138">
        <v>0</v>
      </c>
      <c r="AH39" s="138">
        <v>0</v>
      </c>
      <c r="AI39" s="138">
        <v>0</v>
      </c>
      <c r="AJ39" s="138">
        <v>0</v>
      </c>
      <c r="AK39" s="138">
        <v>0</v>
      </c>
      <c r="AL39" s="138">
        <v>0</v>
      </c>
      <c r="AM39" s="138">
        <v>0</v>
      </c>
      <c r="AN39" s="138">
        <v>0</v>
      </c>
      <c r="AO39" s="138">
        <v>0</v>
      </c>
      <c r="AP39" s="138">
        <v>0</v>
      </c>
      <c r="AQ39" s="138">
        <v>0</v>
      </c>
      <c r="AR39" s="138">
        <v>0</v>
      </c>
      <c r="AS39" s="138">
        <v>0</v>
      </c>
      <c r="AT39" s="138">
        <v>0</v>
      </c>
      <c r="AU39" s="138">
        <v>0</v>
      </c>
      <c r="AV39" s="138">
        <v>0</v>
      </c>
      <c r="AW39" s="138">
        <v>0</v>
      </c>
      <c r="AX39" s="138">
        <v>0</v>
      </c>
      <c r="AY39" s="138">
        <v>0</v>
      </c>
      <c r="AZ39" s="138">
        <v>504.94606400237808</v>
      </c>
      <c r="BA39" s="138">
        <v>716.17364777243756</v>
      </c>
      <c r="BB39" s="138">
        <v>705.91210064477468</v>
      </c>
      <c r="BC39" s="138">
        <v>680.6478334234148</v>
      </c>
      <c r="BD39" s="138">
        <v>648.14491278499747</v>
      </c>
      <c r="BE39" s="138">
        <v>674.46592539444725</v>
      </c>
      <c r="BF39" s="138">
        <v>726.63209770062724</v>
      </c>
      <c r="BG39" s="138">
        <v>696.15467358314345</v>
      </c>
      <c r="BH39" s="138">
        <v>595.06480980781953</v>
      </c>
      <c r="BI39" s="138">
        <v>633.2709653596421</v>
      </c>
      <c r="BJ39" s="138">
        <v>604.47244054821738</v>
      </c>
      <c r="BK39" s="138">
        <v>523.34044131708129</v>
      </c>
      <c r="BL39" s="138">
        <v>874.39332071179922</v>
      </c>
      <c r="BM39" s="138">
        <v>1289.8873547521102</v>
      </c>
      <c r="BN39" s="138">
        <v>931.87805068117882</v>
      </c>
      <c r="BO39" s="138">
        <v>860.90867643053161</v>
      </c>
      <c r="BP39" s="138">
        <v>745.39873778242099</v>
      </c>
      <c r="BQ39" s="138">
        <v>582.08532999193176</v>
      </c>
      <c r="BR39" s="138">
        <v>402.85150465285284</v>
      </c>
      <c r="BS39" s="138">
        <v>335.45375739485951</v>
      </c>
      <c r="BT39" s="138">
        <v>279.6893796715018</v>
      </c>
      <c r="BU39" s="138">
        <v>232.8141679000754</v>
      </c>
      <c r="BV39" s="138">
        <v>166.0729069772903</v>
      </c>
      <c r="BW39" s="138">
        <v>300.8610897805782</v>
      </c>
      <c r="BX39" s="138">
        <v>322.84852671842845</v>
      </c>
      <c r="BY39" s="138">
        <v>317.2553104303941</v>
      </c>
      <c r="BZ39" s="138">
        <v>324.16031499511837</v>
      </c>
      <c r="CA39" s="139">
        <v>316.72757004233955</v>
      </c>
    </row>
    <row r="40" spans="1:79" x14ac:dyDescent="0.4">
      <c r="A40" s="136"/>
      <c r="B40" s="64" t="s">
        <v>151</v>
      </c>
      <c r="C40" s="137" t="s">
        <v>144</v>
      </c>
      <c r="D40" s="138">
        <v>0</v>
      </c>
      <c r="E40" s="138">
        <v>0</v>
      </c>
      <c r="F40" s="138">
        <v>0</v>
      </c>
      <c r="G40" s="138">
        <v>0</v>
      </c>
      <c r="H40" s="138">
        <v>0</v>
      </c>
      <c r="I40" s="138">
        <v>0</v>
      </c>
      <c r="J40" s="138">
        <v>0</v>
      </c>
      <c r="K40" s="138">
        <v>0</v>
      </c>
      <c r="L40" s="138">
        <v>0</v>
      </c>
      <c r="M40" s="138">
        <v>0</v>
      </c>
      <c r="N40" s="138">
        <v>0</v>
      </c>
      <c r="O40" s="138">
        <v>0</v>
      </c>
      <c r="P40" s="138">
        <v>0</v>
      </c>
      <c r="Q40" s="138">
        <v>0</v>
      </c>
      <c r="R40" s="138">
        <v>0</v>
      </c>
      <c r="S40" s="138">
        <v>0</v>
      </c>
      <c r="T40" s="138">
        <v>0</v>
      </c>
      <c r="U40" s="138">
        <v>0</v>
      </c>
      <c r="V40" s="138">
        <v>0</v>
      </c>
      <c r="W40" s="138">
        <v>0</v>
      </c>
      <c r="X40" s="138">
        <v>0</v>
      </c>
      <c r="Y40" s="138">
        <v>0</v>
      </c>
      <c r="Z40" s="138">
        <v>0</v>
      </c>
      <c r="AA40" s="138">
        <v>0</v>
      </c>
      <c r="AB40" s="138">
        <v>0</v>
      </c>
      <c r="AC40" s="138">
        <v>0</v>
      </c>
      <c r="AD40" s="138">
        <v>0</v>
      </c>
      <c r="AE40" s="138">
        <v>0</v>
      </c>
      <c r="AF40" s="138">
        <v>0</v>
      </c>
      <c r="AG40" s="138">
        <v>0</v>
      </c>
      <c r="AH40" s="138">
        <v>0</v>
      </c>
      <c r="AI40" s="138">
        <v>0</v>
      </c>
      <c r="AJ40" s="138">
        <v>0</v>
      </c>
      <c r="AK40" s="138">
        <v>0</v>
      </c>
      <c r="AL40" s="138">
        <v>0</v>
      </c>
      <c r="AM40" s="138">
        <v>0</v>
      </c>
      <c r="AN40" s="138">
        <v>0</v>
      </c>
      <c r="AO40" s="138">
        <v>0</v>
      </c>
      <c r="AP40" s="138">
        <v>0</v>
      </c>
      <c r="AQ40" s="138">
        <v>0</v>
      </c>
      <c r="AR40" s="138">
        <v>0</v>
      </c>
      <c r="AS40" s="138">
        <v>0</v>
      </c>
      <c r="AT40" s="138">
        <v>0</v>
      </c>
      <c r="AU40" s="138">
        <v>0</v>
      </c>
      <c r="AV40" s="138">
        <v>0</v>
      </c>
      <c r="AW40" s="138">
        <v>0</v>
      </c>
      <c r="AX40" s="138">
        <v>0</v>
      </c>
      <c r="AY40" s="138">
        <v>0</v>
      </c>
      <c r="AZ40" s="138">
        <v>2782.2435851260543</v>
      </c>
      <c r="BA40" s="138">
        <v>5154.0385332812739</v>
      </c>
      <c r="BB40" s="138">
        <v>4589.7132295211532</v>
      </c>
      <c r="BC40" s="138">
        <v>4146.0962305628027</v>
      </c>
      <c r="BD40" s="138">
        <v>3531.4714023775819</v>
      </c>
      <c r="BE40" s="138">
        <v>3066.5117569884551</v>
      </c>
      <c r="BF40" s="138">
        <v>2949.7877634610209</v>
      </c>
      <c r="BG40" s="138">
        <v>2816.3840793842264</v>
      </c>
      <c r="BH40" s="138">
        <v>2351.2608626885003</v>
      </c>
      <c r="BI40" s="138">
        <v>2376.780521169062</v>
      </c>
      <c r="BJ40" s="138">
        <v>2481.3452058525095</v>
      </c>
      <c r="BK40" s="138">
        <v>2243.1154699042522</v>
      </c>
      <c r="BL40" s="138">
        <v>2558.3267547469095</v>
      </c>
      <c r="BM40" s="138">
        <v>4259.7578948427881</v>
      </c>
      <c r="BN40" s="138">
        <v>4271.5030117724491</v>
      </c>
      <c r="BO40" s="138">
        <v>4803.6354070913785</v>
      </c>
      <c r="BP40" s="138">
        <v>5072.7523507914248</v>
      </c>
      <c r="BQ40" s="138">
        <v>4212.0266800575291</v>
      </c>
      <c r="BR40" s="138">
        <v>2941.4618766666308</v>
      </c>
      <c r="BS40" s="138">
        <v>2168.8416847568124</v>
      </c>
      <c r="BT40" s="138">
        <v>1705.2282645968398</v>
      </c>
      <c r="BU40" s="138">
        <v>1497.716909435323</v>
      </c>
      <c r="BV40" s="138">
        <v>1148.8756820224426</v>
      </c>
      <c r="BW40" s="138">
        <v>2092.2623802171111</v>
      </c>
      <c r="BX40" s="138">
        <v>2140.2689454008564</v>
      </c>
      <c r="BY40" s="138">
        <v>2157.3609886292847</v>
      </c>
      <c r="BZ40" s="138">
        <v>2152.4159847659653</v>
      </c>
      <c r="CA40" s="139">
        <v>2144.9501552607044</v>
      </c>
    </row>
    <row r="41" spans="1:79" ht="25.5" customHeight="1" x14ac:dyDescent="0.4">
      <c r="A41" s="136"/>
      <c r="B41" s="54" t="s">
        <v>167</v>
      </c>
      <c r="C41" s="137" t="s">
        <v>137</v>
      </c>
      <c r="D41" s="138">
        <v>0</v>
      </c>
      <c r="E41" s="138">
        <v>0</v>
      </c>
      <c r="F41" s="138">
        <v>0</v>
      </c>
      <c r="G41" s="138">
        <v>0</v>
      </c>
      <c r="H41" s="138">
        <v>0</v>
      </c>
      <c r="I41" s="138">
        <v>0</v>
      </c>
      <c r="J41" s="138">
        <v>0</v>
      </c>
      <c r="K41" s="138">
        <v>0</v>
      </c>
      <c r="L41" s="138">
        <v>0</v>
      </c>
      <c r="M41" s="138">
        <v>0</v>
      </c>
      <c r="N41" s="138">
        <v>0</v>
      </c>
      <c r="O41" s="138">
        <v>0</v>
      </c>
      <c r="P41" s="138">
        <v>0</v>
      </c>
      <c r="Q41" s="138">
        <v>0</v>
      </c>
      <c r="R41" s="138">
        <v>0</v>
      </c>
      <c r="S41" s="138">
        <v>0</v>
      </c>
      <c r="T41" s="138">
        <v>0</v>
      </c>
      <c r="U41" s="138">
        <v>0</v>
      </c>
      <c r="V41" s="138">
        <v>0</v>
      </c>
      <c r="W41" s="138">
        <v>0</v>
      </c>
      <c r="X41" s="138">
        <v>0</v>
      </c>
      <c r="Y41" s="138">
        <v>0</v>
      </c>
      <c r="Z41" s="138">
        <v>524.30834709215765</v>
      </c>
      <c r="AA41" s="138">
        <v>511.93440415831418</v>
      </c>
      <c r="AB41" s="138">
        <v>471.66375581571492</v>
      </c>
      <c r="AC41" s="138">
        <v>433.40484587776501</v>
      </c>
      <c r="AD41" s="138">
        <v>403.62224051607376</v>
      </c>
      <c r="AE41" s="138">
        <v>379.46538291277125</v>
      </c>
      <c r="AF41" s="138">
        <v>490.55086435456701</v>
      </c>
      <c r="AG41" s="138">
        <v>489.74862675166321</v>
      </c>
      <c r="AH41" s="138">
        <v>502.6645090824465</v>
      </c>
      <c r="AI41" s="138">
        <v>511.9933046464472</v>
      </c>
      <c r="AJ41" s="138">
        <v>512.14467649154938</v>
      </c>
      <c r="AK41" s="138">
        <v>491.44789711856487</v>
      </c>
      <c r="AL41" s="138">
        <v>440.67585527012352</v>
      </c>
      <c r="AM41" s="138">
        <v>390.23426236668149</v>
      </c>
      <c r="AN41" s="138">
        <v>421.80033105605077</v>
      </c>
      <c r="AO41" s="138">
        <v>407.29144289002386</v>
      </c>
      <c r="AP41" s="138">
        <v>401.37875122443586</v>
      </c>
      <c r="AQ41" s="138">
        <v>114.60972098963801</v>
      </c>
      <c r="AR41" s="138">
        <v>56.992254139103018</v>
      </c>
      <c r="AS41" s="138">
        <v>59.688434638420183</v>
      </c>
      <c r="AT41" s="138">
        <v>61.275992247399131</v>
      </c>
      <c r="AU41" s="138">
        <v>53.275952855733628</v>
      </c>
      <c r="AV41" s="138">
        <v>52.882878114052595</v>
      </c>
      <c r="AW41" s="138">
        <v>54.085752093498122</v>
      </c>
      <c r="AX41" s="138">
        <v>43.7234706784431</v>
      </c>
      <c r="AY41" s="138">
        <v>44.866847919490688</v>
      </c>
      <c r="AZ41" s="138">
        <v>49.666253725422351</v>
      </c>
      <c r="BA41" s="138">
        <v>53.920182744892053</v>
      </c>
      <c r="BB41" s="138">
        <v>56.955956467707885</v>
      </c>
      <c r="BC41" s="138">
        <v>56.74499593578313</v>
      </c>
      <c r="BD41" s="138">
        <v>64.840013704666688</v>
      </c>
      <c r="BE41" s="138">
        <v>80.107876434629759</v>
      </c>
      <c r="BF41" s="138">
        <v>96.299868737590771</v>
      </c>
      <c r="BG41" s="138">
        <v>175.16085340212678</v>
      </c>
      <c r="BH41" s="138">
        <v>200.16324205784818</v>
      </c>
      <c r="BI41" s="138">
        <v>213.10137970623987</v>
      </c>
      <c r="BJ41" s="138">
        <v>221.83013055876901</v>
      </c>
      <c r="BK41" s="138">
        <v>304.46185496092295</v>
      </c>
      <c r="BL41" s="138">
        <v>385.58430516373352</v>
      </c>
      <c r="BM41" s="138">
        <v>408.18594016565083</v>
      </c>
      <c r="BN41" s="138">
        <v>399.26050536141287</v>
      </c>
      <c r="BO41" s="138">
        <v>419.66043564107201</v>
      </c>
      <c r="BP41" s="138">
        <v>445.40631594635079</v>
      </c>
      <c r="BQ41" s="138">
        <v>442.04554546047711</v>
      </c>
      <c r="BR41" s="138">
        <v>454.51069155100242</v>
      </c>
      <c r="BS41" s="138">
        <v>477.75607299454163</v>
      </c>
      <c r="BT41" s="138">
        <v>462.67956927435722</v>
      </c>
      <c r="BU41" s="138">
        <v>443.71656879456674</v>
      </c>
      <c r="BV41" s="138">
        <v>437.89943959161928</v>
      </c>
      <c r="BW41" s="138">
        <v>447.7378758448649</v>
      </c>
      <c r="BX41" s="138">
        <v>455.15335377246015</v>
      </c>
      <c r="BY41" s="138">
        <v>462.13285955988385</v>
      </c>
      <c r="BZ41" s="138">
        <v>466.14377419565233</v>
      </c>
      <c r="CA41" s="139">
        <v>471.70785963829155</v>
      </c>
    </row>
    <row r="42" spans="1:79" x14ac:dyDescent="0.4">
      <c r="A42" s="136"/>
      <c r="B42" s="54" t="s">
        <v>168</v>
      </c>
      <c r="C42" s="137" t="s">
        <v>137</v>
      </c>
      <c r="D42" s="138">
        <v>0</v>
      </c>
      <c r="E42" s="138">
        <v>0</v>
      </c>
      <c r="F42" s="138">
        <v>0</v>
      </c>
      <c r="G42" s="138">
        <v>0</v>
      </c>
      <c r="H42" s="138">
        <v>0</v>
      </c>
      <c r="I42" s="138">
        <v>0</v>
      </c>
      <c r="J42" s="138">
        <v>0</v>
      </c>
      <c r="K42" s="138">
        <v>0</v>
      </c>
      <c r="L42" s="138">
        <v>0</v>
      </c>
      <c r="M42" s="138">
        <v>0</v>
      </c>
      <c r="N42" s="138">
        <v>0</v>
      </c>
      <c r="O42" s="138">
        <v>0</v>
      </c>
      <c r="P42" s="138">
        <v>0</v>
      </c>
      <c r="Q42" s="138">
        <v>0</v>
      </c>
      <c r="R42" s="138">
        <v>0</v>
      </c>
      <c r="S42" s="138">
        <v>0</v>
      </c>
      <c r="T42" s="138">
        <v>0</v>
      </c>
      <c r="U42" s="138">
        <v>0</v>
      </c>
      <c r="V42" s="138">
        <v>0</v>
      </c>
      <c r="W42" s="138">
        <v>0</v>
      </c>
      <c r="X42" s="138">
        <v>0</v>
      </c>
      <c r="Y42" s="138">
        <v>0</v>
      </c>
      <c r="Z42" s="138">
        <v>0</v>
      </c>
      <c r="AA42" s="138">
        <v>0</v>
      </c>
      <c r="AB42" s="138">
        <v>0</v>
      </c>
      <c r="AC42" s="138">
        <v>0</v>
      </c>
      <c r="AD42" s="138">
        <v>0</v>
      </c>
      <c r="AE42" s="138">
        <v>0</v>
      </c>
      <c r="AF42" s="138">
        <v>0</v>
      </c>
      <c r="AG42" s="138">
        <v>0</v>
      </c>
      <c r="AH42" s="138">
        <v>76.596496622087088</v>
      </c>
      <c r="AI42" s="138">
        <v>65.535142994745243</v>
      </c>
      <c r="AJ42" s="138">
        <v>54.995401502448246</v>
      </c>
      <c r="AK42" s="138">
        <v>49.766875657576193</v>
      </c>
      <c r="AL42" s="138">
        <v>46.386932133697215</v>
      </c>
      <c r="AM42" s="138">
        <v>47.049520994564432</v>
      </c>
      <c r="AN42" s="138">
        <v>47.15780098763301</v>
      </c>
      <c r="AO42" s="138">
        <v>42.219234933721985</v>
      </c>
      <c r="AP42" s="138">
        <v>33.387218102289879</v>
      </c>
      <c r="AQ42" s="138">
        <v>0.98018797362359378</v>
      </c>
      <c r="AR42" s="138">
        <v>0</v>
      </c>
      <c r="AS42" s="138">
        <v>0</v>
      </c>
      <c r="AT42" s="138">
        <v>0</v>
      </c>
      <c r="AU42" s="138">
        <v>0</v>
      </c>
      <c r="AV42" s="138">
        <v>0</v>
      </c>
      <c r="AW42" s="138">
        <v>0</v>
      </c>
      <c r="AX42" s="138">
        <v>0</v>
      </c>
      <c r="AY42" s="138">
        <v>0</v>
      </c>
      <c r="AZ42" s="138">
        <v>0</v>
      </c>
      <c r="BA42" s="138">
        <v>0</v>
      </c>
      <c r="BB42" s="138">
        <v>0</v>
      </c>
      <c r="BC42" s="138">
        <v>0</v>
      </c>
      <c r="BD42" s="138">
        <v>0</v>
      </c>
      <c r="BE42" s="138">
        <v>0</v>
      </c>
      <c r="BF42" s="138">
        <v>0</v>
      </c>
      <c r="BG42" s="138">
        <v>0</v>
      </c>
      <c r="BH42" s="138">
        <v>0</v>
      </c>
      <c r="BI42" s="138">
        <v>0</v>
      </c>
      <c r="BJ42" s="138">
        <v>0</v>
      </c>
      <c r="BK42" s="138">
        <v>0</v>
      </c>
      <c r="BL42" s="138">
        <v>0</v>
      </c>
      <c r="BM42" s="138">
        <v>0</v>
      </c>
      <c r="BN42" s="138">
        <v>0</v>
      </c>
      <c r="BO42" s="138">
        <v>0</v>
      </c>
      <c r="BP42" s="138">
        <v>0</v>
      </c>
      <c r="BQ42" s="138">
        <v>0</v>
      </c>
      <c r="BR42" s="138">
        <v>0</v>
      </c>
      <c r="BS42" s="138">
        <v>0</v>
      </c>
      <c r="BT42" s="138">
        <v>0</v>
      </c>
      <c r="BU42" s="138">
        <v>0</v>
      </c>
      <c r="BV42" s="138">
        <v>0</v>
      </c>
      <c r="BW42" s="138">
        <v>0</v>
      </c>
      <c r="BX42" s="138">
        <v>0</v>
      </c>
      <c r="BY42" s="138">
        <v>0</v>
      </c>
      <c r="BZ42" s="138">
        <v>0</v>
      </c>
      <c r="CA42" s="139">
        <v>0</v>
      </c>
    </row>
    <row r="43" spans="1:79" x14ac:dyDescent="0.4">
      <c r="A43" s="136"/>
      <c r="B43" s="54" t="s">
        <v>169</v>
      </c>
      <c r="C43" s="137" t="s">
        <v>134</v>
      </c>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v>6.6218520065427953</v>
      </c>
      <c r="BM43" s="138">
        <v>8.3419776804964414</v>
      </c>
      <c r="BN43" s="138">
        <v>10.757156704425816</v>
      </c>
      <c r="BO43" s="138">
        <v>10.921927457559196</v>
      </c>
      <c r="BP43" s="138">
        <v>10.587330649619515</v>
      </c>
      <c r="BQ43" s="138">
        <v>10.18582577854496</v>
      </c>
      <c r="BR43" s="138">
        <v>40.951946286982349</v>
      </c>
      <c r="BS43" s="138">
        <v>47.405942821867029</v>
      </c>
      <c r="BT43" s="138">
        <v>43.689347296396804</v>
      </c>
      <c r="BU43" s="138">
        <v>50.483027867824333</v>
      </c>
      <c r="BV43" s="138">
        <v>41.852703615683858</v>
      </c>
      <c r="BW43" s="138">
        <v>43.017536958193922</v>
      </c>
      <c r="BX43" s="138">
        <v>43.084230228930565</v>
      </c>
      <c r="BY43" s="138">
        <v>43.110178840499657</v>
      </c>
      <c r="BZ43" s="138">
        <v>43.171820779076413</v>
      </c>
      <c r="CA43" s="139">
        <v>43.215580144622962</v>
      </c>
    </row>
    <row r="44" spans="1:79" x14ac:dyDescent="0.4">
      <c r="A44" s="136"/>
      <c r="B44" s="54" t="s">
        <v>170</v>
      </c>
      <c r="C44" s="137" t="s">
        <v>134</v>
      </c>
      <c r="D44" s="138">
        <v>0</v>
      </c>
      <c r="E44" s="138">
        <v>0</v>
      </c>
      <c r="F44" s="138">
        <v>0</v>
      </c>
      <c r="G44" s="138">
        <v>0</v>
      </c>
      <c r="H44" s="138">
        <v>0</v>
      </c>
      <c r="I44" s="138">
        <v>0</v>
      </c>
      <c r="J44" s="138">
        <v>0</v>
      </c>
      <c r="K44" s="138">
        <v>0</v>
      </c>
      <c r="L44" s="138">
        <v>0</v>
      </c>
      <c r="M44" s="138">
        <v>0</v>
      </c>
      <c r="N44" s="138">
        <v>0</v>
      </c>
      <c r="O44" s="138">
        <v>0</v>
      </c>
      <c r="P44" s="138">
        <v>0</v>
      </c>
      <c r="Q44" s="138">
        <v>0</v>
      </c>
      <c r="R44" s="138">
        <v>0</v>
      </c>
      <c r="S44" s="138">
        <v>0</v>
      </c>
      <c r="T44" s="138">
        <v>0</v>
      </c>
      <c r="U44" s="138">
        <v>0</v>
      </c>
      <c r="V44" s="138">
        <v>0</v>
      </c>
      <c r="W44" s="138">
        <v>0</v>
      </c>
      <c r="X44" s="138">
        <v>0</v>
      </c>
      <c r="Y44" s="138">
        <v>0</v>
      </c>
      <c r="Z44" s="138">
        <v>0</v>
      </c>
      <c r="AA44" s="138">
        <v>0</v>
      </c>
      <c r="AB44" s="138">
        <v>0</v>
      </c>
      <c r="AC44" s="138">
        <v>0</v>
      </c>
      <c r="AD44" s="138">
        <v>0</v>
      </c>
      <c r="AE44" s="138">
        <v>1.3798741196828046</v>
      </c>
      <c r="AF44" s="138">
        <v>49.660704786511715</v>
      </c>
      <c r="AG44" s="138">
        <v>105.4024218443797</v>
      </c>
      <c r="AH44" s="138">
        <v>225.0022088273808</v>
      </c>
      <c r="AI44" s="138">
        <v>323.57976853655464</v>
      </c>
      <c r="AJ44" s="138">
        <v>429.65157423787696</v>
      </c>
      <c r="AK44" s="138">
        <v>538.10434304754256</v>
      </c>
      <c r="AL44" s="138">
        <v>684.20724897203388</v>
      </c>
      <c r="AM44" s="138">
        <v>841.35614013809334</v>
      </c>
      <c r="AN44" s="138">
        <v>932.67650842207502</v>
      </c>
      <c r="AO44" s="138">
        <v>1048.0304201194517</v>
      </c>
      <c r="AP44" s="138">
        <v>1225.7878646126426</v>
      </c>
      <c r="AQ44" s="138">
        <v>1346.5659769811207</v>
      </c>
      <c r="AR44" s="138">
        <v>1432.4208749647128</v>
      </c>
      <c r="AS44" s="138">
        <v>1515.3977619132829</v>
      </c>
      <c r="AT44" s="138">
        <v>1607.6789057018643</v>
      </c>
      <c r="AU44" s="138">
        <v>1827.8104832328747</v>
      </c>
      <c r="AV44" s="138">
        <v>114.66686796654034</v>
      </c>
      <c r="AW44" s="138">
        <v>0</v>
      </c>
      <c r="AX44" s="138">
        <v>0</v>
      </c>
      <c r="AY44" s="138">
        <v>0</v>
      </c>
      <c r="AZ44" s="138">
        <v>0</v>
      </c>
      <c r="BA44" s="138">
        <v>0</v>
      </c>
      <c r="BB44" s="138">
        <v>0</v>
      </c>
      <c r="BC44" s="138">
        <v>0</v>
      </c>
      <c r="BD44" s="138">
        <v>0</v>
      </c>
      <c r="BE44" s="138">
        <v>0</v>
      </c>
      <c r="BF44" s="138">
        <v>0</v>
      </c>
      <c r="BG44" s="138">
        <v>0</v>
      </c>
      <c r="BH44" s="138">
        <v>0</v>
      </c>
      <c r="BI44" s="138">
        <v>0</v>
      </c>
      <c r="BJ44" s="138">
        <v>0</v>
      </c>
      <c r="BK44" s="138">
        <v>0</v>
      </c>
      <c r="BL44" s="138">
        <v>0</v>
      </c>
      <c r="BM44" s="138">
        <v>0</v>
      </c>
      <c r="BN44" s="138">
        <v>0</v>
      </c>
      <c r="BO44" s="138">
        <v>0</v>
      </c>
      <c r="BP44" s="138">
        <v>0</v>
      </c>
      <c r="BQ44" s="138">
        <v>0</v>
      </c>
      <c r="BR44" s="138">
        <v>0</v>
      </c>
      <c r="BS44" s="138">
        <v>0</v>
      </c>
      <c r="BT44" s="138">
        <v>0</v>
      </c>
      <c r="BU44" s="138">
        <v>0</v>
      </c>
      <c r="BV44" s="138">
        <v>0</v>
      </c>
      <c r="BW44" s="138">
        <v>0</v>
      </c>
      <c r="BX44" s="138">
        <v>0</v>
      </c>
      <c r="BY44" s="138">
        <v>0</v>
      </c>
      <c r="BZ44" s="138">
        <v>0</v>
      </c>
      <c r="CA44" s="139">
        <v>0</v>
      </c>
    </row>
    <row r="45" spans="1:79" x14ac:dyDescent="0.4">
      <c r="A45" s="136"/>
      <c r="B45" s="54" t="s">
        <v>29</v>
      </c>
      <c r="C45" s="137" t="s">
        <v>134</v>
      </c>
      <c r="D45" s="138">
        <v>0</v>
      </c>
      <c r="E45" s="138">
        <v>0</v>
      </c>
      <c r="F45" s="138">
        <v>0</v>
      </c>
      <c r="G45" s="138">
        <v>0</v>
      </c>
      <c r="H45" s="138">
        <v>0</v>
      </c>
      <c r="I45" s="138">
        <v>0</v>
      </c>
      <c r="J45" s="138">
        <v>0</v>
      </c>
      <c r="K45" s="138">
        <v>0</v>
      </c>
      <c r="L45" s="138">
        <v>0</v>
      </c>
      <c r="M45" s="138">
        <v>0</v>
      </c>
      <c r="N45" s="138">
        <v>0</v>
      </c>
      <c r="O45" s="138">
        <v>0</v>
      </c>
      <c r="P45" s="138">
        <v>0</v>
      </c>
      <c r="Q45" s="138">
        <v>0</v>
      </c>
      <c r="R45" s="138">
        <v>0</v>
      </c>
      <c r="S45" s="138">
        <v>0</v>
      </c>
      <c r="T45" s="138">
        <v>0</v>
      </c>
      <c r="U45" s="138">
        <v>0</v>
      </c>
      <c r="V45" s="138">
        <v>0</v>
      </c>
      <c r="W45" s="138">
        <v>0</v>
      </c>
      <c r="X45" s="138">
        <v>0</v>
      </c>
      <c r="Y45" s="138">
        <v>0</v>
      </c>
      <c r="Z45" s="138">
        <v>0</v>
      </c>
      <c r="AA45" s="138">
        <v>0</v>
      </c>
      <c r="AB45" s="138">
        <v>0</v>
      </c>
      <c r="AC45" s="138">
        <v>0</v>
      </c>
      <c r="AD45" s="138">
        <v>0</v>
      </c>
      <c r="AE45" s="138">
        <v>0</v>
      </c>
      <c r="AF45" s="138">
        <v>0</v>
      </c>
      <c r="AG45" s="138">
        <v>0</v>
      </c>
      <c r="AH45" s="138">
        <v>0</v>
      </c>
      <c r="AI45" s="138">
        <v>0</v>
      </c>
      <c r="AJ45" s="138">
        <v>0</v>
      </c>
      <c r="AK45" s="138">
        <v>0</v>
      </c>
      <c r="AL45" s="138">
        <v>0</v>
      </c>
      <c r="AM45" s="138">
        <v>0</v>
      </c>
      <c r="AN45" s="138">
        <v>0</v>
      </c>
      <c r="AO45" s="138">
        <v>0</v>
      </c>
      <c r="AP45" s="138">
        <v>0</v>
      </c>
      <c r="AQ45" s="138">
        <v>0</v>
      </c>
      <c r="AR45" s="138">
        <v>0</v>
      </c>
      <c r="AS45" s="138">
        <v>0</v>
      </c>
      <c r="AT45" s="138">
        <v>0</v>
      </c>
      <c r="AU45" s="138">
        <v>0</v>
      </c>
      <c r="AV45" s="138">
        <v>0</v>
      </c>
      <c r="AW45" s="138">
        <v>0</v>
      </c>
      <c r="AX45" s="138">
        <v>0</v>
      </c>
      <c r="AY45" s="138">
        <v>0</v>
      </c>
      <c r="AZ45" s="138">
        <v>0</v>
      </c>
      <c r="BA45" s="138">
        <v>0</v>
      </c>
      <c r="BB45" s="138">
        <v>0</v>
      </c>
      <c r="BC45" s="138">
        <v>0.84076546188954293</v>
      </c>
      <c r="BD45" s="138">
        <v>61.99484324219366</v>
      </c>
      <c r="BE45" s="138">
        <v>117.73242086396924</v>
      </c>
      <c r="BF45" s="138">
        <v>252.3647021394101</v>
      </c>
      <c r="BG45" s="138">
        <v>191.25714895832394</v>
      </c>
      <c r="BH45" s="138">
        <v>116.66978300803125</v>
      </c>
      <c r="BI45" s="138">
        <v>93.443423527889379</v>
      </c>
      <c r="BJ45" s="138">
        <v>109.29735256984681</v>
      </c>
      <c r="BK45" s="138">
        <v>135.72972109435619</v>
      </c>
      <c r="BL45" s="138">
        <v>134.85876171739429</v>
      </c>
      <c r="BM45" s="138">
        <v>136.37569255209235</v>
      </c>
      <c r="BN45" s="138">
        <v>160.67875113162836</v>
      </c>
      <c r="BO45" s="138">
        <v>53.981750022539735</v>
      </c>
      <c r="BP45" s="138">
        <v>1.5683357119981676</v>
      </c>
      <c r="BQ45" s="138">
        <v>0.96069460192031386</v>
      </c>
      <c r="BR45" s="138">
        <v>0.44997304644298608</v>
      </c>
      <c r="BS45" s="138">
        <v>0.10129124609378583</v>
      </c>
      <c r="BT45" s="138">
        <v>2.9631314268026288E-2</v>
      </c>
      <c r="BU45" s="138">
        <v>3.3587076720709999E-2</v>
      </c>
      <c r="BV45" s="138">
        <v>0</v>
      </c>
      <c r="BW45" s="138">
        <v>0</v>
      </c>
      <c r="BX45" s="138">
        <v>0</v>
      </c>
      <c r="BY45" s="138">
        <v>0</v>
      </c>
      <c r="BZ45" s="138">
        <v>0</v>
      </c>
      <c r="CA45" s="139">
        <v>0</v>
      </c>
    </row>
    <row r="46" spans="1:79" ht="27" customHeight="1" x14ac:dyDescent="0.4">
      <c r="A46" s="136"/>
      <c r="B46" s="54" t="s">
        <v>171</v>
      </c>
      <c r="C46" s="137" t="s">
        <v>134</v>
      </c>
      <c r="D46" s="138">
        <v>0</v>
      </c>
      <c r="E46" s="138">
        <v>0</v>
      </c>
      <c r="F46" s="138">
        <v>0</v>
      </c>
      <c r="G46" s="138">
        <v>0</v>
      </c>
      <c r="H46" s="138">
        <v>0</v>
      </c>
      <c r="I46" s="138">
        <v>0</v>
      </c>
      <c r="J46" s="138">
        <v>0</v>
      </c>
      <c r="K46" s="138">
        <v>0</v>
      </c>
      <c r="L46" s="138">
        <v>0</v>
      </c>
      <c r="M46" s="138">
        <v>0</v>
      </c>
      <c r="N46" s="138">
        <v>0</v>
      </c>
      <c r="O46" s="138">
        <v>0</v>
      </c>
      <c r="P46" s="138">
        <v>0</v>
      </c>
      <c r="Q46" s="138">
        <v>0</v>
      </c>
      <c r="R46" s="138">
        <v>0</v>
      </c>
      <c r="S46" s="138">
        <v>0</v>
      </c>
      <c r="T46" s="138">
        <v>0</v>
      </c>
      <c r="U46" s="138">
        <v>0</v>
      </c>
      <c r="V46" s="138">
        <v>0</v>
      </c>
      <c r="W46" s="138">
        <v>0</v>
      </c>
      <c r="X46" s="138">
        <v>0</v>
      </c>
      <c r="Y46" s="138">
        <v>0</v>
      </c>
      <c r="Z46" s="138">
        <v>0</v>
      </c>
      <c r="AA46" s="138">
        <v>0</v>
      </c>
      <c r="AB46" s="138">
        <v>0</v>
      </c>
      <c r="AC46" s="138">
        <v>0</v>
      </c>
      <c r="AD46" s="138">
        <v>0</v>
      </c>
      <c r="AE46" s="138">
        <v>0</v>
      </c>
      <c r="AF46" s="138">
        <v>0</v>
      </c>
      <c r="AG46" s="138">
        <v>0</v>
      </c>
      <c r="AH46" s="138">
        <v>0</v>
      </c>
      <c r="AI46" s="138">
        <v>0</v>
      </c>
      <c r="AJ46" s="138">
        <v>0</v>
      </c>
      <c r="AK46" s="138">
        <v>0</v>
      </c>
      <c r="AL46" s="138">
        <v>0</v>
      </c>
      <c r="AM46" s="138">
        <v>0</v>
      </c>
      <c r="AN46" s="138">
        <v>0</v>
      </c>
      <c r="AO46" s="138">
        <v>0</v>
      </c>
      <c r="AP46" s="138">
        <v>0</v>
      </c>
      <c r="AQ46" s="138">
        <v>0</v>
      </c>
      <c r="AR46" s="138">
        <v>0</v>
      </c>
      <c r="AS46" s="138">
        <v>0</v>
      </c>
      <c r="AT46" s="138">
        <v>0</v>
      </c>
      <c r="AU46" s="138">
        <v>0</v>
      </c>
      <c r="AV46" s="138">
        <v>0</v>
      </c>
      <c r="AW46" s="138">
        <v>0</v>
      </c>
      <c r="AX46" s="138">
        <v>0</v>
      </c>
      <c r="AY46" s="138">
        <v>0</v>
      </c>
      <c r="AZ46" s="138">
        <v>0</v>
      </c>
      <c r="BA46" s="138">
        <v>0</v>
      </c>
      <c r="BB46" s="138">
        <v>0</v>
      </c>
      <c r="BC46" s="138">
        <v>0</v>
      </c>
      <c r="BD46" s="138">
        <v>0</v>
      </c>
      <c r="BE46" s="138">
        <v>0</v>
      </c>
      <c r="BF46" s="138">
        <v>0</v>
      </c>
      <c r="BG46" s="138">
        <v>0</v>
      </c>
      <c r="BH46" s="138">
        <v>0</v>
      </c>
      <c r="BI46" s="138">
        <v>0</v>
      </c>
      <c r="BJ46" s="138">
        <v>0</v>
      </c>
      <c r="BK46" s="138">
        <v>0</v>
      </c>
      <c r="BL46" s="138">
        <v>0</v>
      </c>
      <c r="BM46" s="138">
        <v>0</v>
      </c>
      <c r="BN46" s="138">
        <v>0</v>
      </c>
      <c r="BO46" s="138">
        <v>5.8620226716226549</v>
      </c>
      <c r="BP46" s="138">
        <v>20.574099457457923</v>
      </c>
      <c r="BQ46" s="138">
        <v>36.240989213672961</v>
      </c>
      <c r="BR46" s="138">
        <v>33.962862140279015</v>
      </c>
      <c r="BS46" s="138">
        <v>23.98322019981962</v>
      </c>
      <c r="BT46" s="138">
        <v>21.520147076940166</v>
      </c>
      <c r="BU46" s="138">
        <v>14.838621001676904</v>
      </c>
      <c r="BV46" s="138">
        <v>12.970154720966601</v>
      </c>
      <c r="BW46" s="138">
        <v>11.126143000000001</v>
      </c>
      <c r="BX46" s="138">
        <v>11.257711940162167</v>
      </c>
      <c r="BY46" s="138">
        <v>6.0853011897444276</v>
      </c>
      <c r="BZ46" s="138">
        <v>0</v>
      </c>
      <c r="CA46" s="139">
        <v>0</v>
      </c>
    </row>
    <row r="47" spans="1:79" x14ac:dyDescent="0.4">
      <c r="A47" s="136"/>
      <c r="B47" s="54" t="s">
        <v>172</v>
      </c>
      <c r="C47" s="137" t="s">
        <v>134</v>
      </c>
      <c r="D47" s="138">
        <v>0</v>
      </c>
      <c r="E47" s="138">
        <v>0</v>
      </c>
      <c r="F47" s="138">
        <v>0</v>
      </c>
      <c r="G47" s="138">
        <v>0</v>
      </c>
      <c r="H47" s="138">
        <v>0</v>
      </c>
      <c r="I47" s="138">
        <v>0</v>
      </c>
      <c r="J47" s="138">
        <v>0</v>
      </c>
      <c r="K47" s="138">
        <v>0</v>
      </c>
      <c r="L47" s="138">
        <v>0</v>
      </c>
      <c r="M47" s="138">
        <v>0</v>
      </c>
      <c r="N47" s="138">
        <v>0</v>
      </c>
      <c r="O47" s="138">
        <v>0</v>
      </c>
      <c r="P47" s="138">
        <v>0</v>
      </c>
      <c r="Q47" s="138">
        <v>0</v>
      </c>
      <c r="R47" s="138">
        <v>0</v>
      </c>
      <c r="S47" s="138">
        <v>0</v>
      </c>
      <c r="T47" s="138">
        <v>0</v>
      </c>
      <c r="U47" s="138">
        <v>0</v>
      </c>
      <c r="V47" s="138">
        <v>0</v>
      </c>
      <c r="W47" s="138">
        <v>0</v>
      </c>
      <c r="X47" s="138">
        <v>0</v>
      </c>
      <c r="Y47" s="138">
        <v>0</v>
      </c>
      <c r="Z47" s="138">
        <v>0</v>
      </c>
      <c r="AA47" s="138">
        <v>0</v>
      </c>
      <c r="AB47" s="138">
        <v>0</v>
      </c>
      <c r="AC47" s="138">
        <v>0</v>
      </c>
      <c r="AD47" s="138">
        <v>0</v>
      </c>
      <c r="AE47" s="138">
        <v>0</v>
      </c>
      <c r="AF47" s="138">
        <v>107.80006648779374</v>
      </c>
      <c r="AG47" s="138">
        <v>31.94012783163021</v>
      </c>
      <c r="AH47" s="138">
        <v>105.32018285536974</v>
      </c>
      <c r="AI47" s="138">
        <v>176.12569679837785</v>
      </c>
      <c r="AJ47" s="138">
        <v>209.66996822808395</v>
      </c>
      <c r="AK47" s="138">
        <v>236.39265937348691</v>
      </c>
      <c r="AL47" s="138">
        <v>263.8256765104029</v>
      </c>
      <c r="AM47" s="138">
        <v>296.13522037755263</v>
      </c>
      <c r="AN47" s="138">
        <v>314.38533991755338</v>
      </c>
      <c r="AO47" s="138">
        <v>332.78691065404388</v>
      </c>
      <c r="AP47" s="138">
        <v>352.95059136706442</v>
      </c>
      <c r="AQ47" s="138">
        <v>367.44175574364829</v>
      </c>
      <c r="AR47" s="138">
        <v>379.96886428140419</v>
      </c>
      <c r="AS47" s="138">
        <v>392.81051591005456</v>
      </c>
      <c r="AT47" s="138">
        <v>416.56207662995746</v>
      </c>
      <c r="AU47" s="138">
        <v>427.96261683063011</v>
      </c>
      <c r="AV47" s="138">
        <v>0</v>
      </c>
      <c r="AW47" s="138">
        <v>0</v>
      </c>
      <c r="AX47" s="138">
        <v>0</v>
      </c>
      <c r="AY47" s="138">
        <v>0</v>
      </c>
      <c r="AZ47" s="138">
        <v>0</v>
      </c>
      <c r="BA47" s="138">
        <v>0</v>
      </c>
      <c r="BB47" s="138">
        <v>0</v>
      </c>
      <c r="BC47" s="138">
        <v>0</v>
      </c>
      <c r="BD47" s="138">
        <v>0</v>
      </c>
      <c r="BE47" s="138">
        <v>0</v>
      </c>
      <c r="BF47" s="138">
        <v>0</v>
      </c>
      <c r="BG47" s="138">
        <v>0</v>
      </c>
      <c r="BH47" s="138">
        <v>0</v>
      </c>
      <c r="BI47" s="138">
        <v>0</v>
      </c>
      <c r="BJ47" s="138">
        <v>0</v>
      </c>
      <c r="BK47" s="138">
        <v>0</v>
      </c>
      <c r="BL47" s="138">
        <v>0</v>
      </c>
      <c r="BM47" s="138">
        <v>0</v>
      </c>
      <c r="BN47" s="138">
        <v>0</v>
      </c>
      <c r="BO47" s="138">
        <v>0</v>
      </c>
      <c r="BP47" s="138">
        <v>0</v>
      </c>
      <c r="BQ47" s="138">
        <v>0</v>
      </c>
      <c r="BR47" s="138">
        <v>0</v>
      </c>
      <c r="BS47" s="138">
        <v>0</v>
      </c>
      <c r="BT47" s="138">
        <v>0</v>
      </c>
      <c r="BU47" s="138">
        <v>0</v>
      </c>
      <c r="BV47" s="138">
        <v>0</v>
      </c>
      <c r="BW47" s="138">
        <v>0</v>
      </c>
      <c r="BX47" s="138">
        <v>0</v>
      </c>
      <c r="BY47" s="138">
        <v>0</v>
      </c>
      <c r="BZ47" s="138">
        <v>0</v>
      </c>
      <c r="CA47" s="139">
        <v>0</v>
      </c>
    </row>
    <row r="48" spans="1:79" x14ac:dyDescent="0.4">
      <c r="A48" s="136"/>
      <c r="B48" s="54" t="s">
        <v>173</v>
      </c>
      <c r="C48" s="137" t="s">
        <v>134</v>
      </c>
      <c r="D48" s="138">
        <v>0</v>
      </c>
      <c r="E48" s="138">
        <v>0</v>
      </c>
      <c r="F48" s="138">
        <v>0</v>
      </c>
      <c r="G48" s="138">
        <v>0</v>
      </c>
      <c r="H48" s="138">
        <v>0</v>
      </c>
      <c r="I48" s="138">
        <v>0</v>
      </c>
      <c r="J48" s="138">
        <v>0</v>
      </c>
      <c r="K48" s="138">
        <v>0</v>
      </c>
      <c r="L48" s="138">
        <v>0</v>
      </c>
      <c r="M48" s="138">
        <v>0</v>
      </c>
      <c r="N48" s="138">
        <v>0</v>
      </c>
      <c r="O48" s="138">
        <v>0</v>
      </c>
      <c r="P48" s="138">
        <v>0</v>
      </c>
      <c r="Q48" s="138">
        <v>0</v>
      </c>
      <c r="R48" s="138">
        <v>0</v>
      </c>
      <c r="S48" s="138">
        <v>0</v>
      </c>
      <c r="T48" s="138">
        <v>0</v>
      </c>
      <c r="U48" s="138">
        <v>0</v>
      </c>
      <c r="V48" s="138">
        <v>0</v>
      </c>
      <c r="W48" s="138">
        <v>0</v>
      </c>
      <c r="X48" s="138">
        <v>0</v>
      </c>
      <c r="Y48" s="138">
        <v>0</v>
      </c>
      <c r="Z48" s="138">
        <v>0</v>
      </c>
      <c r="AA48" s="138">
        <v>0</v>
      </c>
      <c r="AB48" s="138">
        <v>0</v>
      </c>
      <c r="AC48" s="138">
        <v>0</v>
      </c>
      <c r="AD48" s="138">
        <v>0</v>
      </c>
      <c r="AE48" s="138">
        <v>0</v>
      </c>
      <c r="AF48" s="138">
        <v>0</v>
      </c>
      <c r="AG48" s="138">
        <v>0</v>
      </c>
      <c r="AH48" s="138">
        <v>0</v>
      </c>
      <c r="AI48" s="138">
        <v>0</v>
      </c>
      <c r="AJ48" s="138">
        <v>0</v>
      </c>
      <c r="AK48" s="138">
        <v>0</v>
      </c>
      <c r="AL48" s="138">
        <v>0</v>
      </c>
      <c r="AM48" s="138">
        <v>0</v>
      </c>
      <c r="AN48" s="138">
        <v>0</v>
      </c>
      <c r="AO48" s="138">
        <v>0</v>
      </c>
      <c r="AP48" s="138">
        <v>0</v>
      </c>
      <c r="AQ48" s="138">
        <v>0</v>
      </c>
      <c r="AR48" s="138">
        <v>0</v>
      </c>
      <c r="AS48" s="138">
        <v>0</v>
      </c>
      <c r="AT48" s="138">
        <v>0</v>
      </c>
      <c r="AU48" s="138">
        <v>0</v>
      </c>
      <c r="AV48" s="138">
        <v>0</v>
      </c>
      <c r="AW48" s="138">
        <v>0</v>
      </c>
      <c r="AX48" s="138">
        <v>0</v>
      </c>
      <c r="AY48" s="138">
        <v>0</v>
      </c>
      <c r="AZ48" s="138">
        <v>0</v>
      </c>
      <c r="BA48" s="138">
        <v>0</v>
      </c>
      <c r="BB48" s="138">
        <v>0</v>
      </c>
      <c r="BC48" s="138">
        <v>0</v>
      </c>
      <c r="BD48" s="138">
        <v>0</v>
      </c>
      <c r="BE48" s="138">
        <v>0</v>
      </c>
      <c r="BF48" s="138">
        <v>0</v>
      </c>
      <c r="BG48" s="138">
        <v>0</v>
      </c>
      <c r="BH48" s="138">
        <v>0</v>
      </c>
      <c r="BI48" s="138">
        <v>1143.5601521478109</v>
      </c>
      <c r="BJ48" s="138">
        <v>0</v>
      </c>
      <c r="BK48" s="138">
        <v>0</v>
      </c>
      <c r="BL48" s="138">
        <v>0</v>
      </c>
      <c r="BM48" s="138">
        <v>0</v>
      </c>
      <c r="BN48" s="138">
        <v>0</v>
      </c>
      <c r="BO48" s="138">
        <v>0</v>
      </c>
      <c r="BP48" s="138">
        <v>0</v>
      </c>
      <c r="BQ48" s="138">
        <v>0</v>
      </c>
      <c r="BR48" s="138">
        <v>0</v>
      </c>
      <c r="BS48" s="138">
        <v>0</v>
      </c>
      <c r="BT48" s="138">
        <v>0</v>
      </c>
      <c r="BU48" s="138">
        <v>0</v>
      </c>
      <c r="BV48" s="138">
        <v>0</v>
      </c>
      <c r="BW48" s="138">
        <v>0</v>
      </c>
      <c r="BX48" s="138">
        <v>0</v>
      </c>
      <c r="BY48" s="138">
        <v>0</v>
      </c>
      <c r="BZ48" s="138">
        <v>0</v>
      </c>
      <c r="CA48" s="139">
        <v>0</v>
      </c>
    </row>
    <row r="49" spans="1:79" x14ac:dyDescent="0.4">
      <c r="A49" s="136"/>
      <c r="B49" s="54" t="s">
        <v>174</v>
      </c>
      <c r="C49" s="137" t="s">
        <v>134</v>
      </c>
      <c r="D49" s="138">
        <v>0</v>
      </c>
      <c r="E49" s="138">
        <v>0</v>
      </c>
      <c r="F49" s="138">
        <v>0</v>
      </c>
      <c r="G49" s="138">
        <v>0</v>
      </c>
      <c r="H49" s="138">
        <v>0</v>
      </c>
      <c r="I49" s="138">
        <v>0</v>
      </c>
      <c r="J49" s="138">
        <v>0</v>
      </c>
      <c r="K49" s="138">
        <v>0</v>
      </c>
      <c r="L49" s="138">
        <v>0</v>
      </c>
      <c r="M49" s="138">
        <v>0</v>
      </c>
      <c r="N49" s="138">
        <v>0</v>
      </c>
      <c r="O49" s="138">
        <v>0</v>
      </c>
      <c r="P49" s="138">
        <v>0</v>
      </c>
      <c r="Q49" s="138">
        <v>0</v>
      </c>
      <c r="R49" s="138">
        <v>0</v>
      </c>
      <c r="S49" s="138">
        <v>0</v>
      </c>
      <c r="T49" s="138">
        <v>0</v>
      </c>
      <c r="U49" s="138">
        <v>0</v>
      </c>
      <c r="V49" s="138">
        <v>0</v>
      </c>
      <c r="W49" s="138">
        <v>0</v>
      </c>
      <c r="X49" s="138">
        <v>0</v>
      </c>
      <c r="Y49" s="138">
        <v>0</v>
      </c>
      <c r="Z49" s="138">
        <v>0</v>
      </c>
      <c r="AA49" s="138">
        <v>0</v>
      </c>
      <c r="AB49" s="138">
        <v>0</v>
      </c>
      <c r="AC49" s="138">
        <v>0</v>
      </c>
      <c r="AD49" s="138">
        <v>0</v>
      </c>
      <c r="AE49" s="138">
        <v>0</v>
      </c>
      <c r="AF49" s="138">
        <v>0</v>
      </c>
      <c r="AG49" s="138">
        <v>0</v>
      </c>
      <c r="AH49" s="138">
        <v>0</v>
      </c>
      <c r="AI49" s="138">
        <v>0</v>
      </c>
      <c r="AJ49" s="138">
        <v>0</v>
      </c>
      <c r="AK49" s="138">
        <v>0</v>
      </c>
      <c r="AL49" s="138">
        <v>0</v>
      </c>
      <c r="AM49" s="138">
        <v>0</v>
      </c>
      <c r="AN49" s="138">
        <v>0</v>
      </c>
      <c r="AO49" s="138">
        <v>0</v>
      </c>
      <c r="AP49" s="138">
        <v>0</v>
      </c>
      <c r="AQ49" s="138">
        <v>0</v>
      </c>
      <c r="AR49" s="138">
        <v>0</v>
      </c>
      <c r="AS49" s="138">
        <v>0</v>
      </c>
      <c r="AT49" s="138">
        <v>0</v>
      </c>
      <c r="AU49" s="138">
        <v>0</v>
      </c>
      <c r="AV49" s="138">
        <v>0</v>
      </c>
      <c r="AW49" s="138">
        <v>0</v>
      </c>
      <c r="AX49" s="138">
        <v>0</v>
      </c>
      <c r="AY49" s="138">
        <v>0</v>
      </c>
      <c r="AZ49" s="138">
        <v>0</v>
      </c>
      <c r="BA49" s="138">
        <v>0</v>
      </c>
      <c r="BB49" s="138">
        <v>0</v>
      </c>
      <c r="BC49" s="138">
        <v>0</v>
      </c>
      <c r="BD49" s="138">
        <v>0</v>
      </c>
      <c r="BE49" s="138">
        <v>0</v>
      </c>
      <c r="BF49" s="138">
        <v>0</v>
      </c>
      <c r="BG49" s="138">
        <v>0</v>
      </c>
      <c r="BH49" s="138">
        <v>685.02700381947659</v>
      </c>
      <c r="BI49" s="138">
        <v>330.75118669912615</v>
      </c>
      <c r="BJ49" s="138">
        <v>0</v>
      </c>
      <c r="BK49" s="138">
        <v>0</v>
      </c>
      <c r="BL49" s="138">
        <v>0</v>
      </c>
      <c r="BM49" s="138">
        <v>0</v>
      </c>
      <c r="BN49" s="138">
        <v>0</v>
      </c>
      <c r="BO49" s="138">
        <v>0</v>
      </c>
      <c r="BP49" s="138">
        <v>0</v>
      </c>
      <c r="BQ49" s="138">
        <v>0</v>
      </c>
      <c r="BR49" s="138">
        <v>0</v>
      </c>
      <c r="BS49" s="138">
        <v>0</v>
      </c>
      <c r="BT49" s="138">
        <v>0</v>
      </c>
      <c r="BU49" s="138">
        <v>0</v>
      </c>
      <c r="BV49" s="138">
        <v>0</v>
      </c>
      <c r="BW49" s="138">
        <v>0</v>
      </c>
      <c r="BX49" s="138">
        <v>0</v>
      </c>
      <c r="BY49" s="138">
        <v>0</v>
      </c>
      <c r="BZ49" s="138">
        <v>0</v>
      </c>
      <c r="CA49" s="139">
        <v>0</v>
      </c>
    </row>
    <row r="50" spans="1:79" x14ac:dyDescent="0.4">
      <c r="A50" s="136"/>
      <c r="B50" s="54" t="s">
        <v>175</v>
      </c>
      <c r="C50" s="137" t="s">
        <v>134</v>
      </c>
      <c r="D50" s="138">
        <v>0</v>
      </c>
      <c r="E50" s="138">
        <v>0</v>
      </c>
      <c r="F50" s="138">
        <v>0</v>
      </c>
      <c r="G50" s="138">
        <v>0</v>
      </c>
      <c r="H50" s="138">
        <v>0</v>
      </c>
      <c r="I50" s="138">
        <v>0</v>
      </c>
      <c r="J50" s="138">
        <v>0</v>
      </c>
      <c r="K50" s="138">
        <v>0</v>
      </c>
      <c r="L50" s="138">
        <v>0</v>
      </c>
      <c r="M50" s="138">
        <v>0</v>
      </c>
      <c r="N50" s="138">
        <v>0</v>
      </c>
      <c r="O50" s="138">
        <v>0</v>
      </c>
      <c r="P50" s="138">
        <v>0</v>
      </c>
      <c r="Q50" s="138">
        <v>0</v>
      </c>
      <c r="R50" s="138">
        <v>0</v>
      </c>
      <c r="S50" s="138">
        <v>0</v>
      </c>
      <c r="T50" s="138">
        <v>0</v>
      </c>
      <c r="U50" s="138">
        <v>0</v>
      </c>
      <c r="V50" s="138">
        <v>0</v>
      </c>
      <c r="W50" s="138">
        <v>0</v>
      </c>
      <c r="X50" s="138">
        <v>0</v>
      </c>
      <c r="Y50" s="138">
        <v>0</v>
      </c>
      <c r="Z50" s="138">
        <v>0</v>
      </c>
      <c r="AA50" s="138">
        <v>0</v>
      </c>
      <c r="AB50" s="138">
        <v>0</v>
      </c>
      <c r="AC50" s="138">
        <v>0</v>
      </c>
      <c r="AD50" s="138">
        <v>0</v>
      </c>
      <c r="AE50" s="138">
        <v>0</v>
      </c>
      <c r="AF50" s="138">
        <v>0</v>
      </c>
      <c r="AG50" s="138">
        <v>0</v>
      </c>
      <c r="AH50" s="138">
        <v>0</v>
      </c>
      <c r="AI50" s="138">
        <v>0</v>
      </c>
      <c r="AJ50" s="138">
        <v>0</v>
      </c>
      <c r="AK50" s="138">
        <v>0</v>
      </c>
      <c r="AL50" s="138">
        <v>0</v>
      </c>
      <c r="AM50" s="138">
        <v>0</v>
      </c>
      <c r="AN50" s="138">
        <v>0</v>
      </c>
      <c r="AO50" s="138">
        <v>0</v>
      </c>
      <c r="AP50" s="138">
        <v>0</v>
      </c>
      <c r="AQ50" s="138">
        <v>0</v>
      </c>
      <c r="AR50" s="138">
        <v>0</v>
      </c>
      <c r="AS50" s="138">
        <v>0</v>
      </c>
      <c r="AT50" s="138">
        <v>0</v>
      </c>
      <c r="AU50" s="138">
        <v>0</v>
      </c>
      <c r="AV50" s="138">
        <v>0</v>
      </c>
      <c r="AW50" s="138">
        <v>0</v>
      </c>
      <c r="AX50" s="138">
        <v>0</v>
      </c>
      <c r="AY50" s="138">
        <v>0</v>
      </c>
      <c r="AZ50" s="138">
        <v>0</v>
      </c>
      <c r="BA50" s="138">
        <v>0</v>
      </c>
      <c r="BB50" s="138">
        <v>0</v>
      </c>
      <c r="BC50" s="138">
        <v>0</v>
      </c>
      <c r="BD50" s="138">
        <v>443.02146370891654</v>
      </c>
      <c r="BE50" s="138">
        <v>524.0004522973386</v>
      </c>
      <c r="BF50" s="138">
        <v>524.67648307490356</v>
      </c>
      <c r="BG50" s="138">
        <v>565.27946411937751</v>
      </c>
      <c r="BH50" s="138">
        <v>582.04313940839631</v>
      </c>
      <c r="BI50" s="138">
        <v>599.83811738706947</v>
      </c>
      <c r="BJ50" s="138">
        <v>617.01469781260437</v>
      </c>
      <c r="BK50" s="138">
        <v>629.11948604453914</v>
      </c>
      <c r="BL50" s="138">
        <v>634.02632588299991</v>
      </c>
      <c r="BM50" s="138">
        <v>650.27909681482663</v>
      </c>
      <c r="BN50" s="138">
        <v>672.46136031323931</v>
      </c>
      <c r="BO50" s="138">
        <v>674.12801666875714</v>
      </c>
      <c r="BP50" s="138">
        <v>670.74194563682511</v>
      </c>
      <c r="BQ50" s="138">
        <v>670.14922018368623</v>
      </c>
      <c r="BR50" s="138">
        <v>667.69636065837983</v>
      </c>
      <c r="BS50" s="138">
        <v>673.02112124598443</v>
      </c>
      <c r="BT50" s="138">
        <v>664.17029258293644</v>
      </c>
      <c r="BU50" s="138">
        <v>679.71253614258785</v>
      </c>
      <c r="BV50" s="138">
        <v>477.35665747470625</v>
      </c>
      <c r="BW50" s="138">
        <v>247</v>
      </c>
      <c r="BX50" s="138">
        <v>0</v>
      </c>
      <c r="BY50" s="138">
        <v>0</v>
      </c>
      <c r="BZ50" s="138">
        <v>0</v>
      </c>
      <c r="CA50" s="139">
        <v>0</v>
      </c>
    </row>
    <row r="51" spans="1:79" ht="27" customHeight="1" x14ac:dyDescent="0.4">
      <c r="A51" s="136"/>
      <c r="B51" s="54" t="s">
        <v>30</v>
      </c>
      <c r="C51" s="137" t="s">
        <v>144</v>
      </c>
      <c r="D51" s="138">
        <v>0</v>
      </c>
      <c r="E51" s="138">
        <v>0</v>
      </c>
      <c r="F51" s="138">
        <v>0</v>
      </c>
      <c r="G51" s="138">
        <v>0</v>
      </c>
      <c r="H51" s="138">
        <v>0</v>
      </c>
      <c r="I51" s="138">
        <v>0</v>
      </c>
      <c r="J51" s="138">
        <v>0</v>
      </c>
      <c r="K51" s="138">
        <v>0</v>
      </c>
      <c r="L51" s="138">
        <v>0</v>
      </c>
      <c r="M51" s="138">
        <v>0</v>
      </c>
      <c r="N51" s="138">
        <v>0</v>
      </c>
      <c r="O51" s="138">
        <v>0</v>
      </c>
      <c r="P51" s="138">
        <v>0</v>
      </c>
      <c r="Q51" s="138">
        <v>0</v>
      </c>
      <c r="R51" s="138">
        <v>0</v>
      </c>
      <c r="S51" s="138">
        <v>0</v>
      </c>
      <c r="T51" s="138">
        <v>0</v>
      </c>
      <c r="U51" s="138">
        <v>0</v>
      </c>
      <c r="V51" s="138">
        <v>0</v>
      </c>
      <c r="W51" s="138">
        <v>0</v>
      </c>
      <c r="X51" s="138">
        <v>0</v>
      </c>
      <c r="Y51" s="138">
        <v>0</v>
      </c>
      <c r="Z51" s="138">
        <v>0</v>
      </c>
      <c r="AA51" s="138">
        <v>0</v>
      </c>
      <c r="AB51" s="138">
        <v>0</v>
      </c>
      <c r="AC51" s="138">
        <v>0</v>
      </c>
      <c r="AD51" s="138">
        <v>0</v>
      </c>
      <c r="AE51" s="138">
        <v>0</v>
      </c>
      <c r="AF51" s="138">
        <v>0</v>
      </c>
      <c r="AG51" s="138">
        <v>0</v>
      </c>
      <c r="AH51" s="138">
        <v>0</v>
      </c>
      <c r="AI51" s="138">
        <v>0</v>
      </c>
      <c r="AJ51" s="138">
        <v>0</v>
      </c>
      <c r="AK51" s="138">
        <v>0</v>
      </c>
      <c r="AL51" s="138">
        <v>0</v>
      </c>
      <c r="AM51" s="138">
        <v>0</v>
      </c>
      <c r="AN51" s="138">
        <v>0</v>
      </c>
      <c r="AO51" s="138">
        <v>0</v>
      </c>
      <c r="AP51" s="138">
        <v>0</v>
      </c>
      <c r="AQ51" s="138">
        <v>0</v>
      </c>
      <c r="AR51" s="138">
        <v>0</v>
      </c>
      <c r="AS51" s="138">
        <v>0</v>
      </c>
      <c r="AT51" s="138">
        <v>0</v>
      </c>
      <c r="AU51" s="138">
        <v>0</v>
      </c>
      <c r="AV51" s="138">
        <v>0</v>
      </c>
      <c r="AW51" s="138">
        <v>0</v>
      </c>
      <c r="AX51" s="138">
        <v>0</v>
      </c>
      <c r="AY51" s="138">
        <v>0</v>
      </c>
      <c r="AZ51" s="138">
        <v>0</v>
      </c>
      <c r="BA51" s="138">
        <v>0</v>
      </c>
      <c r="BB51" s="138">
        <v>0</v>
      </c>
      <c r="BC51" s="138">
        <v>0</v>
      </c>
      <c r="BD51" s="138">
        <v>0</v>
      </c>
      <c r="BE51" s="138">
        <v>0</v>
      </c>
      <c r="BF51" s="138">
        <v>0</v>
      </c>
      <c r="BG51" s="138">
        <v>3206.3496175668024</v>
      </c>
      <c r="BH51" s="138">
        <v>7979.8207568020653</v>
      </c>
      <c r="BI51" s="138">
        <v>8369.411210678958</v>
      </c>
      <c r="BJ51" s="138">
        <v>8687.2233029152321</v>
      </c>
      <c r="BK51" s="138">
        <v>9092.5424280511306</v>
      </c>
      <c r="BL51" s="138">
        <v>9256.1885526564092</v>
      </c>
      <c r="BM51" s="138">
        <v>9631.1399726221825</v>
      </c>
      <c r="BN51" s="138">
        <v>9586.9508149711637</v>
      </c>
      <c r="BO51" s="138">
        <v>9244.4091960150981</v>
      </c>
      <c r="BP51" s="138">
        <v>8452.8119036568787</v>
      </c>
      <c r="BQ51" s="138">
        <v>7781.8400930409252</v>
      </c>
      <c r="BR51" s="138">
        <v>7175.2617675533666</v>
      </c>
      <c r="BS51" s="138">
        <v>6579.974270104779</v>
      </c>
      <c r="BT51" s="138">
        <v>5996.1877453642292</v>
      </c>
      <c r="BU51" s="138">
        <v>5572.2664990526237</v>
      </c>
      <c r="BV51" s="138">
        <v>5160.2985464094145</v>
      </c>
      <c r="BW51" s="138">
        <v>4951.1014240060513</v>
      </c>
      <c r="BX51" s="138">
        <v>4719.5091729846345</v>
      </c>
      <c r="BY51" s="138">
        <v>4476.7975187661768</v>
      </c>
      <c r="BZ51" s="138">
        <v>4292.6666318925909</v>
      </c>
      <c r="CA51" s="139">
        <v>4165.4481603496752</v>
      </c>
    </row>
    <row r="52" spans="1:79" x14ac:dyDescent="0.4">
      <c r="A52" s="136"/>
      <c r="B52" s="146" t="s">
        <v>176</v>
      </c>
      <c r="C52" s="137" t="s">
        <v>134</v>
      </c>
      <c r="D52" s="138">
        <v>0</v>
      </c>
      <c r="E52" s="138">
        <v>0</v>
      </c>
      <c r="F52" s="138">
        <v>0</v>
      </c>
      <c r="G52" s="138">
        <v>0</v>
      </c>
      <c r="H52" s="138">
        <v>0</v>
      </c>
      <c r="I52" s="138">
        <v>0</v>
      </c>
      <c r="J52" s="138">
        <v>0</v>
      </c>
      <c r="K52" s="138">
        <v>0</v>
      </c>
      <c r="L52" s="138">
        <v>0</v>
      </c>
      <c r="M52" s="138">
        <v>0</v>
      </c>
      <c r="N52" s="138">
        <v>0</v>
      </c>
      <c r="O52" s="138">
        <v>0</v>
      </c>
      <c r="P52" s="138">
        <v>0</v>
      </c>
      <c r="Q52" s="138">
        <v>0</v>
      </c>
      <c r="R52" s="138">
        <v>0</v>
      </c>
      <c r="S52" s="138">
        <v>0</v>
      </c>
      <c r="T52" s="138">
        <v>0</v>
      </c>
      <c r="U52" s="138">
        <v>0</v>
      </c>
      <c r="V52" s="138">
        <v>0</v>
      </c>
      <c r="W52" s="138">
        <v>0</v>
      </c>
      <c r="X52" s="138">
        <v>0</v>
      </c>
      <c r="Y52" s="138">
        <v>0</v>
      </c>
      <c r="Z52" s="138">
        <v>0</v>
      </c>
      <c r="AA52" s="138">
        <v>0</v>
      </c>
      <c r="AB52" s="138">
        <v>0</v>
      </c>
      <c r="AC52" s="138">
        <v>0</v>
      </c>
      <c r="AD52" s="138">
        <v>0</v>
      </c>
      <c r="AE52" s="138">
        <v>0</v>
      </c>
      <c r="AF52" s="138">
        <v>0</v>
      </c>
      <c r="AG52" s="138">
        <v>0</v>
      </c>
      <c r="AH52" s="138">
        <v>0</v>
      </c>
      <c r="AI52" s="138">
        <v>0</v>
      </c>
      <c r="AJ52" s="138">
        <v>0</v>
      </c>
      <c r="AK52" s="138">
        <v>0</v>
      </c>
      <c r="AL52" s="138">
        <v>0</v>
      </c>
      <c r="AM52" s="138">
        <v>0</v>
      </c>
      <c r="AN52" s="138">
        <v>0</v>
      </c>
      <c r="AO52" s="138">
        <v>0</v>
      </c>
      <c r="AP52" s="138">
        <v>0</v>
      </c>
      <c r="AQ52" s="138">
        <v>0</v>
      </c>
      <c r="AR52" s="138">
        <v>0</v>
      </c>
      <c r="AS52" s="138">
        <v>0</v>
      </c>
      <c r="AT52" s="138">
        <v>0</v>
      </c>
      <c r="AU52" s="138">
        <v>0</v>
      </c>
      <c r="AV52" s="138">
        <v>0</v>
      </c>
      <c r="AW52" s="138">
        <v>0</v>
      </c>
      <c r="AX52" s="138">
        <v>0</v>
      </c>
      <c r="AY52" s="138">
        <v>0</v>
      </c>
      <c r="AZ52" s="138">
        <v>0</v>
      </c>
      <c r="BA52" s="138">
        <v>0</v>
      </c>
      <c r="BB52" s="138">
        <v>0</v>
      </c>
      <c r="BC52" s="138">
        <v>0</v>
      </c>
      <c r="BD52" s="138">
        <v>0</v>
      </c>
      <c r="BE52" s="138">
        <v>0</v>
      </c>
      <c r="BF52" s="138">
        <v>0</v>
      </c>
      <c r="BG52" s="138">
        <v>0</v>
      </c>
      <c r="BH52" s="138">
        <v>0</v>
      </c>
      <c r="BI52" s="138">
        <v>0</v>
      </c>
      <c r="BJ52" s="138">
        <v>0</v>
      </c>
      <c r="BK52" s="138">
        <v>0</v>
      </c>
      <c r="BL52" s="138">
        <v>0</v>
      </c>
      <c r="BM52" s="138">
        <v>0</v>
      </c>
      <c r="BN52" s="138">
        <v>0</v>
      </c>
      <c r="BO52" s="138">
        <v>0</v>
      </c>
      <c r="BP52" s="138">
        <v>0</v>
      </c>
      <c r="BQ52" s="138">
        <v>177.41305959797722</v>
      </c>
      <c r="BR52" s="138">
        <v>1707.1486919150063</v>
      </c>
      <c r="BS52" s="138">
        <v>3252.3512569685277</v>
      </c>
      <c r="BT52" s="138">
        <v>5461.501380179463</v>
      </c>
      <c r="BU52" s="138">
        <v>8979.5182294002952</v>
      </c>
      <c r="BV52" s="138">
        <v>10820.535346345265</v>
      </c>
      <c r="BW52" s="138">
        <v>13074.969437394106</v>
      </c>
      <c r="BX52" s="138">
        <v>14805.915142014903</v>
      </c>
      <c r="BY52" s="138">
        <v>15942.121688984698</v>
      </c>
      <c r="BZ52" s="138">
        <v>17102.389003008528</v>
      </c>
      <c r="CA52" s="139">
        <v>18201.622529765562</v>
      </c>
    </row>
    <row r="53" spans="1:79" x14ac:dyDescent="0.4">
      <c r="A53" s="136"/>
      <c r="B53" s="146" t="s">
        <v>177</v>
      </c>
      <c r="C53" s="137" t="s">
        <v>134</v>
      </c>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v>5.5982236346436212</v>
      </c>
      <c r="AY53" s="138">
        <v>6.48657232342934</v>
      </c>
      <c r="AZ53" s="138">
        <v>8.2835267481544754</v>
      </c>
      <c r="BA53" s="138">
        <v>7.4887886277403686</v>
      </c>
      <c r="BB53" s="138">
        <v>12.349673586446594</v>
      </c>
      <c r="BC53" s="138">
        <v>15.663149160386673</v>
      </c>
      <c r="BD53" s="138">
        <v>17.217013038639273</v>
      </c>
      <c r="BE53" s="138">
        <v>20.673665220306301</v>
      </c>
      <c r="BF53" s="138">
        <v>27.613534531770561</v>
      </c>
      <c r="BG53" s="138">
        <v>26.545235408669562</v>
      </c>
      <c r="BH53" s="138">
        <v>27.589808168321724</v>
      </c>
      <c r="BI53" s="138">
        <v>60.609862729598639</v>
      </c>
      <c r="BJ53" s="138">
        <v>41.320489374711045</v>
      </c>
      <c r="BK53" s="138">
        <v>33.866585716616264</v>
      </c>
      <c r="BL53" s="138">
        <v>37.913679344020565</v>
      </c>
      <c r="BM53" s="138">
        <v>41.71408734974743</v>
      </c>
      <c r="BN53" s="138">
        <v>44.454725496134017</v>
      </c>
      <c r="BO53" s="138">
        <v>43.273964945052633</v>
      </c>
      <c r="BP53" s="138">
        <v>47.289614720782886</v>
      </c>
      <c r="BQ53" s="138">
        <v>50.238030214456757</v>
      </c>
      <c r="BR53" s="138">
        <v>48.870758683736533</v>
      </c>
      <c r="BS53" s="138">
        <v>49.851404803534265</v>
      </c>
      <c r="BT53" s="138">
        <v>44.612151682326292</v>
      </c>
      <c r="BU53" s="138">
        <v>42.654750398584142</v>
      </c>
      <c r="BV53" s="138">
        <v>45.688440292272197</v>
      </c>
      <c r="BW53" s="138">
        <v>43.993519201815339</v>
      </c>
      <c r="BX53" s="138">
        <v>43.585801061472182</v>
      </c>
      <c r="BY53" s="138">
        <v>43.000810205332293</v>
      </c>
      <c r="BZ53" s="138">
        <v>42.339836304088308</v>
      </c>
      <c r="CA53" s="139">
        <v>42.382752362308146</v>
      </c>
    </row>
    <row r="54" spans="1:79" x14ac:dyDescent="0.4">
      <c r="A54" s="136"/>
      <c r="B54" s="54" t="s">
        <v>178</v>
      </c>
      <c r="C54" s="137" t="s">
        <v>134</v>
      </c>
      <c r="D54" s="138">
        <v>0</v>
      </c>
      <c r="E54" s="138">
        <v>0</v>
      </c>
      <c r="F54" s="138">
        <v>0</v>
      </c>
      <c r="G54" s="138">
        <v>0</v>
      </c>
      <c r="H54" s="138">
        <v>0</v>
      </c>
      <c r="I54" s="138">
        <v>0</v>
      </c>
      <c r="J54" s="138">
        <v>0</v>
      </c>
      <c r="K54" s="138">
        <v>0</v>
      </c>
      <c r="L54" s="138">
        <v>0</v>
      </c>
      <c r="M54" s="138">
        <v>0</v>
      </c>
      <c r="N54" s="138">
        <v>0</v>
      </c>
      <c r="O54" s="138">
        <v>0</v>
      </c>
      <c r="P54" s="138">
        <v>0</v>
      </c>
      <c r="Q54" s="138">
        <v>0</v>
      </c>
      <c r="R54" s="138">
        <v>0</v>
      </c>
      <c r="S54" s="138">
        <v>0</v>
      </c>
      <c r="T54" s="138">
        <v>0</v>
      </c>
      <c r="U54" s="138">
        <v>0</v>
      </c>
      <c r="V54" s="138">
        <v>0</v>
      </c>
      <c r="W54" s="138">
        <v>0</v>
      </c>
      <c r="X54" s="138">
        <v>0</v>
      </c>
      <c r="Y54" s="138">
        <v>0</v>
      </c>
      <c r="Z54" s="138">
        <v>0</v>
      </c>
      <c r="AA54" s="138">
        <v>0</v>
      </c>
      <c r="AB54" s="138">
        <v>0</v>
      </c>
      <c r="AC54" s="138">
        <v>0</v>
      </c>
      <c r="AD54" s="138">
        <v>0</v>
      </c>
      <c r="AE54" s="138">
        <v>0</v>
      </c>
      <c r="AF54" s="138">
        <v>0</v>
      </c>
      <c r="AG54" s="138">
        <v>0</v>
      </c>
      <c r="AH54" s="138">
        <v>0</v>
      </c>
      <c r="AI54" s="138">
        <v>0</v>
      </c>
      <c r="AJ54" s="138">
        <v>0</v>
      </c>
      <c r="AK54" s="138">
        <v>0</v>
      </c>
      <c r="AL54" s="138">
        <v>0</v>
      </c>
      <c r="AM54" s="138">
        <v>0</v>
      </c>
      <c r="AN54" s="138">
        <v>0</v>
      </c>
      <c r="AO54" s="138">
        <v>0</v>
      </c>
      <c r="AP54" s="138">
        <v>0</v>
      </c>
      <c r="AQ54" s="138">
        <v>0</v>
      </c>
      <c r="AR54" s="138">
        <v>0</v>
      </c>
      <c r="AS54" s="138">
        <v>0</v>
      </c>
      <c r="AT54" s="138">
        <v>0</v>
      </c>
      <c r="AU54" s="138">
        <v>0</v>
      </c>
      <c r="AV54" s="138">
        <v>0</v>
      </c>
      <c r="AW54" s="138">
        <v>0</v>
      </c>
      <c r="AX54" s="138">
        <v>0</v>
      </c>
      <c r="AY54" s="138">
        <v>0</v>
      </c>
      <c r="AZ54" s="138">
        <v>0</v>
      </c>
      <c r="BA54" s="138">
        <v>0</v>
      </c>
      <c r="BB54" s="138">
        <v>0</v>
      </c>
      <c r="BC54" s="138">
        <v>0</v>
      </c>
      <c r="BD54" s="138">
        <v>0</v>
      </c>
      <c r="BE54" s="138">
        <v>0</v>
      </c>
      <c r="BF54" s="138">
        <v>0</v>
      </c>
      <c r="BG54" s="138">
        <v>0</v>
      </c>
      <c r="BH54" s="138">
        <v>0</v>
      </c>
      <c r="BI54" s="138">
        <v>0</v>
      </c>
      <c r="BJ54" s="138">
        <v>0</v>
      </c>
      <c r="BK54" s="138">
        <v>0</v>
      </c>
      <c r="BL54" s="138">
        <v>66.188342942079302</v>
      </c>
      <c r="BM54" s="138">
        <v>74.732608266836039</v>
      </c>
      <c r="BN54" s="138">
        <v>71.995988897070944</v>
      </c>
      <c r="BO54" s="138">
        <v>44.815376805097749</v>
      </c>
      <c r="BP54" s="138">
        <v>31.375411946519439</v>
      </c>
      <c r="BQ54" s="138">
        <v>27.866099585399269</v>
      </c>
      <c r="BR54" s="138">
        <v>4.4727982460052571</v>
      </c>
      <c r="BS54" s="138">
        <v>0</v>
      </c>
      <c r="BT54" s="138">
        <v>0</v>
      </c>
      <c r="BU54" s="138">
        <v>0</v>
      </c>
      <c r="BV54" s="138">
        <v>0</v>
      </c>
      <c r="BW54" s="138">
        <v>0</v>
      </c>
      <c r="BX54" s="138">
        <v>0</v>
      </c>
      <c r="BY54" s="138">
        <v>0</v>
      </c>
      <c r="BZ54" s="138">
        <v>0</v>
      </c>
      <c r="CA54" s="139">
        <v>0</v>
      </c>
    </row>
    <row r="55" spans="1:79" x14ac:dyDescent="0.4">
      <c r="A55" s="136"/>
      <c r="B55" s="54" t="s">
        <v>179</v>
      </c>
      <c r="C55" s="137" t="s">
        <v>137</v>
      </c>
      <c r="D55" s="138">
        <v>0</v>
      </c>
      <c r="E55" s="138">
        <v>0</v>
      </c>
      <c r="F55" s="138">
        <v>0</v>
      </c>
      <c r="G55" s="138">
        <v>0</v>
      </c>
      <c r="H55" s="138">
        <v>0</v>
      </c>
      <c r="I55" s="138">
        <v>0</v>
      </c>
      <c r="J55" s="138">
        <v>0</v>
      </c>
      <c r="K55" s="138">
        <v>0</v>
      </c>
      <c r="L55" s="138">
        <v>0</v>
      </c>
      <c r="M55" s="138">
        <v>0</v>
      </c>
      <c r="N55" s="138">
        <v>0</v>
      </c>
      <c r="O55" s="138">
        <v>0</v>
      </c>
      <c r="P55" s="138">
        <v>0</v>
      </c>
      <c r="Q55" s="138">
        <v>0</v>
      </c>
      <c r="R55" s="138">
        <v>0</v>
      </c>
      <c r="S55" s="138">
        <v>0</v>
      </c>
      <c r="T55" s="138">
        <v>0</v>
      </c>
      <c r="U55" s="138">
        <v>0</v>
      </c>
      <c r="V55" s="138">
        <v>0</v>
      </c>
      <c r="W55" s="138">
        <v>0</v>
      </c>
      <c r="X55" s="138">
        <v>0</v>
      </c>
      <c r="Y55" s="138">
        <v>0</v>
      </c>
      <c r="Z55" s="138">
        <v>0</v>
      </c>
      <c r="AA55" s="138">
        <v>0</v>
      </c>
      <c r="AB55" s="138">
        <v>0</v>
      </c>
      <c r="AC55" s="138">
        <v>0</v>
      </c>
      <c r="AD55" s="138">
        <v>0</v>
      </c>
      <c r="AE55" s="138">
        <v>0</v>
      </c>
      <c r="AF55" s="138">
        <v>0</v>
      </c>
      <c r="AG55" s="138">
        <v>0</v>
      </c>
      <c r="AH55" s="138">
        <v>0</v>
      </c>
      <c r="AI55" s="138">
        <v>0</v>
      </c>
      <c r="AJ55" s="138">
        <v>0</v>
      </c>
      <c r="AK55" s="138">
        <v>0</v>
      </c>
      <c r="AL55" s="138">
        <v>0</v>
      </c>
      <c r="AM55" s="138">
        <v>0</v>
      </c>
      <c r="AN55" s="138">
        <v>0</v>
      </c>
      <c r="AO55" s="138">
        <v>0</v>
      </c>
      <c r="AP55" s="138">
        <v>0</v>
      </c>
      <c r="AQ55" s="138">
        <v>212.95148351381346</v>
      </c>
      <c r="AR55" s="138">
        <v>6.710959884485372</v>
      </c>
      <c r="AS55" s="138">
        <v>0</v>
      </c>
      <c r="AT55" s="138">
        <v>0</v>
      </c>
      <c r="AU55" s="138">
        <v>0</v>
      </c>
      <c r="AV55" s="138">
        <v>0</v>
      </c>
      <c r="AW55" s="138">
        <v>0</v>
      </c>
      <c r="AX55" s="138">
        <v>0</v>
      </c>
      <c r="AY55" s="138">
        <v>0</v>
      </c>
      <c r="AZ55" s="138">
        <v>0</v>
      </c>
      <c r="BA55" s="138">
        <v>0</v>
      </c>
      <c r="BB55" s="138">
        <v>0</v>
      </c>
      <c r="BC55" s="138">
        <v>0</v>
      </c>
      <c r="BD55" s="138">
        <v>0</v>
      </c>
      <c r="BE55" s="138">
        <v>0</v>
      </c>
      <c r="BF55" s="138">
        <v>0</v>
      </c>
      <c r="BG55" s="138">
        <v>0</v>
      </c>
      <c r="BH55" s="138">
        <v>0</v>
      </c>
      <c r="BI55" s="138">
        <v>0</v>
      </c>
      <c r="BJ55" s="138">
        <v>0</v>
      </c>
      <c r="BK55" s="138">
        <v>0</v>
      </c>
      <c r="BL55" s="138">
        <v>0</v>
      </c>
      <c r="BM55" s="138">
        <v>0</v>
      </c>
      <c r="BN55" s="138">
        <v>0</v>
      </c>
      <c r="BO55" s="138">
        <v>0</v>
      </c>
      <c r="BP55" s="138">
        <v>0</v>
      </c>
      <c r="BQ55" s="138">
        <v>0</v>
      </c>
      <c r="BR55" s="138">
        <v>0</v>
      </c>
      <c r="BS55" s="138">
        <v>0</v>
      </c>
      <c r="BT55" s="138">
        <v>0</v>
      </c>
      <c r="BU55" s="138">
        <v>0</v>
      </c>
      <c r="BV55" s="138">
        <v>0</v>
      </c>
      <c r="BW55" s="138">
        <v>0</v>
      </c>
      <c r="BX55" s="138">
        <v>0</v>
      </c>
      <c r="BY55" s="138">
        <v>0</v>
      </c>
      <c r="BZ55" s="138">
        <v>0</v>
      </c>
      <c r="CA55" s="139">
        <v>0</v>
      </c>
    </row>
    <row r="56" spans="1:79" ht="27" customHeight="1" x14ac:dyDescent="0.4">
      <c r="A56" s="136"/>
      <c r="B56" s="54" t="s">
        <v>180</v>
      </c>
      <c r="C56" s="137" t="s">
        <v>134</v>
      </c>
      <c r="D56" s="138">
        <v>0</v>
      </c>
      <c r="E56" s="138">
        <v>0</v>
      </c>
      <c r="F56" s="138">
        <v>0</v>
      </c>
      <c r="G56" s="138">
        <v>0</v>
      </c>
      <c r="H56" s="138">
        <v>0</v>
      </c>
      <c r="I56" s="138">
        <v>0</v>
      </c>
      <c r="J56" s="138">
        <v>0</v>
      </c>
      <c r="K56" s="138">
        <v>0</v>
      </c>
      <c r="L56" s="138">
        <v>0</v>
      </c>
      <c r="M56" s="138">
        <v>0</v>
      </c>
      <c r="N56" s="138">
        <v>0</v>
      </c>
      <c r="O56" s="138">
        <v>0</v>
      </c>
      <c r="P56" s="138">
        <v>0</v>
      </c>
      <c r="Q56" s="138">
        <v>0</v>
      </c>
      <c r="R56" s="138">
        <v>0</v>
      </c>
      <c r="S56" s="138">
        <v>0</v>
      </c>
      <c r="T56" s="138">
        <v>0</v>
      </c>
      <c r="U56" s="138">
        <v>0</v>
      </c>
      <c r="V56" s="138">
        <v>0</v>
      </c>
      <c r="W56" s="138">
        <v>0</v>
      </c>
      <c r="X56" s="138">
        <v>0</v>
      </c>
      <c r="Y56" s="138">
        <v>0</v>
      </c>
      <c r="Z56" s="138">
        <v>0</v>
      </c>
      <c r="AA56" s="138">
        <v>0</v>
      </c>
      <c r="AB56" s="138">
        <v>0</v>
      </c>
      <c r="AC56" s="138">
        <v>0</v>
      </c>
      <c r="AD56" s="138">
        <v>0</v>
      </c>
      <c r="AE56" s="138">
        <v>80.032698941602661</v>
      </c>
      <c r="AF56" s="138">
        <v>205.30462100765212</v>
      </c>
      <c r="AG56" s="138">
        <v>236.88928141792405</v>
      </c>
      <c r="AH56" s="138">
        <v>330.32239168275055</v>
      </c>
      <c r="AI56" s="138">
        <v>348.15544715958413</v>
      </c>
      <c r="AJ56" s="138">
        <v>371.21896014152566</v>
      </c>
      <c r="AK56" s="138">
        <v>404.35586471780653</v>
      </c>
      <c r="AL56" s="138">
        <v>446.4742217868357</v>
      </c>
      <c r="AM56" s="138">
        <v>503.70663653004277</v>
      </c>
      <c r="AN56" s="138">
        <v>618.29116850452169</v>
      </c>
      <c r="AO56" s="138">
        <v>660.60685249235576</v>
      </c>
      <c r="AP56" s="138">
        <v>679.66836851090102</v>
      </c>
      <c r="AQ56" s="138">
        <v>666.64074694579767</v>
      </c>
      <c r="AR56" s="138">
        <v>670.72268600237112</v>
      </c>
      <c r="AS56" s="138">
        <v>681.37649722147069</v>
      </c>
      <c r="AT56" s="138">
        <v>780.37565317586245</v>
      </c>
      <c r="AU56" s="138">
        <v>1026.254485353109</v>
      </c>
      <c r="AV56" s="138">
        <v>1074.6388420310088</v>
      </c>
      <c r="AW56" s="138">
        <v>1152.5821277721068</v>
      </c>
      <c r="AX56" s="138">
        <v>1255.9162105432054</v>
      </c>
      <c r="AY56" s="138">
        <v>1288.976448342795</v>
      </c>
      <c r="AZ56" s="138">
        <v>1374.6905719073118</v>
      </c>
      <c r="BA56" s="138">
        <v>1505.9385524242807</v>
      </c>
      <c r="BB56" s="138">
        <v>1465.0142532552893</v>
      </c>
      <c r="BC56" s="138">
        <v>1492.0828881944831</v>
      </c>
      <c r="BD56" s="138">
        <v>1470.7414089723925</v>
      </c>
      <c r="BE56" s="138">
        <v>1492.7049361431248</v>
      </c>
      <c r="BF56" s="138">
        <v>1341.6720964701617</v>
      </c>
      <c r="BG56" s="138">
        <v>1284.7425623359161</v>
      </c>
      <c r="BH56" s="138">
        <v>1227.461170225994</v>
      </c>
      <c r="BI56" s="138">
        <v>1172.411923815979</v>
      </c>
      <c r="BJ56" s="138">
        <v>1142.7338969879802</v>
      </c>
      <c r="BK56" s="138">
        <v>1108.7256938164116</v>
      </c>
      <c r="BL56" s="138">
        <v>1066.3229887651366</v>
      </c>
      <c r="BM56" s="138">
        <v>1074.0836676564315</v>
      </c>
      <c r="BN56" s="138">
        <v>1033.1939262590479</v>
      </c>
      <c r="BO56" s="138">
        <v>1011.0866393013873</v>
      </c>
      <c r="BP56" s="138">
        <v>998.08639718869392</v>
      </c>
      <c r="BQ56" s="138">
        <v>950.1159474931203</v>
      </c>
      <c r="BR56" s="138">
        <v>802.15206465388724</v>
      </c>
      <c r="BS56" s="138">
        <v>508.31671984360105</v>
      </c>
      <c r="BT56" s="138">
        <v>247.96079489174505</v>
      </c>
      <c r="BU56" s="138">
        <v>124.14467736686265</v>
      </c>
      <c r="BV56" s="138">
        <v>99.989571943190043</v>
      </c>
      <c r="BW56" s="138">
        <v>93.66592655415883</v>
      </c>
      <c r="BX56" s="138">
        <v>88.30736646521477</v>
      </c>
      <c r="BY56" s="138">
        <v>82.919551975159365</v>
      </c>
      <c r="BZ56" s="138">
        <v>77.618842749850941</v>
      </c>
      <c r="CA56" s="139">
        <v>74.917118345139087</v>
      </c>
    </row>
    <row r="57" spans="1:79" x14ac:dyDescent="0.4">
      <c r="A57" s="136"/>
      <c r="B57" s="54" t="s">
        <v>181</v>
      </c>
      <c r="C57" s="137" t="s">
        <v>137</v>
      </c>
      <c r="D57" s="138">
        <v>1412.6162150147734</v>
      </c>
      <c r="E57" s="138">
        <v>2073.8667363535851</v>
      </c>
      <c r="F57" s="138">
        <v>2119.0431296050037</v>
      </c>
      <c r="G57" s="138">
        <v>1822.009221529242</v>
      </c>
      <c r="H57" s="138">
        <v>2089.6977801425437</v>
      </c>
      <c r="I57" s="138">
        <v>2194.3765186654537</v>
      </c>
      <c r="J57" s="138">
        <v>2140.357120267211</v>
      </c>
      <c r="K57" s="138">
        <v>2425.8030175081267</v>
      </c>
      <c r="L57" s="138">
        <v>2215.2378307511158</v>
      </c>
      <c r="M57" s="138">
        <v>2438.0795342058132</v>
      </c>
      <c r="N57" s="138">
        <v>2850.0884394239474</v>
      </c>
      <c r="O57" s="138">
        <v>2774.9937411090873</v>
      </c>
      <c r="P57" s="138">
        <v>2810.3451917508255</v>
      </c>
      <c r="Q57" s="138">
        <v>3115.0471579687332</v>
      </c>
      <c r="R57" s="138">
        <v>3155.025780792927</v>
      </c>
      <c r="S57" s="138">
        <v>3681.418888283969</v>
      </c>
      <c r="T57" s="138">
        <v>3689.4552355505034</v>
      </c>
      <c r="U57" s="138">
        <v>4333.71399651502</v>
      </c>
      <c r="V57" s="138">
        <v>4347.6278382793844</v>
      </c>
      <c r="W57" s="138">
        <v>5216.9791978218364</v>
      </c>
      <c r="X57" s="138">
        <v>5355.8801957211444</v>
      </c>
      <c r="Y57" s="138">
        <v>5512.4448450056161</v>
      </c>
      <c r="Z57" s="138">
        <v>4898.3507327084826</v>
      </c>
      <c r="AA57" s="138">
        <v>3933.3626719497138</v>
      </c>
      <c r="AB57" s="138">
        <v>3263.4639866677799</v>
      </c>
      <c r="AC57" s="138">
        <v>3160.4294127926505</v>
      </c>
      <c r="AD57" s="138">
        <v>2965.5070658512891</v>
      </c>
      <c r="AE57" s="138">
        <v>2933.3088061393123</v>
      </c>
      <c r="AF57" s="138">
        <v>3004.7269992914021</v>
      </c>
      <c r="AG57" s="138">
        <v>3116.1587215734226</v>
      </c>
      <c r="AH57" s="138">
        <v>3331.947603060788</v>
      </c>
      <c r="AI57" s="138">
        <v>2682.8449163473833</v>
      </c>
      <c r="AJ57" s="138">
        <v>2247.9370364125721</v>
      </c>
      <c r="AK57" s="138">
        <v>2115.0922154469881</v>
      </c>
      <c r="AL57" s="138">
        <v>1606.1475251292661</v>
      </c>
      <c r="AM57" s="138">
        <v>733.41900373879855</v>
      </c>
      <c r="AN57" s="138">
        <v>730.94591530831167</v>
      </c>
      <c r="AO57" s="138">
        <v>685.44169657101577</v>
      </c>
      <c r="AP57" s="138">
        <v>426.87943145070625</v>
      </c>
      <c r="AQ57" s="138">
        <v>435.89230206757429</v>
      </c>
      <c r="AR57" s="138">
        <v>407.15419071612263</v>
      </c>
      <c r="AS57" s="138">
        <v>401.13684477775854</v>
      </c>
      <c r="AT57" s="138">
        <v>393.68801173843616</v>
      </c>
      <c r="AU57" s="138">
        <v>470.79617516323913</v>
      </c>
      <c r="AV57" s="138">
        <v>611.09103598460774</v>
      </c>
      <c r="AW57" s="138">
        <v>598.22119739778225</v>
      </c>
      <c r="AX57" s="138">
        <v>553.57152654514766</v>
      </c>
      <c r="AY57" s="138">
        <v>18.853597192768436</v>
      </c>
      <c r="AZ57" s="138">
        <v>0</v>
      </c>
      <c r="BA57" s="138">
        <v>0</v>
      </c>
      <c r="BB57" s="138">
        <v>0</v>
      </c>
      <c r="BC57" s="138">
        <v>0</v>
      </c>
      <c r="BD57" s="138">
        <v>0</v>
      </c>
      <c r="BE57" s="138">
        <v>0</v>
      </c>
      <c r="BF57" s="138">
        <v>0</v>
      </c>
      <c r="BG57" s="138">
        <v>0</v>
      </c>
      <c r="BH57" s="138">
        <v>0</v>
      </c>
      <c r="BI57" s="138">
        <v>0</v>
      </c>
      <c r="BJ57" s="138">
        <v>0</v>
      </c>
      <c r="BK57" s="138">
        <v>0</v>
      </c>
      <c r="BL57" s="138">
        <v>0</v>
      </c>
      <c r="BM57" s="138">
        <v>0</v>
      </c>
      <c r="BN57" s="138">
        <v>0</v>
      </c>
      <c r="BO57" s="138">
        <v>0</v>
      </c>
      <c r="BP57" s="138">
        <v>0</v>
      </c>
      <c r="BQ57" s="138">
        <v>0</v>
      </c>
      <c r="BR57" s="138">
        <v>0</v>
      </c>
      <c r="BS57" s="138">
        <v>0</v>
      </c>
      <c r="BT57" s="138">
        <v>0</v>
      </c>
      <c r="BU57" s="138">
        <v>0</v>
      </c>
      <c r="BV57" s="138">
        <v>0</v>
      </c>
      <c r="BW57" s="138">
        <v>0</v>
      </c>
      <c r="BX57" s="138">
        <v>0</v>
      </c>
      <c r="BY57" s="138">
        <v>0</v>
      </c>
      <c r="BZ57" s="138">
        <v>0</v>
      </c>
      <c r="CA57" s="139">
        <v>0</v>
      </c>
    </row>
    <row r="58" spans="1:79" x14ac:dyDescent="0.4">
      <c r="A58" s="136"/>
      <c r="B58" s="54" t="s">
        <v>182</v>
      </c>
      <c r="C58" s="137" t="s">
        <v>144</v>
      </c>
      <c r="D58" s="138">
        <v>0</v>
      </c>
      <c r="E58" s="138">
        <v>0</v>
      </c>
      <c r="F58" s="138">
        <v>0</v>
      </c>
      <c r="G58" s="138">
        <v>0</v>
      </c>
      <c r="H58" s="138">
        <v>0</v>
      </c>
      <c r="I58" s="138">
        <v>0</v>
      </c>
      <c r="J58" s="138">
        <v>0</v>
      </c>
      <c r="K58" s="138">
        <v>0</v>
      </c>
      <c r="L58" s="138">
        <v>0</v>
      </c>
      <c r="M58" s="138">
        <v>0</v>
      </c>
      <c r="N58" s="138">
        <v>0</v>
      </c>
      <c r="O58" s="138">
        <v>0</v>
      </c>
      <c r="P58" s="138">
        <v>0</v>
      </c>
      <c r="Q58" s="138">
        <v>0</v>
      </c>
      <c r="R58" s="138">
        <v>0</v>
      </c>
      <c r="S58" s="138">
        <v>0</v>
      </c>
      <c r="T58" s="138">
        <v>0</v>
      </c>
      <c r="U58" s="138">
        <v>0</v>
      </c>
      <c r="V58" s="138">
        <v>0</v>
      </c>
      <c r="W58" s="138">
        <v>0</v>
      </c>
      <c r="X58" s="138">
        <v>0</v>
      </c>
      <c r="Y58" s="138">
        <v>0</v>
      </c>
      <c r="Z58" s="138">
        <v>0</v>
      </c>
      <c r="AA58" s="138">
        <v>0</v>
      </c>
      <c r="AB58" s="138">
        <v>0</v>
      </c>
      <c r="AC58" s="138">
        <v>0</v>
      </c>
      <c r="AD58" s="138">
        <v>0</v>
      </c>
      <c r="AE58" s="138">
        <v>0</v>
      </c>
      <c r="AF58" s="138">
        <v>0</v>
      </c>
      <c r="AG58" s="138">
        <v>0</v>
      </c>
      <c r="AH58" s="138">
        <v>0</v>
      </c>
      <c r="AI58" s="138">
        <v>0</v>
      </c>
      <c r="AJ58" s="138">
        <v>0</v>
      </c>
      <c r="AK58" s="138">
        <v>0</v>
      </c>
      <c r="AL58" s="138">
        <v>0</v>
      </c>
      <c r="AM58" s="138">
        <v>0</v>
      </c>
      <c r="AN58" s="138">
        <v>0</v>
      </c>
      <c r="AO58" s="138">
        <v>0</v>
      </c>
      <c r="AP58" s="138">
        <v>0</v>
      </c>
      <c r="AQ58" s="138">
        <v>0</v>
      </c>
      <c r="AR58" s="138">
        <v>250.28232186133812</v>
      </c>
      <c r="AS58" s="138">
        <v>183.14772580332829</v>
      </c>
      <c r="AT58" s="138">
        <v>179.10463796655503</v>
      </c>
      <c r="AU58" s="138">
        <v>218.03361430422495</v>
      </c>
      <c r="AV58" s="138">
        <v>213.92886959738078</v>
      </c>
      <c r="AW58" s="138">
        <v>228.96793408236266</v>
      </c>
      <c r="AX58" s="138">
        <v>217.7380258152379</v>
      </c>
      <c r="AY58" s="138">
        <v>216.16434748058714</v>
      </c>
      <c r="AZ58" s="138">
        <v>204.13627065967711</v>
      </c>
      <c r="BA58" s="138">
        <v>193.79483290824163</v>
      </c>
      <c r="BB58" s="138">
        <v>212.15736544268427</v>
      </c>
      <c r="BC58" s="138">
        <v>191.94067534022264</v>
      </c>
      <c r="BD58" s="138">
        <v>183.03784961458038</v>
      </c>
      <c r="BE58" s="138">
        <v>195.26352728658313</v>
      </c>
      <c r="BF58" s="138">
        <v>189.88066272082833</v>
      </c>
      <c r="BG58" s="138">
        <v>212.55951742540398</v>
      </c>
      <c r="BH58" s="138">
        <v>214.92772865360189</v>
      </c>
      <c r="BI58" s="138">
        <v>248.39129828343536</v>
      </c>
      <c r="BJ58" s="138">
        <v>344.62325261290994</v>
      </c>
      <c r="BK58" s="138">
        <v>289.49512921609005</v>
      </c>
      <c r="BL58" s="138">
        <v>261.41072905139981</v>
      </c>
      <c r="BM58" s="138">
        <v>319.89959353928998</v>
      </c>
      <c r="BN58" s="138">
        <v>317.8760290809044</v>
      </c>
      <c r="BO58" s="138">
        <v>145.43939116303486</v>
      </c>
      <c r="BP58" s="138">
        <v>109.02856880618725</v>
      </c>
      <c r="BQ58" s="138">
        <v>9.7064082464812103</v>
      </c>
      <c r="BR58" s="138">
        <v>0</v>
      </c>
      <c r="BS58" s="138">
        <v>0</v>
      </c>
      <c r="BT58" s="138">
        <v>0</v>
      </c>
      <c r="BU58" s="138">
        <v>0</v>
      </c>
      <c r="BV58" s="138">
        <v>0</v>
      </c>
      <c r="BW58" s="138">
        <v>0</v>
      </c>
      <c r="BX58" s="138">
        <v>0</v>
      </c>
      <c r="BY58" s="138">
        <v>0</v>
      </c>
      <c r="BZ58" s="138">
        <v>0</v>
      </c>
      <c r="CA58" s="139">
        <v>0</v>
      </c>
    </row>
    <row r="59" spans="1:79" x14ac:dyDescent="0.4">
      <c r="A59" s="136"/>
      <c r="B59" s="54" t="s">
        <v>183</v>
      </c>
      <c r="C59" s="137" t="s">
        <v>134</v>
      </c>
      <c r="D59" s="138">
        <v>0</v>
      </c>
      <c r="E59" s="138">
        <v>0</v>
      </c>
      <c r="F59" s="138">
        <v>0</v>
      </c>
      <c r="G59" s="138">
        <v>0</v>
      </c>
      <c r="H59" s="138">
        <v>0</v>
      </c>
      <c r="I59" s="138">
        <v>0</v>
      </c>
      <c r="J59" s="138">
        <v>0</v>
      </c>
      <c r="K59" s="138">
        <v>0</v>
      </c>
      <c r="L59" s="138">
        <v>0</v>
      </c>
      <c r="M59" s="138">
        <v>0</v>
      </c>
      <c r="N59" s="138">
        <v>0</v>
      </c>
      <c r="O59" s="138">
        <v>0</v>
      </c>
      <c r="P59" s="138">
        <v>0</v>
      </c>
      <c r="Q59" s="138">
        <v>0</v>
      </c>
      <c r="R59" s="138">
        <v>0</v>
      </c>
      <c r="S59" s="138">
        <v>0</v>
      </c>
      <c r="T59" s="138">
        <v>0</v>
      </c>
      <c r="U59" s="138">
        <v>0</v>
      </c>
      <c r="V59" s="138">
        <v>0</v>
      </c>
      <c r="W59" s="138">
        <v>0</v>
      </c>
      <c r="X59" s="138">
        <v>0</v>
      </c>
      <c r="Y59" s="138">
        <v>0</v>
      </c>
      <c r="Z59" s="138">
        <v>0</v>
      </c>
      <c r="AA59" s="138">
        <v>0</v>
      </c>
      <c r="AB59" s="138">
        <v>0</v>
      </c>
      <c r="AC59" s="138">
        <v>0</v>
      </c>
      <c r="AD59" s="138">
        <v>0</v>
      </c>
      <c r="AE59" s="138">
        <v>0</v>
      </c>
      <c r="AF59" s="138">
        <v>0</v>
      </c>
      <c r="AG59" s="138">
        <v>0</v>
      </c>
      <c r="AH59" s="138">
        <v>0</v>
      </c>
      <c r="AI59" s="138">
        <v>0</v>
      </c>
      <c r="AJ59" s="138">
        <v>0</v>
      </c>
      <c r="AK59" s="138">
        <v>0</v>
      </c>
      <c r="AL59" s="138">
        <v>0</v>
      </c>
      <c r="AM59" s="138">
        <v>0</v>
      </c>
      <c r="AN59" s="138">
        <v>0</v>
      </c>
      <c r="AO59" s="138">
        <v>0</v>
      </c>
      <c r="AP59" s="138">
        <v>2.3848012930207054</v>
      </c>
      <c r="AQ59" s="138">
        <v>1.5402953871227905</v>
      </c>
      <c r="AR59" s="138">
        <v>1.5080570410458594</v>
      </c>
      <c r="AS59" s="138">
        <v>9.8466519249101228E-2</v>
      </c>
      <c r="AT59" s="138">
        <v>8.0087439741142477E-2</v>
      </c>
      <c r="AU59" s="138">
        <v>1.8125287828208299</v>
      </c>
      <c r="AV59" s="138">
        <v>1.7929813912954977</v>
      </c>
      <c r="AW59" s="138">
        <v>3.3139815373652479</v>
      </c>
      <c r="AX59" s="138">
        <v>3.0784562133229749</v>
      </c>
      <c r="AY59" s="138">
        <v>4.6772632369059695</v>
      </c>
      <c r="AZ59" s="138">
        <v>3.9368758491595286</v>
      </c>
      <c r="BA59" s="138">
        <v>4.776420852160558</v>
      </c>
      <c r="BB59" s="138">
        <v>6.5106981389753882</v>
      </c>
      <c r="BC59" s="138">
        <v>9.8979002788583763</v>
      </c>
      <c r="BD59" s="138">
        <v>2.8509710138745934</v>
      </c>
      <c r="BE59" s="138">
        <v>12.485379656500932</v>
      </c>
      <c r="BF59" s="138">
        <v>10.036855536607964</v>
      </c>
      <c r="BG59" s="138">
        <v>8.107479075289028</v>
      </c>
      <c r="BH59" s="138">
        <v>10.313890020768634</v>
      </c>
      <c r="BI59" s="138">
        <v>10.588297391199387</v>
      </c>
      <c r="BJ59" s="138">
        <v>12.146984387962195</v>
      </c>
      <c r="BK59" s="138">
        <v>14.812311533453721</v>
      </c>
      <c r="BL59" s="138">
        <v>19.344333870575561</v>
      </c>
      <c r="BM59" s="138">
        <v>19.074191874063523</v>
      </c>
      <c r="BN59" s="138">
        <v>18.725743254609515</v>
      </c>
      <c r="BO59" s="138">
        <v>18.482651874562073</v>
      </c>
      <c r="BP59" s="138">
        <v>18.117971172398647</v>
      </c>
      <c r="BQ59" s="138">
        <v>17.791604291047015</v>
      </c>
      <c r="BR59" s="138">
        <v>17.565887853360884</v>
      </c>
      <c r="BS59" s="138">
        <v>14.256540799980396</v>
      </c>
      <c r="BT59" s="138">
        <v>0</v>
      </c>
      <c r="BU59" s="138">
        <v>0</v>
      </c>
      <c r="BV59" s="138">
        <v>0</v>
      </c>
      <c r="BW59" s="138">
        <v>0</v>
      </c>
      <c r="BX59" s="138">
        <v>0</v>
      </c>
      <c r="BY59" s="138">
        <v>0</v>
      </c>
      <c r="BZ59" s="138">
        <v>0</v>
      </c>
      <c r="CA59" s="139">
        <v>0</v>
      </c>
    </row>
    <row r="60" spans="1:79" x14ac:dyDescent="0.4">
      <c r="A60" s="136"/>
      <c r="B60" s="54" t="s">
        <v>32</v>
      </c>
      <c r="C60" s="142"/>
      <c r="D60" s="138">
        <f t="shared" ref="D60:BO60" si="7">SUM(D61:D62)</f>
        <v>5728.402306404736</v>
      </c>
      <c r="E60" s="138">
        <f t="shared" si="7"/>
        <v>7880.6935981436236</v>
      </c>
      <c r="F60" s="138">
        <f t="shared" si="7"/>
        <v>7679.2146067026815</v>
      </c>
      <c r="G60" s="138">
        <f t="shared" si="7"/>
        <v>7921.2786376753147</v>
      </c>
      <c r="H60" s="138">
        <f t="shared" si="7"/>
        <v>8324.4905256940965</v>
      </c>
      <c r="I60" s="138">
        <f t="shared" si="7"/>
        <v>8635.3497630874917</v>
      </c>
      <c r="J60" s="138">
        <f t="shared" si="7"/>
        <v>8817.2581486984163</v>
      </c>
      <c r="K60" s="138">
        <f t="shared" si="7"/>
        <v>10533.732982653262</v>
      </c>
      <c r="L60" s="138">
        <f t="shared" si="7"/>
        <v>10260.651751741725</v>
      </c>
      <c r="M60" s="138">
        <f t="shared" si="7"/>
        <v>10551.150300185122</v>
      </c>
      <c r="N60" s="138">
        <f t="shared" si="7"/>
        <v>13180.858445695469</v>
      </c>
      <c r="O60" s="138">
        <f t="shared" si="7"/>
        <v>13959.960856881089</v>
      </c>
      <c r="P60" s="138">
        <f t="shared" si="7"/>
        <v>14091.278965156545</v>
      </c>
      <c r="Q60" s="138">
        <f t="shared" si="7"/>
        <v>15794.860718833699</v>
      </c>
      <c r="R60" s="138">
        <f t="shared" si="7"/>
        <v>15767.314598625209</v>
      </c>
      <c r="S60" s="138">
        <f t="shared" si="7"/>
        <v>18441.715935667027</v>
      </c>
      <c r="T60" s="138">
        <f t="shared" si="7"/>
        <v>18634.59545800446</v>
      </c>
      <c r="U60" s="138">
        <f t="shared" si="7"/>
        <v>21586.604365739608</v>
      </c>
      <c r="V60" s="138">
        <f t="shared" si="7"/>
        <v>21117.049500214151</v>
      </c>
      <c r="W60" s="138">
        <f t="shared" si="7"/>
        <v>22370.484352134143</v>
      </c>
      <c r="X60" s="138">
        <f t="shared" si="7"/>
        <v>23724.827514513323</v>
      </c>
      <c r="Y60" s="138">
        <f t="shared" si="7"/>
        <v>23434.012329081888</v>
      </c>
      <c r="Z60" s="138">
        <f t="shared" si="7"/>
        <v>23399.881530722996</v>
      </c>
      <c r="AA60" s="138">
        <f t="shared" si="7"/>
        <v>25209.112730481556</v>
      </c>
      <c r="AB60" s="138">
        <f t="shared" si="7"/>
        <v>26902.802224574443</v>
      </c>
      <c r="AC60" s="138">
        <f t="shared" si="7"/>
        <v>28685.20929930979</v>
      </c>
      <c r="AD60" s="138">
        <f t="shared" si="7"/>
        <v>30993.035447287453</v>
      </c>
      <c r="AE60" s="138">
        <f t="shared" si="7"/>
        <v>33288.773200287818</v>
      </c>
      <c r="AF60" s="138">
        <f t="shared" si="7"/>
        <v>34442.121242850102</v>
      </c>
      <c r="AG60" s="138">
        <f t="shared" si="7"/>
        <v>35280.532867354872</v>
      </c>
      <c r="AH60" s="138">
        <f t="shared" si="7"/>
        <v>36330.675804063678</v>
      </c>
      <c r="AI60" s="138">
        <f t="shared" si="7"/>
        <v>36257.317861842806</v>
      </c>
      <c r="AJ60" s="138">
        <f t="shared" si="7"/>
        <v>36310.713841991455</v>
      </c>
      <c r="AK60" s="138">
        <f t="shared" si="7"/>
        <v>37838.377648400892</v>
      </c>
      <c r="AL60" s="138">
        <f t="shared" si="7"/>
        <v>39397.001297800714</v>
      </c>
      <c r="AM60" s="138">
        <f t="shared" si="7"/>
        <v>40556.687097314541</v>
      </c>
      <c r="AN60" s="138">
        <f t="shared" si="7"/>
        <v>40102.46998431658</v>
      </c>
      <c r="AO60" s="138">
        <f t="shared" si="7"/>
        <v>41287.928280772234</v>
      </c>
      <c r="AP60" s="138">
        <f t="shared" si="7"/>
        <v>42488.70015144263</v>
      </c>
      <c r="AQ60" s="138">
        <f t="shared" si="7"/>
        <v>42201.259192632431</v>
      </c>
      <c r="AR60" s="138">
        <f t="shared" si="7"/>
        <v>40880.266038180591</v>
      </c>
      <c r="AS60" s="138">
        <f t="shared" si="7"/>
        <v>40828.0315043027</v>
      </c>
      <c r="AT60" s="138">
        <f t="shared" si="7"/>
        <v>41381.294784900681</v>
      </c>
      <c r="AU60" s="138">
        <f t="shared" si="7"/>
        <v>44028.895756751706</v>
      </c>
      <c r="AV60" s="138">
        <f t="shared" si="7"/>
        <v>44894.187408738988</v>
      </c>
      <c r="AW60" s="138">
        <f t="shared" si="7"/>
        <v>46250.3327980912</v>
      </c>
      <c r="AX60" s="138">
        <f t="shared" si="7"/>
        <v>46605.180990039895</v>
      </c>
      <c r="AY60" s="138">
        <f t="shared" si="7"/>
        <v>47131.391185508495</v>
      </c>
      <c r="AZ60" s="138">
        <f t="shared" si="7"/>
        <v>48602.790339235777</v>
      </c>
      <c r="BA60" s="138">
        <f t="shared" si="7"/>
        <v>50637.901117633992</v>
      </c>
      <c r="BB60" s="138">
        <f t="shared" si="7"/>
        <v>52995.491644970098</v>
      </c>
      <c r="BC60" s="138">
        <f t="shared" si="7"/>
        <v>56054.645935839173</v>
      </c>
      <c r="BD60" s="138">
        <f t="shared" si="7"/>
        <v>56185.881041085398</v>
      </c>
      <c r="BE60" s="138">
        <f t="shared" si="7"/>
        <v>60189.412483354776</v>
      </c>
      <c r="BF60" s="138">
        <f t="shared" si="7"/>
        <v>62159.096144268515</v>
      </c>
      <c r="BG60" s="138">
        <f t="shared" si="7"/>
        <v>63830.925818726879</v>
      </c>
      <c r="BH60" s="138">
        <f t="shared" si="7"/>
        <v>65224.368224050384</v>
      </c>
      <c r="BI60" s="138">
        <f t="shared" si="7"/>
        <v>66971.257995590524</v>
      </c>
      <c r="BJ60" s="138">
        <f t="shared" si="7"/>
        <v>67872.675063402916</v>
      </c>
      <c r="BK60" s="138">
        <f t="shared" si="7"/>
        <v>71082.485864161368</v>
      </c>
      <c r="BL60" s="138">
        <f t="shared" si="7"/>
        <v>73998.803716649301</v>
      </c>
      <c r="BM60" s="138">
        <f t="shared" si="7"/>
        <v>79258.496833993588</v>
      </c>
      <c r="BN60" s="138">
        <f t="shared" si="7"/>
        <v>81229.474014718755</v>
      </c>
      <c r="BO60" s="138">
        <f t="shared" si="7"/>
        <v>85129.745886739882</v>
      </c>
      <c r="BP60" s="138">
        <f t="shared" ref="BP60:BV60" si="8">SUM(BP61:BP62)</f>
        <v>89817.832036532578</v>
      </c>
      <c r="BQ60" s="138">
        <f t="shared" si="8"/>
        <v>91848.217485348257</v>
      </c>
      <c r="BR60" s="138">
        <f t="shared" si="8"/>
        <v>94398.751146869545</v>
      </c>
      <c r="BS60" s="138">
        <f t="shared" si="8"/>
        <v>96737.401702191011</v>
      </c>
      <c r="BT60" s="138">
        <f t="shared" si="8"/>
        <v>96924.247079794659</v>
      </c>
      <c r="BU60" s="138">
        <f t="shared" si="8"/>
        <v>97376.18534233782</v>
      </c>
      <c r="BV60" s="138">
        <f t="shared" si="8"/>
        <v>98694.623847180395</v>
      </c>
      <c r="BW60" s="138">
        <f>SUM(BW61:BW62)</f>
        <v>98854.816585637222</v>
      </c>
      <c r="BX60" s="138">
        <f>SUM(BX61:BX62)</f>
        <v>99778.311806681872</v>
      </c>
      <c r="BY60" s="138">
        <f>SUM(BY61:BY62)</f>
        <v>102455.07603707295</v>
      </c>
      <c r="BZ60" s="138">
        <f>SUM(BZ61:BZ62)</f>
        <v>105802.47033931251</v>
      </c>
      <c r="CA60" s="139">
        <f>SUM(CA61:CA62)</f>
        <v>109737.33927161917</v>
      </c>
    </row>
    <row r="61" spans="1:79" x14ac:dyDescent="0.4">
      <c r="A61" s="136"/>
      <c r="B61" s="64" t="s">
        <v>141</v>
      </c>
      <c r="C61" s="137" t="s">
        <v>137</v>
      </c>
      <c r="D61" s="138">
        <v>5728.402306404736</v>
      </c>
      <c r="E61" s="138">
        <v>7880.6935981436236</v>
      </c>
      <c r="F61" s="138">
        <v>7679.2146067026815</v>
      </c>
      <c r="G61" s="138">
        <v>7921.2786376753147</v>
      </c>
      <c r="H61" s="138">
        <v>8324.4905256940965</v>
      </c>
      <c r="I61" s="138">
        <v>8635.3497630874917</v>
      </c>
      <c r="J61" s="138">
        <v>8817.2581486984163</v>
      </c>
      <c r="K61" s="138">
        <v>10533.732982653262</v>
      </c>
      <c r="L61" s="138">
        <v>10260.651751741725</v>
      </c>
      <c r="M61" s="138">
        <v>10551.150300185122</v>
      </c>
      <c r="N61" s="138">
        <v>13180.858445695469</v>
      </c>
      <c r="O61" s="138">
        <v>13959.960856881089</v>
      </c>
      <c r="P61" s="138">
        <v>14091.278965156545</v>
      </c>
      <c r="Q61" s="138">
        <v>15794.860718833699</v>
      </c>
      <c r="R61" s="138">
        <v>15767.314598625209</v>
      </c>
      <c r="S61" s="138">
        <v>18441.715935667027</v>
      </c>
      <c r="T61" s="138">
        <v>18634.59545800446</v>
      </c>
      <c r="U61" s="138">
        <v>21586.604365739608</v>
      </c>
      <c r="V61" s="138">
        <v>21117.049500214151</v>
      </c>
      <c r="W61" s="138">
        <v>22370.484352134143</v>
      </c>
      <c r="X61" s="138">
        <v>23724.827514513323</v>
      </c>
      <c r="Y61" s="138">
        <v>23434.012329081888</v>
      </c>
      <c r="Z61" s="138">
        <v>23302.884486510946</v>
      </c>
      <c r="AA61" s="138">
        <v>24929.986591071429</v>
      </c>
      <c r="AB61" s="138">
        <v>26599.589810121484</v>
      </c>
      <c r="AC61" s="138">
        <v>28398.336567990696</v>
      </c>
      <c r="AD61" s="138">
        <v>30730.251605589754</v>
      </c>
      <c r="AE61" s="138">
        <v>33054.884537001584</v>
      </c>
      <c r="AF61" s="138">
        <v>34225.309873172402</v>
      </c>
      <c r="AG61" s="138">
        <v>35089.424435828951</v>
      </c>
      <c r="AH61" s="138">
        <v>36153.5464056251</v>
      </c>
      <c r="AI61" s="138">
        <v>36109.863790104631</v>
      </c>
      <c r="AJ61" s="138">
        <v>36180.099763423139</v>
      </c>
      <c r="AK61" s="138">
        <v>37717.070888985552</v>
      </c>
      <c r="AL61" s="138">
        <v>39281.033967466472</v>
      </c>
      <c r="AM61" s="138">
        <v>40443.214723151177</v>
      </c>
      <c r="AN61" s="138">
        <v>40000.294748843378</v>
      </c>
      <c r="AO61" s="138">
        <v>41186.105420049731</v>
      </c>
      <c r="AP61" s="138">
        <v>42400.462503600866</v>
      </c>
      <c r="AQ61" s="138">
        <v>42117.346971498766</v>
      </c>
      <c r="AR61" s="138">
        <v>40803.639347995129</v>
      </c>
      <c r="AS61" s="138">
        <v>40759.945844902715</v>
      </c>
      <c r="AT61" s="138">
        <v>41316.079946753285</v>
      </c>
      <c r="AU61" s="138">
        <v>43967.204368740029</v>
      </c>
      <c r="AV61" s="138">
        <v>44834.485157580515</v>
      </c>
      <c r="AW61" s="138">
        <v>46191.058091721097</v>
      </c>
      <c r="AX61" s="138">
        <v>46548.994710830295</v>
      </c>
      <c r="AY61" s="138">
        <v>47075.183898877556</v>
      </c>
      <c r="AZ61" s="138">
        <v>48557.677141619635</v>
      </c>
      <c r="BA61" s="138">
        <v>50593.811194976246</v>
      </c>
      <c r="BB61" s="138">
        <v>52952.652620635461</v>
      </c>
      <c r="BC61" s="138">
        <v>56013.605608345846</v>
      </c>
      <c r="BD61" s="138">
        <v>56145.939894272</v>
      </c>
      <c r="BE61" s="138">
        <v>60148.347872032013</v>
      </c>
      <c r="BF61" s="138">
        <v>62118.666286660475</v>
      </c>
      <c r="BG61" s="138">
        <v>63790.164945541583</v>
      </c>
      <c r="BH61" s="138">
        <v>65183.889179465827</v>
      </c>
      <c r="BI61" s="138">
        <v>66931.505960751063</v>
      </c>
      <c r="BJ61" s="138">
        <v>67829.559593731581</v>
      </c>
      <c r="BK61" s="138">
        <v>71033.61849261068</v>
      </c>
      <c r="BL61" s="138">
        <v>73944.714643837913</v>
      </c>
      <c r="BM61" s="138">
        <v>79202.003519518505</v>
      </c>
      <c r="BN61" s="138">
        <v>81161.896037676954</v>
      </c>
      <c r="BO61" s="138">
        <v>85057.915520866503</v>
      </c>
      <c r="BP61" s="138">
        <v>89733.398909384356</v>
      </c>
      <c r="BQ61" s="138">
        <v>91742.507898316981</v>
      </c>
      <c r="BR61" s="138">
        <v>94302.609535999771</v>
      </c>
      <c r="BS61" s="138">
        <v>96636.845973921067</v>
      </c>
      <c r="BT61" s="138">
        <v>96819.176697141709</v>
      </c>
      <c r="BU61" s="138">
        <v>97267.575280788675</v>
      </c>
      <c r="BV61" s="138">
        <v>98579.542447300511</v>
      </c>
      <c r="BW61" s="138">
        <v>98732.443962277175</v>
      </c>
      <c r="BX61" s="138">
        <v>99649.652736729491</v>
      </c>
      <c r="BY61" s="138">
        <v>102318.79655527577</v>
      </c>
      <c r="BZ61" s="138">
        <v>105660.66461990813</v>
      </c>
      <c r="CA61" s="139">
        <v>109589.21733917466</v>
      </c>
    </row>
    <row r="62" spans="1:79" x14ac:dyDescent="0.4">
      <c r="A62" s="136"/>
      <c r="B62" s="64" t="s">
        <v>142</v>
      </c>
      <c r="C62" s="137" t="s">
        <v>134</v>
      </c>
      <c r="D62" s="138">
        <v>0</v>
      </c>
      <c r="E62" s="138">
        <v>0</v>
      </c>
      <c r="F62" s="138">
        <v>0</v>
      </c>
      <c r="G62" s="138">
        <v>0</v>
      </c>
      <c r="H62" s="138">
        <v>0</v>
      </c>
      <c r="I62" s="138">
        <v>0</v>
      </c>
      <c r="J62" s="138">
        <v>0</v>
      </c>
      <c r="K62" s="138">
        <v>0</v>
      </c>
      <c r="L62" s="138">
        <v>0</v>
      </c>
      <c r="M62" s="138">
        <v>0</v>
      </c>
      <c r="N62" s="138">
        <v>0</v>
      </c>
      <c r="O62" s="138">
        <v>0</v>
      </c>
      <c r="P62" s="138">
        <v>0</v>
      </c>
      <c r="Q62" s="138">
        <v>0</v>
      </c>
      <c r="R62" s="138">
        <v>0</v>
      </c>
      <c r="S62" s="138">
        <v>0</v>
      </c>
      <c r="T62" s="138">
        <v>0</v>
      </c>
      <c r="U62" s="138">
        <v>0</v>
      </c>
      <c r="V62" s="138">
        <v>0</v>
      </c>
      <c r="W62" s="138">
        <v>0</v>
      </c>
      <c r="X62" s="138">
        <v>0</v>
      </c>
      <c r="Y62" s="138">
        <v>0</v>
      </c>
      <c r="Z62" s="138">
        <v>96.997044212049161</v>
      </c>
      <c r="AA62" s="138">
        <v>279.12613941012842</v>
      </c>
      <c r="AB62" s="138">
        <v>303.21241445295959</v>
      </c>
      <c r="AC62" s="138">
        <v>286.87273131909211</v>
      </c>
      <c r="AD62" s="138">
        <v>262.78384169769907</v>
      </c>
      <c r="AE62" s="138">
        <v>233.88866328623536</v>
      </c>
      <c r="AF62" s="138">
        <v>216.81136967769748</v>
      </c>
      <c r="AG62" s="138">
        <v>191.10843152592074</v>
      </c>
      <c r="AH62" s="138">
        <v>177.12939843857637</v>
      </c>
      <c r="AI62" s="138">
        <v>147.45407173817679</v>
      </c>
      <c r="AJ62" s="138">
        <v>130.6140785683146</v>
      </c>
      <c r="AK62" s="138">
        <v>121.30675941534196</v>
      </c>
      <c r="AL62" s="138">
        <v>115.96733033424304</v>
      </c>
      <c r="AM62" s="138">
        <v>113.47237416336128</v>
      </c>
      <c r="AN62" s="138">
        <v>102.17523547320485</v>
      </c>
      <c r="AO62" s="138">
        <v>101.82286072250596</v>
      </c>
      <c r="AP62" s="138">
        <v>88.237647841766105</v>
      </c>
      <c r="AQ62" s="138">
        <v>83.912221133665923</v>
      </c>
      <c r="AR62" s="138">
        <v>76.626690185462394</v>
      </c>
      <c r="AS62" s="138">
        <v>68.085659399983541</v>
      </c>
      <c r="AT62" s="138">
        <v>65.214838147395326</v>
      </c>
      <c r="AU62" s="138">
        <v>61.691388011679535</v>
      </c>
      <c r="AV62" s="138">
        <v>59.702251158474233</v>
      </c>
      <c r="AW62" s="138">
        <v>59.274706370104632</v>
      </c>
      <c r="AX62" s="138">
        <v>56.186279209602283</v>
      </c>
      <c r="AY62" s="138">
        <v>56.207286630940906</v>
      </c>
      <c r="AZ62" s="138">
        <v>45.113197616139935</v>
      </c>
      <c r="BA62" s="138">
        <v>44.089922657743429</v>
      </c>
      <c r="BB62" s="138">
        <v>42.839024334639163</v>
      </c>
      <c r="BC62" s="138">
        <v>41.040327493327837</v>
      </c>
      <c r="BD62" s="138">
        <v>39.941146813401794</v>
      </c>
      <c r="BE62" s="138">
        <v>41.064611322764883</v>
      </c>
      <c r="BF62" s="138">
        <v>40.429857608036926</v>
      </c>
      <c r="BG62" s="138">
        <v>40.760873185295232</v>
      </c>
      <c r="BH62" s="138">
        <v>40.479044584556121</v>
      </c>
      <c r="BI62" s="138">
        <v>39.752034839460286</v>
      </c>
      <c r="BJ62" s="138">
        <v>43.115469671332058</v>
      </c>
      <c r="BK62" s="138">
        <v>48.867371550684418</v>
      </c>
      <c r="BL62" s="138">
        <v>54.089072811387133</v>
      </c>
      <c r="BM62" s="138">
        <v>56.49331447508559</v>
      </c>
      <c r="BN62" s="138">
        <v>67.577977041805255</v>
      </c>
      <c r="BO62" s="138">
        <v>71.830365873385617</v>
      </c>
      <c r="BP62" s="138">
        <v>84.433127148217864</v>
      </c>
      <c r="BQ62" s="138">
        <v>105.70958703128173</v>
      </c>
      <c r="BR62" s="138">
        <v>96.141610869780294</v>
      </c>
      <c r="BS62" s="138">
        <v>100.55572826994386</v>
      </c>
      <c r="BT62" s="138">
        <v>105.07038265294945</v>
      </c>
      <c r="BU62" s="138">
        <v>108.61006154913872</v>
      </c>
      <c r="BV62" s="138">
        <v>115.08139987988335</v>
      </c>
      <c r="BW62" s="138">
        <v>122.37262336005087</v>
      </c>
      <c r="BX62" s="138">
        <v>128.65906995238643</v>
      </c>
      <c r="BY62" s="138">
        <v>136.279481797183</v>
      </c>
      <c r="BZ62" s="138">
        <v>141.80571940437517</v>
      </c>
      <c r="CA62" s="139">
        <v>148.12193244450467</v>
      </c>
    </row>
    <row r="63" spans="1:79" ht="25.5" customHeight="1" x14ac:dyDescent="0.4">
      <c r="A63" s="136"/>
      <c r="B63" s="54" t="s">
        <v>184</v>
      </c>
      <c r="C63" s="137" t="s">
        <v>137</v>
      </c>
      <c r="D63" s="138">
        <v>0</v>
      </c>
      <c r="E63" s="138">
        <v>0</v>
      </c>
      <c r="F63" s="138">
        <v>0</v>
      </c>
      <c r="G63" s="138">
        <v>0</v>
      </c>
      <c r="H63" s="138">
        <v>0</v>
      </c>
      <c r="I63" s="138">
        <v>0</v>
      </c>
      <c r="J63" s="138">
        <v>0</v>
      </c>
      <c r="K63" s="138">
        <v>0</v>
      </c>
      <c r="L63" s="138">
        <v>0</v>
      </c>
      <c r="M63" s="138">
        <v>0</v>
      </c>
      <c r="N63" s="138">
        <v>0</v>
      </c>
      <c r="O63" s="138">
        <v>0</v>
      </c>
      <c r="P63" s="138">
        <v>0</v>
      </c>
      <c r="Q63" s="138">
        <v>0</v>
      </c>
      <c r="R63" s="138">
        <v>0</v>
      </c>
      <c r="S63" s="138">
        <v>0</v>
      </c>
      <c r="T63" s="138">
        <v>0</v>
      </c>
      <c r="U63" s="138">
        <v>0</v>
      </c>
      <c r="V63" s="138">
        <v>0</v>
      </c>
      <c r="W63" s="138">
        <v>0</v>
      </c>
      <c r="X63" s="138">
        <v>0</v>
      </c>
      <c r="Y63" s="138">
        <v>0</v>
      </c>
      <c r="Z63" s="138">
        <v>0</v>
      </c>
      <c r="AA63" s="138">
        <v>0</v>
      </c>
      <c r="AB63" s="138">
        <v>0</v>
      </c>
      <c r="AC63" s="138">
        <v>0</v>
      </c>
      <c r="AD63" s="138">
        <v>0</v>
      </c>
      <c r="AE63" s="138">
        <v>0</v>
      </c>
      <c r="AF63" s="138">
        <v>0</v>
      </c>
      <c r="AG63" s="138">
        <v>0</v>
      </c>
      <c r="AH63" s="138">
        <v>0</v>
      </c>
      <c r="AI63" s="138">
        <v>0</v>
      </c>
      <c r="AJ63" s="138">
        <v>0</v>
      </c>
      <c r="AK63" s="138">
        <v>0</v>
      </c>
      <c r="AL63" s="138">
        <v>0</v>
      </c>
      <c r="AM63" s="138">
        <v>0</v>
      </c>
      <c r="AN63" s="138">
        <v>0</v>
      </c>
      <c r="AO63" s="138">
        <v>0</v>
      </c>
      <c r="AP63" s="138">
        <v>0</v>
      </c>
      <c r="AQ63" s="138">
        <v>0</v>
      </c>
      <c r="AR63" s="138">
        <v>0</v>
      </c>
      <c r="AS63" s="138">
        <v>0</v>
      </c>
      <c r="AT63" s="138">
        <v>0</v>
      </c>
      <c r="AU63" s="138">
        <v>0</v>
      </c>
      <c r="AV63" s="138">
        <v>0</v>
      </c>
      <c r="AW63" s="138">
        <v>0</v>
      </c>
      <c r="AX63" s="138">
        <v>0</v>
      </c>
      <c r="AY63" s="138">
        <v>0</v>
      </c>
      <c r="AZ63" s="138">
        <v>0</v>
      </c>
      <c r="BA63" s="138">
        <v>0</v>
      </c>
      <c r="BB63" s="138">
        <v>0</v>
      </c>
      <c r="BC63" s="138">
        <v>0</v>
      </c>
      <c r="BD63" s="138">
        <v>0</v>
      </c>
      <c r="BE63" s="138">
        <v>0</v>
      </c>
      <c r="BF63" s="138">
        <v>0</v>
      </c>
      <c r="BG63" s="138">
        <v>0</v>
      </c>
      <c r="BH63" s="138">
        <v>0</v>
      </c>
      <c r="BI63" s="138">
        <v>0</v>
      </c>
      <c r="BJ63" s="138">
        <v>0</v>
      </c>
      <c r="BK63" s="138">
        <v>0</v>
      </c>
      <c r="BL63" s="138">
        <v>11.823957068276208</v>
      </c>
      <c r="BM63" s="138">
        <v>0.29790573524655128</v>
      </c>
      <c r="BN63" s="138">
        <v>-2.0625460743248509</v>
      </c>
      <c r="BO63" s="138">
        <v>5.9269481765265368</v>
      </c>
      <c r="BP63" s="138">
        <v>2.2972499175396828</v>
      </c>
      <c r="BQ63" s="138">
        <v>2.8132741792261826</v>
      </c>
      <c r="BR63" s="138">
        <v>1.9658204539633217</v>
      </c>
      <c r="BS63" s="138">
        <v>2.9767918475273225</v>
      </c>
      <c r="BT63" s="138">
        <v>2.0579213289252105</v>
      </c>
      <c r="BU63" s="138">
        <v>3.3887765785138177</v>
      </c>
      <c r="BV63" s="138">
        <v>3.1829750635167162</v>
      </c>
      <c r="BW63" s="138">
        <v>2.9994378348381923</v>
      </c>
      <c r="BX63" s="138">
        <v>2.9451843973180916</v>
      </c>
      <c r="BY63" s="138">
        <v>2.8891747177787339</v>
      </c>
      <c r="BZ63" s="138">
        <v>2.8337961421858964</v>
      </c>
      <c r="CA63" s="139">
        <v>2.778323706892297</v>
      </c>
    </row>
    <row r="64" spans="1:79" x14ac:dyDescent="0.4">
      <c r="A64" s="136"/>
      <c r="B64" s="54" t="s">
        <v>185</v>
      </c>
      <c r="C64" s="137" t="s">
        <v>137</v>
      </c>
      <c r="D64" s="138">
        <v>0</v>
      </c>
      <c r="E64" s="138">
        <v>0</v>
      </c>
      <c r="F64" s="138">
        <v>0</v>
      </c>
      <c r="G64" s="138">
        <v>0</v>
      </c>
      <c r="H64" s="138">
        <v>0</v>
      </c>
      <c r="I64" s="138">
        <v>0</v>
      </c>
      <c r="J64" s="138">
        <v>0</v>
      </c>
      <c r="K64" s="138">
        <v>0</v>
      </c>
      <c r="L64" s="138">
        <v>0</v>
      </c>
      <c r="M64" s="138">
        <v>0</v>
      </c>
      <c r="N64" s="138">
        <v>0</v>
      </c>
      <c r="O64" s="138">
        <v>0</v>
      </c>
      <c r="P64" s="138">
        <v>0</v>
      </c>
      <c r="Q64" s="138">
        <v>0</v>
      </c>
      <c r="R64" s="138">
        <v>0</v>
      </c>
      <c r="S64" s="138">
        <v>0</v>
      </c>
      <c r="T64" s="138">
        <v>0</v>
      </c>
      <c r="U64" s="138">
        <v>0</v>
      </c>
      <c r="V64" s="138">
        <v>0</v>
      </c>
      <c r="W64" s="138">
        <v>0</v>
      </c>
      <c r="X64" s="138">
        <v>0</v>
      </c>
      <c r="Y64" s="138">
        <v>0</v>
      </c>
      <c r="Z64" s="138">
        <v>0</v>
      </c>
      <c r="AA64" s="138">
        <v>0</v>
      </c>
      <c r="AB64" s="138">
        <v>0</v>
      </c>
      <c r="AC64" s="138">
        <v>0</v>
      </c>
      <c r="AD64" s="138">
        <v>0</v>
      </c>
      <c r="AE64" s="138">
        <v>0</v>
      </c>
      <c r="AF64" s="138">
        <v>0</v>
      </c>
      <c r="AG64" s="138">
        <v>0</v>
      </c>
      <c r="AH64" s="138">
        <v>0</v>
      </c>
      <c r="AI64" s="138">
        <v>0</v>
      </c>
      <c r="AJ64" s="138">
        <v>0</v>
      </c>
      <c r="AK64" s="138">
        <v>0</v>
      </c>
      <c r="AL64" s="138">
        <v>0</v>
      </c>
      <c r="AM64" s="138">
        <v>0</v>
      </c>
      <c r="AN64" s="138">
        <v>0</v>
      </c>
      <c r="AO64" s="138">
        <v>0</v>
      </c>
      <c r="AP64" s="138">
        <v>0</v>
      </c>
      <c r="AQ64" s="138">
        <v>435.89004356993917</v>
      </c>
      <c r="AR64" s="138">
        <v>530.25915648588591</v>
      </c>
      <c r="AS64" s="138">
        <v>563.22849010485902</v>
      </c>
      <c r="AT64" s="138">
        <v>571.53309269815315</v>
      </c>
      <c r="AU64" s="138">
        <v>702.29035459724457</v>
      </c>
      <c r="AV64" s="138">
        <v>728.60854290472469</v>
      </c>
      <c r="AW64" s="138">
        <v>681.80826881500661</v>
      </c>
      <c r="AX64" s="138">
        <v>777.30614539454393</v>
      </c>
      <c r="AY64" s="138">
        <v>823.74508401404091</v>
      </c>
      <c r="AZ64" s="138">
        <v>517.22717401448244</v>
      </c>
      <c r="BA64" s="138">
        <v>756.86971836635098</v>
      </c>
      <c r="BB64" s="138">
        <v>823.14039114160721</v>
      </c>
      <c r="BC64" s="138">
        <v>941.59800405619023</v>
      </c>
      <c r="BD64" s="138">
        <v>939.68932705530858</v>
      </c>
      <c r="BE64" s="138">
        <v>913.05954508605055</v>
      </c>
      <c r="BF64" s="138">
        <v>1013.9917112912326</v>
      </c>
      <c r="BG64" s="138">
        <v>1420.5588019170721</v>
      </c>
      <c r="BH64" s="138">
        <v>1725.6687026196498</v>
      </c>
      <c r="BI64" s="138">
        <v>1541.5609543468938</v>
      </c>
      <c r="BJ64" s="138">
        <v>1660.6033231168103</v>
      </c>
      <c r="BK64" s="138">
        <v>2003.3471205434498</v>
      </c>
      <c r="BL64" s="138">
        <v>2342.3952763940601</v>
      </c>
      <c r="BM64" s="138">
        <v>2400.6537513943053</v>
      </c>
      <c r="BN64" s="138">
        <v>2482.736522346635</v>
      </c>
      <c r="BO64" s="138">
        <v>2519.8543934488644</v>
      </c>
      <c r="BP64" s="138">
        <v>2526.0270061919168</v>
      </c>
      <c r="BQ64" s="138">
        <v>2471.0837799307737</v>
      </c>
      <c r="BR64" s="138">
        <v>2465.9206926008846</v>
      </c>
      <c r="BS64" s="138">
        <v>2544.8704674249393</v>
      </c>
      <c r="BT64" s="138">
        <v>2524.1711794106031</v>
      </c>
      <c r="BU64" s="138">
        <v>2563.1199995621209</v>
      </c>
      <c r="BV64" s="138">
        <v>2630.5615804001441</v>
      </c>
      <c r="BW64" s="138">
        <v>2641.8148919758196</v>
      </c>
      <c r="BX64" s="138">
        <v>2674.984878344284</v>
      </c>
      <c r="BY64" s="138">
        <v>2711.5731973953411</v>
      </c>
      <c r="BZ64" s="138">
        <v>2746.6449447271566</v>
      </c>
      <c r="CA64" s="139">
        <v>2784.6161081116798</v>
      </c>
    </row>
    <row r="65" spans="1:79" x14ac:dyDescent="0.4">
      <c r="A65" s="136"/>
      <c r="B65" s="54" t="s">
        <v>186</v>
      </c>
      <c r="C65" s="137" t="s">
        <v>137</v>
      </c>
      <c r="D65" s="138">
        <v>0</v>
      </c>
      <c r="E65" s="138">
        <v>0</v>
      </c>
      <c r="F65" s="138">
        <v>0</v>
      </c>
      <c r="G65" s="138">
        <v>0</v>
      </c>
      <c r="H65" s="138">
        <v>0</v>
      </c>
      <c r="I65" s="138">
        <v>0</v>
      </c>
      <c r="J65" s="138">
        <v>0</v>
      </c>
      <c r="K65" s="138">
        <v>0</v>
      </c>
      <c r="L65" s="138">
        <v>0</v>
      </c>
      <c r="M65" s="138">
        <v>0</v>
      </c>
      <c r="N65" s="138">
        <v>0</v>
      </c>
      <c r="O65" s="138">
        <v>0</v>
      </c>
      <c r="P65" s="138">
        <v>0</v>
      </c>
      <c r="Q65" s="138">
        <v>0</v>
      </c>
      <c r="R65" s="138">
        <v>0</v>
      </c>
      <c r="S65" s="138">
        <v>0</v>
      </c>
      <c r="T65" s="138">
        <v>0</v>
      </c>
      <c r="U65" s="138">
        <v>0</v>
      </c>
      <c r="V65" s="138">
        <v>0</v>
      </c>
      <c r="W65" s="138">
        <v>0</v>
      </c>
      <c r="X65" s="138">
        <v>0</v>
      </c>
      <c r="Y65" s="138">
        <v>0</v>
      </c>
      <c r="Z65" s="138">
        <v>0</v>
      </c>
      <c r="AA65" s="138">
        <v>0</v>
      </c>
      <c r="AB65" s="138">
        <v>0</v>
      </c>
      <c r="AC65" s="138">
        <v>0</v>
      </c>
      <c r="AD65" s="138">
        <v>0</v>
      </c>
      <c r="AE65" s="138">
        <v>0</v>
      </c>
      <c r="AF65" s="138">
        <v>0</v>
      </c>
      <c r="AG65" s="138">
        <v>0</v>
      </c>
      <c r="AH65" s="138">
        <v>0</v>
      </c>
      <c r="AI65" s="138">
        <v>0</v>
      </c>
      <c r="AJ65" s="138">
        <v>0</v>
      </c>
      <c r="AK65" s="138">
        <v>0</v>
      </c>
      <c r="AL65" s="138">
        <v>0</v>
      </c>
      <c r="AM65" s="138">
        <v>1383.8094410166009</v>
      </c>
      <c r="AN65" s="138">
        <v>1330.8979389843093</v>
      </c>
      <c r="AO65" s="138">
        <v>1353.4990022869695</v>
      </c>
      <c r="AP65" s="138">
        <v>1805.2945788166739</v>
      </c>
      <c r="AQ65" s="138">
        <v>1897.1380134650203</v>
      </c>
      <c r="AR65" s="138">
        <v>1904.6908900973021</v>
      </c>
      <c r="AS65" s="138">
        <v>1868.8945353479412</v>
      </c>
      <c r="AT65" s="138">
        <v>1712.7791090094336</v>
      </c>
      <c r="AU65" s="138">
        <v>1344.3352130893334</v>
      </c>
      <c r="AV65" s="138">
        <v>1155.0292108720059</v>
      </c>
      <c r="AW65" s="138">
        <v>1080.076079685311</v>
      </c>
      <c r="AX65" s="138">
        <v>129.551024232424</v>
      </c>
      <c r="AY65" s="138">
        <v>57.032131508124522</v>
      </c>
      <c r="AZ65" s="138">
        <v>148.12609208865459</v>
      </c>
      <c r="BA65" s="138">
        <v>39.200423660408617</v>
      </c>
      <c r="BB65" s="138">
        <v>40.189494685033267</v>
      </c>
      <c r="BC65" s="138">
        <v>97.866879161745757</v>
      </c>
      <c r="BD65" s="138">
        <v>97.159235976397639</v>
      </c>
      <c r="BE65" s="138">
        <v>99.067524873339963</v>
      </c>
      <c r="BF65" s="138">
        <v>98.0708944113006</v>
      </c>
      <c r="BG65" s="138">
        <v>109.42915282046457</v>
      </c>
      <c r="BH65" s="138">
        <v>57.4701659832903</v>
      </c>
      <c r="BI65" s="138">
        <v>53.397317716995673</v>
      </c>
      <c r="BJ65" s="138">
        <v>56.91527462081411</v>
      </c>
      <c r="BK65" s="138">
        <v>53.65611992807689</v>
      </c>
      <c r="BL65" s="138">
        <v>55.517246980837648</v>
      </c>
      <c r="BM65" s="138">
        <v>55.471857575514861</v>
      </c>
      <c r="BN65" s="138">
        <v>51.662122558810232</v>
      </c>
      <c r="BO65" s="138">
        <v>54.394769096977775</v>
      </c>
      <c r="BP65" s="138">
        <v>63.022944633475632</v>
      </c>
      <c r="BQ65" s="138">
        <v>55.256792932262385</v>
      </c>
      <c r="BR65" s="138">
        <v>5.4555767535417807</v>
      </c>
      <c r="BS65" s="138">
        <v>0</v>
      </c>
      <c r="BT65" s="138">
        <v>0</v>
      </c>
      <c r="BU65" s="138">
        <v>0</v>
      </c>
      <c r="BV65" s="138">
        <v>0</v>
      </c>
      <c r="BW65" s="138">
        <v>0</v>
      </c>
      <c r="BX65" s="138">
        <v>0</v>
      </c>
      <c r="BY65" s="138">
        <v>0</v>
      </c>
      <c r="BZ65" s="138">
        <v>0</v>
      </c>
      <c r="CA65" s="139">
        <v>0</v>
      </c>
    </row>
    <row r="66" spans="1:79" x14ac:dyDescent="0.4">
      <c r="A66" s="136"/>
      <c r="B66" s="54" t="s">
        <v>187</v>
      </c>
      <c r="C66" s="137" t="s">
        <v>144</v>
      </c>
      <c r="D66" s="138">
        <v>0</v>
      </c>
      <c r="E66" s="138">
        <v>0</v>
      </c>
      <c r="F66" s="138">
        <v>0</v>
      </c>
      <c r="G66" s="138">
        <v>0</v>
      </c>
      <c r="H66" s="138">
        <v>0</v>
      </c>
      <c r="I66" s="138">
        <v>0</v>
      </c>
      <c r="J66" s="138">
        <v>0</v>
      </c>
      <c r="K66" s="138">
        <v>0</v>
      </c>
      <c r="L66" s="138">
        <v>0</v>
      </c>
      <c r="M66" s="138">
        <v>0</v>
      </c>
      <c r="N66" s="138">
        <v>0</v>
      </c>
      <c r="O66" s="138">
        <v>0</v>
      </c>
      <c r="P66" s="138">
        <v>0</v>
      </c>
      <c r="Q66" s="138">
        <v>0</v>
      </c>
      <c r="R66" s="138">
        <v>0</v>
      </c>
      <c r="S66" s="138">
        <v>0</v>
      </c>
      <c r="T66" s="138">
        <v>0</v>
      </c>
      <c r="U66" s="138">
        <v>0</v>
      </c>
      <c r="V66" s="138">
        <v>0</v>
      </c>
      <c r="W66" s="138">
        <v>0</v>
      </c>
      <c r="X66" s="138">
        <v>0</v>
      </c>
      <c r="Y66" s="138">
        <v>0</v>
      </c>
      <c r="Z66" s="138">
        <v>0</v>
      </c>
      <c r="AA66" s="138">
        <v>0</v>
      </c>
      <c r="AB66" s="138">
        <v>0</v>
      </c>
      <c r="AC66" s="138">
        <v>0</v>
      </c>
      <c r="AD66" s="138">
        <v>0</v>
      </c>
      <c r="AE66" s="138">
        <v>0</v>
      </c>
      <c r="AF66" s="138">
        <v>0</v>
      </c>
      <c r="AG66" s="138">
        <v>0</v>
      </c>
      <c r="AH66" s="138">
        <v>0</v>
      </c>
      <c r="AI66" s="138">
        <v>0</v>
      </c>
      <c r="AJ66" s="138">
        <v>0</v>
      </c>
      <c r="AK66" s="138">
        <v>0</v>
      </c>
      <c r="AL66" s="138">
        <v>0</v>
      </c>
      <c r="AM66" s="138">
        <v>0</v>
      </c>
      <c r="AN66" s="138">
        <v>0</v>
      </c>
      <c r="AO66" s="138">
        <v>0</v>
      </c>
      <c r="AP66" s="138">
        <v>0</v>
      </c>
      <c r="AQ66" s="138">
        <v>0</v>
      </c>
      <c r="AR66" s="138">
        <v>0</v>
      </c>
      <c r="AS66" s="138">
        <v>0</v>
      </c>
      <c r="AT66" s="138">
        <v>0</v>
      </c>
      <c r="AU66" s="138">
        <v>0</v>
      </c>
      <c r="AV66" s="138">
        <v>0</v>
      </c>
      <c r="AW66" s="138">
        <v>0</v>
      </c>
      <c r="AX66" s="138">
        <v>0</v>
      </c>
      <c r="AY66" s="138">
        <v>0</v>
      </c>
      <c r="AZ66" s="138">
        <v>0</v>
      </c>
      <c r="BA66" s="138">
        <v>0</v>
      </c>
      <c r="BB66" s="138">
        <v>0</v>
      </c>
      <c r="BC66" s="138">
        <v>0</v>
      </c>
      <c r="BD66" s="138">
        <v>0</v>
      </c>
      <c r="BE66" s="138">
        <v>0</v>
      </c>
      <c r="BF66" s="138">
        <v>0</v>
      </c>
      <c r="BG66" s="138">
        <v>0</v>
      </c>
      <c r="BH66" s="138">
        <v>0</v>
      </c>
      <c r="BI66" s="138">
        <v>0</v>
      </c>
      <c r="BJ66" s="138">
        <v>0</v>
      </c>
      <c r="BK66" s="138">
        <v>0</v>
      </c>
      <c r="BL66" s="138">
        <v>0</v>
      </c>
      <c r="BM66" s="138">
        <v>0</v>
      </c>
      <c r="BN66" s="138">
        <v>0</v>
      </c>
      <c r="BO66" s="138">
        <v>0</v>
      </c>
      <c r="BP66" s="138">
        <v>0</v>
      </c>
      <c r="BQ66" s="138">
        <v>0</v>
      </c>
      <c r="BR66" s="138">
        <v>0</v>
      </c>
      <c r="BS66" s="138">
        <v>0</v>
      </c>
      <c r="BT66" s="138">
        <v>0</v>
      </c>
      <c r="BU66" s="138">
        <v>0</v>
      </c>
      <c r="BV66" s="138">
        <v>0.14996315119691445</v>
      </c>
      <c r="BW66" s="138">
        <v>0.47326640697370631</v>
      </c>
      <c r="BX66" s="138">
        <v>0.80127696593108855</v>
      </c>
      <c r="BY66" s="138">
        <v>1.1158554322792349</v>
      </c>
      <c r="BZ66" s="138">
        <v>1.4059357929710523</v>
      </c>
      <c r="CA66" s="139">
        <v>1.6803306067982833</v>
      </c>
    </row>
    <row r="67" spans="1:79" x14ac:dyDescent="0.4">
      <c r="A67" s="136"/>
      <c r="B67" s="54" t="s">
        <v>188</v>
      </c>
      <c r="C67" s="137" t="s">
        <v>144</v>
      </c>
      <c r="D67" s="138">
        <v>0</v>
      </c>
      <c r="E67" s="138">
        <v>0</v>
      </c>
      <c r="F67" s="138">
        <v>0</v>
      </c>
      <c r="G67" s="138">
        <v>0</v>
      </c>
      <c r="H67" s="138">
        <v>0</v>
      </c>
      <c r="I67" s="138">
        <v>0</v>
      </c>
      <c r="J67" s="138">
        <v>0</v>
      </c>
      <c r="K67" s="138">
        <v>0</v>
      </c>
      <c r="L67" s="138">
        <v>0</v>
      </c>
      <c r="M67" s="138">
        <v>0</v>
      </c>
      <c r="N67" s="138">
        <v>0</v>
      </c>
      <c r="O67" s="138">
        <v>0</v>
      </c>
      <c r="P67" s="138">
        <v>0</v>
      </c>
      <c r="Q67" s="138">
        <v>0</v>
      </c>
      <c r="R67" s="138">
        <v>0</v>
      </c>
      <c r="S67" s="138">
        <v>0</v>
      </c>
      <c r="T67" s="138">
        <v>0</v>
      </c>
      <c r="U67" s="138">
        <v>0</v>
      </c>
      <c r="V67" s="138">
        <v>0</v>
      </c>
      <c r="W67" s="138">
        <v>0</v>
      </c>
      <c r="X67" s="138">
        <v>0</v>
      </c>
      <c r="Y67" s="138">
        <v>0</v>
      </c>
      <c r="Z67" s="138">
        <v>0</v>
      </c>
      <c r="AA67" s="138">
        <v>0</v>
      </c>
      <c r="AB67" s="138">
        <v>0</v>
      </c>
      <c r="AC67" s="138">
        <v>0</v>
      </c>
      <c r="AD67" s="138">
        <v>0</v>
      </c>
      <c r="AE67" s="138">
        <v>0</v>
      </c>
      <c r="AF67" s="138">
        <v>0</v>
      </c>
      <c r="AG67" s="138">
        <v>0</v>
      </c>
      <c r="AH67" s="138">
        <v>0</v>
      </c>
      <c r="AI67" s="138">
        <v>0</v>
      </c>
      <c r="AJ67" s="138">
        <v>0</v>
      </c>
      <c r="AK67" s="138">
        <v>0</v>
      </c>
      <c r="AL67" s="138">
        <v>0</v>
      </c>
      <c r="AM67" s="138">
        <v>0</v>
      </c>
      <c r="AN67" s="138">
        <v>0</v>
      </c>
      <c r="AO67" s="138">
        <v>0</v>
      </c>
      <c r="AP67" s="138">
        <v>0</v>
      </c>
      <c r="AQ67" s="138">
        <v>31.618966891083673</v>
      </c>
      <c r="AR67" s="138">
        <v>31.815549389153151</v>
      </c>
      <c r="AS67" s="138">
        <v>29.539955774730366</v>
      </c>
      <c r="AT67" s="138">
        <v>34.583212615493345</v>
      </c>
      <c r="AU67" s="138">
        <v>39.070064874137891</v>
      </c>
      <c r="AV67" s="138">
        <v>37.901074803265125</v>
      </c>
      <c r="AW67" s="138">
        <v>38.422190494784132</v>
      </c>
      <c r="AX67" s="138">
        <v>36.329345970377503</v>
      </c>
      <c r="AY67" s="138">
        <v>34.406243743703001</v>
      </c>
      <c r="AZ67" s="138">
        <v>33.398184246956276</v>
      </c>
      <c r="BA67" s="138">
        <v>30.145125794854227</v>
      </c>
      <c r="BB67" s="138">
        <v>27.354160882476158</v>
      </c>
      <c r="BC67" s="138">
        <v>25.847235919218036</v>
      </c>
      <c r="BD67" s="138">
        <v>64.360018076186265</v>
      </c>
      <c r="BE67" s="138">
        <v>87.581435032952726</v>
      </c>
      <c r="BF67" s="138">
        <v>155.00525165539253</v>
      </c>
      <c r="BG67" s="138">
        <v>165.45186602501968</v>
      </c>
      <c r="BH67" s="138">
        <v>159.72295642244359</v>
      </c>
      <c r="BI67" s="138">
        <v>157.03760428487573</v>
      </c>
      <c r="BJ67" s="138">
        <v>151.91445666623565</v>
      </c>
      <c r="BK67" s="138">
        <v>151.89484587207289</v>
      </c>
      <c r="BL67" s="138">
        <v>160.1604076485952</v>
      </c>
      <c r="BM67" s="138">
        <v>164.46745645425958</v>
      </c>
      <c r="BN67" s="138">
        <v>152.25618608428513</v>
      </c>
      <c r="BO67" s="138">
        <v>52.856992857281426</v>
      </c>
      <c r="BP67" s="138">
        <v>43.933744867886098</v>
      </c>
      <c r="BQ67" s="138">
        <v>41.019327665335652</v>
      </c>
      <c r="BR67" s="138">
        <v>36.93643685217927</v>
      </c>
      <c r="BS67" s="138">
        <v>32.597290198228251</v>
      </c>
      <c r="BT67" s="138">
        <v>29.515339979623857</v>
      </c>
      <c r="BU67" s="138">
        <v>26.590423519151106</v>
      </c>
      <c r="BV67" s="138">
        <v>24.625091813280207</v>
      </c>
      <c r="BW67" s="138">
        <v>23.038951030765109</v>
      </c>
      <c r="BX67" s="138">
        <v>22.731247503206593</v>
      </c>
      <c r="BY67" s="138">
        <v>22.363262156649341</v>
      </c>
      <c r="BZ67" s="138">
        <v>22.126837562331744</v>
      </c>
      <c r="CA67" s="139">
        <v>21.895544552901725</v>
      </c>
    </row>
    <row r="68" spans="1:79" x14ac:dyDescent="0.4">
      <c r="A68" s="136"/>
      <c r="B68" s="54"/>
      <c r="C68" s="137"/>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9"/>
    </row>
    <row r="69" spans="1:79" x14ac:dyDescent="0.4">
      <c r="A69" s="136"/>
      <c r="B69" s="54" t="s">
        <v>189</v>
      </c>
      <c r="C69" s="137" t="s">
        <v>137</v>
      </c>
      <c r="D69" s="138">
        <v>493.60382685573688</v>
      </c>
      <c r="E69" s="138">
        <v>607.91208149601266</v>
      </c>
      <c r="F69" s="138">
        <v>525.12730617033628</v>
      </c>
      <c r="G69" s="138">
        <v>425.99899650288762</v>
      </c>
      <c r="H69" s="138">
        <v>707.11995590682034</v>
      </c>
      <c r="I69" s="138">
        <v>573.79456671817502</v>
      </c>
      <c r="J69" s="138">
        <v>397.67581997864158</v>
      </c>
      <c r="K69" s="138">
        <v>382.38059613330915</v>
      </c>
      <c r="L69" s="138">
        <v>478.78459837330217</v>
      </c>
      <c r="M69" s="138">
        <v>555.89964244908128</v>
      </c>
      <c r="N69" s="138">
        <v>1054.6394674722321</v>
      </c>
      <c r="O69" s="138">
        <v>890.29278524097049</v>
      </c>
      <c r="P69" s="138">
        <v>628.68462808055494</v>
      </c>
      <c r="Q69" s="138">
        <v>731.41146076497421</v>
      </c>
      <c r="R69" s="138">
        <v>1260.0567359823144</v>
      </c>
      <c r="S69" s="138">
        <v>1242.5269602045159</v>
      </c>
      <c r="T69" s="138">
        <v>824.57212581492081</v>
      </c>
      <c r="U69" s="138">
        <v>858.02305283114288</v>
      </c>
      <c r="V69" s="138">
        <v>1300.3027491874552</v>
      </c>
      <c r="W69" s="138">
        <v>1966.2631414522066</v>
      </c>
      <c r="X69" s="138">
        <v>1895.4650635258815</v>
      </c>
      <c r="Y69" s="138">
        <v>1830.7597068205223</v>
      </c>
      <c r="Z69" s="138">
        <v>1971.3993850665129</v>
      </c>
      <c r="AA69" s="138">
        <v>2918.0261037023911</v>
      </c>
      <c r="AB69" s="138">
        <v>2348.2116985968091</v>
      </c>
      <c r="AC69" s="138">
        <v>1796.4630861633361</v>
      </c>
      <c r="AD69" s="138">
        <v>1838.817050718782</v>
      </c>
      <c r="AE69" s="138">
        <v>3134.9705093603557</v>
      </c>
      <c r="AF69" s="138">
        <v>3384.4739301369427</v>
      </c>
      <c r="AG69" s="138">
        <v>3347.46380397545</v>
      </c>
      <c r="AH69" s="138">
        <v>3025.5616165724396</v>
      </c>
      <c r="AI69" s="138">
        <v>2674.6530234730403</v>
      </c>
      <c r="AJ69" s="138">
        <v>4399.6321201958599</v>
      </c>
      <c r="AK69" s="138">
        <v>5293.9513980746669</v>
      </c>
      <c r="AL69" s="138">
        <v>4348.774887534114</v>
      </c>
      <c r="AM69" s="138">
        <v>4143.1254664037033</v>
      </c>
      <c r="AN69" s="138">
        <v>4134.1672199158265</v>
      </c>
      <c r="AO69" s="138">
        <v>3946.2567240990725</v>
      </c>
      <c r="AP69" s="138">
        <v>4135.2454420979029</v>
      </c>
      <c r="AQ69" s="138">
        <v>3315.3119164639052</v>
      </c>
      <c r="AR69" s="138">
        <v>2347.446680579887</v>
      </c>
      <c r="AS69" s="138">
        <v>1444.3265976496666</v>
      </c>
      <c r="AT69" s="138">
        <v>1583.2558769189859</v>
      </c>
      <c r="AU69" s="138">
        <v>2760.6465810254408</v>
      </c>
      <c r="AV69" s="138">
        <v>2954.9911420785584</v>
      </c>
      <c r="AW69" s="138">
        <v>2707.1787339686311</v>
      </c>
      <c r="AX69" s="138">
        <v>2104.3669202827878</v>
      </c>
      <c r="AY69" s="138">
        <v>1731.1168695097058</v>
      </c>
      <c r="AZ69" s="138">
        <v>891.33358228978136</v>
      </c>
      <c r="BA69" s="138">
        <v>0</v>
      </c>
      <c r="BB69" s="138">
        <v>0</v>
      </c>
      <c r="BC69" s="138">
        <v>0</v>
      </c>
      <c r="BD69" s="138">
        <v>0</v>
      </c>
      <c r="BE69" s="138">
        <v>0</v>
      </c>
      <c r="BF69" s="138">
        <v>0</v>
      </c>
      <c r="BG69" s="138">
        <v>0</v>
      </c>
      <c r="BH69" s="138">
        <v>0</v>
      </c>
      <c r="BI69" s="138">
        <v>0</v>
      </c>
      <c r="BJ69" s="138">
        <v>0</v>
      </c>
      <c r="BK69" s="138">
        <v>0</v>
      </c>
      <c r="BL69" s="138">
        <v>0</v>
      </c>
      <c r="BM69" s="138">
        <v>0</v>
      </c>
      <c r="BN69" s="138">
        <v>0</v>
      </c>
      <c r="BO69" s="138">
        <v>0</v>
      </c>
      <c r="BP69" s="138">
        <v>0</v>
      </c>
      <c r="BQ69" s="138">
        <v>0</v>
      </c>
      <c r="BR69" s="138">
        <v>0</v>
      </c>
      <c r="BS69" s="138">
        <v>0</v>
      </c>
      <c r="BT69" s="138">
        <v>0</v>
      </c>
      <c r="BU69" s="138">
        <v>0</v>
      </c>
      <c r="BV69" s="138">
        <v>0</v>
      </c>
      <c r="BW69" s="138">
        <v>0</v>
      </c>
      <c r="BX69" s="138">
        <v>0</v>
      </c>
      <c r="BY69" s="138">
        <v>0</v>
      </c>
      <c r="BZ69" s="138">
        <v>0</v>
      </c>
      <c r="CA69" s="139">
        <v>0</v>
      </c>
    </row>
    <row r="70" spans="1:79" ht="27" customHeight="1" x14ac:dyDescent="0.4">
      <c r="A70" s="136"/>
      <c r="B70" s="146" t="s">
        <v>190</v>
      </c>
      <c r="C70" s="137"/>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f>SUM(BQ71:BQ72)</f>
        <v>6.4732997621925907</v>
      </c>
      <c r="BR70" s="138">
        <f t="shared" ref="BR70:BV70" si="9">SUM(BR71:BR72)</f>
        <v>61.266486606627254</v>
      </c>
      <c r="BS70" s="138">
        <f t="shared" si="9"/>
        <v>531.26897149378692</v>
      </c>
      <c r="BT70" s="138">
        <f t="shared" si="9"/>
        <v>1677.794936212536</v>
      </c>
      <c r="BU70" s="138">
        <f t="shared" si="9"/>
        <v>3448.4295453500854</v>
      </c>
      <c r="BV70" s="138">
        <f t="shared" si="9"/>
        <v>8278.5607882592412</v>
      </c>
      <c r="BW70" s="138"/>
      <c r="BX70" s="138"/>
      <c r="BY70" s="138"/>
      <c r="BZ70" s="138"/>
      <c r="CA70" s="139"/>
    </row>
    <row r="71" spans="1:79" x14ac:dyDescent="0.4">
      <c r="A71" s="136"/>
      <c r="B71" s="149" t="s">
        <v>191</v>
      </c>
      <c r="C71" s="137" t="s">
        <v>144</v>
      </c>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v>0.86612048513893292</v>
      </c>
      <c r="BR71" s="138">
        <v>6.0113440426901006</v>
      </c>
      <c r="BS71" s="138">
        <v>36.552089062999698</v>
      </c>
      <c r="BT71" s="138">
        <v>732.58426874387897</v>
      </c>
      <c r="BU71" s="138">
        <v>2072.9620377406522</v>
      </c>
      <c r="BV71" s="138">
        <v>6034.9000339713302</v>
      </c>
      <c r="BW71" s="138"/>
      <c r="BX71" s="138"/>
      <c r="BY71" s="138"/>
      <c r="BZ71" s="138"/>
      <c r="CA71" s="139"/>
    </row>
    <row r="72" spans="1:79" x14ac:dyDescent="0.4">
      <c r="A72" s="136"/>
      <c r="B72" s="149" t="s">
        <v>192</v>
      </c>
      <c r="C72" s="137" t="s">
        <v>144</v>
      </c>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v>5.6071792770536577</v>
      </c>
      <c r="BR72" s="138">
        <v>55.255142563937156</v>
      </c>
      <c r="BS72" s="138">
        <v>494.71688243078728</v>
      </c>
      <c r="BT72" s="138">
        <v>945.21066746865699</v>
      </c>
      <c r="BU72" s="138">
        <v>1375.4675076094331</v>
      </c>
      <c r="BV72" s="138">
        <v>2243.6607542879119</v>
      </c>
      <c r="BW72" s="138"/>
      <c r="BX72" s="138"/>
      <c r="BY72" s="138"/>
      <c r="BZ72" s="138"/>
      <c r="CA72" s="139"/>
    </row>
    <row r="73" spans="1:79" x14ac:dyDescent="0.4">
      <c r="A73" s="136"/>
      <c r="B73" s="146" t="s">
        <v>193</v>
      </c>
      <c r="C73" s="137"/>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f t="shared" ref="BW73:BY73" si="10">SUM(BW74:BW75)</f>
        <v>917.95323525449317</v>
      </c>
      <c r="BX73" s="138">
        <f t="shared" si="10"/>
        <v>1002.2361358183641</v>
      </c>
      <c r="BY73" s="138">
        <f t="shared" si="10"/>
        <v>1045.3747247754366</v>
      </c>
      <c r="BZ73" s="138">
        <f t="shared" ref="BZ73:CA73" si="11">SUM(BZ74:BZ75)</f>
        <v>1023.9203487745093</v>
      </c>
      <c r="CA73" s="139">
        <f t="shared" si="11"/>
        <v>1526.4733838362852</v>
      </c>
    </row>
    <row r="74" spans="1:79" x14ac:dyDescent="0.4">
      <c r="A74" s="136"/>
      <c r="B74" s="149" t="s">
        <v>191</v>
      </c>
      <c r="C74" s="137" t="s">
        <v>144</v>
      </c>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v>917.95323525449317</v>
      </c>
      <c r="BX74" s="138">
        <v>1002.2361358183641</v>
      </c>
      <c r="BY74" s="138">
        <v>1045.3747247754366</v>
      </c>
      <c r="BZ74" s="138">
        <v>1023.9203487745093</v>
      </c>
      <c r="CA74" s="139">
        <v>1526.4733838362852</v>
      </c>
    </row>
    <row r="75" spans="1:79" x14ac:dyDescent="0.4">
      <c r="A75" s="136"/>
      <c r="B75" s="149" t="s">
        <v>192</v>
      </c>
      <c r="C75" s="137" t="s">
        <v>144</v>
      </c>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v>0</v>
      </c>
      <c r="BX75" s="138">
        <v>0</v>
      </c>
      <c r="BY75" s="138">
        <v>0</v>
      </c>
      <c r="BZ75" s="138">
        <v>0</v>
      </c>
      <c r="CA75" s="139">
        <v>0</v>
      </c>
    </row>
    <row r="76" spans="1:79" ht="25.5" customHeight="1" x14ac:dyDescent="0.4">
      <c r="A76" s="136"/>
      <c r="B76" s="54" t="s">
        <v>194</v>
      </c>
      <c r="C76" s="137" t="s">
        <v>134</v>
      </c>
      <c r="D76" s="138">
        <v>0</v>
      </c>
      <c r="E76" s="138">
        <v>0</v>
      </c>
      <c r="F76" s="138">
        <v>0</v>
      </c>
      <c r="G76" s="138">
        <v>0</v>
      </c>
      <c r="H76" s="138">
        <v>0</v>
      </c>
      <c r="I76" s="138">
        <v>0</v>
      </c>
      <c r="J76" s="138">
        <v>0</v>
      </c>
      <c r="K76" s="138">
        <v>0</v>
      </c>
      <c r="L76" s="138">
        <v>0</v>
      </c>
      <c r="M76" s="138">
        <v>0</v>
      </c>
      <c r="N76" s="138">
        <v>0</v>
      </c>
      <c r="O76" s="138">
        <v>0</v>
      </c>
      <c r="P76" s="138">
        <v>0</v>
      </c>
      <c r="Q76" s="138">
        <v>0</v>
      </c>
      <c r="R76" s="138">
        <v>0</v>
      </c>
      <c r="S76" s="138">
        <v>0</v>
      </c>
      <c r="T76" s="138">
        <v>0</v>
      </c>
      <c r="U76" s="138">
        <v>0</v>
      </c>
      <c r="V76" s="138">
        <v>0</v>
      </c>
      <c r="W76" s="138">
        <v>0</v>
      </c>
      <c r="X76" s="138">
        <v>0</v>
      </c>
      <c r="Y76" s="138">
        <v>0</v>
      </c>
      <c r="Z76" s="138">
        <v>0</v>
      </c>
      <c r="AA76" s="138">
        <v>0</v>
      </c>
      <c r="AB76" s="138">
        <v>0</v>
      </c>
      <c r="AC76" s="138">
        <v>0</v>
      </c>
      <c r="AD76" s="138">
        <v>0</v>
      </c>
      <c r="AE76" s="138">
        <v>0</v>
      </c>
      <c r="AF76" s="138">
        <v>0</v>
      </c>
      <c r="AG76" s="138">
        <v>0</v>
      </c>
      <c r="AH76" s="138">
        <v>0</v>
      </c>
      <c r="AI76" s="138">
        <v>0</v>
      </c>
      <c r="AJ76" s="138">
        <v>0</v>
      </c>
      <c r="AK76" s="138">
        <v>0</v>
      </c>
      <c r="AL76" s="138">
        <v>0</v>
      </c>
      <c r="AM76" s="138">
        <v>0</v>
      </c>
      <c r="AN76" s="138">
        <v>0</v>
      </c>
      <c r="AO76" s="138">
        <v>0</v>
      </c>
      <c r="AP76" s="138">
        <v>0</v>
      </c>
      <c r="AQ76" s="138">
        <v>0</v>
      </c>
      <c r="AR76" s="138">
        <v>0</v>
      </c>
      <c r="AS76" s="138">
        <v>0</v>
      </c>
      <c r="AT76" s="138">
        <v>0</v>
      </c>
      <c r="AU76" s="138">
        <v>0</v>
      </c>
      <c r="AV76" s="138">
        <v>0</v>
      </c>
      <c r="AW76" s="138">
        <v>4.261301680093791E-2</v>
      </c>
      <c r="AX76" s="138">
        <v>2.7529592649390099E-2</v>
      </c>
      <c r="AY76" s="138">
        <v>0</v>
      </c>
      <c r="AZ76" s="138">
        <v>1.3659168327847245E-2</v>
      </c>
      <c r="BA76" s="138">
        <v>1.8092503227880901E-2</v>
      </c>
      <c r="BB76" s="138">
        <v>0</v>
      </c>
      <c r="BC76" s="138">
        <v>8.8969890147041583E-2</v>
      </c>
      <c r="BD76" s="138">
        <v>88.07267220582888</v>
      </c>
      <c r="BE76" s="138">
        <v>9.3676241454508204</v>
      </c>
      <c r="BF76" s="138">
        <v>0.79577525750883904</v>
      </c>
      <c r="BG76" s="138">
        <v>0.65606483798682169</v>
      </c>
      <c r="BH76" s="138">
        <v>0.57336514434491948</v>
      </c>
      <c r="BI76" s="138">
        <v>0.65118680142677654</v>
      </c>
      <c r="BJ76" s="138">
        <v>0.49200092949992646</v>
      </c>
      <c r="BK76" s="138">
        <v>0.2468410037654247</v>
      </c>
      <c r="BL76" s="138">
        <v>0</v>
      </c>
      <c r="BM76" s="138">
        <v>0.34537052139133417</v>
      </c>
      <c r="BN76" s="138">
        <v>0.10642918064557785</v>
      </c>
      <c r="BO76" s="138">
        <v>0</v>
      </c>
      <c r="BP76" s="138">
        <v>0</v>
      </c>
      <c r="BQ76" s="138">
        <v>2.3329417976003346E-4</v>
      </c>
      <c r="BR76" s="138">
        <v>0.10911153507083558</v>
      </c>
      <c r="BS76" s="138">
        <v>0.41133593263355039</v>
      </c>
      <c r="BT76" s="138">
        <v>0.3810069704770721</v>
      </c>
      <c r="BU76" s="138">
        <v>0.24914896715063145</v>
      </c>
      <c r="BV76" s="138">
        <v>0.73439485765339418</v>
      </c>
      <c r="BW76" s="138">
        <v>0.72</v>
      </c>
      <c r="BX76" s="138">
        <v>0.70697673458647303</v>
      </c>
      <c r="BY76" s="138">
        <v>0.69353189208967458</v>
      </c>
      <c r="BZ76" s="138">
        <v>0.68023854292813279</v>
      </c>
      <c r="CA76" s="139">
        <v>0.66692266321644467</v>
      </c>
    </row>
    <row r="77" spans="1:79" x14ac:dyDescent="0.4">
      <c r="A77" s="136"/>
      <c r="B77" s="54" t="s">
        <v>195</v>
      </c>
      <c r="C77" s="137" t="s">
        <v>134</v>
      </c>
      <c r="D77" s="138">
        <v>2792.7584940521956</v>
      </c>
      <c r="E77" s="138">
        <v>2653.2829390294719</v>
      </c>
      <c r="F77" s="138">
        <v>2511.3441171557847</v>
      </c>
      <c r="G77" s="138">
        <v>2285.4270488060324</v>
      </c>
      <c r="H77" s="138">
        <v>2290.2243348026864</v>
      </c>
      <c r="I77" s="138">
        <v>2137.5139940357244</v>
      </c>
      <c r="J77" s="138">
        <v>2196.0823944043455</v>
      </c>
      <c r="K77" s="138">
        <v>2153.0219552983781</v>
      </c>
      <c r="L77" s="138">
        <v>2038.8435050346361</v>
      </c>
      <c r="M77" s="138">
        <v>1987.2317926919914</v>
      </c>
      <c r="N77" s="138">
        <v>2145.5721959708367</v>
      </c>
      <c r="O77" s="138">
        <v>2107.8053531242072</v>
      </c>
      <c r="P77" s="138">
        <v>1994.3042175535486</v>
      </c>
      <c r="Q77" s="138">
        <v>2087.4442792080254</v>
      </c>
      <c r="R77" s="138">
        <v>1990.6942852185714</v>
      </c>
      <c r="S77" s="138">
        <v>2113.8345654253303</v>
      </c>
      <c r="T77" s="138">
        <v>2027.4557391974893</v>
      </c>
      <c r="U77" s="138">
        <v>2108.4346968960404</v>
      </c>
      <c r="V77" s="138">
        <v>1966.2304662042745</v>
      </c>
      <c r="W77" s="138">
        <v>1951.7221650569149</v>
      </c>
      <c r="X77" s="138">
        <v>1916.9869701677003</v>
      </c>
      <c r="Y77" s="138">
        <v>1794.7494844204332</v>
      </c>
      <c r="Z77" s="138">
        <v>1677.7867106949045</v>
      </c>
      <c r="AA77" s="138">
        <v>1666.2245963914654</v>
      </c>
      <c r="AB77" s="138">
        <v>1681.144386800298</v>
      </c>
      <c r="AC77" s="138">
        <v>1692.3427315227016</v>
      </c>
      <c r="AD77" s="138">
        <v>1751.0335072601583</v>
      </c>
      <c r="AE77" s="138">
        <v>1780.7275514506596</v>
      </c>
      <c r="AF77" s="138">
        <v>1713.2943151346542</v>
      </c>
      <c r="AG77" s="138">
        <v>1648.1105961121189</v>
      </c>
      <c r="AH77" s="138">
        <v>1627.6755532193506</v>
      </c>
      <c r="AI77" s="138">
        <v>1535.9799139393417</v>
      </c>
      <c r="AJ77" s="138">
        <v>1457.3781398148785</v>
      </c>
      <c r="AK77" s="138">
        <v>1489.8958399986873</v>
      </c>
      <c r="AL77" s="138">
        <v>1461.1883622114624</v>
      </c>
      <c r="AM77" s="138">
        <v>1450.2322941853979</v>
      </c>
      <c r="AN77" s="138">
        <v>1425.2135409595753</v>
      </c>
      <c r="AO77" s="138">
        <v>1442.9044409701455</v>
      </c>
      <c r="AP77" s="138">
        <v>1407.0327628822163</v>
      </c>
      <c r="AQ77" s="138">
        <v>1352.8400834113656</v>
      </c>
      <c r="AR77" s="138">
        <v>1294.5619784248861</v>
      </c>
      <c r="AS77" s="138">
        <v>1262.0493158765003</v>
      </c>
      <c r="AT77" s="138">
        <v>1495.3866968380569</v>
      </c>
      <c r="AU77" s="138">
        <v>1663.8601114321925</v>
      </c>
      <c r="AV77" s="138">
        <v>1943.7748197108092</v>
      </c>
      <c r="AW77" s="138">
        <v>2108.210169814648</v>
      </c>
      <c r="AX77" s="138">
        <v>1857.1900435985344</v>
      </c>
      <c r="AY77" s="138">
        <v>1976.3644617932378</v>
      </c>
      <c r="AZ77" s="138">
        <v>2051.056163053433</v>
      </c>
      <c r="BA77" s="138">
        <v>1942.2000673409682</v>
      </c>
      <c r="BB77" s="138">
        <v>1880.8028572682183</v>
      </c>
      <c r="BC77" s="138">
        <v>1861.7290564514017</v>
      </c>
      <c r="BD77" s="138">
        <v>2024.2126220565676</v>
      </c>
      <c r="BE77" s="138">
        <v>1777.4724027999259</v>
      </c>
      <c r="BF77" s="138">
        <v>0</v>
      </c>
      <c r="BG77" s="138">
        <v>0</v>
      </c>
      <c r="BH77" s="138">
        <v>0</v>
      </c>
      <c r="BI77" s="138">
        <v>0</v>
      </c>
      <c r="BJ77" s="138">
        <v>0</v>
      </c>
      <c r="BK77" s="138">
        <v>0</v>
      </c>
      <c r="BL77" s="138">
        <v>0</v>
      </c>
      <c r="BM77" s="138">
        <v>0</v>
      </c>
      <c r="BN77" s="138">
        <v>0</v>
      </c>
      <c r="BO77" s="138">
        <v>0</v>
      </c>
      <c r="BP77" s="138">
        <v>0</v>
      </c>
      <c r="BQ77" s="138">
        <v>0</v>
      </c>
      <c r="BR77" s="138">
        <v>0</v>
      </c>
      <c r="BS77" s="138">
        <v>0</v>
      </c>
      <c r="BT77" s="138">
        <v>0</v>
      </c>
      <c r="BU77" s="138">
        <v>0</v>
      </c>
      <c r="BV77" s="138">
        <v>0</v>
      </c>
      <c r="BW77" s="138">
        <v>0</v>
      </c>
      <c r="BX77" s="138">
        <v>0</v>
      </c>
      <c r="BY77" s="138">
        <v>0</v>
      </c>
      <c r="BZ77" s="138">
        <v>0</v>
      </c>
      <c r="CA77" s="139">
        <v>0</v>
      </c>
    </row>
    <row r="78" spans="1:79" x14ac:dyDescent="0.4">
      <c r="A78" s="136"/>
      <c r="B78" s="54" t="s">
        <v>196</v>
      </c>
      <c r="C78" s="137" t="s">
        <v>134</v>
      </c>
      <c r="D78" s="138">
        <v>0</v>
      </c>
      <c r="E78" s="138">
        <v>0</v>
      </c>
      <c r="F78" s="138">
        <v>0</v>
      </c>
      <c r="G78" s="138">
        <v>0</v>
      </c>
      <c r="H78" s="138">
        <v>0</v>
      </c>
      <c r="I78" s="138">
        <v>0</v>
      </c>
      <c r="J78" s="138">
        <v>0</v>
      </c>
      <c r="K78" s="138">
        <v>0</v>
      </c>
      <c r="L78" s="138">
        <v>0</v>
      </c>
      <c r="M78" s="138">
        <v>0</v>
      </c>
      <c r="N78" s="138">
        <v>0</v>
      </c>
      <c r="O78" s="138">
        <v>0</v>
      </c>
      <c r="P78" s="138">
        <v>0</v>
      </c>
      <c r="Q78" s="138">
        <v>0</v>
      </c>
      <c r="R78" s="138">
        <v>0</v>
      </c>
      <c r="S78" s="138">
        <v>0</v>
      </c>
      <c r="T78" s="138">
        <v>0</v>
      </c>
      <c r="U78" s="138">
        <v>0</v>
      </c>
      <c r="V78" s="138">
        <v>0</v>
      </c>
      <c r="W78" s="138">
        <v>0</v>
      </c>
      <c r="X78" s="138">
        <v>0</v>
      </c>
      <c r="Y78" s="138">
        <v>0</v>
      </c>
      <c r="Z78" s="138">
        <v>0</v>
      </c>
      <c r="AA78" s="138">
        <v>0</v>
      </c>
      <c r="AB78" s="138">
        <v>0</v>
      </c>
      <c r="AC78" s="138">
        <v>0</v>
      </c>
      <c r="AD78" s="138">
        <v>0</v>
      </c>
      <c r="AE78" s="138">
        <v>0</v>
      </c>
      <c r="AF78" s="138">
        <v>0</v>
      </c>
      <c r="AG78" s="138">
        <v>0</v>
      </c>
      <c r="AH78" s="138">
        <v>0</v>
      </c>
      <c r="AI78" s="138">
        <v>0</v>
      </c>
      <c r="AJ78" s="138">
        <v>0</v>
      </c>
      <c r="AK78" s="138">
        <v>0</v>
      </c>
      <c r="AL78" s="138">
        <v>0</v>
      </c>
      <c r="AM78" s="138">
        <v>0</v>
      </c>
      <c r="AN78" s="138">
        <v>0</v>
      </c>
      <c r="AO78" s="138">
        <v>0</v>
      </c>
      <c r="AP78" s="138">
        <v>0</v>
      </c>
      <c r="AQ78" s="138">
        <v>0</v>
      </c>
      <c r="AR78" s="138">
        <v>0</v>
      </c>
      <c r="AS78" s="138">
        <v>0</v>
      </c>
      <c r="AT78" s="138">
        <v>0</v>
      </c>
      <c r="AU78" s="138">
        <v>0</v>
      </c>
      <c r="AV78" s="138">
        <v>0</v>
      </c>
      <c r="AW78" s="138">
        <v>0</v>
      </c>
      <c r="AX78" s="138">
        <v>0</v>
      </c>
      <c r="AY78" s="138">
        <v>0</v>
      </c>
      <c r="AZ78" s="138">
        <v>0</v>
      </c>
      <c r="BA78" s="138">
        <v>287.42956794693453</v>
      </c>
      <c r="BB78" s="138">
        <v>289.3971087279088</v>
      </c>
      <c r="BC78" s="138">
        <v>1126.1749381552427</v>
      </c>
      <c r="BD78" s="138">
        <v>2536.6797372830024</v>
      </c>
      <c r="BE78" s="138">
        <v>2412.8872000538386</v>
      </c>
      <c r="BF78" s="138">
        <v>2389.3376268747265</v>
      </c>
      <c r="BG78" s="138">
        <v>2629.1949359585851</v>
      </c>
      <c r="BH78" s="138">
        <v>2622.6978026895322</v>
      </c>
      <c r="BI78" s="138">
        <v>2580.9749803342202</v>
      </c>
      <c r="BJ78" s="138">
        <v>2548.5686091612602</v>
      </c>
      <c r="BK78" s="138">
        <v>2555.1158261314213</v>
      </c>
      <c r="BL78" s="138">
        <v>3245.1131843785397</v>
      </c>
      <c r="BM78" s="138">
        <v>3240.2191376800829</v>
      </c>
      <c r="BN78" s="138">
        <v>3209.72019602409</v>
      </c>
      <c r="BO78" s="138">
        <v>2467.4698480247248</v>
      </c>
      <c r="BP78" s="138">
        <v>2412.9797385569418</v>
      </c>
      <c r="BQ78" s="138">
        <v>2365.0802524002452</v>
      </c>
      <c r="BR78" s="138">
        <v>2309.7886326066237</v>
      </c>
      <c r="BS78" s="138">
        <v>2244.8355433841439</v>
      </c>
      <c r="BT78" s="138">
        <v>2168.9537996705167</v>
      </c>
      <c r="BU78" s="138">
        <v>2099.6268209232376</v>
      </c>
      <c r="BV78" s="138">
        <v>2025.7729266058491</v>
      </c>
      <c r="BW78" s="138">
        <v>1961.6104142172817</v>
      </c>
      <c r="BX78" s="138">
        <v>1908.4486819100764</v>
      </c>
      <c r="BY78" s="138">
        <v>1896.0492136957007</v>
      </c>
      <c r="BZ78" s="138">
        <v>1894.3505360747088</v>
      </c>
      <c r="CA78" s="139">
        <v>1896.2038037265208</v>
      </c>
    </row>
    <row r="79" spans="1:79" x14ac:dyDescent="0.4">
      <c r="A79" s="136"/>
      <c r="B79" s="54" t="s">
        <v>197</v>
      </c>
      <c r="C79" s="137" t="s">
        <v>144</v>
      </c>
      <c r="D79" s="138">
        <v>0</v>
      </c>
      <c r="E79" s="138">
        <v>0</v>
      </c>
      <c r="F79" s="138">
        <v>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c r="W79" s="138">
        <v>0</v>
      </c>
      <c r="X79" s="138">
        <v>0</v>
      </c>
      <c r="Y79" s="138">
        <v>0</v>
      </c>
      <c r="Z79" s="138">
        <v>0</v>
      </c>
      <c r="AA79" s="138">
        <v>0</v>
      </c>
      <c r="AB79" s="138">
        <v>0</v>
      </c>
      <c r="AC79" s="138">
        <v>0</v>
      </c>
      <c r="AD79" s="138">
        <v>0</v>
      </c>
      <c r="AE79" s="138">
        <v>0</v>
      </c>
      <c r="AF79" s="138">
        <v>0</v>
      </c>
      <c r="AG79" s="138">
        <v>0</v>
      </c>
      <c r="AH79" s="138">
        <v>0</v>
      </c>
      <c r="AI79" s="138">
        <v>0</v>
      </c>
      <c r="AJ79" s="138">
        <v>0</v>
      </c>
      <c r="AK79" s="138">
        <v>0</v>
      </c>
      <c r="AL79" s="138">
        <v>0</v>
      </c>
      <c r="AM79" s="138">
        <v>0</v>
      </c>
      <c r="AN79" s="138">
        <v>0</v>
      </c>
      <c r="AO79" s="138">
        <v>0</v>
      </c>
      <c r="AP79" s="138">
        <v>0</v>
      </c>
      <c r="AQ79" s="138">
        <v>0</v>
      </c>
      <c r="AR79" s="138">
        <v>71.839510520707819</v>
      </c>
      <c r="AS79" s="138">
        <v>50.440459150544591</v>
      </c>
      <c r="AT79" s="138">
        <v>19.532234451413636</v>
      </c>
      <c r="AU79" s="138">
        <v>7.3344588258305379</v>
      </c>
      <c r="AV79" s="138">
        <v>3.7286626124225659</v>
      </c>
      <c r="AW79" s="138">
        <v>2.1322898022315471</v>
      </c>
      <c r="AX79" s="138">
        <v>1.3635245300462624</v>
      </c>
      <c r="AY79" s="138">
        <v>2.4918170956442287</v>
      </c>
      <c r="AZ79" s="138">
        <v>0</v>
      </c>
      <c r="BA79" s="138">
        <v>0.33923443552276689</v>
      </c>
      <c r="BB79" s="138">
        <v>0.7978358944880678</v>
      </c>
      <c r="BC79" s="138">
        <v>0.32177443603180045</v>
      </c>
      <c r="BD79" s="138">
        <v>6.3806065417335758E-2</v>
      </c>
      <c r="BE79" s="138">
        <v>0.4910303406765546</v>
      </c>
      <c r="BF79" s="138">
        <v>0.47914636983806863</v>
      </c>
      <c r="BG79" s="138">
        <v>0.17431011385842335</v>
      </c>
      <c r="BH79" s="138">
        <v>0.1162768474545641</v>
      </c>
      <c r="BI79" s="138">
        <v>0</v>
      </c>
      <c r="BJ79" s="138">
        <v>0</v>
      </c>
      <c r="BK79" s="138">
        <v>0</v>
      </c>
      <c r="BL79" s="138">
        <v>0</v>
      </c>
      <c r="BM79" s="138">
        <v>0</v>
      </c>
      <c r="BN79" s="138">
        <v>0</v>
      </c>
      <c r="BO79" s="138">
        <v>0</v>
      </c>
      <c r="BP79" s="138">
        <v>0</v>
      </c>
      <c r="BQ79" s="138">
        <v>0</v>
      </c>
      <c r="BR79" s="138">
        <v>0</v>
      </c>
      <c r="BS79" s="138">
        <v>0</v>
      </c>
      <c r="BT79" s="138">
        <v>0</v>
      </c>
      <c r="BU79" s="138">
        <v>0</v>
      </c>
      <c r="BV79" s="138">
        <v>0</v>
      </c>
      <c r="BW79" s="138">
        <v>0</v>
      </c>
      <c r="BX79" s="138">
        <v>0</v>
      </c>
      <c r="BY79" s="138">
        <v>0</v>
      </c>
      <c r="BZ79" s="138">
        <v>0</v>
      </c>
      <c r="CA79" s="139">
        <v>0</v>
      </c>
    </row>
    <row r="80" spans="1:79" x14ac:dyDescent="0.4">
      <c r="A80" s="136"/>
      <c r="B80" s="54" t="s">
        <v>198</v>
      </c>
      <c r="C80" s="137" t="s">
        <v>134</v>
      </c>
      <c r="D80" s="138">
        <v>392.93462532594845</v>
      </c>
      <c r="E80" s="138">
        <v>728.22801429209858</v>
      </c>
      <c r="F80" s="138">
        <v>830.93673741070847</v>
      </c>
      <c r="G80" s="138">
        <v>797.30893264391796</v>
      </c>
      <c r="H80" s="138">
        <v>873.34591569088627</v>
      </c>
      <c r="I80" s="138">
        <v>995.09418102025859</v>
      </c>
      <c r="J80" s="138">
        <v>1058.7802086055551</v>
      </c>
      <c r="K80" s="138">
        <v>1210.4659635557623</v>
      </c>
      <c r="L80" s="138">
        <v>1214.1427614251204</v>
      </c>
      <c r="M80" s="138">
        <v>1221.2283483723911</v>
      </c>
      <c r="N80" s="138">
        <v>1515.7773722779045</v>
      </c>
      <c r="O80" s="138">
        <v>1578.7292110597639</v>
      </c>
      <c r="P80" s="138">
        <v>1580.0385189176864</v>
      </c>
      <c r="Q80" s="138">
        <v>1805.3572144501843</v>
      </c>
      <c r="R80" s="138">
        <v>1791.4294990632286</v>
      </c>
      <c r="S80" s="138">
        <v>2109.9877327311983</v>
      </c>
      <c r="T80" s="138">
        <v>2144.9894052379232</v>
      </c>
      <c r="U80" s="138">
        <v>2403.1621276449491</v>
      </c>
      <c r="V80" s="138">
        <v>2303.3459937713924</v>
      </c>
      <c r="W80" s="138">
        <v>2354.0225119933152</v>
      </c>
      <c r="X80" s="138">
        <v>2344.3505449123841</v>
      </c>
      <c r="Y80" s="138">
        <v>2288.809735749654</v>
      </c>
      <c r="Z80" s="138">
        <v>0</v>
      </c>
      <c r="AA80" s="138">
        <v>0</v>
      </c>
      <c r="AB80" s="138">
        <v>0</v>
      </c>
      <c r="AC80" s="138">
        <v>0</v>
      </c>
      <c r="AD80" s="138">
        <v>0</v>
      </c>
      <c r="AE80" s="138">
        <v>0</v>
      </c>
      <c r="AF80" s="138">
        <v>0</v>
      </c>
      <c r="AG80" s="138">
        <v>0</v>
      </c>
      <c r="AH80" s="138">
        <v>0</v>
      </c>
      <c r="AI80" s="138">
        <v>0.24575678623029465</v>
      </c>
      <c r="AJ80" s="138">
        <v>0.20623275563418092</v>
      </c>
      <c r="AK80" s="138">
        <v>0.18662578371591071</v>
      </c>
      <c r="AL80" s="138">
        <v>0.17395099550136456</v>
      </c>
      <c r="AM80" s="138">
        <v>0.16605713292199212</v>
      </c>
      <c r="AN80" s="138">
        <v>0.15719266995877668</v>
      </c>
      <c r="AO80" s="138">
        <v>0.14900906447195994</v>
      </c>
      <c r="AP80" s="138">
        <v>0.14308807758124231</v>
      </c>
      <c r="AQ80" s="138">
        <v>0.1355098581046443</v>
      </c>
      <c r="AR80" s="138">
        <v>0.12726219755661261</v>
      </c>
      <c r="AS80" s="138">
        <v>0.11815982309892147</v>
      </c>
      <c r="AT80" s="138">
        <v>1.8201690850259657E-2</v>
      </c>
      <c r="AU80" s="138">
        <v>0</v>
      </c>
      <c r="AV80" s="138">
        <v>4.1953749970516903</v>
      </c>
      <c r="AW80" s="138">
        <v>0</v>
      </c>
      <c r="AX80" s="138">
        <v>0</v>
      </c>
      <c r="AY80" s="138">
        <v>-1.068370638812965E-4</v>
      </c>
      <c r="AZ80" s="138">
        <v>0</v>
      </c>
      <c r="BA80" s="138">
        <v>0.97248561788631738</v>
      </c>
      <c r="BB80" s="138">
        <v>0.12801098311624715</v>
      </c>
      <c r="BC80" s="138">
        <v>1.3880785694683995</v>
      </c>
      <c r="BD80" s="138">
        <v>0.34608689342997856</v>
      </c>
      <c r="BE80" s="138">
        <v>0.25417281055546953</v>
      </c>
      <c r="BF80" s="138">
        <v>0.27740052990625036</v>
      </c>
      <c r="BG80" s="138">
        <v>0.20826901808744</v>
      </c>
      <c r="BH80" s="138">
        <v>0</v>
      </c>
      <c r="BI80" s="138">
        <v>0</v>
      </c>
      <c r="BJ80" s="138">
        <v>-0.18798343689087824</v>
      </c>
      <c r="BK80" s="138">
        <v>0</v>
      </c>
      <c r="BL80" s="138">
        <v>0</v>
      </c>
      <c r="BM80" s="138">
        <v>0</v>
      </c>
      <c r="BN80" s="138">
        <v>0</v>
      </c>
      <c r="BO80" s="138">
        <v>0</v>
      </c>
      <c r="BP80" s="138">
        <v>0</v>
      </c>
      <c r="BQ80" s="138">
        <v>0</v>
      </c>
      <c r="BR80" s="138">
        <v>0</v>
      </c>
      <c r="BS80" s="138">
        <v>0</v>
      </c>
      <c r="BT80" s="138">
        <v>0</v>
      </c>
      <c r="BU80" s="138">
        <v>0</v>
      </c>
      <c r="BV80" s="138">
        <v>0</v>
      </c>
      <c r="BW80" s="138">
        <v>0</v>
      </c>
      <c r="BX80" s="138">
        <v>0</v>
      </c>
      <c r="BY80" s="138">
        <v>0</v>
      </c>
      <c r="BZ80" s="138">
        <v>0</v>
      </c>
      <c r="CA80" s="139">
        <v>0</v>
      </c>
    </row>
    <row r="81" spans="1:79" s="91" customFormat="1" ht="25.5" customHeight="1" x14ac:dyDescent="0.4">
      <c r="A81" s="150"/>
      <c r="B81" s="60" t="s">
        <v>199</v>
      </c>
      <c r="C81" s="151"/>
      <c r="D81" s="50">
        <v>15304.966026125579</v>
      </c>
      <c r="E81" s="50">
        <v>18927.595954078977</v>
      </c>
      <c r="F81" s="50">
        <v>18858.248259822954</v>
      </c>
      <c r="G81" s="50">
        <v>18482.024030709737</v>
      </c>
      <c r="H81" s="50">
        <v>20453.708575334593</v>
      </c>
      <c r="I81" s="50">
        <v>21108.919938681698</v>
      </c>
      <c r="J81" s="50">
        <v>21256.659116310577</v>
      </c>
      <c r="K81" s="50">
        <v>22950.142403593458</v>
      </c>
      <c r="L81" s="50">
        <v>22468.51359256147</v>
      </c>
      <c r="M81" s="50">
        <v>23004.177723552333</v>
      </c>
      <c r="N81" s="50">
        <v>27476.133494671314</v>
      </c>
      <c r="O81" s="50">
        <v>28693.350290916627</v>
      </c>
      <c r="P81" s="50">
        <v>28931.983314779984</v>
      </c>
      <c r="Q81" s="50">
        <v>31293.53001967166</v>
      </c>
      <c r="R81" s="50">
        <v>32151.959319065016</v>
      </c>
      <c r="S81" s="50">
        <v>36364.109457626291</v>
      </c>
      <c r="T81" s="50">
        <v>36033.250959052479</v>
      </c>
      <c r="U81" s="50">
        <v>40501.478412500939</v>
      </c>
      <c r="V81" s="50">
        <v>40794.300170868242</v>
      </c>
      <c r="W81" s="50">
        <v>45070.564169228222</v>
      </c>
      <c r="X81" s="50">
        <v>48765.565892269267</v>
      </c>
      <c r="Y81" s="50">
        <v>48860.110161336692</v>
      </c>
      <c r="Z81" s="50">
        <v>47666.182605015791</v>
      </c>
      <c r="AA81" s="50">
        <v>51556.670064496131</v>
      </c>
      <c r="AB81" s="50">
        <v>55001.608972824448</v>
      </c>
      <c r="AC81" s="50">
        <v>56806.981979815486</v>
      </c>
      <c r="AD81" s="50">
        <v>59270.010961069791</v>
      </c>
      <c r="AE81" s="50">
        <v>64423.418012968214</v>
      </c>
      <c r="AF81" s="50">
        <v>67309.610548223107</v>
      </c>
      <c r="AG81" s="50">
        <v>71157.920256790138</v>
      </c>
      <c r="AH81" s="50">
        <v>75988.511930149267</v>
      </c>
      <c r="AI81" s="50">
        <v>76909.83200755695</v>
      </c>
      <c r="AJ81" s="50">
        <v>77880.569185410161</v>
      </c>
      <c r="AK81" s="50">
        <v>86153.646855937448</v>
      </c>
      <c r="AL81" s="50">
        <v>91695.54204628148</v>
      </c>
      <c r="AM81" s="50">
        <v>97785.67639713001</v>
      </c>
      <c r="AN81" s="50">
        <v>100213.10416922274</v>
      </c>
      <c r="AO81" s="50">
        <v>103730.32575681152</v>
      </c>
      <c r="AP81" s="50">
        <v>107119.68887786182</v>
      </c>
      <c r="AQ81" s="50">
        <v>105473.51988035529</v>
      </c>
      <c r="AR81" s="50">
        <v>100362.68188896879</v>
      </c>
      <c r="AS81" s="50">
        <v>99085.380300499339</v>
      </c>
      <c r="AT81" s="50">
        <v>102800.96520186322</v>
      </c>
      <c r="AU81" s="50">
        <v>114127.15454246229</v>
      </c>
      <c r="AV81" s="50">
        <v>126343.83051714805</v>
      </c>
      <c r="AW81" s="50">
        <v>135112.05326870878</v>
      </c>
      <c r="AX81" s="50">
        <v>137425.56820836305</v>
      </c>
      <c r="AY81" s="50">
        <v>139376.50424599738</v>
      </c>
      <c r="AZ81" s="50">
        <v>139957.8331755359</v>
      </c>
      <c r="BA81" s="50">
        <v>140740.66857189935</v>
      </c>
      <c r="BB81" s="50">
        <v>142248.95637602519</v>
      </c>
      <c r="BC81" s="50">
        <v>146872.36247070399</v>
      </c>
      <c r="BD81" s="50">
        <v>147006.04356230955</v>
      </c>
      <c r="BE81" s="50">
        <v>153204.38503954472</v>
      </c>
      <c r="BF81" s="50">
        <v>154533.8936225473</v>
      </c>
      <c r="BG81" s="50">
        <v>145199.80752049503</v>
      </c>
      <c r="BH81" s="50">
        <v>148476.87910892288</v>
      </c>
      <c r="BI81" s="50">
        <v>150818.76974098</v>
      </c>
      <c r="BJ81" s="50">
        <v>150779.81468791963</v>
      </c>
      <c r="BK81" s="50">
        <v>155808.76406374548</v>
      </c>
      <c r="BL81" s="50">
        <v>163123.71394616493</v>
      </c>
      <c r="BM81" s="50">
        <v>175355.8215945925</v>
      </c>
      <c r="BN81" s="50">
        <v>178384.09463665323</v>
      </c>
      <c r="BO81" s="50">
        <v>182497.20254671256</v>
      </c>
      <c r="BP81" s="50">
        <v>187440.0046950696</v>
      </c>
      <c r="BQ81" s="50">
        <v>181388.3642940172</v>
      </c>
      <c r="BR81" s="50">
        <v>183620.77347582174</v>
      </c>
      <c r="BS81" s="50">
        <v>185970.5471033552</v>
      </c>
      <c r="BT81" s="50">
        <v>184069.73603065914</v>
      </c>
      <c r="BU81" s="50">
        <v>185072.71400125249</v>
      </c>
      <c r="BV81" s="50">
        <v>187652.18514441163</v>
      </c>
      <c r="BW81" s="50">
        <v>185406.45188460694</v>
      </c>
      <c r="BX81" s="50">
        <v>185954.87351194952</v>
      </c>
      <c r="BY81" s="50">
        <v>189264.45018302041</v>
      </c>
      <c r="BZ81" s="50">
        <v>193667.98660531145</v>
      </c>
      <c r="CA81" s="51">
        <v>199253.84872228594</v>
      </c>
    </row>
    <row r="82" spans="1:79" ht="26.25" customHeight="1" x14ac:dyDescent="0.4">
      <c r="A82" s="136"/>
      <c r="B82" s="146" t="s">
        <v>200</v>
      </c>
      <c r="C82" s="142"/>
      <c r="D82" s="56">
        <v>8144.4631431196594</v>
      </c>
      <c r="E82" s="56">
        <v>11236.874881402859</v>
      </c>
      <c r="F82" s="56">
        <v>10993.694603883687</v>
      </c>
      <c r="G82" s="56">
        <v>10860.096039225642</v>
      </c>
      <c r="H82" s="56">
        <v>11860.090305228199</v>
      </c>
      <c r="I82" s="56">
        <v>12191.842212656</v>
      </c>
      <c r="J82" s="56">
        <v>12165.840530938953</v>
      </c>
      <c r="K82" s="56">
        <v>14211.406232088275</v>
      </c>
      <c r="L82" s="56">
        <v>13829.773303251794</v>
      </c>
      <c r="M82" s="56">
        <v>14503.728072874257</v>
      </c>
      <c r="N82" s="56">
        <v>18313.152534366007</v>
      </c>
      <c r="O82" s="56">
        <v>18932.001710016819</v>
      </c>
      <c r="P82" s="56">
        <v>18893.846637281844</v>
      </c>
      <c r="Q82" s="56">
        <v>21253.245421897929</v>
      </c>
      <c r="R82" s="56">
        <v>21823.401236679743</v>
      </c>
      <c r="S82" s="56">
        <v>25269.843967750665</v>
      </c>
      <c r="T82" s="56">
        <v>25132.003433802209</v>
      </c>
      <c r="U82" s="56">
        <v>29150.112455432019</v>
      </c>
      <c r="V82" s="56">
        <v>29106.521436792496</v>
      </c>
      <c r="W82" s="56">
        <v>31944.909476411693</v>
      </c>
      <c r="X82" s="56">
        <v>33343.582504360398</v>
      </c>
      <c r="Y82" s="56">
        <v>33110.679292433793</v>
      </c>
      <c r="Z82" s="56">
        <v>33052.398200689619</v>
      </c>
      <c r="AA82" s="56">
        <v>35964.610783560041</v>
      </c>
      <c r="AB82" s="56">
        <v>37511.867703600772</v>
      </c>
      <c r="AC82" s="56">
        <v>39755.597043424561</v>
      </c>
      <c r="AD82" s="56">
        <v>42237.152411291478</v>
      </c>
      <c r="AE82" s="56">
        <v>45425.311133175361</v>
      </c>
      <c r="AF82" s="56">
        <v>47246.080196121315</v>
      </c>
      <c r="AG82" s="56">
        <v>48348.410301295276</v>
      </c>
      <c r="AH82" s="56">
        <v>50074.959666689429</v>
      </c>
      <c r="AI82" s="56">
        <v>48893.312620517121</v>
      </c>
      <c r="AJ82" s="56">
        <v>49939.261776816915</v>
      </c>
      <c r="AK82" s="56">
        <v>52451.17651335671</v>
      </c>
      <c r="AL82" s="56">
        <v>52794.127134664144</v>
      </c>
      <c r="AM82" s="56">
        <v>54793.318626493332</v>
      </c>
      <c r="AN82" s="56">
        <v>54658.511222499299</v>
      </c>
      <c r="AO82" s="56">
        <v>55749.257987775949</v>
      </c>
      <c r="AP82" s="56">
        <v>57849.55107597648</v>
      </c>
      <c r="AQ82" s="56">
        <v>57380.488546627203</v>
      </c>
      <c r="AR82" s="56">
        <v>55219.50445335915</v>
      </c>
      <c r="AS82" s="56">
        <v>54554.524239238228</v>
      </c>
      <c r="AT82" s="56">
        <v>55529.984190658572</v>
      </c>
      <c r="AU82" s="56">
        <v>60679.459905300224</v>
      </c>
      <c r="AV82" s="56">
        <v>62654.118013690248</v>
      </c>
      <c r="AW82" s="56">
        <v>64802.589831686157</v>
      </c>
      <c r="AX82" s="56">
        <v>64491.426152723921</v>
      </c>
      <c r="AY82" s="56">
        <v>63947.910620123694</v>
      </c>
      <c r="AZ82" s="56">
        <v>63983.592114517662</v>
      </c>
      <c r="BA82" s="56">
        <v>65011.954681273492</v>
      </c>
      <c r="BB82" s="56">
        <v>67009.595234637658</v>
      </c>
      <c r="BC82" s="56">
        <v>69521.543701316084</v>
      </c>
      <c r="BD82" s="56">
        <v>69311.906753714022</v>
      </c>
      <c r="BE82" s="56">
        <v>73358.204239019062</v>
      </c>
      <c r="BF82" s="56">
        <v>75215.512691284021</v>
      </c>
      <c r="BG82" s="56">
        <v>76970.044974632285</v>
      </c>
      <c r="BH82" s="56">
        <v>78063.917003988012</v>
      </c>
      <c r="BI82" s="56">
        <v>79333.837561850451</v>
      </c>
      <c r="BJ82" s="56">
        <v>79844.8148410344</v>
      </c>
      <c r="BK82" s="56">
        <v>83200.202024634593</v>
      </c>
      <c r="BL82" s="56">
        <v>87320.573666484692</v>
      </c>
      <c r="BM82" s="56">
        <v>92195.351900973285</v>
      </c>
      <c r="BN82" s="56">
        <v>93454.553343220789</v>
      </c>
      <c r="BO82" s="56">
        <v>97013.802538945543</v>
      </c>
      <c r="BP82" s="56">
        <v>100601.81143795577</v>
      </c>
      <c r="BQ82" s="56">
        <v>101297.16039940974</v>
      </c>
      <c r="BR82" s="56">
        <v>103133.30651793256</v>
      </c>
      <c r="BS82" s="56">
        <v>105643.0364060377</v>
      </c>
      <c r="BT82" s="56">
        <v>105787.70464882042</v>
      </c>
      <c r="BU82" s="56">
        <v>106063.37234205999</v>
      </c>
      <c r="BV82" s="56">
        <v>107055.05353812332</v>
      </c>
      <c r="BW82" s="56">
        <v>107249.62243973358</v>
      </c>
      <c r="BX82" s="56">
        <v>108042.12168145586</v>
      </c>
      <c r="BY82" s="56">
        <v>110542.94512383547</v>
      </c>
      <c r="BZ82" s="56">
        <v>113747.11471983997</v>
      </c>
      <c r="CA82" s="57">
        <v>117550.83271092321</v>
      </c>
    </row>
    <row r="83" spans="1:79" s="54" customFormat="1" x14ac:dyDescent="0.4">
      <c r="A83" s="136"/>
      <c r="B83" s="146" t="s">
        <v>201</v>
      </c>
      <c r="C83" s="142"/>
      <c r="D83" s="56">
        <v>2029.6209985844446</v>
      </c>
      <c r="E83" s="56">
        <v>2380.9889858593833</v>
      </c>
      <c r="F83" s="56">
        <v>2610.1916100819658</v>
      </c>
      <c r="G83" s="56">
        <v>2722.9395317008893</v>
      </c>
      <c r="H83" s="56">
        <v>3129.2696556174956</v>
      </c>
      <c r="I83" s="56">
        <v>3109.3462331620026</v>
      </c>
      <c r="J83" s="56">
        <v>3176.340625816666</v>
      </c>
      <c r="K83" s="56">
        <v>2778.9570712618201</v>
      </c>
      <c r="L83" s="56">
        <v>2778.7833388842851</v>
      </c>
      <c r="M83" s="56">
        <v>2617.5431983035478</v>
      </c>
      <c r="N83" s="56">
        <v>2813.795178397575</v>
      </c>
      <c r="O83" s="56">
        <v>3367.8139966752706</v>
      </c>
      <c r="P83" s="56">
        <v>3736.7182364390605</v>
      </c>
      <c r="Q83" s="56">
        <v>3447.5069128619034</v>
      </c>
      <c r="R83" s="56">
        <v>3903.2455170428907</v>
      </c>
      <c r="S83" s="56">
        <v>4181.5071385210804</v>
      </c>
      <c r="T83" s="56">
        <v>4100.8230666920235</v>
      </c>
      <c r="U83" s="56">
        <v>4288.3713148613424</v>
      </c>
      <c r="V83" s="56">
        <v>4940.4861798629363</v>
      </c>
      <c r="W83" s="56">
        <v>6231.6162174044048</v>
      </c>
      <c r="X83" s="56">
        <v>6593.3898276257141</v>
      </c>
      <c r="Y83" s="56">
        <v>6780.0046734887474</v>
      </c>
      <c r="Z83" s="56">
        <v>7390.1261522639616</v>
      </c>
      <c r="AA83" s="56">
        <v>8362.8141593576038</v>
      </c>
      <c r="AB83" s="56">
        <v>9492.7945902624706</v>
      </c>
      <c r="AC83" s="56">
        <v>10053.96050806444</v>
      </c>
      <c r="AD83" s="56">
        <v>10375.667893436603</v>
      </c>
      <c r="AE83" s="56">
        <v>11391.550795041392</v>
      </c>
      <c r="AF83" s="56">
        <v>12608.368450614482</v>
      </c>
      <c r="AG83" s="56">
        <v>13357.893794651616</v>
      </c>
      <c r="AH83" s="56">
        <v>12887.360556666152</v>
      </c>
      <c r="AI83" s="56">
        <v>12042.082525284439</v>
      </c>
      <c r="AJ83" s="56">
        <v>13164.52423464855</v>
      </c>
      <c r="AK83" s="56">
        <v>18218.564527833634</v>
      </c>
      <c r="AL83" s="56">
        <v>22952.833856405054</v>
      </c>
      <c r="AM83" s="56">
        <v>26151.230816331725</v>
      </c>
      <c r="AN83" s="56">
        <v>28250.142669424818</v>
      </c>
      <c r="AO83" s="56">
        <v>30377.981277016901</v>
      </c>
      <c r="AP83" s="56">
        <v>31422.141836840816</v>
      </c>
      <c r="AQ83" s="56">
        <v>30267.68517104051</v>
      </c>
      <c r="AR83" s="56">
        <v>28107.963601476134</v>
      </c>
      <c r="AS83" s="56">
        <v>27965.028071857374</v>
      </c>
      <c r="AT83" s="56">
        <v>30574.903602705315</v>
      </c>
      <c r="AU83" s="56">
        <v>34934.517784928699</v>
      </c>
      <c r="AV83" s="56">
        <v>42854.397428231394</v>
      </c>
      <c r="AW83" s="56">
        <v>47251.194557467934</v>
      </c>
      <c r="AX83" s="56">
        <v>49130.938873392472</v>
      </c>
      <c r="AY83" s="56">
        <v>50098.239786151746</v>
      </c>
      <c r="AZ83" s="56">
        <v>49229.79284493289</v>
      </c>
      <c r="BA83" s="56">
        <v>47704.523988931433</v>
      </c>
      <c r="BB83" s="56">
        <v>46460.49052410623</v>
      </c>
      <c r="BC83" s="56">
        <v>45562.346929153005</v>
      </c>
      <c r="BD83" s="56">
        <v>43020.618156599725</v>
      </c>
      <c r="BE83" s="56">
        <v>44389.81425359931</v>
      </c>
      <c r="BF83" s="56">
        <v>45245.166580002049</v>
      </c>
      <c r="BG83" s="56">
        <v>45777.746013475233</v>
      </c>
      <c r="BH83" s="56">
        <v>46815.456558787766</v>
      </c>
      <c r="BI83" s="56">
        <v>46516.593443093101</v>
      </c>
      <c r="BJ83" s="56">
        <v>47014.845567496188</v>
      </c>
      <c r="BK83" s="56">
        <v>47758.898504221324</v>
      </c>
      <c r="BL83" s="56">
        <v>49225.125559882857</v>
      </c>
      <c r="BM83" s="56">
        <v>55325.422553663397</v>
      </c>
      <c r="BN83" s="56">
        <v>56721.359764690962</v>
      </c>
      <c r="BO83" s="56">
        <v>57334.475473841259</v>
      </c>
      <c r="BP83" s="56">
        <v>57852.764283384691</v>
      </c>
      <c r="BQ83" s="56">
        <v>51025.145755644277</v>
      </c>
      <c r="BR83" s="56">
        <v>50017.513470239595</v>
      </c>
      <c r="BS83" s="56">
        <v>49152.564819146879</v>
      </c>
      <c r="BT83" s="56">
        <v>47553.115260701037</v>
      </c>
      <c r="BU83" s="56">
        <v>47352.846403251453</v>
      </c>
      <c r="BV83" s="56">
        <v>48854.821426882794</v>
      </c>
      <c r="BW83" s="56">
        <v>45211.658247967658</v>
      </c>
      <c r="BX83" s="56">
        <v>44501.986274183713</v>
      </c>
      <c r="BY83" s="56">
        <v>44338.993009528051</v>
      </c>
      <c r="BZ83" s="56">
        <v>44380.811814969289</v>
      </c>
      <c r="CA83" s="57">
        <v>44996.898675681521</v>
      </c>
    </row>
    <row r="84" spans="1:79" x14ac:dyDescent="0.4">
      <c r="A84" s="136"/>
      <c r="B84" s="146" t="s">
        <v>202</v>
      </c>
      <c r="C84" s="142"/>
      <c r="D84" s="56">
        <v>5130.8818844214757</v>
      </c>
      <c r="E84" s="56">
        <v>5309.7320868167353</v>
      </c>
      <c r="F84" s="56">
        <v>5254.3620458573059</v>
      </c>
      <c r="G84" s="56">
        <v>4898.988459783207</v>
      </c>
      <c r="H84" s="56">
        <v>5464.3486144888984</v>
      </c>
      <c r="I84" s="56">
        <v>5807.7314928636906</v>
      </c>
      <c r="J84" s="56">
        <v>5914.4779595549562</v>
      </c>
      <c r="K84" s="56">
        <v>5959.7791002433596</v>
      </c>
      <c r="L84" s="56">
        <v>5859.9569504253923</v>
      </c>
      <c r="M84" s="56">
        <v>5882.9064523745292</v>
      </c>
      <c r="N84" s="56">
        <v>6349.1857819077295</v>
      </c>
      <c r="O84" s="56">
        <v>6393.534584224536</v>
      </c>
      <c r="P84" s="56">
        <v>6301.4184410590742</v>
      </c>
      <c r="Q84" s="56">
        <v>6592.7776849118336</v>
      </c>
      <c r="R84" s="56">
        <v>6425.3125653423767</v>
      </c>
      <c r="S84" s="56">
        <v>6912.7583513545378</v>
      </c>
      <c r="T84" s="56">
        <v>6800.4244585582455</v>
      </c>
      <c r="U84" s="56">
        <v>7062.9946422075791</v>
      </c>
      <c r="V84" s="56">
        <v>6747.2925542128105</v>
      </c>
      <c r="W84" s="56">
        <v>6894.0384754121324</v>
      </c>
      <c r="X84" s="56">
        <v>8828.5935602831596</v>
      </c>
      <c r="Y84" s="56">
        <v>8969.4261954141548</v>
      </c>
      <c r="Z84" s="56">
        <v>7223.6582520622005</v>
      </c>
      <c r="AA84" s="56">
        <v>7229.2451215784786</v>
      </c>
      <c r="AB84" s="56">
        <v>7996.9466789612034</v>
      </c>
      <c r="AC84" s="56">
        <v>6997.424428326487</v>
      </c>
      <c r="AD84" s="56">
        <v>6657.1906563417097</v>
      </c>
      <c r="AE84" s="56">
        <v>7606.5560847514607</v>
      </c>
      <c r="AF84" s="56">
        <v>7455.1619014873086</v>
      </c>
      <c r="AG84" s="56">
        <v>9451.6161608432394</v>
      </c>
      <c r="AH84" s="56">
        <v>13026.191706793685</v>
      </c>
      <c r="AI84" s="56">
        <v>15974.436861755383</v>
      </c>
      <c r="AJ84" s="56">
        <v>14776.783173944699</v>
      </c>
      <c r="AK84" s="56">
        <v>15483.90581474711</v>
      </c>
      <c r="AL84" s="56">
        <v>15948.581055212277</v>
      </c>
      <c r="AM84" s="56">
        <v>16841.126954304957</v>
      </c>
      <c r="AN84" s="56">
        <v>17304.450277298627</v>
      </c>
      <c r="AO84" s="56">
        <v>17603.086492018676</v>
      </c>
      <c r="AP84" s="56">
        <v>17847.995965044542</v>
      </c>
      <c r="AQ84" s="56">
        <v>17825.346162687605</v>
      </c>
      <c r="AR84" s="56">
        <v>17035.213834133494</v>
      </c>
      <c r="AS84" s="56">
        <v>16565.827989403755</v>
      </c>
      <c r="AT84" s="56">
        <v>16696.077408499325</v>
      </c>
      <c r="AU84" s="56">
        <v>18513.17685223337</v>
      </c>
      <c r="AV84" s="56">
        <v>20835.315075226423</v>
      </c>
      <c r="AW84" s="56">
        <v>23058.268879554682</v>
      </c>
      <c r="AX84" s="56">
        <v>23803.203182246682</v>
      </c>
      <c r="AY84" s="56">
        <v>25330.353839721945</v>
      </c>
      <c r="AZ84" s="56">
        <v>26744.448216085366</v>
      </c>
      <c r="BA84" s="56">
        <v>28024.189901694408</v>
      </c>
      <c r="BB84" s="56">
        <v>28778.870617281336</v>
      </c>
      <c r="BC84" s="56">
        <v>31788.471840234859</v>
      </c>
      <c r="BD84" s="56">
        <v>34673.518651995866</v>
      </c>
      <c r="BE84" s="56">
        <v>35456.366546926329</v>
      </c>
      <c r="BF84" s="56">
        <v>34073.214351261217</v>
      </c>
      <c r="BG84" s="56">
        <v>22452.016532387512</v>
      </c>
      <c r="BH84" s="56">
        <v>23597.50554614708</v>
      </c>
      <c r="BI84" s="56">
        <v>24968.338736036447</v>
      </c>
      <c r="BJ84" s="56">
        <v>23920.154279389059</v>
      </c>
      <c r="BK84" s="56">
        <v>24849.663534889587</v>
      </c>
      <c r="BL84" s="56">
        <v>26578.014719797378</v>
      </c>
      <c r="BM84" s="56">
        <v>27835.047139955816</v>
      </c>
      <c r="BN84" s="56">
        <v>28208.181528741505</v>
      </c>
      <c r="BO84" s="56">
        <v>28148.924533925674</v>
      </c>
      <c r="BP84" s="56">
        <v>28985.428973729093</v>
      </c>
      <c r="BQ84" s="56">
        <v>29066.058138963199</v>
      </c>
      <c r="BR84" s="56">
        <v>30469.953487649582</v>
      </c>
      <c r="BS84" s="56">
        <v>31174.945878170623</v>
      </c>
      <c r="BT84" s="56">
        <v>30728.916121137674</v>
      </c>
      <c r="BU84" s="56">
        <v>31656.495255941085</v>
      </c>
      <c r="BV84" s="56">
        <v>31742.310179405533</v>
      </c>
      <c r="BW84" s="56">
        <v>32945.171196905707</v>
      </c>
      <c r="BX84" s="56">
        <v>33410.765556309962</v>
      </c>
      <c r="BY84" s="56">
        <v>34382.512049656922</v>
      </c>
      <c r="BZ84" s="56">
        <v>35540.060070502237</v>
      </c>
      <c r="CA84" s="57">
        <v>36706.117335681229</v>
      </c>
    </row>
    <row r="85" spans="1:79" ht="15.4" thickBot="1" x14ac:dyDescent="0.45">
      <c r="A85" s="136"/>
      <c r="B85" s="54"/>
      <c r="C85" s="142"/>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107"/>
      <c r="BM85" s="56"/>
      <c r="BN85" s="56"/>
      <c r="BO85" s="56"/>
      <c r="BP85" s="56"/>
      <c r="BQ85" s="56"/>
      <c r="BR85" s="56"/>
      <c r="BS85" s="56"/>
      <c r="BT85" s="56"/>
      <c r="BU85" s="56"/>
      <c r="BV85" s="56"/>
      <c r="BW85" s="56"/>
      <c r="BX85" s="56"/>
      <c r="BY85" s="56"/>
      <c r="BZ85" s="56"/>
      <c r="CA85" s="57"/>
    </row>
    <row r="86" spans="1:79" s="91" customFormat="1" ht="26.25" customHeight="1" x14ac:dyDescent="0.4">
      <c r="A86" s="150"/>
      <c r="B86" s="176" t="s">
        <v>203</v>
      </c>
      <c r="C86" s="177"/>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9">
        <v>107276.10729867942</v>
      </c>
      <c r="AV86" s="179">
        <v>118785.05746504336</v>
      </c>
      <c r="AW86" s="179">
        <v>127013.6542959636</v>
      </c>
      <c r="AX86" s="179">
        <v>129044.50371368328</v>
      </c>
      <c r="AY86" s="179">
        <v>130868.31435509083</v>
      </c>
      <c r="AZ86" s="179">
        <v>131538.72733024473</v>
      </c>
      <c r="BA86" s="179">
        <v>132560.61559775288</v>
      </c>
      <c r="BB86" s="179">
        <v>134322.60477904626</v>
      </c>
      <c r="BC86" s="179">
        <v>138994.52377558951</v>
      </c>
      <c r="BD86" s="179">
        <v>139363.77716335494</v>
      </c>
      <c r="BE86" s="179">
        <v>145617.69648488707</v>
      </c>
      <c r="BF86" s="179">
        <v>147118.47358980062</v>
      </c>
      <c r="BG86" s="179">
        <v>138223.78932944432</v>
      </c>
      <c r="BH86" s="179">
        <v>147831.54016912196</v>
      </c>
      <c r="BI86" s="179">
        <v>150097.24523292674</v>
      </c>
      <c r="BJ86" s="179">
        <v>150130.41148291275</v>
      </c>
      <c r="BK86" s="179">
        <v>155216.39772686729</v>
      </c>
      <c r="BL86" s="180">
        <v>162093.66734410392</v>
      </c>
      <c r="BM86" s="179">
        <v>174263.79935840631</v>
      </c>
      <c r="BN86" s="179">
        <v>177254.51182286066</v>
      </c>
      <c r="BO86" s="179">
        <v>181376.79257401769</v>
      </c>
      <c r="BP86" s="179">
        <v>186302.98584970948</v>
      </c>
      <c r="BQ86" s="179">
        <v>180296.83059519946</v>
      </c>
      <c r="BR86" s="179">
        <v>182264.0285604317</v>
      </c>
      <c r="BS86" s="179">
        <v>184901.8979668477</v>
      </c>
      <c r="BT86" s="179">
        <v>183116.98483887801</v>
      </c>
      <c r="BU86" s="179">
        <v>184018.87247868994</v>
      </c>
      <c r="BV86" s="179">
        <v>186729.05147393266</v>
      </c>
      <c r="BW86" s="179">
        <v>184507.05351786196</v>
      </c>
      <c r="BX86" s="179">
        <v>185071.33812034412</v>
      </c>
      <c r="BY86" s="179">
        <v>188382.45036327656</v>
      </c>
      <c r="BZ86" s="179">
        <v>192786.13037294708</v>
      </c>
      <c r="CA86" s="181">
        <v>198365.69735282985</v>
      </c>
    </row>
    <row r="87" spans="1:79" s="91" customFormat="1" ht="15" customHeight="1" x14ac:dyDescent="0.4">
      <c r="A87" s="150"/>
      <c r="B87" s="64" t="s">
        <v>204</v>
      </c>
      <c r="C87" s="156"/>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0"/>
      <c r="AV87" s="180"/>
      <c r="AW87" s="180"/>
      <c r="AX87" s="180"/>
      <c r="AY87" s="180"/>
      <c r="AZ87" s="180"/>
      <c r="BA87" s="180"/>
      <c r="BB87" s="180"/>
      <c r="BC87" s="180"/>
      <c r="BD87" s="180"/>
      <c r="BE87" s="180"/>
      <c r="BF87" s="180"/>
      <c r="BG87" s="180"/>
      <c r="BH87" s="180"/>
      <c r="BI87" s="180"/>
      <c r="BJ87" s="180"/>
      <c r="BK87" s="180"/>
      <c r="BL87" s="180">
        <f>SUM(BL88:BL89)</f>
        <v>156110.18816276241</v>
      </c>
      <c r="BM87" s="180">
        <f t="shared" ref="BM87:BW87" si="12">SUM(BM88:BM89)</f>
        <v>167727.79021214493</v>
      </c>
      <c r="BN87" s="180">
        <f t="shared" si="12"/>
        <v>170535.87290510643</v>
      </c>
      <c r="BO87" s="180">
        <f t="shared" si="12"/>
        <v>174910.59792634187</v>
      </c>
      <c r="BP87" s="180">
        <f t="shared" si="12"/>
        <v>179995.26118314906</v>
      </c>
      <c r="BQ87" s="180">
        <f t="shared" si="12"/>
        <v>179616.97496676928</v>
      </c>
      <c r="BR87" s="180">
        <f t="shared" si="12"/>
        <v>181596.33219977331</v>
      </c>
      <c r="BS87" s="180">
        <f t="shared" si="12"/>
        <v>184228.87684560171</v>
      </c>
      <c r="BT87" s="180">
        <f t="shared" si="12"/>
        <v>182452.81454629503</v>
      </c>
      <c r="BU87" s="180">
        <f t="shared" si="12"/>
        <v>183339.15994254733</v>
      </c>
      <c r="BV87" s="180">
        <f t="shared" si="12"/>
        <v>186251.69481645795</v>
      </c>
      <c r="BW87" s="180">
        <f t="shared" si="12"/>
        <v>184260.05351786196</v>
      </c>
      <c r="BX87" s="180">
        <f>SUM(BX88:BX89)</f>
        <v>185071.33812034409</v>
      </c>
      <c r="BY87" s="180">
        <f>SUM(BY88:BY89)</f>
        <v>188382.45036327656</v>
      </c>
      <c r="BZ87" s="180">
        <f>SUM(BZ88:BZ89)</f>
        <v>192786.13037294708</v>
      </c>
      <c r="CA87" s="183">
        <f>SUM(CA88:CA89)</f>
        <v>198365.69735282985</v>
      </c>
    </row>
    <row r="88" spans="1:79" x14ac:dyDescent="0.4">
      <c r="A88" s="136"/>
      <c r="B88" s="64" t="s">
        <v>205</v>
      </c>
      <c r="C88" s="151"/>
      <c r="D88" s="105"/>
      <c r="E88" s="105"/>
      <c r="F88" s="105"/>
      <c r="G88" s="105"/>
      <c r="H88" s="105"/>
      <c r="I88" s="105"/>
      <c r="J88" s="105"/>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38">
        <v>0</v>
      </c>
      <c r="AV88" s="138">
        <v>0</v>
      </c>
      <c r="AW88" s="138">
        <v>0</v>
      </c>
      <c r="AX88" s="138">
        <v>0</v>
      </c>
      <c r="AY88" s="138">
        <v>0</v>
      </c>
      <c r="AZ88" s="138">
        <v>0</v>
      </c>
      <c r="BA88" s="138">
        <v>0</v>
      </c>
      <c r="BB88" s="138">
        <v>0</v>
      </c>
      <c r="BC88" s="138">
        <v>0</v>
      </c>
      <c r="BD88" s="138">
        <v>0</v>
      </c>
      <c r="BE88" s="138">
        <v>0</v>
      </c>
      <c r="BF88" s="138">
        <v>0</v>
      </c>
      <c r="BG88" s="138">
        <v>0</v>
      </c>
      <c r="BH88" s="138">
        <v>0</v>
      </c>
      <c r="BI88" s="138">
        <v>0</v>
      </c>
      <c r="BJ88" s="138">
        <v>0</v>
      </c>
      <c r="BK88" s="138">
        <v>0</v>
      </c>
      <c r="BL88" s="138">
        <v>76728.173560498486</v>
      </c>
      <c r="BM88" s="138">
        <v>79744.139847154205</v>
      </c>
      <c r="BN88" s="138">
        <v>80604.893665471129</v>
      </c>
      <c r="BO88" s="138">
        <v>80285.28177828023</v>
      </c>
      <c r="BP88" s="138">
        <v>80335.858662218932</v>
      </c>
      <c r="BQ88" s="138">
        <v>79456.130481253102</v>
      </c>
      <c r="BR88" s="138">
        <v>81227.752019593914</v>
      </c>
      <c r="BS88" s="138">
        <v>82470.538707778367</v>
      </c>
      <c r="BT88" s="138">
        <v>80906.739702794643</v>
      </c>
      <c r="BU88" s="138">
        <v>81391.981531617392</v>
      </c>
      <c r="BV88" s="138">
        <v>82923.516333349369</v>
      </c>
      <c r="BW88" s="138">
        <v>80931.100046071369</v>
      </c>
      <c r="BX88" s="138">
        <v>80665.007607232954</v>
      </c>
      <c r="BY88" s="138">
        <v>81243.932399927493</v>
      </c>
      <c r="BZ88" s="138">
        <v>82265.608004497481</v>
      </c>
      <c r="CA88" s="139">
        <v>83894.560727448508</v>
      </c>
    </row>
    <row r="89" spans="1:79" x14ac:dyDescent="0.4">
      <c r="A89" s="136"/>
      <c r="B89" s="64" t="s">
        <v>206</v>
      </c>
      <c r="C89" s="151"/>
      <c r="D89" s="105"/>
      <c r="E89" s="105"/>
      <c r="F89" s="105"/>
      <c r="G89" s="105"/>
      <c r="H89" s="105"/>
      <c r="I89" s="105"/>
      <c r="J89" s="105"/>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38">
        <v>0</v>
      </c>
      <c r="AV89" s="138">
        <v>0</v>
      </c>
      <c r="AW89" s="138">
        <v>0</v>
      </c>
      <c r="AX89" s="138">
        <v>0</v>
      </c>
      <c r="AY89" s="138">
        <v>0</v>
      </c>
      <c r="AZ89" s="138">
        <v>0</v>
      </c>
      <c r="BA89" s="138">
        <v>0</v>
      </c>
      <c r="BB89" s="138">
        <v>0</v>
      </c>
      <c r="BC89" s="138">
        <v>0</v>
      </c>
      <c r="BD89" s="138">
        <v>0</v>
      </c>
      <c r="BE89" s="138">
        <v>0</v>
      </c>
      <c r="BF89" s="138">
        <v>0</v>
      </c>
      <c r="BG89" s="138">
        <v>0</v>
      </c>
      <c r="BH89" s="138">
        <v>0</v>
      </c>
      <c r="BI89" s="138">
        <v>0</v>
      </c>
      <c r="BJ89" s="138">
        <v>0</v>
      </c>
      <c r="BK89" s="138">
        <v>0</v>
      </c>
      <c r="BL89" s="138">
        <v>79382.014602263924</v>
      </c>
      <c r="BM89" s="138">
        <v>87983.650364990724</v>
      </c>
      <c r="BN89" s="138">
        <v>89930.9792396353</v>
      </c>
      <c r="BO89" s="138">
        <v>94625.316148061625</v>
      </c>
      <c r="BP89" s="138">
        <v>99659.402520930118</v>
      </c>
      <c r="BQ89" s="138">
        <v>100160.84448551619</v>
      </c>
      <c r="BR89" s="138">
        <v>100368.5801801794</v>
      </c>
      <c r="BS89" s="138">
        <v>101758.33813782333</v>
      </c>
      <c r="BT89" s="138">
        <v>101546.07484350041</v>
      </c>
      <c r="BU89" s="138">
        <v>101947.17841092995</v>
      </c>
      <c r="BV89" s="138">
        <v>103328.17848310858</v>
      </c>
      <c r="BW89" s="138">
        <v>103328.95347179059</v>
      </c>
      <c r="BX89" s="138">
        <v>104406.33051311116</v>
      </c>
      <c r="BY89" s="138">
        <v>107138.51796334906</v>
      </c>
      <c r="BZ89" s="138">
        <v>110520.5223684496</v>
      </c>
      <c r="CA89" s="139">
        <v>114471.13662538133</v>
      </c>
    </row>
    <row r="90" spans="1:79" x14ac:dyDescent="0.4">
      <c r="A90" s="136"/>
      <c r="B90" s="64" t="s">
        <v>207</v>
      </c>
      <c r="C90" s="151"/>
      <c r="D90" s="105"/>
      <c r="E90" s="105"/>
      <c r="F90" s="105"/>
      <c r="G90" s="105"/>
      <c r="H90" s="105"/>
      <c r="I90" s="105"/>
      <c r="J90" s="105"/>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38"/>
      <c r="AV90" s="138"/>
      <c r="AW90" s="138"/>
      <c r="AX90" s="138"/>
      <c r="AY90" s="138"/>
      <c r="AZ90" s="138"/>
      <c r="BA90" s="138"/>
      <c r="BB90" s="138"/>
      <c r="BC90" s="138"/>
      <c r="BD90" s="138"/>
      <c r="BE90" s="138"/>
      <c r="BF90" s="138"/>
      <c r="BG90" s="138"/>
      <c r="BH90" s="138"/>
      <c r="BI90" s="138"/>
      <c r="BJ90" s="138"/>
      <c r="BK90" s="138"/>
      <c r="BL90" s="138">
        <v>5983.4791813415104</v>
      </c>
      <c r="BM90" s="138">
        <v>6536.00914626138</v>
      </c>
      <c r="BN90" s="138">
        <v>6718.6389177542314</v>
      </c>
      <c r="BO90" s="138">
        <v>6466.1946476758139</v>
      </c>
      <c r="BP90" s="138">
        <v>6307.7246665604462</v>
      </c>
      <c r="BQ90" s="138">
        <v>679.85562843016737</v>
      </c>
      <c r="BR90" s="138">
        <v>667.69636065837983</v>
      </c>
      <c r="BS90" s="138">
        <v>673.02112124598443</v>
      </c>
      <c r="BT90" s="138">
        <v>664.17029258293644</v>
      </c>
      <c r="BU90" s="138">
        <v>679.71253614258785</v>
      </c>
      <c r="BV90" s="138">
        <v>477.35665747470625</v>
      </c>
      <c r="BW90" s="138">
        <v>247</v>
      </c>
      <c r="BX90" s="138">
        <v>0</v>
      </c>
      <c r="BY90" s="138">
        <v>0</v>
      </c>
      <c r="BZ90" s="138">
        <v>0</v>
      </c>
      <c r="CA90" s="139">
        <v>0</v>
      </c>
    </row>
    <row r="91" spans="1:79" ht="25.5" customHeight="1" x14ac:dyDescent="0.4">
      <c r="A91" s="136"/>
      <c r="B91" s="54" t="s">
        <v>208</v>
      </c>
      <c r="C91" s="151"/>
      <c r="D91" s="105"/>
      <c r="E91" s="105"/>
      <c r="F91" s="105"/>
      <c r="G91" s="105"/>
      <c r="H91" s="105"/>
      <c r="I91" s="105"/>
      <c r="J91" s="105"/>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38">
        <v>0</v>
      </c>
      <c r="AV91" s="138">
        <v>0</v>
      </c>
      <c r="AW91" s="138">
        <v>0</v>
      </c>
      <c r="AX91" s="138">
        <v>5.5982236346436212</v>
      </c>
      <c r="AY91" s="138">
        <v>6.48657232342934</v>
      </c>
      <c r="AZ91" s="138">
        <v>8.2835267481544754</v>
      </c>
      <c r="BA91" s="138">
        <v>7.4887886277403686</v>
      </c>
      <c r="BB91" s="138">
        <v>12.349673586446594</v>
      </c>
      <c r="BC91" s="138">
        <v>15.663149160386673</v>
      </c>
      <c r="BD91" s="138">
        <v>17.217013038639273</v>
      </c>
      <c r="BE91" s="138">
        <v>20.673665220306301</v>
      </c>
      <c r="BF91" s="138">
        <v>27.613534531770561</v>
      </c>
      <c r="BG91" s="138">
        <v>26.545235408669562</v>
      </c>
      <c r="BH91" s="138">
        <v>27.589808168321724</v>
      </c>
      <c r="BI91" s="138">
        <v>64.516983538159295</v>
      </c>
      <c r="BJ91" s="138">
        <v>50.173976537948796</v>
      </c>
      <c r="BK91" s="138">
        <v>50.52468189598217</v>
      </c>
      <c r="BL91" s="138">
        <v>481.30616353215282</v>
      </c>
      <c r="BM91" s="138">
        <v>494.65927837468615</v>
      </c>
      <c r="BN91" s="138">
        <v>515.36347679806101</v>
      </c>
      <c r="BO91" s="138">
        <v>513.5545290059348</v>
      </c>
      <c r="BP91" s="138">
        <v>524.84195350660673</v>
      </c>
      <c r="BQ91" s="138">
        <v>552.57662936100337</v>
      </c>
      <c r="BR91" s="138">
        <v>695.81301818430813</v>
      </c>
      <c r="BS91" s="138">
        <v>342.59367363519601</v>
      </c>
      <c r="BT91" s="138">
        <v>331.41651909576342</v>
      </c>
      <c r="BU91" s="138">
        <v>337.18990579539241</v>
      </c>
      <c r="BV91" s="138">
        <v>325.56330108672358</v>
      </c>
      <c r="BW91" s="138">
        <v>303.30470156493249</v>
      </c>
      <c r="BX91" s="138">
        <v>287.5421999043823</v>
      </c>
      <c r="BY91" s="138">
        <v>279.52247674983147</v>
      </c>
      <c r="BZ91" s="138">
        <v>270.99162640502738</v>
      </c>
      <c r="CA91" s="139">
        <v>269.31483687410162</v>
      </c>
    </row>
    <row r="92" spans="1:79" ht="26.25" customHeight="1" x14ac:dyDescent="0.4">
      <c r="A92" s="136"/>
      <c r="B92" s="54" t="s">
        <v>209</v>
      </c>
      <c r="C92" s="142"/>
      <c r="D92" s="138">
        <v>0</v>
      </c>
      <c r="E92" s="138">
        <v>0</v>
      </c>
      <c r="F92" s="138">
        <v>0</v>
      </c>
      <c r="G92" s="138">
        <v>0</v>
      </c>
      <c r="H92" s="138">
        <v>0</v>
      </c>
      <c r="I92" s="138">
        <v>0</v>
      </c>
      <c r="J92" s="138">
        <v>0</v>
      </c>
      <c r="K92" s="138">
        <v>0</v>
      </c>
      <c r="L92" s="138">
        <v>0</v>
      </c>
      <c r="M92" s="138">
        <v>0</v>
      </c>
      <c r="N92" s="138">
        <v>0</v>
      </c>
      <c r="O92" s="138">
        <v>0</v>
      </c>
      <c r="P92" s="138">
        <v>0</v>
      </c>
      <c r="Q92" s="138">
        <v>0</v>
      </c>
      <c r="R92" s="138">
        <v>0</v>
      </c>
      <c r="S92" s="138">
        <v>0</v>
      </c>
      <c r="T92" s="138">
        <v>0</v>
      </c>
      <c r="U92" s="138">
        <v>0</v>
      </c>
      <c r="V92" s="138">
        <v>0</v>
      </c>
      <c r="W92" s="138">
        <v>0</v>
      </c>
      <c r="X92" s="138">
        <v>0</v>
      </c>
      <c r="Y92" s="138">
        <v>0</v>
      </c>
      <c r="Z92" s="138">
        <v>0</v>
      </c>
      <c r="AA92" s="138">
        <v>0</v>
      </c>
      <c r="AB92" s="138">
        <v>0</v>
      </c>
      <c r="AC92" s="138">
        <v>0</v>
      </c>
      <c r="AD92" s="138">
        <v>0</v>
      </c>
      <c r="AE92" s="138">
        <v>0</v>
      </c>
      <c r="AF92" s="138">
        <v>0</v>
      </c>
      <c r="AG92" s="138">
        <v>0</v>
      </c>
      <c r="AH92" s="138">
        <v>0</v>
      </c>
      <c r="AI92" s="138">
        <v>0</v>
      </c>
      <c r="AJ92" s="138">
        <v>0</v>
      </c>
      <c r="AK92" s="138">
        <v>0</v>
      </c>
      <c r="AL92" s="138">
        <v>0</v>
      </c>
      <c r="AM92" s="138">
        <v>0</v>
      </c>
      <c r="AN92" s="138">
        <v>0</v>
      </c>
      <c r="AO92" s="138">
        <v>0</v>
      </c>
      <c r="AP92" s="138">
        <v>0</v>
      </c>
      <c r="AQ92" s="138">
        <v>0</v>
      </c>
      <c r="AR92" s="138">
        <v>0</v>
      </c>
      <c r="AS92" s="138">
        <v>0</v>
      </c>
      <c r="AT92" s="138">
        <v>0</v>
      </c>
      <c r="AU92" s="138">
        <v>6851.0472437828785</v>
      </c>
      <c r="AV92" s="138">
        <v>7558.7730521046842</v>
      </c>
      <c r="AW92" s="138">
        <v>8098.3989727451717</v>
      </c>
      <c r="AX92" s="138">
        <v>8375.4662710451557</v>
      </c>
      <c r="AY92" s="138">
        <v>8501.703318583106</v>
      </c>
      <c r="AZ92" s="138">
        <v>8410.822318543007</v>
      </c>
      <c r="BA92" s="138">
        <v>8172.5641855187141</v>
      </c>
      <c r="BB92" s="138">
        <v>7914.0019233925022</v>
      </c>
      <c r="BC92" s="138">
        <v>7862.1755459541046</v>
      </c>
      <c r="BD92" s="138">
        <v>7625.0493859159697</v>
      </c>
      <c r="BE92" s="138">
        <v>7566.0148894373597</v>
      </c>
      <c r="BF92" s="138">
        <v>7387.8064982149353</v>
      </c>
      <c r="BG92" s="138">
        <v>6949.4729556420398</v>
      </c>
      <c r="BH92" s="138">
        <v>617.74913163260044</v>
      </c>
      <c r="BI92" s="138">
        <v>657.00752451510698</v>
      </c>
      <c r="BJ92" s="138">
        <v>599.22922846894471</v>
      </c>
      <c r="BK92" s="138">
        <v>541.84165498221307</v>
      </c>
      <c r="BL92" s="138">
        <v>548.74043852888133</v>
      </c>
      <c r="BM92" s="138">
        <v>597.36295781151023</v>
      </c>
      <c r="BN92" s="138">
        <v>614.21933699450756</v>
      </c>
      <c r="BO92" s="138">
        <v>606.85544368895194</v>
      </c>
      <c r="BP92" s="138">
        <v>612.17689185347876</v>
      </c>
      <c r="BQ92" s="138">
        <v>538.95706945673521</v>
      </c>
      <c r="BR92" s="138">
        <v>660.93189720574094</v>
      </c>
      <c r="BS92" s="138">
        <v>726.05546287232414</v>
      </c>
      <c r="BT92" s="138">
        <v>621.33467268538345</v>
      </c>
      <c r="BU92" s="138">
        <v>716.65161676715854</v>
      </c>
      <c r="BV92" s="138">
        <v>597.57036939226793</v>
      </c>
      <c r="BW92" s="138">
        <v>596.09366518006607</v>
      </c>
      <c r="BX92" s="138">
        <v>595.99319170101796</v>
      </c>
      <c r="BY92" s="138">
        <v>602.47734299403601</v>
      </c>
      <c r="BZ92" s="138">
        <v>610.86460595936057</v>
      </c>
      <c r="CA92" s="139">
        <v>618.83653258200604</v>
      </c>
    </row>
    <row r="93" spans="1:79" x14ac:dyDescent="0.4">
      <c r="A93" s="136"/>
      <c r="B93" s="64" t="s">
        <v>210</v>
      </c>
      <c r="C93" s="142"/>
      <c r="D93" s="138">
        <v>0</v>
      </c>
      <c r="E93" s="138">
        <v>0</v>
      </c>
      <c r="F93" s="138">
        <v>0</v>
      </c>
      <c r="G93" s="138">
        <v>0</v>
      </c>
      <c r="H93" s="138">
        <v>0</v>
      </c>
      <c r="I93" s="138">
        <v>0</v>
      </c>
      <c r="J93" s="138">
        <v>0</v>
      </c>
      <c r="K93" s="138">
        <v>0</v>
      </c>
      <c r="L93" s="138">
        <v>0</v>
      </c>
      <c r="M93" s="138">
        <v>0</v>
      </c>
      <c r="N93" s="138">
        <v>0</v>
      </c>
      <c r="O93" s="138">
        <v>0</v>
      </c>
      <c r="P93" s="138">
        <v>0</v>
      </c>
      <c r="Q93" s="138">
        <v>0</v>
      </c>
      <c r="R93" s="138">
        <v>0</v>
      </c>
      <c r="S93" s="138">
        <v>0</v>
      </c>
      <c r="T93" s="138">
        <v>0</v>
      </c>
      <c r="U93" s="138">
        <v>0</v>
      </c>
      <c r="V93" s="138">
        <v>0</v>
      </c>
      <c r="W93" s="138">
        <v>0</v>
      </c>
      <c r="X93" s="138">
        <v>0</v>
      </c>
      <c r="Y93" s="138">
        <v>0</v>
      </c>
      <c r="Z93" s="138">
        <v>0</v>
      </c>
      <c r="AA93" s="138">
        <v>0</v>
      </c>
      <c r="AB93" s="138">
        <v>0</v>
      </c>
      <c r="AC93" s="138">
        <v>0</v>
      </c>
      <c r="AD93" s="138">
        <v>0</v>
      </c>
      <c r="AE93" s="138">
        <v>0</v>
      </c>
      <c r="AF93" s="138">
        <v>0</v>
      </c>
      <c r="AG93" s="138">
        <v>0</v>
      </c>
      <c r="AH93" s="138">
        <v>0</v>
      </c>
      <c r="AI93" s="138">
        <v>0</v>
      </c>
      <c r="AJ93" s="138">
        <v>0</v>
      </c>
      <c r="AK93" s="138">
        <v>0</v>
      </c>
      <c r="AL93" s="138">
        <v>0</v>
      </c>
      <c r="AM93" s="138">
        <v>0</v>
      </c>
      <c r="AN93" s="138">
        <v>0</v>
      </c>
      <c r="AO93" s="138">
        <v>0</v>
      </c>
      <c r="AP93" s="138">
        <v>0</v>
      </c>
      <c r="AQ93" s="138">
        <v>0</v>
      </c>
      <c r="AR93" s="138">
        <v>0</v>
      </c>
      <c r="AS93" s="138">
        <v>0</v>
      </c>
      <c r="AT93" s="138">
        <v>0</v>
      </c>
      <c r="AU93" s="138">
        <v>6282.7308234242792</v>
      </c>
      <c r="AV93" s="138">
        <v>7180.0712072330798</v>
      </c>
      <c r="AW93" s="138">
        <v>7805.7688305243919</v>
      </c>
      <c r="AX93" s="138">
        <v>8080.5528227383829</v>
      </c>
      <c r="AY93" s="138">
        <v>8206.3781531605036</v>
      </c>
      <c r="AZ93" s="138">
        <v>8120.9432109118798</v>
      </c>
      <c r="BA93" s="138">
        <v>7874.2947581117996</v>
      </c>
      <c r="BB93" s="138">
        <v>7600.4678749291479</v>
      </c>
      <c r="BC93" s="138">
        <v>7498.7039636977979</v>
      </c>
      <c r="BD93" s="138">
        <v>7223.6141647665854</v>
      </c>
      <c r="BE93" s="138">
        <v>7123.8144062822648</v>
      </c>
      <c r="BF93" s="138">
        <v>7055.9239201528699</v>
      </c>
      <c r="BG93" s="138">
        <v>6576.4973519827408</v>
      </c>
      <c r="BH93" s="138">
        <v>471.52088565710051</v>
      </c>
      <c r="BI93" s="138">
        <v>483.00326895703461</v>
      </c>
      <c r="BJ93" s="138">
        <v>433.44942673907298</v>
      </c>
      <c r="BK93" s="138">
        <v>396.98716255395192</v>
      </c>
      <c r="BL93" s="138">
        <v>418.43860815404548</v>
      </c>
      <c r="BM93" s="138">
        <v>457.37099553915658</v>
      </c>
      <c r="BN93" s="138">
        <v>464.68159132969714</v>
      </c>
      <c r="BO93" s="138">
        <v>497.34785051987058</v>
      </c>
      <c r="BP93" s="138">
        <v>502.97454740615274</v>
      </c>
      <c r="BQ93" s="138">
        <v>520.40071999259249</v>
      </c>
      <c r="BR93" s="138">
        <v>615.35420321074753</v>
      </c>
      <c r="BS93" s="138">
        <v>680.07467398925951</v>
      </c>
      <c r="BT93" s="138">
        <v>577.97102686932317</v>
      </c>
      <c r="BU93" s="138">
        <v>648.58750010071435</v>
      </c>
      <c r="BV93" s="138">
        <v>597.57036939226793</v>
      </c>
      <c r="BW93" s="138">
        <v>596.09366518006607</v>
      </c>
      <c r="BX93" s="138">
        <v>595.99319170101796</v>
      </c>
      <c r="BY93" s="138">
        <v>602.47734299403601</v>
      </c>
      <c r="BZ93" s="138">
        <v>610.86460595936057</v>
      </c>
      <c r="CA93" s="139">
        <v>618.83653258200604</v>
      </c>
    </row>
    <row r="94" spans="1:79" x14ac:dyDescent="0.4">
      <c r="A94" s="136"/>
      <c r="B94" s="64" t="s">
        <v>211</v>
      </c>
      <c r="C94" s="142"/>
      <c r="D94" s="138">
        <v>0</v>
      </c>
      <c r="E94" s="138">
        <v>0</v>
      </c>
      <c r="F94" s="138">
        <v>0</v>
      </c>
      <c r="G94" s="138">
        <v>0</v>
      </c>
      <c r="H94" s="138">
        <v>0</v>
      </c>
      <c r="I94" s="138">
        <v>0</v>
      </c>
      <c r="J94" s="138">
        <v>0</v>
      </c>
      <c r="K94" s="138">
        <v>0</v>
      </c>
      <c r="L94" s="138">
        <v>0</v>
      </c>
      <c r="M94" s="138">
        <v>0</v>
      </c>
      <c r="N94" s="138">
        <v>0</v>
      </c>
      <c r="O94" s="138">
        <v>0</v>
      </c>
      <c r="P94" s="138">
        <v>0</v>
      </c>
      <c r="Q94" s="138">
        <v>0</v>
      </c>
      <c r="R94" s="138">
        <v>0</v>
      </c>
      <c r="S94" s="138">
        <v>0</v>
      </c>
      <c r="T94" s="138">
        <v>0</v>
      </c>
      <c r="U94" s="138">
        <v>0</v>
      </c>
      <c r="V94" s="138">
        <v>0</v>
      </c>
      <c r="W94" s="138">
        <v>0</v>
      </c>
      <c r="X94" s="138">
        <v>0</v>
      </c>
      <c r="Y94" s="138">
        <v>0</v>
      </c>
      <c r="Z94" s="138">
        <v>0</v>
      </c>
      <c r="AA94" s="138">
        <v>0</v>
      </c>
      <c r="AB94" s="138">
        <v>0</v>
      </c>
      <c r="AC94" s="138">
        <v>0</v>
      </c>
      <c r="AD94" s="138">
        <v>0</v>
      </c>
      <c r="AE94" s="138">
        <v>0</v>
      </c>
      <c r="AF94" s="138">
        <v>0</v>
      </c>
      <c r="AG94" s="138">
        <v>0</v>
      </c>
      <c r="AH94" s="138">
        <v>0</v>
      </c>
      <c r="AI94" s="138">
        <v>0</v>
      </c>
      <c r="AJ94" s="138">
        <v>0</v>
      </c>
      <c r="AK94" s="138">
        <v>0</v>
      </c>
      <c r="AL94" s="138">
        <v>0</v>
      </c>
      <c r="AM94" s="138">
        <v>0</v>
      </c>
      <c r="AN94" s="138">
        <v>0</v>
      </c>
      <c r="AO94" s="138">
        <v>0</v>
      </c>
      <c r="AP94" s="138">
        <v>0</v>
      </c>
      <c r="AQ94" s="138">
        <v>0</v>
      </c>
      <c r="AR94" s="138">
        <v>0</v>
      </c>
      <c r="AS94" s="138">
        <v>0</v>
      </c>
      <c r="AT94" s="138">
        <v>0</v>
      </c>
      <c r="AU94" s="138">
        <v>568.31642035859909</v>
      </c>
      <c r="AV94" s="138">
        <v>378.70184487160412</v>
      </c>
      <c r="AW94" s="138">
        <v>292.63014222077931</v>
      </c>
      <c r="AX94" s="138">
        <v>294.91344830677241</v>
      </c>
      <c r="AY94" s="138">
        <v>295.32516542260186</v>
      </c>
      <c r="AZ94" s="138">
        <v>289.87910763112677</v>
      </c>
      <c r="BA94" s="138">
        <v>298.26942740691396</v>
      </c>
      <c r="BB94" s="138">
        <v>313.53404846335491</v>
      </c>
      <c r="BC94" s="138">
        <v>363.47158225630693</v>
      </c>
      <c r="BD94" s="138">
        <v>401.43522114938429</v>
      </c>
      <c r="BE94" s="138">
        <v>442.20048315509558</v>
      </c>
      <c r="BF94" s="138">
        <v>330.52704790366403</v>
      </c>
      <c r="BG94" s="138">
        <v>371.30504208635335</v>
      </c>
      <c r="BH94" s="138">
        <v>144.43093247527821</v>
      </c>
      <c r="BI94" s="138">
        <v>172.26137101491048</v>
      </c>
      <c r="BJ94" s="138">
        <v>163.78820726293361</v>
      </c>
      <c r="BK94" s="138">
        <v>142.28190067655765</v>
      </c>
      <c r="BL94" s="138">
        <v>127.33121414681723</v>
      </c>
      <c r="BM94" s="138">
        <v>136.60812261214662</v>
      </c>
      <c r="BN94" s="138">
        <v>146.80090358184341</v>
      </c>
      <c r="BO94" s="138">
        <v>108.50997023997037</v>
      </c>
      <c r="BP94" s="138">
        <v>107.9428680373469</v>
      </c>
      <c r="BQ94" s="138">
        <v>0</v>
      </c>
      <c r="BR94" s="138">
        <v>0</v>
      </c>
      <c r="BS94" s="138">
        <v>0</v>
      </c>
      <c r="BT94" s="138">
        <v>0</v>
      </c>
      <c r="BU94" s="138">
        <v>0</v>
      </c>
      <c r="BV94" s="138">
        <v>0</v>
      </c>
      <c r="BW94" s="138">
        <v>0</v>
      </c>
      <c r="BX94" s="138">
        <v>0</v>
      </c>
      <c r="BY94" s="138">
        <v>0</v>
      </c>
      <c r="BZ94" s="138">
        <v>0</v>
      </c>
      <c r="CA94" s="139">
        <v>0</v>
      </c>
    </row>
    <row r="95" spans="1:79" x14ac:dyDescent="0.4">
      <c r="A95" s="136"/>
      <c r="B95" s="64" t="s">
        <v>221</v>
      </c>
      <c r="C95" s="142"/>
      <c r="D95" s="138">
        <v>0</v>
      </c>
      <c r="E95" s="138">
        <v>0</v>
      </c>
      <c r="F95" s="138">
        <v>0</v>
      </c>
      <c r="G95" s="138">
        <v>0</v>
      </c>
      <c r="H95" s="138">
        <v>0</v>
      </c>
      <c r="I95" s="138">
        <v>0</v>
      </c>
      <c r="J95" s="138">
        <v>0</v>
      </c>
      <c r="K95" s="138">
        <v>0</v>
      </c>
      <c r="L95" s="138">
        <v>0</v>
      </c>
      <c r="M95" s="138">
        <v>0</v>
      </c>
      <c r="N95" s="138">
        <v>0</v>
      </c>
      <c r="O95" s="138">
        <v>0</v>
      </c>
      <c r="P95" s="138">
        <v>0</v>
      </c>
      <c r="Q95" s="138">
        <v>0</v>
      </c>
      <c r="R95" s="138">
        <v>0</v>
      </c>
      <c r="S95" s="138">
        <v>0</v>
      </c>
      <c r="T95" s="138">
        <v>0</v>
      </c>
      <c r="U95" s="138">
        <v>0</v>
      </c>
      <c r="V95" s="138">
        <v>0</v>
      </c>
      <c r="W95" s="138">
        <v>0</v>
      </c>
      <c r="X95" s="138">
        <v>0</v>
      </c>
      <c r="Y95" s="138">
        <v>0</v>
      </c>
      <c r="Z95" s="138">
        <v>0</v>
      </c>
      <c r="AA95" s="138">
        <v>0</v>
      </c>
      <c r="AB95" s="138">
        <v>0</v>
      </c>
      <c r="AC95" s="138">
        <v>0</v>
      </c>
      <c r="AD95" s="138">
        <v>0</v>
      </c>
      <c r="AE95" s="138">
        <v>0</v>
      </c>
      <c r="AF95" s="138">
        <v>0</v>
      </c>
      <c r="AG95" s="138">
        <v>0</v>
      </c>
      <c r="AH95" s="138">
        <v>0</v>
      </c>
      <c r="AI95" s="138">
        <v>0</v>
      </c>
      <c r="AJ95" s="138">
        <v>0</v>
      </c>
      <c r="AK95" s="138">
        <v>0</v>
      </c>
      <c r="AL95" s="138">
        <v>0</v>
      </c>
      <c r="AM95" s="138">
        <v>0</v>
      </c>
      <c r="AN95" s="138">
        <v>0</v>
      </c>
      <c r="AO95" s="138">
        <v>0</v>
      </c>
      <c r="AP95" s="138">
        <v>0</v>
      </c>
      <c r="AQ95" s="138">
        <v>0</v>
      </c>
      <c r="AR95" s="138">
        <v>0</v>
      </c>
      <c r="AS95" s="138">
        <v>0</v>
      </c>
      <c r="AT95" s="138">
        <v>0</v>
      </c>
      <c r="AU95" s="138">
        <v>0</v>
      </c>
      <c r="AV95" s="138">
        <v>0</v>
      </c>
      <c r="AW95" s="138">
        <v>0</v>
      </c>
      <c r="AX95" s="138">
        <v>0</v>
      </c>
      <c r="AY95" s="138">
        <v>0</v>
      </c>
      <c r="AZ95" s="138">
        <v>0</v>
      </c>
      <c r="BA95" s="138">
        <v>0</v>
      </c>
      <c r="BB95" s="138">
        <v>0</v>
      </c>
      <c r="BC95" s="138">
        <v>0</v>
      </c>
      <c r="BD95" s="138">
        <v>0</v>
      </c>
      <c r="BE95" s="138">
        <v>0</v>
      </c>
      <c r="BF95" s="138">
        <v>1.3555301584006145</v>
      </c>
      <c r="BG95" s="138">
        <v>1.6705615729458716</v>
      </c>
      <c r="BH95" s="138">
        <v>1.7973135002217242</v>
      </c>
      <c r="BI95" s="138">
        <v>1.7428845431619295</v>
      </c>
      <c r="BJ95" s="138">
        <v>1.9915944669380889</v>
      </c>
      <c r="BK95" s="138">
        <v>2.5725917517034822</v>
      </c>
      <c r="BL95" s="138">
        <v>2.9706162280186326</v>
      </c>
      <c r="BM95" s="138">
        <v>3.3838396602069842</v>
      </c>
      <c r="BN95" s="138">
        <v>2.7368420829670308</v>
      </c>
      <c r="BO95" s="138">
        <v>0.99762292911099559</v>
      </c>
      <c r="BP95" s="138">
        <v>1.2594764099790645</v>
      </c>
      <c r="BQ95" s="138">
        <v>18.556349464142652</v>
      </c>
      <c r="BR95" s="138">
        <v>45.577693994993467</v>
      </c>
      <c r="BS95" s="138">
        <v>45.980788883064591</v>
      </c>
      <c r="BT95" s="138">
        <v>43.363645816060398</v>
      </c>
      <c r="BU95" s="138">
        <v>68.064116666444164</v>
      </c>
      <c r="BV95" s="138">
        <v>0</v>
      </c>
      <c r="BW95" s="138">
        <v>0</v>
      </c>
      <c r="BX95" s="138">
        <v>0</v>
      </c>
      <c r="BY95" s="138">
        <v>0</v>
      </c>
      <c r="BZ95" s="138">
        <v>0</v>
      </c>
      <c r="CA95" s="139">
        <v>0</v>
      </c>
    </row>
    <row r="96" spans="1:79" ht="28.5" customHeight="1" x14ac:dyDescent="0.4">
      <c r="A96" s="136"/>
      <c r="B96" s="60" t="s">
        <v>222</v>
      </c>
      <c r="C96" s="142"/>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9"/>
    </row>
    <row r="97" spans="1:79" x14ac:dyDescent="0.4">
      <c r="A97" s="136"/>
      <c r="B97" s="54" t="s">
        <v>223</v>
      </c>
      <c r="C97" s="142"/>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4"/>
      <c r="BZ97" s="54"/>
      <c r="CA97" s="85"/>
    </row>
    <row r="98" spans="1:79" x14ac:dyDescent="0.4">
      <c r="A98" s="136"/>
      <c r="B98" s="54" t="s">
        <v>224</v>
      </c>
      <c r="C98" s="142"/>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4"/>
      <c r="BZ98" s="54"/>
      <c r="CA98" s="85"/>
    </row>
    <row r="99" spans="1:79" ht="32.25" customHeight="1" thickBot="1" x14ac:dyDescent="0.45">
      <c r="A99" s="185"/>
      <c r="B99" s="74" t="s">
        <v>225</v>
      </c>
      <c r="C99" s="154"/>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2"/>
      <c r="BY99" s="102"/>
      <c r="BZ99" s="102"/>
      <c r="CA99" s="11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39997558519241921"/>
  </sheetPr>
  <dimension ref="A1:XFD64"/>
  <sheetViews>
    <sheetView zoomScale="70" zoomScaleNormal="70" workbookViewId="0">
      <pane xSplit="3" ySplit="4" topLeftCell="BS5" activePane="bottomRight" state="frozen"/>
      <selection activeCell="A4" sqref="A4"/>
      <selection pane="topRight" activeCell="A4" sqref="A4"/>
      <selection pane="bottomLeft" activeCell="A4" sqref="A4"/>
      <selection pane="bottomRight" activeCell="A4" sqref="A4"/>
    </sheetView>
  </sheetViews>
  <sheetFormatPr defaultColWidth="11.73046875" defaultRowHeight="15" x14ac:dyDescent="0.4"/>
  <cols>
    <col min="1" max="1" width="23.1328125" style="204" bestFit="1" customWidth="1"/>
    <col min="2" max="2" width="75.73046875" style="191" customWidth="1"/>
    <col min="3" max="3" width="25.73046875" style="204" customWidth="1"/>
    <col min="4" max="75" width="12.73046875" style="217" customWidth="1"/>
    <col min="76" max="78" width="12.73046875" style="191" customWidth="1"/>
    <col min="79" max="79" width="12.73046875" style="216" customWidth="1"/>
    <col min="80" max="16384" width="11.73046875" style="191"/>
  </cols>
  <sheetData>
    <row r="1" spans="1:79" s="187" customFormat="1" ht="25.5" customHeight="1" thickBot="1" x14ac:dyDescent="0.4">
      <c r="A1" s="40" t="s">
        <v>42</v>
      </c>
      <c r="B1" s="41" t="s">
        <v>82</v>
      </c>
      <c r="C1" s="92"/>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CA1" s="188"/>
    </row>
    <row r="2" spans="1:79" ht="33" customHeight="1" x14ac:dyDescent="0.4">
      <c r="A2" s="44" t="s">
        <v>592</v>
      </c>
      <c r="B2" s="189" t="s">
        <v>226</v>
      </c>
      <c r="C2" s="190"/>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194" customFormat="1" x14ac:dyDescent="0.4">
      <c r="A3" s="94">
        <v>2019</v>
      </c>
      <c r="B3" s="192" t="s">
        <v>227</v>
      </c>
      <c r="C3" s="193"/>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x14ac:dyDescent="0.4">
      <c r="A4" s="96"/>
      <c r="B4" s="195"/>
      <c r="C4" s="196"/>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8"/>
    </row>
    <row r="5" spans="1:79" ht="27" customHeight="1" x14ac:dyDescent="0.4">
      <c r="A5" s="199"/>
      <c r="B5" s="48" t="s">
        <v>133</v>
      </c>
      <c r="C5" s="199"/>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1">
        <v>1</v>
      </c>
      <c r="BR5" s="201">
        <v>1</v>
      </c>
      <c r="BS5" s="201">
        <v>1</v>
      </c>
      <c r="BT5" s="201">
        <v>1</v>
      </c>
      <c r="BU5" s="201">
        <v>1</v>
      </c>
      <c r="BV5" s="201">
        <v>1</v>
      </c>
      <c r="BW5" s="201">
        <v>1</v>
      </c>
      <c r="BX5" s="202">
        <v>1</v>
      </c>
      <c r="BY5" s="202">
        <v>1</v>
      </c>
      <c r="BZ5" s="202">
        <v>1</v>
      </c>
      <c r="CA5" s="203">
        <v>1</v>
      </c>
    </row>
    <row r="6" spans="1:79" x14ac:dyDescent="0.4">
      <c r="B6" s="191" t="s">
        <v>135</v>
      </c>
      <c r="D6" s="201">
        <v>0</v>
      </c>
      <c r="E6" s="201">
        <v>0</v>
      </c>
      <c r="F6" s="201">
        <v>0</v>
      </c>
      <c r="G6" s="201">
        <v>0</v>
      </c>
      <c r="H6" s="201">
        <v>0</v>
      </c>
      <c r="I6" s="201">
        <v>0</v>
      </c>
      <c r="J6" s="201">
        <v>0</v>
      </c>
      <c r="K6" s="201">
        <v>0</v>
      </c>
      <c r="L6" s="201">
        <v>0</v>
      </c>
      <c r="M6" s="201">
        <v>0</v>
      </c>
      <c r="N6" s="201">
        <v>0</v>
      </c>
      <c r="O6" s="201">
        <v>0</v>
      </c>
      <c r="P6" s="201">
        <v>0</v>
      </c>
      <c r="Q6" s="201">
        <v>0</v>
      </c>
      <c r="R6" s="201">
        <v>0</v>
      </c>
      <c r="S6" s="201">
        <v>0</v>
      </c>
      <c r="T6" s="201">
        <v>0</v>
      </c>
      <c r="U6" s="201">
        <v>0</v>
      </c>
      <c r="V6" s="201">
        <v>0</v>
      </c>
      <c r="W6" s="201">
        <v>0</v>
      </c>
      <c r="X6" s="201">
        <v>0</v>
      </c>
      <c r="Y6" s="201">
        <v>0</v>
      </c>
      <c r="Z6" s="201">
        <v>0</v>
      </c>
      <c r="AA6" s="201">
        <v>0</v>
      </c>
      <c r="AB6" s="201">
        <v>0</v>
      </c>
      <c r="AC6" s="201">
        <v>0</v>
      </c>
      <c r="AD6" s="201">
        <v>0</v>
      </c>
      <c r="AE6" s="201">
        <v>0</v>
      </c>
      <c r="AF6" s="201">
        <v>0</v>
      </c>
      <c r="AG6" s="201">
        <v>0</v>
      </c>
      <c r="AH6" s="201">
        <v>0</v>
      </c>
      <c r="AI6" s="201">
        <v>0</v>
      </c>
      <c r="AJ6" s="201">
        <v>0</v>
      </c>
      <c r="AK6" s="201">
        <v>0</v>
      </c>
      <c r="AL6" s="201">
        <v>0</v>
      </c>
      <c r="AM6" s="201">
        <v>0</v>
      </c>
      <c r="AN6" s="201">
        <v>0</v>
      </c>
      <c r="AO6" s="201">
        <v>0</v>
      </c>
      <c r="AP6" s="201">
        <v>0</v>
      </c>
      <c r="AQ6" s="201">
        <v>0</v>
      </c>
      <c r="AR6" s="201">
        <v>0</v>
      </c>
      <c r="AS6" s="201">
        <v>0</v>
      </c>
      <c r="AT6" s="201">
        <v>0</v>
      </c>
      <c r="AU6" s="201">
        <v>0</v>
      </c>
      <c r="AV6" s="201">
        <v>0</v>
      </c>
      <c r="AW6" s="201">
        <v>0</v>
      </c>
      <c r="AX6" s="201">
        <v>0</v>
      </c>
      <c r="AY6" s="201">
        <v>1268</v>
      </c>
      <c r="AZ6" s="201">
        <v>1298</v>
      </c>
      <c r="BA6" s="201">
        <v>1365</v>
      </c>
      <c r="BB6" s="201">
        <v>1404</v>
      </c>
      <c r="BC6" s="201">
        <v>1434</v>
      </c>
      <c r="BD6" s="201">
        <v>1464</v>
      </c>
      <c r="BE6" s="201">
        <v>1495</v>
      </c>
      <c r="BF6" s="201">
        <v>1510</v>
      </c>
      <c r="BG6" s="201">
        <v>1547</v>
      </c>
      <c r="BH6" s="201">
        <v>1589</v>
      </c>
      <c r="BI6" s="201">
        <v>1629</v>
      </c>
      <c r="BJ6" s="201">
        <v>1666</v>
      </c>
      <c r="BK6" s="201">
        <v>1700</v>
      </c>
      <c r="BL6" s="201">
        <v>1737</v>
      </c>
      <c r="BM6" s="201">
        <v>1776</v>
      </c>
      <c r="BN6" s="201">
        <v>1782</v>
      </c>
      <c r="BO6" s="201">
        <v>1756</v>
      </c>
      <c r="BP6" s="201">
        <v>1710</v>
      </c>
      <c r="BQ6" s="201">
        <v>1641</v>
      </c>
      <c r="BR6" s="201">
        <v>1617</v>
      </c>
      <c r="BS6" s="201">
        <v>1602</v>
      </c>
      <c r="BT6" s="201">
        <v>1594</v>
      </c>
      <c r="BU6" s="201">
        <v>1580</v>
      </c>
      <c r="BV6" s="201">
        <v>1576</v>
      </c>
      <c r="BW6" s="201">
        <v>1586</v>
      </c>
      <c r="BX6" s="202">
        <v>1600</v>
      </c>
      <c r="BY6" s="202">
        <v>1620</v>
      </c>
      <c r="BZ6" s="202">
        <v>1645</v>
      </c>
      <c r="CA6" s="203">
        <v>1675</v>
      </c>
    </row>
    <row r="7" spans="1:79" x14ac:dyDescent="0.4">
      <c r="B7" s="205" t="s">
        <v>228</v>
      </c>
      <c r="D7" s="206">
        <v>0</v>
      </c>
      <c r="E7" s="206">
        <v>0</v>
      </c>
      <c r="F7" s="206">
        <v>0</v>
      </c>
      <c r="G7" s="206">
        <v>0</v>
      </c>
      <c r="H7" s="206">
        <v>0</v>
      </c>
      <c r="I7" s="206">
        <v>0</v>
      </c>
      <c r="J7" s="206">
        <v>0</v>
      </c>
      <c r="K7" s="206">
        <v>0</v>
      </c>
      <c r="L7" s="206">
        <v>0</v>
      </c>
      <c r="M7" s="206">
        <v>0</v>
      </c>
      <c r="N7" s="206">
        <v>0</v>
      </c>
      <c r="O7" s="206">
        <v>0</v>
      </c>
      <c r="P7" s="206">
        <v>0</v>
      </c>
      <c r="Q7" s="206">
        <v>0</v>
      </c>
      <c r="R7" s="206">
        <v>0</v>
      </c>
      <c r="S7" s="206">
        <v>0</v>
      </c>
      <c r="T7" s="206">
        <v>0</v>
      </c>
      <c r="U7" s="206">
        <v>0</v>
      </c>
      <c r="V7" s="206">
        <v>0</v>
      </c>
      <c r="W7" s="206">
        <v>0</v>
      </c>
      <c r="X7" s="206">
        <v>0</v>
      </c>
      <c r="Y7" s="206">
        <v>0</v>
      </c>
      <c r="Z7" s="206">
        <v>0</v>
      </c>
      <c r="AA7" s="206">
        <v>0</v>
      </c>
      <c r="AB7" s="206">
        <v>0</v>
      </c>
      <c r="AC7" s="206">
        <v>143</v>
      </c>
      <c r="AD7" s="206">
        <v>170</v>
      </c>
      <c r="AE7" s="206">
        <v>193</v>
      </c>
      <c r="AF7" s="206">
        <v>217</v>
      </c>
      <c r="AG7" s="206">
        <v>243</v>
      </c>
      <c r="AH7" s="206">
        <v>264</v>
      </c>
      <c r="AI7" s="206">
        <v>278</v>
      </c>
      <c r="AJ7" s="206">
        <v>314</v>
      </c>
      <c r="AK7" s="206">
        <v>350</v>
      </c>
      <c r="AL7" s="206">
        <v>388</v>
      </c>
      <c r="AM7" s="206">
        <v>441</v>
      </c>
      <c r="AN7" s="206">
        <v>507</v>
      </c>
      <c r="AO7" s="206">
        <v>562</v>
      </c>
      <c r="AP7" s="206">
        <v>611</v>
      </c>
      <c r="AQ7" s="206">
        <v>677</v>
      </c>
      <c r="AR7" s="206">
        <v>737</v>
      </c>
      <c r="AS7" s="206">
        <v>798</v>
      </c>
      <c r="AT7" s="206">
        <v>875</v>
      </c>
      <c r="AU7" s="206">
        <v>988</v>
      </c>
      <c r="AV7" s="206">
        <v>890</v>
      </c>
      <c r="AW7" s="206">
        <v>962</v>
      </c>
      <c r="AX7" s="206">
        <v>1046</v>
      </c>
      <c r="AY7" s="206">
        <v>1115</v>
      </c>
      <c r="AZ7" s="206">
        <v>1152</v>
      </c>
      <c r="BA7" s="206">
        <v>1207</v>
      </c>
      <c r="BB7" s="206">
        <v>1238</v>
      </c>
      <c r="BC7" s="206">
        <v>1256</v>
      </c>
      <c r="BD7" s="206">
        <v>1276</v>
      </c>
      <c r="BE7" s="206">
        <v>1296</v>
      </c>
      <c r="BF7" s="206">
        <v>1304</v>
      </c>
      <c r="BG7" s="206">
        <v>1343</v>
      </c>
      <c r="BH7" s="206">
        <v>1400</v>
      </c>
      <c r="BI7" s="206">
        <v>1445</v>
      </c>
      <c r="BJ7" s="206">
        <v>1489</v>
      </c>
      <c r="BK7" s="206">
        <v>1528</v>
      </c>
      <c r="BL7" s="206">
        <v>1568</v>
      </c>
      <c r="BM7" s="206">
        <v>1607</v>
      </c>
      <c r="BN7" s="206">
        <v>1619</v>
      </c>
      <c r="BO7" s="206">
        <v>1597</v>
      </c>
      <c r="BP7" s="206">
        <v>1553</v>
      </c>
      <c r="BQ7" s="206">
        <v>1490</v>
      </c>
      <c r="BR7" s="206">
        <v>1462</v>
      </c>
      <c r="BS7" s="206">
        <v>1459</v>
      </c>
      <c r="BT7" s="206">
        <v>1445</v>
      </c>
      <c r="BU7" s="206">
        <v>1435</v>
      </c>
      <c r="BV7" s="206">
        <v>1440</v>
      </c>
      <c r="BW7" s="206">
        <v>1451</v>
      </c>
      <c r="BX7" s="207">
        <v>1467</v>
      </c>
      <c r="BY7" s="207">
        <v>1487</v>
      </c>
      <c r="BZ7" s="207">
        <v>1512</v>
      </c>
      <c r="CA7" s="208">
        <v>1541</v>
      </c>
    </row>
    <row r="8" spans="1:79" x14ac:dyDescent="0.4">
      <c r="B8" s="205" t="s">
        <v>229</v>
      </c>
      <c r="D8" s="206">
        <v>0</v>
      </c>
      <c r="E8" s="206">
        <v>0</v>
      </c>
      <c r="F8" s="206">
        <v>0</v>
      </c>
      <c r="G8" s="206">
        <v>0</v>
      </c>
      <c r="H8" s="206">
        <v>0</v>
      </c>
      <c r="I8" s="206">
        <v>0</v>
      </c>
      <c r="J8" s="206">
        <v>0</v>
      </c>
      <c r="K8" s="206">
        <v>0</v>
      </c>
      <c r="L8" s="206">
        <v>0</v>
      </c>
      <c r="M8" s="206">
        <v>0</v>
      </c>
      <c r="N8" s="206">
        <v>0</v>
      </c>
      <c r="O8" s="206">
        <v>0</v>
      </c>
      <c r="P8" s="206">
        <v>0</v>
      </c>
      <c r="Q8" s="206">
        <v>0</v>
      </c>
      <c r="R8" s="206">
        <v>0</v>
      </c>
      <c r="S8" s="206">
        <v>0</v>
      </c>
      <c r="T8" s="206">
        <v>0</v>
      </c>
      <c r="U8" s="206">
        <v>0</v>
      </c>
      <c r="V8" s="206">
        <v>0</v>
      </c>
      <c r="W8" s="206">
        <v>0</v>
      </c>
      <c r="X8" s="206">
        <v>0</v>
      </c>
      <c r="Y8" s="206">
        <v>0</v>
      </c>
      <c r="Z8" s="206">
        <v>0</v>
      </c>
      <c r="AA8" s="206">
        <v>0</v>
      </c>
      <c r="AB8" s="206">
        <v>0</v>
      </c>
      <c r="AC8" s="206">
        <v>0</v>
      </c>
      <c r="AD8" s="206">
        <v>0</v>
      </c>
      <c r="AE8" s="206">
        <v>0</v>
      </c>
      <c r="AF8" s="206">
        <v>0</v>
      </c>
      <c r="AG8" s="206">
        <v>0</v>
      </c>
      <c r="AH8" s="206">
        <v>0</v>
      </c>
      <c r="AI8" s="206">
        <v>0</v>
      </c>
      <c r="AJ8" s="206">
        <v>0</v>
      </c>
      <c r="AK8" s="206">
        <v>0</v>
      </c>
      <c r="AL8" s="206">
        <v>0</v>
      </c>
      <c r="AM8" s="206">
        <v>0</v>
      </c>
      <c r="AN8" s="206">
        <v>0</v>
      </c>
      <c r="AO8" s="206">
        <v>0</v>
      </c>
      <c r="AP8" s="206">
        <v>0</v>
      </c>
      <c r="AQ8" s="206">
        <v>0</v>
      </c>
      <c r="AR8" s="206">
        <v>0</v>
      </c>
      <c r="AS8" s="206">
        <v>0</v>
      </c>
      <c r="AT8" s="206">
        <v>0</v>
      </c>
      <c r="AU8" s="206">
        <v>0</v>
      </c>
      <c r="AV8" s="206">
        <v>0</v>
      </c>
      <c r="AW8" s="206">
        <v>0</v>
      </c>
      <c r="AX8" s="206">
        <v>0</v>
      </c>
      <c r="AY8" s="206">
        <v>153</v>
      </c>
      <c r="AZ8" s="206">
        <v>146</v>
      </c>
      <c r="BA8" s="206">
        <v>158</v>
      </c>
      <c r="BB8" s="206">
        <v>166</v>
      </c>
      <c r="BC8" s="206">
        <v>178</v>
      </c>
      <c r="BD8" s="206">
        <v>188</v>
      </c>
      <c r="BE8" s="206">
        <v>199</v>
      </c>
      <c r="BF8" s="206">
        <v>206</v>
      </c>
      <c r="BG8" s="206">
        <v>204</v>
      </c>
      <c r="BH8" s="206">
        <v>189</v>
      </c>
      <c r="BI8" s="206">
        <v>184</v>
      </c>
      <c r="BJ8" s="206">
        <v>177</v>
      </c>
      <c r="BK8" s="206">
        <v>172</v>
      </c>
      <c r="BL8" s="206">
        <v>169</v>
      </c>
      <c r="BM8" s="206">
        <v>169</v>
      </c>
      <c r="BN8" s="206">
        <v>163</v>
      </c>
      <c r="BO8" s="206">
        <v>160</v>
      </c>
      <c r="BP8" s="206">
        <v>158</v>
      </c>
      <c r="BQ8" s="206">
        <v>151</v>
      </c>
      <c r="BR8" s="206">
        <v>155</v>
      </c>
      <c r="BS8" s="206">
        <v>143</v>
      </c>
      <c r="BT8" s="206">
        <v>148</v>
      </c>
      <c r="BU8" s="206">
        <v>145</v>
      </c>
      <c r="BV8" s="206">
        <v>137</v>
      </c>
      <c r="BW8" s="206">
        <v>135</v>
      </c>
      <c r="BX8" s="207">
        <v>133</v>
      </c>
      <c r="BY8" s="207">
        <v>133</v>
      </c>
      <c r="BZ8" s="207">
        <v>133</v>
      </c>
      <c r="CA8" s="208">
        <v>134</v>
      </c>
    </row>
    <row r="9" spans="1:79" x14ac:dyDescent="0.4">
      <c r="B9" s="191" t="s">
        <v>136</v>
      </c>
      <c r="D9" s="201">
        <v>0</v>
      </c>
      <c r="E9" s="201">
        <v>0</v>
      </c>
      <c r="F9" s="201">
        <v>0</v>
      </c>
      <c r="G9" s="201">
        <v>0</v>
      </c>
      <c r="H9" s="201">
        <v>0</v>
      </c>
      <c r="I9" s="201">
        <v>0</v>
      </c>
      <c r="J9" s="201">
        <v>0</v>
      </c>
      <c r="K9" s="201">
        <v>0</v>
      </c>
      <c r="L9" s="201">
        <v>0</v>
      </c>
      <c r="M9" s="201">
        <v>0</v>
      </c>
      <c r="N9" s="201">
        <v>0</v>
      </c>
      <c r="O9" s="201">
        <v>0</v>
      </c>
      <c r="P9" s="201">
        <v>0</v>
      </c>
      <c r="Q9" s="201">
        <v>0</v>
      </c>
      <c r="R9" s="201">
        <v>0</v>
      </c>
      <c r="S9" s="201">
        <v>0</v>
      </c>
      <c r="T9" s="201">
        <v>0</v>
      </c>
      <c r="U9" s="201">
        <v>0</v>
      </c>
      <c r="V9" s="201">
        <v>0</v>
      </c>
      <c r="W9" s="201">
        <v>0</v>
      </c>
      <c r="X9" s="201">
        <v>0</v>
      </c>
      <c r="Y9" s="201">
        <v>0</v>
      </c>
      <c r="Z9" s="201">
        <v>0</v>
      </c>
      <c r="AA9" s="201">
        <v>0</v>
      </c>
      <c r="AB9" s="201">
        <v>0</v>
      </c>
      <c r="AC9" s="201">
        <v>0</v>
      </c>
      <c r="AD9" s="201">
        <v>0</v>
      </c>
      <c r="AE9" s="201">
        <v>0</v>
      </c>
      <c r="AF9" s="201">
        <v>0</v>
      </c>
      <c r="AG9" s="201">
        <v>0</v>
      </c>
      <c r="AH9" s="201">
        <v>469</v>
      </c>
      <c r="AI9" s="201">
        <v>463</v>
      </c>
      <c r="AJ9" s="201">
        <v>446</v>
      </c>
      <c r="AK9" s="201">
        <v>429</v>
      </c>
      <c r="AL9" s="201">
        <v>422</v>
      </c>
      <c r="AM9" s="201">
        <v>416</v>
      </c>
      <c r="AN9" s="201">
        <v>410</v>
      </c>
      <c r="AO9" s="201">
        <v>394</v>
      </c>
      <c r="AP9" s="201">
        <v>385</v>
      </c>
      <c r="AQ9" s="201">
        <v>376</v>
      </c>
      <c r="AR9" s="201">
        <v>384</v>
      </c>
      <c r="AS9" s="201">
        <v>381</v>
      </c>
      <c r="AT9" s="201">
        <v>362</v>
      </c>
      <c r="AU9" s="201">
        <v>354</v>
      </c>
      <c r="AV9" s="201">
        <v>349</v>
      </c>
      <c r="AW9" s="201">
        <v>343</v>
      </c>
      <c r="AX9" s="201">
        <v>332</v>
      </c>
      <c r="AY9" s="201">
        <v>322</v>
      </c>
      <c r="AZ9" s="201">
        <v>309</v>
      </c>
      <c r="BA9" s="201">
        <v>291</v>
      </c>
      <c r="BB9" s="201">
        <v>280</v>
      </c>
      <c r="BC9" s="201">
        <v>270</v>
      </c>
      <c r="BD9" s="201">
        <v>263</v>
      </c>
      <c r="BE9" s="201">
        <v>243</v>
      </c>
      <c r="BF9" s="201">
        <v>256</v>
      </c>
      <c r="BG9" s="201">
        <v>230</v>
      </c>
      <c r="BH9" s="201">
        <v>206</v>
      </c>
      <c r="BI9" s="201">
        <v>186</v>
      </c>
      <c r="BJ9" s="201">
        <v>168</v>
      </c>
      <c r="BK9" s="201">
        <v>148</v>
      </c>
      <c r="BL9" s="201">
        <v>131</v>
      </c>
      <c r="BM9" s="201">
        <v>119</v>
      </c>
      <c r="BN9" s="201">
        <v>112</v>
      </c>
      <c r="BO9" s="201">
        <v>106</v>
      </c>
      <c r="BP9" s="201">
        <v>102</v>
      </c>
      <c r="BQ9" s="201">
        <v>98</v>
      </c>
      <c r="BR9" s="201">
        <v>94</v>
      </c>
      <c r="BS9" s="201">
        <v>93</v>
      </c>
      <c r="BT9" s="201">
        <v>91</v>
      </c>
      <c r="BU9" s="201">
        <v>87</v>
      </c>
      <c r="BV9" s="201">
        <v>100</v>
      </c>
      <c r="BW9" s="201">
        <v>96</v>
      </c>
      <c r="BX9" s="202">
        <v>89</v>
      </c>
      <c r="BY9" s="202">
        <v>83</v>
      </c>
      <c r="BZ9" s="202">
        <v>77</v>
      </c>
      <c r="CA9" s="203">
        <v>73</v>
      </c>
    </row>
    <row r="10" spans="1:79" ht="27" customHeight="1" x14ac:dyDescent="0.4">
      <c r="B10" s="191" t="s">
        <v>138</v>
      </c>
      <c r="D10" s="201">
        <v>0</v>
      </c>
      <c r="E10" s="201">
        <v>0</v>
      </c>
      <c r="F10" s="201">
        <v>0</v>
      </c>
      <c r="G10" s="201">
        <v>0</v>
      </c>
      <c r="H10" s="201">
        <v>0</v>
      </c>
      <c r="I10" s="201">
        <v>0</v>
      </c>
      <c r="J10" s="201">
        <v>0</v>
      </c>
      <c r="K10" s="201">
        <v>0</v>
      </c>
      <c r="L10" s="201">
        <v>0</v>
      </c>
      <c r="M10" s="201">
        <v>0</v>
      </c>
      <c r="N10" s="201">
        <v>0</v>
      </c>
      <c r="O10" s="201">
        <v>0</v>
      </c>
      <c r="P10" s="201">
        <v>0</v>
      </c>
      <c r="Q10" s="201">
        <v>0</v>
      </c>
      <c r="R10" s="201">
        <v>0</v>
      </c>
      <c r="S10" s="201">
        <v>0</v>
      </c>
      <c r="T10" s="201">
        <v>0</v>
      </c>
      <c r="U10" s="201">
        <v>0</v>
      </c>
      <c r="V10" s="201">
        <v>0</v>
      </c>
      <c r="W10" s="201">
        <v>0</v>
      </c>
      <c r="X10" s="201">
        <v>0</v>
      </c>
      <c r="Y10" s="201">
        <v>0</v>
      </c>
      <c r="Z10" s="201">
        <v>0</v>
      </c>
      <c r="AA10" s="201">
        <v>0</v>
      </c>
      <c r="AB10" s="201">
        <v>0</v>
      </c>
      <c r="AC10" s="201">
        <v>0</v>
      </c>
      <c r="AD10" s="201">
        <v>0</v>
      </c>
      <c r="AE10" s="201">
        <v>0</v>
      </c>
      <c r="AF10" s="201">
        <v>0</v>
      </c>
      <c r="AG10" s="201">
        <v>0</v>
      </c>
      <c r="AH10" s="201">
        <v>0</v>
      </c>
      <c r="AI10" s="201">
        <v>0</v>
      </c>
      <c r="AJ10" s="201">
        <v>0</v>
      </c>
      <c r="AK10" s="201">
        <v>0</v>
      </c>
      <c r="AL10" s="201">
        <v>0</v>
      </c>
      <c r="AM10" s="201">
        <v>0</v>
      </c>
      <c r="AN10" s="201">
        <v>0</v>
      </c>
      <c r="AO10" s="201">
        <v>0</v>
      </c>
      <c r="AP10" s="201">
        <v>0</v>
      </c>
      <c r="AQ10" s="201">
        <v>0</v>
      </c>
      <c r="AR10" s="201">
        <v>0</v>
      </c>
      <c r="AS10" s="201">
        <v>0</v>
      </c>
      <c r="AT10" s="201">
        <v>0</v>
      </c>
      <c r="AU10" s="201">
        <v>0</v>
      </c>
      <c r="AV10" s="201">
        <v>0</v>
      </c>
      <c r="AW10" s="201">
        <v>0</v>
      </c>
      <c r="AX10" s="201">
        <v>0</v>
      </c>
      <c r="AY10" s="201">
        <v>0</v>
      </c>
      <c r="AZ10" s="201">
        <v>0</v>
      </c>
      <c r="BA10" s="201">
        <v>0</v>
      </c>
      <c r="BB10" s="201">
        <v>0</v>
      </c>
      <c r="BC10" s="201">
        <v>448</v>
      </c>
      <c r="BD10" s="201">
        <v>459</v>
      </c>
      <c r="BE10" s="201">
        <v>493</v>
      </c>
      <c r="BF10" s="201">
        <v>541</v>
      </c>
      <c r="BG10" s="201">
        <v>632</v>
      </c>
      <c r="BH10" s="201">
        <v>702</v>
      </c>
      <c r="BI10" s="201">
        <v>754</v>
      </c>
      <c r="BJ10" s="201">
        <v>803</v>
      </c>
      <c r="BK10" s="201">
        <v>852</v>
      </c>
      <c r="BL10" s="201">
        <v>907</v>
      </c>
      <c r="BM10" s="201">
        <v>961</v>
      </c>
      <c r="BN10" s="201">
        <v>1004</v>
      </c>
      <c r="BO10" s="201">
        <v>1032</v>
      </c>
      <c r="BP10" s="201">
        <v>1056</v>
      </c>
      <c r="BQ10" s="201">
        <v>1071</v>
      </c>
      <c r="BR10" s="201">
        <v>1108</v>
      </c>
      <c r="BS10" s="201">
        <v>1170</v>
      </c>
      <c r="BT10" s="201">
        <v>1210</v>
      </c>
      <c r="BU10" s="201">
        <v>1245</v>
      </c>
      <c r="BV10" s="201">
        <v>1219</v>
      </c>
      <c r="BW10" s="201">
        <v>1209</v>
      </c>
      <c r="BX10" s="202">
        <v>1252</v>
      </c>
      <c r="BY10" s="202">
        <v>1307</v>
      </c>
      <c r="BZ10" s="202">
        <v>1393</v>
      </c>
      <c r="CA10" s="203">
        <v>1479</v>
      </c>
    </row>
    <row r="11" spans="1:79" x14ac:dyDescent="0.4">
      <c r="B11" s="205" t="s">
        <v>228</v>
      </c>
      <c r="D11" s="206">
        <v>0</v>
      </c>
      <c r="E11" s="206">
        <v>0</v>
      </c>
      <c r="F11" s="206">
        <v>0</v>
      </c>
      <c r="G11" s="206">
        <v>0</v>
      </c>
      <c r="H11" s="206">
        <v>0</v>
      </c>
      <c r="I11" s="206">
        <v>0</v>
      </c>
      <c r="J11" s="206">
        <v>0</v>
      </c>
      <c r="K11" s="206">
        <v>0</v>
      </c>
      <c r="L11" s="206">
        <v>0</v>
      </c>
      <c r="M11" s="206">
        <v>0</v>
      </c>
      <c r="N11" s="206">
        <v>0</v>
      </c>
      <c r="O11" s="206">
        <v>0</v>
      </c>
      <c r="P11" s="206">
        <v>0</v>
      </c>
      <c r="Q11" s="206">
        <v>0</v>
      </c>
      <c r="R11" s="206">
        <v>0</v>
      </c>
      <c r="S11" s="206">
        <v>0</v>
      </c>
      <c r="T11" s="206">
        <v>0</v>
      </c>
      <c r="U11" s="206">
        <v>0</v>
      </c>
      <c r="V11" s="206">
        <v>0</v>
      </c>
      <c r="W11" s="206">
        <v>0</v>
      </c>
      <c r="X11" s="206">
        <v>0</v>
      </c>
      <c r="Y11" s="206">
        <v>0</v>
      </c>
      <c r="Z11" s="206">
        <v>0</v>
      </c>
      <c r="AA11" s="206">
        <v>0</v>
      </c>
      <c r="AB11" s="206">
        <v>0</v>
      </c>
      <c r="AC11" s="206">
        <v>0</v>
      </c>
      <c r="AD11" s="206">
        <v>0</v>
      </c>
      <c r="AE11" s="206">
        <v>0</v>
      </c>
      <c r="AF11" s="206">
        <v>0</v>
      </c>
      <c r="AG11" s="206">
        <v>0</v>
      </c>
      <c r="AH11" s="206">
        <v>6</v>
      </c>
      <c r="AI11" s="206">
        <v>6</v>
      </c>
      <c r="AJ11" s="206">
        <v>7</v>
      </c>
      <c r="AK11" s="206">
        <v>7</v>
      </c>
      <c r="AL11" s="206">
        <v>8</v>
      </c>
      <c r="AM11" s="206">
        <v>9</v>
      </c>
      <c r="AN11" s="206">
        <v>10</v>
      </c>
      <c r="AO11" s="206">
        <v>10</v>
      </c>
      <c r="AP11" s="206">
        <v>33</v>
      </c>
      <c r="AQ11" s="206">
        <v>76</v>
      </c>
      <c r="AR11" s="206">
        <v>104</v>
      </c>
      <c r="AS11" s="206">
        <v>118</v>
      </c>
      <c r="AT11" s="206">
        <v>130</v>
      </c>
      <c r="AU11" s="206">
        <v>152</v>
      </c>
      <c r="AV11" s="206">
        <v>182</v>
      </c>
      <c r="AW11" s="206">
        <v>220</v>
      </c>
      <c r="AX11" s="206">
        <v>263</v>
      </c>
      <c r="AY11" s="206">
        <v>326</v>
      </c>
      <c r="AZ11" s="206">
        <v>343</v>
      </c>
      <c r="BA11" s="206">
        <v>367</v>
      </c>
      <c r="BB11" s="206">
        <v>373</v>
      </c>
      <c r="BC11" s="206">
        <v>378</v>
      </c>
      <c r="BD11" s="206">
        <v>384</v>
      </c>
      <c r="BE11" s="206">
        <v>386</v>
      </c>
      <c r="BF11" s="206">
        <v>395</v>
      </c>
      <c r="BG11" s="206">
        <v>406</v>
      </c>
      <c r="BH11" s="206">
        <v>429</v>
      </c>
      <c r="BI11" s="206">
        <v>446</v>
      </c>
      <c r="BJ11" s="206">
        <v>458</v>
      </c>
      <c r="BK11" s="206">
        <v>471</v>
      </c>
      <c r="BL11" s="206">
        <v>492</v>
      </c>
      <c r="BM11" s="206">
        <v>521</v>
      </c>
      <c r="BN11" s="206">
        <v>553</v>
      </c>
      <c r="BO11" s="206">
        <v>584</v>
      </c>
      <c r="BP11" s="206">
        <v>618</v>
      </c>
      <c r="BQ11" s="206">
        <v>653</v>
      </c>
      <c r="BR11" s="206">
        <v>699</v>
      </c>
      <c r="BS11" s="206">
        <v>760</v>
      </c>
      <c r="BT11" s="206">
        <v>798</v>
      </c>
      <c r="BU11" s="206">
        <v>826</v>
      </c>
      <c r="BV11" s="206">
        <v>824</v>
      </c>
      <c r="BW11" s="206">
        <v>830</v>
      </c>
      <c r="BX11" s="207">
        <v>869</v>
      </c>
      <c r="BY11" s="207">
        <v>913</v>
      </c>
      <c r="BZ11" s="207">
        <v>979</v>
      </c>
      <c r="CA11" s="208">
        <v>1044</v>
      </c>
    </row>
    <row r="12" spans="1:79" x14ac:dyDescent="0.4">
      <c r="B12" s="205" t="s">
        <v>229</v>
      </c>
      <c r="D12" s="206">
        <v>0</v>
      </c>
      <c r="E12" s="206">
        <v>0</v>
      </c>
      <c r="F12" s="206">
        <v>0</v>
      </c>
      <c r="G12" s="206">
        <v>0</v>
      </c>
      <c r="H12" s="206">
        <v>0</v>
      </c>
      <c r="I12" s="206">
        <v>0</v>
      </c>
      <c r="J12" s="206">
        <v>0</v>
      </c>
      <c r="K12" s="206">
        <v>0</v>
      </c>
      <c r="L12" s="206">
        <v>0</v>
      </c>
      <c r="M12" s="206">
        <v>0</v>
      </c>
      <c r="N12" s="206">
        <v>0</v>
      </c>
      <c r="O12" s="206">
        <v>0</v>
      </c>
      <c r="P12" s="206">
        <v>0</v>
      </c>
      <c r="Q12" s="206">
        <v>0</v>
      </c>
      <c r="R12" s="206">
        <v>0</v>
      </c>
      <c r="S12" s="206">
        <v>0</v>
      </c>
      <c r="T12" s="206">
        <v>0</v>
      </c>
      <c r="U12" s="206">
        <v>0</v>
      </c>
      <c r="V12" s="206">
        <v>0</v>
      </c>
      <c r="W12" s="206">
        <v>0</v>
      </c>
      <c r="X12" s="206">
        <v>0</v>
      </c>
      <c r="Y12" s="206">
        <v>0</v>
      </c>
      <c r="Z12" s="206">
        <v>0</v>
      </c>
      <c r="AA12" s="206">
        <v>0</v>
      </c>
      <c r="AB12" s="206">
        <v>0</v>
      </c>
      <c r="AC12" s="206">
        <v>0</v>
      </c>
      <c r="AD12" s="206">
        <v>0</v>
      </c>
      <c r="AE12" s="206">
        <v>0</v>
      </c>
      <c r="AF12" s="206">
        <v>0</v>
      </c>
      <c r="AG12" s="206">
        <v>0</v>
      </c>
      <c r="AH12" s="206">
        <v>0</v>
      </c>
      <c r="AI12" s="206">
        <v>0</v>
      </c>
      <c r="AJ12" s="206">
        <v>0</v>
      </c>
      <c r="AK12" s="206">
        <v>0</v>
      </c>
      <c r="AL12" s="206">
        <v>0</v>
      </c>
      <c r="AM12" s="206">
        <v>0</v>
      </c>
      <c r="AN12" s="206">
        <v>0</v>
      </c>
      <c r="AO12" s="206">
        <v>0</v>
      </c>
      <c r="AP12" s="206">
        <v>0</v>
      </c>
      <c r="AQ12" s="206">
        <v>0</v>
      </c>
      <c r="AR12" s="206">
        <v>0</v>
      </c>
      <c r="AS12" s="206">
        <v>0</v>
      </c>
      <c r="AT12" s="206">
        <v>0</v>
      </c>
      <c r="AU12" s="206">
        <v>0</v>
      </c>
      <c r="AV12" s="206">
        <v>0</v>
      </c>
      <c r="AW12" s="206">
        <v>0</v>
      </c>
      <c r="AX12" s="206">
        <v>0</v>
      </c>
      <c r="AY12" s="206">
        <v>0</v>
      </c>
      <c r="AZ12" s="206">
        <v>0</v>
      </c>
      <c r="BA12" s="206">
        <v>0</v>
      </c>
      <c r="BB12" s="206">
        <v>0</v>
      </c>
      <c r="BC12" s="206">
        <v>0</v>
      </c>
      <c r="BD12" s="206">
        <v>0</v>
      </c>
      <c r="BE12" s="206">
        <v>0</v>
      </c>
      <c r="BF12" s="206">
        <v>0</v>
      </c>
      <c r="BG12" s="206">
        <v>226</v>
      </c>
      <c r="BH12" s="206">
        <v>273</v>
      </c>
      <c r="BI12" s="206">
        <v>308</v>
      </c>
      <c r="BJ12" s="206">
        <v>345</v>
      </c>
      <c r="BK12" s="206">
        <v>381</v>
      </c>
      <c r="BL12" s="206">
        <v>414</v>
      </c>
      <c r="BM12" s="206">
        <v>439</v>
      </c>
      <c r="BN12" s="206">
        <v>451</v>
      </c>
      <c r="BO12" s="206">
        <v>448</v>
      </c>
      <c r="BP12" s="206">
        <v>438</v>
      </c>
      <c r="BQ12" s="206">
        <v>418</v>
      </c>
      <c r="BR12" s="206">
        <v>409</v>
      </c>
      <c r="BS12" s="206">
        <v>411</v>
      </c>
      <c r="BT12" s="206">
        <v>412</v>
      </c>
      <c r="BU12" s="206">
        <v>419</v>
      </c>
      <c r="BV12" s="206">
        <v>395</v>
      </c>
      <c r="BW12" s="206">
        <v>379</v>
      </c>
      <c r="BX12" s="207">
        <v>383</v>
      </c>
      <c r="BY12" s="207">
        <v>394</v>
      </c>
      <c r="BZ12" s="207">
        <v>414</v>
      </c>
      <c r="CA12" s="208">
        <v>435</v>
      </c>
    </row>
    <row r="13" spans="1:79" ht="26.25" customHeight="1" x14ac:dyDescent="0.4">
      <c r="B13" s="191" t="s">
        <v>139</v>
      </c>
      <c r="D13" s="206">
        <v>0</v>
      </c>
      <c r="E13" s="206">
        <v>0</v>
      </c>
      <c r="F13" s="206">
        <v>0</v>
      </c>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06">
        <v>0</v>
      </c>
      <c r="AA13" s="206">
        <v>0</v>
      </c>
      <c r="AB13" s="206">
        <v>0</v>
      </c>
      <c r="AC13" s="206">
        <v>0</v>
      </c>
      <c r="AD13" s="206">
        <v>0</v>
      </c>
      <c r="AE13" s="206">
        <v>0</v>
      </c>
      <c r="AF13" s="206">
        <v>0</v>
      </c>
      <c r="AG13" s="206">
        <v>0</v>
      </c>
      <c r="AH13" s="206">
        <v>7244</v>
      </c>
      <c r="AI13" s="206">
        <v>7250</v>
      </c>
      <c r="AJ13" s="206">
        <v>7230</v>
      </c>
      <c r="AK13" s="206">
        <v>7174</v>
      </c>
      <c r="AL13" s="206">
        <v>7091</v>
      </c>
      <c r="AM13" s="206">
        <v>6983</v>
      </c>
      <c r="AN13" s="206">
        <v>6924</v>
      </c>
      <c r="AO13" s="206">
        <v>6868</v>
      </c>
      <c r="AP13" s="206">
        <v>6816</v>
      </c>
      <c r="AQ13" s="206">
        <v>6768</v>
      </c>
      <c r="AR13" s="206">
        <v>6752</v>
      </c>
      <c r="AS13" s="206">
        <v>6745</v>
      </c>
      <c r="AT13" s="206">
        <v>6780</v>
      </c>
      <c r="AU13" s="206">
        <v>6854</v>
      </c>
      <c r="AV13" s="206">
        <v>6795</v>
      </c>
      <c r="AW13" s="206">
        <v>6849</v>
      </c>
      <c r="AX13" s="206">
        <v>6905</v>
      </c>
      <c r="AY13" s="206">
        <v>6943</v>
      </c>
      <c r="AZ13" s="206">
        <v>6970</v>
      </c>
      <c r="BA13" s="206">
        <v>7008</v>
      </c>
      <c r="BB13" s="206">
        <v>7021</v>
      </c>
      <c r="BC13" s="206">
        <v>7025</v>
      </c>
      <c r="BD13" s="206">
        <v>7012</v>
      </c>
      <c r="BE13" s="206">
        <v>6991</v>
      </c>
      <c r="BF13" s="206">
        <v>7042</v>
      </c>
      <c r="BG13" s="206"/>
      <c r="BH13" s="206"/>
      <c r="BI13" s="206"/>
      <c r="BJ13" s="206"/>
      <c r="BK13" s="206"/>
      <c r="BL13" s="206"/>
      <c r="BM13" s="206"/>
      <c r="BN13" s="206"/>
      <c r="BO13" s="206"/>
      <c r="BP13" s="206"/>
      <c r="BQ13" s="206"/>
      <c r="BR13" s="206"/>
      <c r="BS13" s="206"/>
      <c r="BT13" s="206"/>
      <c r="BU13" s="206"/>
      <c r="BV13" s="206"/>
      <c r="BW13" s="206"/>
      <c r="BX13" s="207"/>
      <c r="BY13" s="207"/>
      <c r="BZ13" s="207"/>
      <c r="CA13" s="208"/>
    </row>
    <row r="14" spans="1:79" x14ac:dyDescent="0.4">
      <c r="B14" s="205" t="s">
        <v>230</v>
      </c>
      <c r="D14" s="206">
        <v>0</v>
      </c>
      <c r="E14" s="206">
        <v>0</v>
      </c>
      <c r="F14" s="206">
        <v>0</v>
      </c>
      <c r="G14" s="206">
        <v>0</v>
      </c>
      <c r="H14" s="206">
        <v>0</v>
      </c>
      <c r="I14" s="206">
        <v>0</v>
      </c>
      <c r="J14" s="206">
        <v>0</v>
      </c>
      <c r="K14" s="206">
        <v>0</v>
      </c>
      <c r="L14" s="206">
        <v>0</v>
      </c>
      <c r="M14" s="206">
        <v>0</v>
      </c>
      <c r="N14" s="206">
        <v>0</v>
      </c>
      <c r="O14" s="206">
        <v>0</v>
      </c>
      <c r="P14" s="206">
        <v>0</v>
      </c>
      <c r="Q14" s="206">
        <v>0</v>
      </c>
      <c r="R14" s="206">
        <v>0</v>
      </c>
      <c r="S14" s="206">
        <v>0</v>
      </c>
      <c r="T14" s="206">
        <v>0</v>
      </c>
      <c r="U14" s="206">
        <v>0</v>
      </c>
      <c r="V14" s="206">
        <v>0</v>
      </c>
      <c r="W14" s="206">
        <v>0</v>
      </c>
      <c r="X14" s="206">
        <v>0</v>
      </c>
      <c r="Y14" s="206">
        <v>0</v>
      </c>
      <c r="Z14" s="206">
        <v>0</v>
      </c>
      <c r="AA14" s="206">
        <v>0</v>
      </c>
      <c r="AB14" s="206">
        <v>0</v>
      </c>
      <c r="AC14" s="206">
        <v>0</v>
      </c>
      <c r="AD14" s="206">
        <v>0</v>
      </c>
      <c r="AE14" s="206">
        <v>0</v>
      </c>
      <c r="AF14" s="206">
        <v>0</v>
      </c>
      <c r="AG14" s="206">
        <v>0</v>
      </c>
      <c r="AH14" s="206">
        <v>13589</v>
      </c>
      <c r="AI14" s="206">
        <v>13438</v>
      </c>
      <c r="AJ14" s="206">
        <v>13273</v>
      </c>
      <c r="AK14" s="206">
        <v>13079</v>
      </c>
      <c r="AL14" s="206">
        <v>12856</v>
      </c>
      <c r="AM14" s="206">
        <v>12584</v>
      </c>
      <c r="AN14" s="206">
        <v>12449</v>
      </c>
      <c r="AO14" s="206">
        <v>12325</v>
      </c>
      <c r="AP14" s="206">
        <v>12217</v>
      </c>
      <c r="AQ14" s="206">
        <v>12141</v>
      </c>
      <c r="AR14" s="206">
        <v>12124</v>
      </c>
      <c r="AS14" s="206">
        <v>12137</v>
      </c>
      <c r="AT14" s="206">
        <v>12227</v>
      </c>
      <c r="AU14" s="206">
        <v>12405</v>
      </c>
      <c r="AV14" s="206">
        <v>12285</v>
      </c>
      <c r="AW14" s="206">
        <v>12414</v>
      </c>
      <c r="AX14" s="206">
        <v>12543</v>
      </c>
      <c r="AY14" s="206">
        <v>12579</v>
      </c>
      <c r="AZ14" s="206">
        <v>12625</v>
      </c>
      <c r="BA14" s="206">
        <v>12729</v>
      </c>
      <c r="BB14" s="206">
        <v>12716</v>
      </c>
      <c r="BC14" s="206">
        <v>12689</v>
      </c>
      <c r="BD14" s="206">
        <v>12656</v>
      </c>
      <c r="BE14" s="206">
        <v>12600</v>
      </c>
      <c r="BF14" s="206">
        <v>12622</v>
      </c>
      <c r="BG14" s="206"/>
      <c r="BH14" s="206"/>
      <c r="BI14" s="206"/>
      <c r="BJ14" s="206"/>
      <c r="BK14" s="206"/>
      <c r="BL14" s="206"/>
      <c r="BM14" s="206"/>
      <c r="BN14" s="206"/>
      <c r="BO14" s="206"/>
      <c r="BP14" s="206"/>
      <c r="BQ14" s="206"/>
      <c r="BR14" s="206"/>
      <c r="BS14" s="206"/>
      <c r="BT14" s="206"/>
      <c r="BU14" s="206"/>
      <c r="BV14" s="206"/>
      <c r="BW14" s="206"/>
      <c r="BX14" s="207"/>
      <c r="BY14" s="207"/>
      <c r="BZ14" s="207"/>
      <c r="CA14" s="208"/>
    </row>
    <row r="15" spans="1:79" x14ac:dyDescent="0.4">
      <c r="B15" s="191" t="s">
        <v>140</v>
      </c>
      <c r="D15" s="201">
        <v>0</v>
      </c>
      <c r="E15" s="201">
        <v>0</v>
      </c>
      <c r="F15" s="201">
        <v>0</v>
      </c>
      <c r="G15" s="201">
        <v>0</v>
      </c>
      <c r="H15" s="201">
        <v>0</v>
      </c>
      <c r="I15" s="201">
        <v>0</v>
      </c>
      <c r="J15" s="201">
        <v>0</v>
      </c>
      <c r="K15" s="201">
        <v>0</v>
      </c>
      <c r="L15" s="201">
        <v>0</v>
      </c>
      <c r="M15" s="201">
        <v>0</v>
      </c>
      <c r="N15" s="201">
        <v>0</v>
      </c>
      <c r="O15" s="201">
        <v>0</v>
      </c>
      <c r="P15" s="201">
        <v>0</v>
      </c>
      <c r="Q15" s="201">
        <v>0</v>
      </c>
      <c r="R15" s="201">
        <v>0</v>
      </c>
      <c r="S15" s="201">
        <v>0</v>
      </c>
      <c r="T15" s="201">
        <v>0</v>
      </c>
      <c r="U15" s="201">
        <v>0</v>
      </c>
      <c r="V15" s="201">
        <v>0</v>
      </c>
      <c r="W15" s="201">
        <v>0</v>
      </c>
      <c r="X15" s="201">
        <v>0</v>
      </c>
      <c r="Y15" s="201">
        <v>0</v>
      </c>
      <c r="Z15" s="201">
        <v>0</v>
      </c>
      <c r="AA15" s="201">
        <v>0</v>
      </c>
      <c r="AB15" s="201">
        <v>8050</v>
      </c>
      <c r="AC15" s="201">
        <v>7980</v>
      </c>
      <c r="AD15" s="201">
        <v>9190</v>
      </c>
      <c r="AE15" s="201">
        <v>10</v>
      </c>
      <c r="AF15" s="201">
        <v>0</v>
      </c>
      <c r="AG15" s="201">
        <v>9800</v>
      </c>
      <c r="AH15" s="201">
        <v>10100</v>
      </c>
      <c r="AI15" s="201">
        <v>10100</v>
      </c>
      <c r="AJ15" s="201">
        <v>10300</v>
      </c>
      <c r="AK15" s="201">
        <v>10700</v>
      </c>
      <c r="AL15" s="201">
        <v>10800</v>
      </c>
      <c r="AM15" s="201">
        <v>10900</v>
      </c>
      <c r="AN15" s="201">
        <v>11100</v>
      </c>
      <c r="AO15" s="201">
        <v>11200</v>
      </c>
      <c r="AP15" s="201">
        <v>11500</v>
      </c>
      <c r="AQ15" s="201">
        <v>11587</v>
      </c>
      <c r="AR15" s="201">
        <v>11761</v>
      </c>
      <c r="AS15" s="201">
        <v>12077</v>
      </c>
      <c r="AT15" s="201">
        <v>12170</v>
      </c>
      <c r="AU15" s="201">
        <v>12500</v>
      </c>
      <c r="AV15" s="201">
        <v>12776</v>
      </c>
      <c r="AW15" s="201">
        <v>13601</v>
      </c>
      <c r="AX15" s="201">
        <v>13591</v>
      </c>
      <c r="AY15" s="201">
        <v>13894</v>
      </c>
      <c r="AZ15" s="201">
        <v>14405</v>
      </c>
      <c r="BA15" s="201">
        <v>13904</v>
      </c>
      <c r="BB15" s="201">
        <v>14048</v>
      </c>
      <c r="BC15" s="201">
        <v>13430</v>
      </c>
      <c r="BD15" s="201">
        <v>13518</v>
      </c>
      <c r="BE15" s="201">
        <v>13649</v>
      </c>
      <c r="BF15" s="201">
        <v>13721</v>
      </c>
      <c r="BG15" s="201">
        <v>14086</v>
      </c>
      <c r="BH15" s="201">
        <v>14223</v>
      </c>
      <c r="BI15" s="201">
        <v>14299</v>
      </c>
      <c r="BJ15" s="201">
        <v>14507</v>
      </c>
      <c r="BK15" s="201">
        <v>14731</v>
      </c>
      <c r="BL15" s="201">
        <v>14918</v>
      </c>
      <c r="BM15" s="201">
        <v>15370</v>
      </c>
      <c r="BN15" s="201">
        <v>15466</v>
      </c>
      <c r="BO15" s="201">
        <v>15547</v>
      </c>
      <c r="BP15" s="201">
        <v>15586</v>
      </c>
      <c r="BQ15" s="201">
        <v>15460</v>
      </c>
      <c r="BR15" s="201">
        <v>15789</v>
      </c>
      <c r="BS15" s="201">
        <v>16322</v>
      </c>
      <c r="BT15" s="201">
        <v>15952</v>
      </c>
      <c r="BU15" s="201">
        <v>15922</v>
      </c>
      <c r="BV15" s="201">
        <v>16082</v>
      </c>
      <c r="BW15" s="201">
        <v>16058</v>
      </c>
      <c r="BX15" s="202">
        <v>16107</v>
      </c>
      <c r="BY15" s="202">
        <v>16479</v>
      </c>
      <c r="BZ15" s="202">
        <v>16927</v>
      </c>
      <c r="CA15" s="203">
        <v>17363</v>
      </c>
    </row>
    <row r="16" spans="1:79" x14ac:dyDescent="0.4">
      <c r="B16" s="205" t="s">
        <v>141</v>
      </c>
      <c r="D16" s="201">
        <v>0</v>
      </c>
      <c r="E16" s="201">
        <v>0</v>
      </c>
      <c r="F16" s="201">
        <v>0</v>
      </c>
      <c r="G16" s="201">
        <v>0</v>
      </c>
      <c r="H16" s="201">
        <v>0</v>
      </c>
      <c r="I16" s="201">
        <v>0</v>
      </c>
      <c r="J16" s="201">
        <v>0</v>
      </c>
      <c r="K16" s="201">
        <v>0</v>
      </c>
      <c r="L16" s="201">
        <v>0</v>
      </c>
      <c r="M16" s="201">
        <v>0</v>
      </c>
      <c r="N16" s="201">
        <v>0</v>
      </c>
      <c r="O16" s="201">
        <v>0</v>
      </c>
      <c r="P16" s="201">
        <v>0</v>
      </c>
      <c r="Q16" s="201">
        <v>0</v>
      </c>
      <c r="R16" s="201">
        <v>0</v>
      </c>
      <c r="S16" s="201">
        <v>0</v>
      </c>
      <c r="T16" s="201">
        <v>0</v>
      </c>
      <c r="U16" s="201">
        <v>0</v>
      </c>
      <c r="V16" s="201">
        <v>0</v>
      </c>
      <c r="W16" s="201">
        <v>0</v>
      </c>
      <c r="X16" s="201">
        <v>0</v>
      </c>
      <c r="Y16" s="201">
        <v>0</v>
      </c>
      <c r="Z16" s="201">
        <v>0</v>
      </c>
      <c r="AA16" s="201">
        <v>0</v>
      </c>
      <c r="AB16" s="201">
        <v>0</v>
      </c>
      <c r="AC16" s="201">
        <v>7720</v>
      </c>
      <c r="AD16" s="201">
        <v>8850</v>
      </c>
      <c r="AE16" s="201">
        <v>10</v>
      </c>
      <c r="AF16" s="201">
        <v>0</v>
      </c>
      <c r="AG16" s="201">
        <v>0</v>
      </c>
      <c r="AH16" s="201">
        <v>9600</v>
      </c>
      <c r="AI16" s="201">
        <v>9600</v>
      </c>
      <c r="AJ16" s="201">
        <v>9800</v>
      </c>
      <c r="AK16" s="201">
        <v>10100</v>
      </c>
      <c r="AL16" s="201">
        <v>10200</v>
      </c>
      <c r="AM16" s="201">
        <v>10300</v>
      </c>
      <c r="AN16" s="201">
        <v>10500</v>
      </c>
      <c r="AO16" s="201">
        <v>10500</v>
      </c>
      <c r="AP16" s="201">
        <v>10700</v>
      </c>
      <c r="AQ16" s="201">
        <v>10700</v>
      </c>
      <c r="AR16" s="201">
        <v>10900</v>
      </c>
      <c r="AS16" s="201">
        <v>11200</v>
      </c>
      <c r="AT16" s="201">
        <v>11236</v>
      </c>
      <c r="AU16" s="201">
        <v>11432</v>
      </c>
      <c r="AV16" s="201">
        <v>11511</v>
      </c>
      <c r="AW16" s="201">
        <v>12209</v>
      </c>
      <c r="AX16" s="201">
        <v>12331</v>
      </c>
      <c r="AY16" s="201">
        <v>12418</v>
      </c>
      <c r="AZ16" s="201">
        <v>12861</v>
      </c>
      <c r="BA16" s="201">
        <v>12326</v>
      </c>
      <c r="BB16" s="201">
        <v>12442</v>
      </c>
      <c r="BC16" s="201">
        <v>11818</v>
      </c>
      <c r="BD16" s="201">
        <v>11896</v>
      </c>
      <c r="BE16" s="201">
        <v>12014</v>
      </c>
      <c r="BF16" s="201">
        <v>12002</v>
      </c>
      <c r="BG16" s="201">
        <v>12232</v>
      </c>
      <c r="BH16" s="201">
        <v>12302</v>
      </c>
      <c r="BI16" s="201">
        <v>12387</v>
      </c>
      <c r="BJ16" s="201">
        <v>12586</v>
      </c>
      <c r="BK16" s="201">
        <v>12728</v>
      </c>
      <c r="BL16" s="201">
        <v>11754</v>
      </c>
      <c r="BM16" s="201">
        <v>12123</v>
      </c>
      <c r="BN16" s="201">
        <v>12239</v>
      </c>
      <c r="BO16" s="201">
        <v>12335</v>
      </c>
      <c r="BP16" s="201">
        <v>12346</v>
      </c>
      <c r="BQ16" s="201">
        <v>12245</v>
      </c>
      <c r="BR16" s="201">
        <v>12459</v>
      </c>
      <c r="BS16" s="201">
        <v>12757</v>
      </c>
      <c r="BT16" s="201">
        <v>12642</v>
      </c>
      <c r="BU16" s="201">
        <v>12605</v>
      </c>
      <c r="BV16" s="201">
        <v>12600</v>
      </c>
      <c r="BW16" s="201">
        <v>12516</v>
      </c>
      <c r="BX16" s="202">
        <v>12507</v>
      </c>
      <c r="BY16" s="202">
        <v>12771</v>
      </c>
      <c r="BZ16" s="202">
        <v>13075</v>
      </c>
      <c r="CA16" s="203">
        <v>13410</v>
      </c>
    </row>
    <row r="17" spans="2:79" x14ac:dyDescent="0.4">
      <c r="B17" s="205" t="s">
        <v>142</v>
      </c>
      <c r="D17" s="201">
        <v>0</v>
      </c>
      <c r="E17" s="201">
        <v>0</v>
      </c>
      <c r="F17" s="201">
        <v>0</v>
      </c>
      <c r="G17" s="201">
        <v>0</v>
      </c>
      <c r="H17" s="201">
        <v>0</v>
      </c>
      <c r="I17" s="201">
        <v>0</v>
      </c>
      <c r="J17" s="201">
        <v>0</v>
      </c>
      <c r="K17" s="201">
        <v>0</v>
      </c>
      <c r="L17" s="201">
        <v>0</v>
      </c>
      <c r="M17" s="201">
        <v>0</v>
      </c>
      <c r="N17" s="201">
        <v>0</v>
      </c>
      <c r="O17" s="201">
        <v>0</v>
      </c>
      <c r="P17" s="201">
        <v>0</v>
      </c>
      <c r="Q17" s="201">
        <v>0</v>
      </c>
      <c r="R17" s="201">
        <v>0</v>
      </c>
      <c r="S17" s="201">
        <v>0</v>
      </c>
      <c r="T17" s="201">
        <v>0</v>
      </c>
      <c r="U17" s="201">
        <v>0</v>
      </c>
      <c r="V17" s="201">
        <v>0</v>
      </c>
      <c r="W17" s="201">
        <v>0</v>
      </c>
      <c r="X17" s="201">
        <v>0</v>
      </c>
      <c r="Y17" s="201">
        <v>0</v>
      </c>
      <c r="Z17" s="201">
        <v>0</v>
      </c>
      <c r="AA17" s="201">
        <v>0</v>
      </c>
      <c r="AB17" s="201">
        <v>8050</v>
      </c>
      <c r="AC17" s="201">
        <v>260</v>
      </c>
      <c r="AD17" s="201">
        <v>340</v>
      </c>
      <c r="AE17" s="201">
        <v>0</v>
      </c>
      <c r="AF17" s="201">
        <v>0</v>
      </c>
      <c r="AG17" s="201">
        <v>9800</v>
      </c>
      <c r="AH17" s="201">
        <v>500</v>
      </c>
      <c r="AI17" s="201">
        <v>500</v>
      </c>
      <c r="AJ17" s="201">
        <v>500</v>
      </c>
      <c r="AK17" s="201">
        <v>600</v>
      </c>
      <c r="AL17" s="201">
        <v>600</v>
      </c>
      <c r="AM17" s="201">
        <v>600</v>
      </c>
      <c r="AN17" s="201">
        <v>600</v>
      </c>
      <c r="AO17" s="201">
        <v>700</v>
      </c>
      <c r="AP17" s="201">
        <v>800</v>
      </c>
      <c r="AQ17" s="201">
        <v>887</v>
      </c>
      <c r="AR17" s="201">
        <v>861</v>
      </c>
      <c r="AS17" s="201">
        <v>877</v>
      </c>
      <c r="AT17" s="201">
        <v>934</v>
      </c>
      <c r="AU17" s="201">
        <v>1067</v>
      </c>
      <c r="AV17" s="201">
        <v>1265</v>
      </c>
      <c r="AW17" s="201">
        <v>1392</v>
      </c>
      <c r="AX17" s="201">
        <v>1260</v>
      </c>
      <c r="AY17" s="201">
        <v>1476</v>
      </c>
      <c r="AZ17" s="201">
        <v>1544</v>
      </c>
      <c r="BA17" s="201">
        <v>1578</v>
      </c>
      <c r="BB17" s="201">
        <v>1607</v>
      </c>
      <c r="BC17" s="201">
        <v>1612</v>
      </c>
      <c r="BD17" s="201">
        <v>1622</v>
      </c>
      <c r="BE17" s="201">
        <v>1635</v>
      </c>
      <c r="BF17" s="201">
        <v>1719</v>
      </c>
      <c r="BG17" s="201">
        <v>1854</v>
      </c>
      <c r="BH17" s="201">
        <v>1921</v>
      </c>
      <c r="BI17" s="201">
        <v>1912</v>
      </c>
      <c r="BJ17" s="201">
        <v>1920</v>
      </c>
      <c r="BK17" s="201">
        <v>2003</v>
      </c>
      <c r="BL17" s="201">
        <v>3164</v>
      </c>
      <c r="BM17" s="201">
        <v>3246</v>
      </c>
      <c r="BN17" s="201">
        <v>3227</v>
      </c>
      <c r="BO17" s="201">
        <v>3212</v>
      </c>
      <c r="BP17" s="201">
        <v>3240</v>
      </c>
      <c r="BQ17" s="201">
        <v>3215</v>
      </c>
      <c r="BR17" s="201">
        <v>3329</v>
      </c>
      <c r="BS17" s="201">
        <v>3565</v>
      </c>
      <c r="BT17" s="201">
        <v>3310</v>
      </c>
      <c r="BU17" s="201">
        <v>3317</v>
      </c>
      <c r="BV17" s="201">
        <v>3482</v>
      </c>
      <c r="BW17" s="201">
        <v>3542</v>
      </c>
      <c r="BX17" s="202">
        <v>3600</v>
      </c>
      <c r="BY17" s="202">
        <v>3708</v>
      </c>
      <c r="BZ17" s="202">
        <v>3852</v>
      </c>
      <c r="CA17" s="203">
        <v>3953</v>
      </c>
    </row>
    <row r="18" spans="2:79" ht="26.25" customHeight="1" x14ac:dyDescent="0.4">
      <c r="B18" s="191" t="s">
        <v>22</v>
      </c>
      <c r="D18" s="201">
        <v>0</v>
      </c>
      <c r="E18" s="201">
        <v>0</v>
      </c>
      <c r="F18" s="201">
        <v>0</v>
      </c>
      <c r="G18" s="201">
        <v>0</v>
      </c>
      <c r="H18" s="201">
        <v>0</v>
      </c>
      <c r="I18" s="201">
        <v>0</v>
      </c>
      <c r="J18" s="201">
        <v>0</v>
      </c>
      <c r="K18" s="201">
        <v>0</v>
      </c>
      <c r="L18" s="201">
        <v>0</v>
      </c>
      <c r="M18" s="201">
        <v>0</v>
      </c>
      <c r="N18" s="201">
        <v>0</v>
      </c>
      <c r="O18" s="201">
        <v>0</v>
      </c>
      <c r="P18" s="201">
        <v>0</v>
      </c>
      <c r="Q18" s="201">
        <v>0</v>
      </c>
      <c r="R18" s="201">
        <v>0</v>
      </c>
      <c r="S18" s="201">
        <v>0</v>
      </c>
      <c r="T18" s="201">
        <v>0</v>
      </c>
      <c r="U18" s="201">
        <v>0</v>
      </c>
      <c r="V18" s="201">
        <v>0</v>
      </c>
      <c r="W18" s="201">
        <v>0</v>
      </c>
      <c r="X18" s="201">
        <v>0</v>
      </c>
      <c r="Y18" s="201">
        <v>0</v>
      </c>
      <c r="Z18" s="201">
        <v>0</v>
      </c>
      <c r="AA18" s="201">
        <v>0</v>
      </c>
      <c r="AB18" s="201">
        <v>0</v>
      </c>
      <c r="AC18" s="201">
        <v>0</v>
      </c>
      <c r="AD18" s="201">
        <v>0</v>
      </c>
      <c r="AE18" s="201">
        <v>0</v>
      </c>
      <c r="AF18" s="201">
        <v>0</v>
      </c>
      <c r="AG18" s="201">
        <v>0</v>
      </c>
      <c r="AH18" s="201">
        <v>5460</v>
      </c>
      <c r="AI18" s="201">
        <v>5396</v>
      </c>
      <c r="AJ18" s="201">
        <v>5800</v>
      </c>
      <c r="AK18" s="201">
        <v>6555</v>
      </c>
      <c r="AL18" s="201">
        <v>6950</v>
      </c>
      <c r="AM18" s="201">
        <v>7020</v>
      </c>
      <c r="AN18" s="201">
        <v>7230</v>
      </c>
      <c r="AO18" s="201">
        <v>7020</v>
      </c>
      <c r="AP18" s="201">
        <v>7050</v>
      </c>
      <c r="AQ18" s="201">
        <v>6875</v>
      </c>
      <c r="AR18" s="201">
        <v>5143</v>
      </c>
      <c r="AS18" s="201">
        <v>5201</v>
      </c>
      <c r="AT18" s="201">
        <v>6726</v>
      </c>
      <c r="AU18" s="201">
        <v>6367</v>
      </c>
      <c r="AV18" s="201">
        <v>6704</v>
      </c>
      <c r="AW18" s="201">
        <v>5466</v>
      </c>
      <c r="AX18" s="201">
        <v>5615</v>
      </c>
      <c r="AY18" s="201">
        <v>5690</v>
      </c>
      <c r="AZ18" s="201">
        <v>5618</v>
      </c>
      <c r="BA18" s="201">
        <v>5479</v>
      </c>
      <c r="BB18" s="201">
        <v>5306</v>
      </c>
      <c r="BC18" s="201">
        <v>5051</v>
      </c>
      <c r="BD18" s="201">
        <v>4761</v>
      </c>
      <c r="BE18" s="201">
        <v>4664</v>
      </c>
      <c r="BF18" s="201">
        <v>4625</v>
      </c>
      <c r="BG18" s="201">
        <v>4693</v>
      </c>
      <c r="BH18" s="201">
        <v>4915</v>
      </c>
      <c r="BI18" s="201">
        <v>5029</v>
      </c>
      <c r="BJ18" s="201">
        <v>5080</v>
      </c>
      <c r="BK18" s="201">
        <v>5068</v>
      </c>
      <c r="BL18" s="201">
        <v>5158</v>
      </c>
      <c r="BM18" s="201">
        <v>5571</v>
      </c>
      <c r="BN18" s="201">
        <v>5805</v>
      </c>
      <c r="BO18" s="201">
        <v>5874</v>
      </c>
      <c r="BP18" s="201">
        <v>5911</v>
      </c>
      <c r="BQ18" s="201"/>
      <c r="BR18" s="201"/>
      <c r="BS18" s="201"/>
      <c r="BT18" s="201"/>
      <c r="BU18" s="201"/>
      <c r="BV18" s="201"/>
      <c r="BW18" s="201"/>
      <c r="BX18" s="202"/>
      <c r="BY18" s="202"/>
      <c r="BZ18" s="202"/>
      <c r="CA18" s="203"/>
    </row>
    <row r="19" spans="2:79" x14ac:dyDescent="0.4">
      <c r="B19" s="191" t="s">
        <v>146</v>
      </c>
      <c r="D19" s="201">
        <v>0</v>
      </c>
      <c r="E19" s="201">
        <v>0</v>
      </c>
      <c r="F19" s="201">
        <v>0</v>
      </c>
      <c r="G19" s="201">
        <v>0</v>
      </c>
      <c r="H19" s="201">
        <v>0</v>
      </c>
      <c r="I19" s="201">
        <v>0</v>
      </c>
      <c r="J19" s="201">
        <v>0</v>
      </c>
      <c r="K19" s="201">
        <v>0</v>
      </c>
      <c r="L19" s="201">
        <v>0</v>
      </c>
      <c r="M19" s="201">
        <v>0</v>
      </c>
      <c r="N19" s="201">
        <v>0</v>
      </c>
      <c r="O19" s="201">
        <v>0</v>
      </c>
      <c r="P19" s="201">
        <v>0</v>
      </c>
      <c r="Q19" s="201">
        <v>0</v>
      </c>
      <c r="R19" s="201">
        <v>0</v>
      </c>
      <c r="S19" s="201">
        <v>0</v>
      </c>
      <c r="T19" s="201">
        <v>0</v>
      </c>
      <c r="U19" s="201">
        <v>0</v>
      </c>
      <c r="V19" s="201">
        <v>0</v>
      </c>
      <c r="W19" s="201">
        <v>0</v>
      </c>
      <c r="X19" s="201">
        <v>0</v>
      </c>
      <c r="Y19" s="201">
        <v>0</v>
      </c>
      <c r="Z19" s="201">
        <v>0</v>
      </c>
      <c r="AA19" s="201">
        <v>0</v>
      </c>
      <c r="AB19" s="201">
        <v>0</v>
      </c>
      <c r="AC19" s="201">
        <v>0</v>
      </c>
      <c r="AD19" s="201">
        <v>0</v>
      </c>
      <c r="AE19" s="201">
        <v>0</v>
      </c>
      <c r="AF19" s="201">
        <v>0</v>
      </c>
      <c r="AG19" s="201">
        <v>0</v>
      </c>
      <c r="AH19" s="201">
        <v>0</v>
      </c>
      <c r="AI19" s="201">
        <v>0</v>
      </c>
      <c r="AJ19" s="201">
        <v>0</v>
      </c>
      <c r="AK19" s="201">
        <v>0</v>
      </c>
      <c r="AL19" s="201">
        <v>0</v>
      </c>
      <c r="AM19" s="201">
        <v>0</v>
      </c>
      <c r="AN19" s="201">
        <v>0</v>
      </c>
      <c r="AO19" s="201">
        <v>0</v>
      </c>
      <c r="AP19" s="201">
        <v>0</v>
      </c>
      <c r="AQ19" s="201">
        <v>0</v>
      </c>
      <c r="AR19" s="201">
        <v>0</v>
      </c>
      <c r="AS19" s="201">
        <v>0</v>
      </c>
      <c r="AT19" s="201">
        <v>0</v>
      </c>
      <c r="AU19" s="201">
        <v>0</v>
      </c>
      <c r="AV19" s="201">
        <v>1045</v>
      </c>
      <c r="AW19" s="201">
        <v>1286</v>
      </c>
      <c r="AX19" s="201">
        <v>1466</v>
      </c>
      <c r="AY19" s="201">
        <v>1669</v>
      </c>
      <c r="AZ19" s="201">
        <v>1846</v>
      </c>
      <c r="BA19" s="201">
        <v>2004</v>
      </c>
      <c r="BB19" s="201">
        <v>2092</v>
      </c>
      <c r="BC19" s="201">
        <v>2165</v>
      </c>
      <c r="BD19" s="201">
        <v>2255</v>
      </c>
      <c r="BE19" s="201">
        <v>2368</v>
      </c>
      <c r="BF19" s="201">
        <v>2490</v>
      </c>
      <c r="BG19" s="201">
        <v>2607</v>
      </c>
      <c r="BH19" s="201">
        <v>2701</v>
      </c>
      <c r="BI19" s="201">
        <v>2777</v>
      </c>
      <c r="BJ19" s="201">
        <v>2852</v>
      </c>
      <c r="BK19" s="201">
        <v>2941</v>
      </c>
      <c r="BL19" s="201">
        <v>3034</v>
      </c>
      <c r="BM19" s="201">
        <v>3133</v>
      </c>
      <c r="BN19" s="201">
        <v>3205</v>
      </c>
      <c r="BO19" s="201">
        <v>3253</v>
      </c>
      <c r="BP19" s="201">
        <v>3307</v>
      </c>
      <c r="BQ19" s="201">
        <v>3307</v>
      </c>
      <c r="BR19" s="201">
        <v>3214</v>
      </c>
      <c r="BS19" s="201">
        <v>3018</v>
      </c>
      <c r="BT19" s="201">
        <v>2631</v>
      </c>
      <c r="BU19" s="201">
        <v>2127</v>
      </c>
      <c r="BV19" s="201">
        <v>1762</v>
      </c>
      <c r="BW19" s="201">
        <v>1563</v>
      </c>
      <c r="BX19" s="202">
        <v>1322</v>
      </c>
      <c r="BY19" s="202">
        <v>1284</v>
      </c>
      <c r="BZ19" s="202">
        <v>1155</v>
      </c>
      <c r="CA19" s="203">
        <v>1122</v>
      </c>
    </row>
    <row r="20" spans="2:79" x14ac:dyDescent="0.4">
      <c r="B20" s="205" t="s">
        <v>228</v>
      </c>
      <c r="D20" s="206">
        <v>0</v>
      </c>
      <c r="E20" s="206">
        <v>0</v>
      </c>
      <c r="F20" s="206">
        <v>0</v>
      </c>
      <c r="G20" s="206">
        <v>0</v>
      </c>
      <c r="H20" s="206">
        <v>0</v>
      </c>
      <c r="I20" s="206">
        <v>0</v>
      </c>
      <c r="J20" s="206">
        <v>0</v>
      </c>
      <c r="K20" s="206">
        <v>0</v>
      </c>
      <c r="L20" s="206">
        <v>0</v>
      </c>
      <c r="M20" s="206">
        <v>0</v>
      </c>
      <c r="N20" s="206">
        <v>0</v>
      </c>
      <c r="O20" s="206">
        <v>0</v>
      </c>
      <c r="P20" s="206">
        <v>0</v>
      </c>
      <c r="Q20" s="206">
        <v>0</v>
      </c>
      <c r="R20" s="206">
        <v>0</v>
      </c>
      <c r="S20" s="206">
        <v>0</v>
      </c>
      <c r="T20" s="206">
        <v>0</v>
      </c>
      <c r="U20" s="206">
        <v>0</v>
      </c>
      <c r="V20" s="206">
        <v>0</v>
      </c>
      <c r="W20" s="206">
        <v>0</v>
      </c>
      <c r="X20" s="206">
        <v>0</v>
      </c>
      <c r="Y20" s="206">
        <v>0</v>
      </c>
      <c r="Z20" s="206">
        <v>0</v>
      </c>
      <c r="AA20" s="206">
        <v>0</v>
      </c>
      <c r="AB20" s="206">
        <v>0</v>
      </c>
      <c r="AC20" s="206">
        <v>0</v>
      </c>
      <c r="AD20" s="206">
        <v>0</v>
      </c>
      <c r="AE20" s="206">
        <v>0</v>
      </c>
      <c r="AF20" s="206">
        <v>0</v>
      </c>
      <c r="AG20" s="206">
        <v>0</v>
      </c>
      <c r="AH20" s="206">
        <v>0</v>
      </c>
      <c r="AI20" s="206">
        <v>0</v>
      </c>
      <c r="AJ20" s="206">
        <v>0</v>
      </c>
      <c r="AK20" s="206">
        <v>0</v>
      </c>
      <c r="AL20" s="206">
        <v>0</v>
      </c>
      <c r="AM20" s="206">
        <v>0</v>
      </c>
      <c r="AN20" s="206">
        <v>0</v>
      </c>
      <c r="AO20" s="206">
        <v>0</v>
      </c>
      <c r="AP20" s="206">
        <v>0</v>
      </c>
      <c r="AQ20" s="206">
        <v>0</v>
      </c>
      <c r="AR20" s="206">
        <v>0</v>
      </c>
      <c r="AS20" s="206">
        <v>0</v>
      </c>
      <c r="AT20" s="206">
        <v>0</v>
      </c>
      <c r="AU20" s="206">
        <v>0</v>
      </c>
      <c r="AV20" s="206">
        <v>983</v>
      </c>
      <c r="AW20" s="206">
        <v>1281</v>
      </c>
      <c r="AX20" s="206">
        <v>1455</v>
      </c>
      <c r="AY20" s="206">
        <v>1655</v>
      </c>
      <c r="AZ20" s="206">
        <v>1835</v>
      </c>
      <c r="BA20" s="206">
        <v>1995</v>
      </c>
      <c r="BB20" s="206">
        <v>2080</v>
      </c>
      <c r="BC20" s="206">
        <v>2150</v>
      </c>
      <c r="BD20" s="206">
        <v>2239</v>
      </c>
      <c r="BE20" s="206">
        <v>2350</v>
      </c>
      <c r="BF20" s="206">
        <v>2471</v>
      </c>
      <c r="BG20" s="206">
        <v>2588</v>
      </c>
      <c r="BH20" s="206">
        <v>2682</v>
      </c>
      <c r="BI20" s="206">
        <v>2757</v>
      </c>
      <c r="BJ20" s="206">
        <v>2830</v>
      </c>
      <c r="BK20" s="206">
        <v>2918</v>
      </c>
      <c r="BL20" s="206">
        <v>3009</v>
      </c>
      <c r="BM20" s="206">
        <v>3106</v>
      </c>
      <c r="BN20" s="206">
        <v>3177</v>
      </c>
      <c r="BO20" s="206">
        <v>3224</v>
      </c>
      <c r="BP20" s="206">
        <v>3278</v>
      </c>
      <c r="BQ20" s="206">
        <v>3277</v>
      </c>
      <c r="BR20" s="206">
        <v>3185</v>
      </c>
      <c r="BS20" s="206">
        <v>2989</v>
      </c>
      <c r="BT20" s="206">
        <v>2604</v>
      </c>
      <c r="BU20" s="206">
        <v>2104</v>
      </c>
      <c r="BV20" s="206">
        <v>1746</v>
      </c>
      <c r="BW20" s="206">
        <v>1552</v>
      </c>
      <c r="BX20" s="207">
        <v>1314</v>
      </c>
      <c r="BY20" s="207">
        <v>1276</v>
      </c>
      <c r="BZ20" s="207">
        <v>1148</v>
      </c>
      <c r="CA20" s="208">
        <v>1115</v>
      </c>
    </row>
    <row r="21" spans="2:79" x14ac:dyDescent="0.4">
      <c r="B21" s="205" t="s">
        <v>229</v>
      </c>
      <c r="D21" s="206">
        <v>0</v>
      </c>
      <c r="E21" s="206">
        <v>0</v>
      </c>
      <c r="F21" s="206">
        <v>0</v>
      </c>
      <c r="G21" s="206">
        <v>0</v>
      </c>
      <c r="H21" s="206">
        <v>0</v>
      </c>
      <c r="I21" s="206">
        <v>0</v>
      </c>
      <c r="J21" s="206">
        <v>0</v>
      </c>
      <c r="K21" s="206">
        <v>0</v>
      </c>
      <c r="L21" s="206">
        <v>0</v>
      </c>
      <c r="M21" s="206">
        <v>0</v>
      </c>
      <c r="N21" s="206">
        <v>0</v>
      </c>
      <c r="O21" s="206">
        <v>0</v>
      </c>
      <c r="P21" s="206">
        <v>0</v>
      </c>
      <c r="Q21" s="206">
        <v>0</v>
      </c>
      <c r="R21" s="206">
        <v>0</v>
      </c>
      <c r="S21" s="206">
        <v>0</v>
      </c>
      <c r="T21" s="206">
        <v>0</v>
      </c>
      <c r="U21" s="206">
        <v>0</v>
      </c>
      <c r="V21" s="206">
        <v>0</v>
      </c>
      <c r="W21" s="206">
        <v>0</v>
      </c>
      <c r="X21" s="206">
        <v>0</v>
      </c>
      <c r="Y21" s="206">
        <v>0</v>
      </c>
      <c r="Z21" s="206">
        <v>0</v>
      </c>
      <c r="AA21" s="206">
        <v>0</v>
      </c>
      <c r="AB21" s="206">
        <v>0</v>
      </c>
      <c r="AC21" s="206">
        <v>0</v>
      </c>
      <c r="AD21" s="206">
        <v>0</v>
      </c>
      <c r="AE21" s="206">
        <v>0</v>
      </c>
      <c r="AF21" s="206">
        <v>0</v>
      </c>
      <c r="AG21" s="206">
        <v>0</v>
      </c>
      <c r="AH21" s="206">
        <v>0</v>
      </c>
      <c r="AI21" s="206">
        <v>0</v>
      </c>
      <c r="AJ21" s="206">
        <v>0</v>
      </c>
      <c r="AK21" s="206">
        <v>0</v>
      </c>
      <c r="AL21" s="206">
        <v>0</v>
      </c>
      <c r="AM21" s="206">
        <v>0</v>
      </c>
      <c r="AN21" s="206">
        <v>0</v>
      </c>
      <c r="AO21" s="206">
        <v>0</v>
      </c>
      <c r="AP21" s="206">
        <v>0</v>
      </c>
      <c r="AQ21" s="206">
        <v>0</v>
      </c>
      <c r="AR21" s="206">
        <v>0</v>
      </c>
      <c r="AS21" s="206">
        <v>0</v>
      </c>
      <c r="AT21" s="206">
        <v>0</v>
      </c>
      <c r="AU21" s="206">
        <v>0</v>
      </c>
      <c r="AV21" s="206">
        <v>62</v>
      </c>
      <c r="AW21" s="206">
        <v>5</v>
      </c>
      <c r="AX21" s="206">
        <v>11</v>
      </c>
      <c r="AY21" s="206">
        <v>14</v>
      </c>
      <c r="AZ21" s="206">
        <v>11</v>
      </c>
      <c r="BA21" s="206">
        <v>9</v>
      </c>
      <c r="BB21" s="206">
        <v>12</v>
      </c>
      <c r="BC21" s="206">
        <v>15</v>
      </c>
      <c r="BD21" s="206">
        <v>16</v>
      </c>
      <c r="BE21" s="206">
        <v>18</v>
      </c>
      <c r="BF21" s="206">
        <v>19</v>
      </c>
      <c r="BG21" s="206">
        <v>19</v>
      </c>
      <c r="BH21" s="206">
        <v>19</v>
      </c>
      <c r="BI21" s="206">
        <v>20</v>
      </c>
      <c r="BJ21" s="206">
        <v>22</v>
      </c>
      <c r="BK21" s="206">
        <v>23</v>
      </c>
      <c r="BL21" s="206">
        <v>24</v>
      </c>
      <c r="BM21" s="206">
        <v>27</v>
      </c>
      <c r="BN21" s="206">
        <v>28</v>
      </c>
      <c r="BO21" s="206">
        <v>29</v>
      </c>
      <c r="BP21" s="206">
        <v>29</v>
      </c>
      <c r="BQ21" s="206">
        <v>30</v>
      </c>
      <c r="BR21" s="206">
        <v>30</v>
      </c>
      <c r="BS21" s="206">
        <v>29</v>
      </c>
      <c r="BT21" s="206">
        <v>27</v>
      </c>
      <c r="BU21" s="206">
        <v>23</v>
      </c>
      <c r="BV21" s="206">
        <v>17</v>
      </c>
      <c r="BW21" s="206">
        <v>11</v>
      </c>
      <c r="BX21" s="207">
        <v>8</v>
      </c>
      <c r="BY21" s="207">
        <v>8</v>
      </c>
      <c r="BZ21" s="207">
        <v>8</v>
      </c>
      <c r="CA21" s="208">
        <v>7</v>
      </c>
    </row>
    <row r="22" spans="2:79" x14ac:dyDescent="0.4">
      <c r="B22" s="191" t="s">
        <v>147</v>
      </c>
      <c r="D22" s="201">
        <v>0</v>
      </c>
      <c r="E22" s="201">
        <v>0</v>
      </c>
      <c r="F22" s="201">
        <v>0</v>
      </c>
      <c r="G22" s="201">
        <v>0</v>
      </c>
      <c r="H22" s="201">
        <v>0</v>
      </c>
      <c r="I22" s="201">
        <v>0</v>
      </c>
      <c r="J22" s="201">
        <v>0</v>
      </c>
      <c r="K22" s="201">
        <v>0</v>
      </c>
      <c r="L22" s="201">
        <v>0</v>
      </c>
      <c r="M22" s="201">
        <v>0</v>
      </c>
      <c r="N22" s="201">
        <v>0</v>
      </c>
      <c r="O22" s="201">
        <v>0</v>
      </c>
      <c r="P22" s="201">
        <v>0</v>
      </c>
      <c r="Q22" s="201">
        <v>0</v>
      </c>
      <c r="R22" s="201">
        <v>0</v>
      </c>
      <c r="S22" s="201">
        <v>0</v>
      </c>
      <c r="T22" s="201">
        <v>0</v>
      </c>
      <c r="U22" s="201">
        <v>0</v>
      </c>
      <c r="V22" s="201">
        <v>0</v>
      </c>
      <c r="W22" s="201">
        <v>0</v>
      </c>
      <c r="X22" s="201">
        <v>0</v>
      </c>
      <c r="Y22" s="201">
        <v>0</v>
      </c>
      <c r="Z22" s="201">
        <v>0</v>
      </c>
      <c r="AA22" s="201">
        <v>0</v>
      </c>
      <c r="AB22" s="201">
        <v>0</v>
      </c>
      <c r="AC22" s="201">
        <v>0</v>
      </c>
      <c r="AD22" s="201">
        <v>0</v>
      </c>
      <c r="AE22" s="201">
        <v>0</v>
      </c>
      <c r="AF22" s="201">
        <v>0</v>
      </c>
      <c r="AG22" s="201">
        <v>0</v>
      </c>
      <c r="AH22" s="201">
        <v>0</v>
      </c>
      <c r="AI22" s="201">
        <v>0</v>
      </c>
      <c r="AJ22" s="201">
        <v>0</v>
      </c>
      <c r="AK22" s="201">
        <v>0</v>
      </c>
      <c r="AL22" s="201">
        <v>0</v>
      </c>
      <c r="AM22" s="201">
        <v>0</v>
      </c>
      <c r="AN22" s="201">
        <v>0</v>
      </c>
      <c r="AO22" s="201">
        <v>0</v>
      </c>
      <c r="AP22" s="201">
        <v>0</v>
      </c>
      <c r="AQ22" s="201">
        <v>0</v>
      </c>
      <c r="AR22" s="201">
        <v>0</v>
      </c>
      <c r="AS22" s="201">
        <v>0</v>
      </c>
      <c r="AT22" s="201">
        <v>0</v>
      </c>
      <c r="AU22" s="201">
        <v>0</v>
      </c>
      <c r="AV22" s="201">
        <v>1</v>
      </c>
      <c r="AW22" s="201">
        <v>3</v>
      </c>
      <c r="AX22" s="201">
        <v>5</v>
      </c>
      <c r="AY22" s="201">
        <v>7</v>
      </c>
      <c r="AZ22" s="201">
        <v>11</v>
      </c>
      <c r="BA22" s="201">
        <v>14</v>
      </c>
      <c r="BB22" s="201">
        <v>16</v>
      </c>
      <c r="BC22" s="201">
        <v>13</v>
      </c>
      <c r="BD22" s="201">
        <v>0</v>
      </c>
      <c r="BE22" s="201">
        <v>0</v>
      </c>
      <c r="BF22" s="201">
        <v>0</v>
      </c>
      <c r="BG22" s="201">
        <v>0</v>
      </c>
      <c r="BH22" s="201">
        <v>0</v>
      </c>
      <c r="BI22" s="201">
        <v>0</v>
      </c>
      <c r="BJ22" s="201">
        <v>0</v>
      </c>
      <c r="BK22" s="201">
        <v>0</v>
      </c>
      <c r="BL22" s="201">
        <v>0</v>
      </c>
      <c r="BM22" s="201">
        <v>0</v>
      </c>
      <c r="BN22" s="201">
        <v>0</v>
      </c>
      <c r="BO22" s="201">
        <v>0</v>
      </c>
      <c r="BP22" s="201">
        <v>0</v>
      </c>
      <c r="BQ22" s="201">
        <v>0</v>
      </c>
      <c r="BR22" s="201">
        <v>0</v>
      </c>
      <c r="BS22" s="201">
        <v>0</v>
      </c>
      <c r="BT22" s="201">
        <v>0</v>
      </c>
      <c r="BU22" s="201">
        <v>0</v>
      </c>
      <c r="BV22" s="201">
        <v>0</v>
      </c>
      <c r="BW22" s="201">
        <v>0</v>
      </c>
      <c r="BX22" s="202">
        <v>0</v>
      </c>
      <c r="BY22" s="202">
        <v>0</v>
      </c>
      <c r="BZ22" s="202">
        <v>0</v>
      </c>
      <c r="CA22" s="203">
        <v>0</v>
      </c>
    </row>
    <row r="23" spans="2:79" ht="26.25" customHeight="1" x14ac:dyDescent="0.4">
      <c r="B23" s="191" t="s">
        <v>150</v>
      </c>
      <c r="D23" s="201">
        <v>0</v>
      </c>
      <c r="E23" s="201">
        <v>0</v>
      </c>
      <c r="F23" s="201">
        <v>0</v>
      </c>
      <c r="G23" s="201">
        <v>0</v>
      </c>
      <c r="H23" s="201">
        <v>0</v>
      </c>
      <c r="I23" s="201">
        <v>0</v>
      </c>
      <c r="J23" s="201">
        <v>0</v>
      </c>
      <c r="K23" s="201">
        <v>0</v>
      </c>
      <c r="L23" s="201">
        <v>0</v>
      </c>
      <c r="M23" s="201">
        <v>0</v>
      </c>
      <c r="N23" s="201">
        <v>0</v>
      </c>
      <c r="O23" s="201">
        <v>0</v>
      </c>
      <c r="P23" s="201">
        <v>0</v>
      </c>
      <c r="Q23" s="201">
        <v>0</v>
      </c>
      <c r="R23" s="201">
        <v>0</v>
      </c>
      <c r="S23" s="201">
        <v>0</v>
      </c>
      <c r="T23" s="201">
        <v>0</v>
      </c>
      <c r="U23" s="201">
        <v>0</v>
      </c>
      <c r="V23" s="201">
        <v>0</v>
      </c>
      <c r="W23" s="201">
        <v>0</v>
      </c>
      <c r="X23" s="201">
        <v>0</v>
      </c>
      <c r="Y23" s="201">
        <v>0</v>
      </c>
      <c r="Z23" s="201">
        <v>0</v>
      </c>
      <c r="AA23" s="201">
        <v>0</v>
      </c>
      <c r="AB23" s="201">
        <v>0</v>
      </c>
      <c r="AC23" s="201">
        <v>0</v>
      </c>
      <c r="AD23" s="201">
        <v>0</v>
      </c>
      <c r="AE23" s="201">
        <v>0</v>
      </c>
      <c r="AF23" s="201">
        <v>0</v>
      </c>
      <c r="AG23" s="201">
        <v>0</v>
      </c>
      <c r="AH23" s="201">
        <v>0</v>
      </c>
      <c r="AI23" s="201">
        <v>0</v>
      </c>
      <c r="AJ23" s="201">
        <v>0</v>
      </c>
      <c r="AK23" s="201">
        <v>0</v>
      </c>
      <c r="AL23" s="201">
        <v>0</v>
      </c>
      <c r="AM23" s="201">
        <v>0</v>
      </c>
      <c r="AN23" s="201">
        <v>0</v>
      </c>
      <c r="AO23" s="201">
        <v>0</v>
      </c>
      <c r="AP23" s="201">
        <v>0</v>
      </c>
      <c r="AQ23" s="201">
        <v>0</v>
      </c>
      <c r="AR23" s="201">
        <v>0</v>
      </c>
      <c r="AS23" s="201">
        <v>0</v>
      </c>
      <c r="AT23" s="201">
        <v>0</v>
      </c>
      <c r="AU23" s="201">
        <v>0</v>
      </c>
      <c r="AV23" s="201">
        <v>0</v>
      </c>
      <c r="AW23" s="201">
        <v>0</v>
      </c>
      <c r="AX23" s="201">
        <v>0</v>
      </c>
      <c r="AY23" s="201">
        <v>0</v>
      </c>
      <c r="AZ23" s="201">
        <v>0</v>
      </c>
      <c r="BA23" s="201">
        <v>0</v>
      </c>
      <c r="BB23" s="201">
        <v>0</v>
      </c>
      <c r="BC23" s="201">
        <v>0</v>
      </c>
      <c r="BD23" s="201">
        <v>0</v>
      </c>
      <c r="BE23" s="201">
        <v>0</v>
      </c>
      <c r="BF23" s="201">
        <v>0</v>
      </c>
      <c r="BG23" s="201">
        <v>0</v>
      </c>
      <c r="BH23" s="201">
        <v>0</v>
      </c>
      <c r="BI23" s="201">
        <v>0</v>
      </c>
      <c r="BJ23" s="201">
        <v>0</v>
      </c>
      <c r="BK23" s="201">
        <v>0</v>
      </c>
      <c r="BL23" s="201">
        <v>136</v>
      </c>
      <c r="BM23" s="201">
        <v>391</v>
      </c>
      <c r="BN23" s="201">
        <v>579</v>
      </c>
      <c r="BO23" s="201">
        <v>811</v>
      </c>
      <c r="BP23" s="201">
        <v>1365</v>
      </c>
      <c r="BQ23" s="201">
        <v>1912</v>
      </c>
      <c r="BR23" s="201">
        <v>2235</v>
      </c>
      <c r="BS23" s="201">
        <v>2356</v>
      </c>
      <c r="BT23" s="201">
        <v>2381</v>
      </c>
      <c r="BU23" s="201">
        <v>2326</v>
      </c>
      <c r="BV23" s="201">
        <v>2173</v>
      </c>
      <c r="BW23" s="201">
        <v>2341</v>
      </c>
      <c r="BX23" s="202">
        <v>2323</v>
      </c>
      <c r="BY23" s="202">
        <v>2291</v>
      </c>
      <c r="BZ23" s="202">
        <v>2259</v>
      </c>
      <c r="CA23" s="203">
        <v>2232</v>
      </c>
    </row>
    <row r="24" spans="2:79" x14ac:dyDescent="0.4">
      <c r="B24" s="205" t="s">
        <v>231</v>
      </c>
      <c r="D24" s="201">
        <v>0</v>
      </c>
      <c r="E24" s="201">
        <v>0</v>
      </c>
      <c r="F24" s="201">
        <v>0</v>
      </c>
      <c r="G24" s="201">
        <v>0</v>
      </c>
      <c r="H24" s="201">
        <v>0</v>
      </c>
      <c r="I24" s="201">
        <v>0</v>
      </c>
      <c r="J24" s="201">
        <v>0</v>
      </c>
      <c r="K24" s="201">
        <v>0</v>
      </c>
      <c r="L24" s="201">
        <v>0</v>
      </c>
      <c r="M24" s="201">
        <v>0</v>
      </c>
      <c r="N24" s="201">
        <v>0</v>
      </c>
      <c r="O24" s="201">
        <v>0</v>
      </c>
      <c r="P24" s="201">
        <v>0</v>
      </c>
      <c r="Q24" s="201">
        <v>0</v>
      </c>
      <c r="R24" s="201">
        <v>0</v>
      </c>
      <c r="S24" s="201">
        <v>0</v>
      </c>
      <c r="T24" s="201">
        <v>0</v>
      </c>
      <c r="U24" s="201">
        <v>0</v>
      </c>
      <c r="V24" s="201">
        <v>0</v>
      </c>
      <c r="W24" s="201">
        <v>0</v>
      </c>
      <c r="X24" s="201">
        <v>0</v>
      </c>
      <c r="Y24" s="201">
        <v>0</v>
      </c>
      <c r="Z24" s="201">
        <v>0</v>
      </c>
      <c r="AA24" s="201">
        <v>0</v>
      </c>
      <c r="AB24" s="201">
        <v>0</v>
      </c>
      <c r="AC24" s="201">
        <v>0</v>
      </c>
      <c r="AD24" s="201">
        <v>0</v>
      </c>
      <c r="AE24" s="201">
        <v>0</v>
      </c>
      <c r="AF24" s="201">
        <v>0</v>
      </c>
      <c r="AG24" s="201">
        <v>0</v>
      </c>
      <c r="AH24" s="201">
        <v>0</v>
      </c>
      <c r="AI24" s="201">
        <v>0</v>
      </c>
      <c r="AJ24" s="201">
        <v>0</v>
      </c>
      <c r="AK24" s="201">
        <v>0</v>
      </c>
      <c r="AL24" s="201">
        <v>0</v>
      </c>
      <c r="AM24" s="201">
        <v>0</v>
      </c>
      <c r="AN24" s="201">
        <v>0</v>
      </c>
      <c r="AO24" s="201">
        <v>0</v>
      </c>
      <c r="AP24" s="201">
        <v>0</v>
      </c>
      <c r="AQ24" s="201">
        <v>0</v>
      </c>
      <c r="AR24" s="201">
        <v>0</v>
      </c>
      <c r="AS24" s="201">
        <v>0</v>
      </c>
      <c r="AT24" s="201">
        <v>0</v>
      </c>
      <c r="AU24" s="201">
        <v>0</v>
      </c>
      <c r="AV24" s="201">
        <v>0</v>
      </c>
      <c r="AW24" s="201">
        <v>0</v>
      </c>
      <c r="AX24" s="201">
        <v>0</v>
      </c>
      <c r="AY24" s="201">
        <v>0</v>
      </c>
      <c r="AZ24" s="201">
        <v>0</v>
      </c>
      <c r="BA24" s="201">
        <v>0</v>
      </c>
      <c r="BB24" s="201">
        <v>0</v>
      </c>
      <c r="BC24" s="201">
        <v>0</v>
      </c>
      <c r="BD24" s="201">
        <v>0</v>
      </c>
      <c r="BE24" s="201">
        <v>0</v>
      </c>
      <c r="BF24" s="201">
        <v>0</v>
      </c>
      <c r="BG24" s="201">
        <v>0</v>
      </c>
      <c r="BH24" s="201">
        <v>0</v>
      </c>
      <c r="BI24" s="201">
        <v>0</v>
      </c>
      <c r="BJ24" s="201">
        <v>0</v>
      </c>
      <c r="BK24" s="201">
        <v>0</v>
      </c>
      <c r="BL24" s="201">
        <v>59</v>
      </c>
      <c r="BM24" s="201">
        <v>145</v>
      </c>
      <c r="BN24" s="201">
        <v>199</v>
      </c>
      <c r="BO24" s="201">
        <v>262</v>
      </c>
      <c r="BP24" s="201">
        <v>364</v>
      </c>
      <c r="BQ24" s="201">
        <v>492</v>
      </c>
      <c r="BR24" s="201">
        <v>507</v>
      </c>
      <c r="BS24" s="201">
        <v>489</v>
      </c>
      <c r="BT24" s="201">
        <v>483</v>
      </c>
      <c r="BU24" s="201">
        <v>460</v>
      </c>
      <c r="BV24" s="201">
        <v>409</v>
      </c>
      <c r="BW24" s="201">
        <v>357</v>
      </c>
      <c r="BX24" s="202">
        <v>349</v>
      </c>
      <c r="BY24" s="202">
        <v>341</v>
      </c>
      <c r="BZ24" s="202">
        <v>332</v>
      </c>
      <c r="CA24" s="203">
        <v>325</v>
      </c>
    </row>
    <row r="25" spans="2:79" x14ac:dyDescent="0.4">
      <c r="B25" s="205" t="s">
        <v>232</v>
      </c>
      <c r="D25" s="201">
        <v>0</v>
      </c>
      <c r="E25" s="201">
        <v>0</v>
      </c>
      <c r="F25" s="201">
        <v>0</v>
      </c>
      <c r="G25" s="201">
        <v>0</v>
      </c>
      <c r="H25" s="201">
        <v>0</v>
      </c>
      <c r="I25" s="201">
        <v>0</v>
      </c>
      <c r="J25" s="201">
        <v>0</v>
      </c>
      <c r="K25" s="201">
        <v>0</v>
      </c>
      <c r="L25" s="201">
        <v>0</v>
      </c>
      <c r="M25" s="201">
        <v>0</v>
      </c>
      <c r="N25" s="201">
        <v>0</v>
      </c>
      <c r="O25" s="201">
        <v>0</v>
      </c>
      <c r="P25" s="201">
        <v>0</v>
      </c>
      <c r="Q25" s="201">
        <v>0</v>
      </c>
      <c r="R25" s="201">
        <v>0</v>
      </c>
      <c r="S25" s="201">
        <v>0</v>
      </c>
      <c r="T25" s="201">
        <v>0</v>
      </c>
      <c r="U25" s="201">
        <v>0</v>
      </c>
      <c r="V25" s="201">
        <v>0</v>
      </c>
      <c r="W25" s="201">
        <v>0</v>
      </c>
      <c r="X25" s="201">
        <v>0</v>
      </c>
      <c r="Y25" s="201">
        <v>0</v>
      </c>
      <c r="Z25" s="201">
        <v>0</v>
      </c>
      <c r="AA25" s="201">
        <v>0</v>
      </c>
      <c r="AB25" s="201">
        <v>0</v>
      </c>
      <c r="AC25" s="201">
        <v>0</v>
      </c>
      <c r="AD25" s="201">
        <v>0</v>
      </c>
      <c r="AE25" s="201">
        <v>0</v>
      </c>
      <c r="AF25" s="201">
        <v>0</v>
      </c>
      <c r="AG25" s="201">
        <v>0</v>
      </c>
      <c r="AH25" s="201">
        <v>0</v>
      </c>
      <c r="AI25" s="201">
        <v>0</v>
      </c>
      <c r="AJ25" s="201">
        <v>0</v>
      </c>
      <c r="AK25" s="201">
        <v>0</v>
      </c>
      <c r="AL25" s="201">
        <v>0</v>
      </c>
      <c r="AM25" s="201">
        <v>0</v>
      </c>
      <c r="AN25" s="201">
        <v>0</v>
      </c>
      <c r="AO25" s="201">
        <v>0</v>
      </c>
      <c r="AP25" s="201">
        <v>0</v>
      </c>
      <c r="AQ25" s="201">
        <v>0</v>
      </c>
      <c r="AR25" s="201">
        <v>0</v>
      </c>
      <c r="AS25" s="201">
        <v>0</v>
      </c>
      <c r="AT25" s="201">
        <v>0</v>
      </c>
      <c r="AU25" s="201">
        <v>0</v>
      </c>
      <c r="AV25" s="201">
        <v>0</v>
      </c>
      <c r="AW25" s="201">
        <v>0</v>
      </c>
      <c r="AX25" s="201">
        <v>0</v>
      </c>
      <c r="AY25" s="201">
        <v>0</v>
      </c>
      <c r="AZ25" s="201">
        <v>0</v>
      </c>
      <c r="BA25" s="201">
        <v>0</v>
      </c>
      <c r="BB25" s="201">
        <v>0</v>
      </c>
      <c r="BC25" s="201">
        <v>0</v>
      </c>
      <c r="BD25" s="201">
        <v>0</v>
      </c>
      <c r="BE25" s="201">
        <v>0</v>
      </c>
      <c r="BF25" s="201">
        <v>0</v>
      </c>
      <c r="BG25" s="201">
        <v>0</v>
      </c>
      <c r="BH25" s="201">
        <v>0</v>
      </c>
      <c r="BI25" s="201">
        <v>0</v>
      </c>
      <c r="BJ25" s="201">
        <v>0</v>
      </c>
      <c r="BK25" s="201">
        <v>0</v>
      </c>
      <c r="BL25" s="201">
        <v>6</v>
      </c>
      <c r="BM25" s="201">
        <v>22</v>
      </c>
      <c r="BN25" s="201">
        <v>38</v>
      </c>
      <c r="BO25" s="201">
        <v>59</v>
      </c>
      <c r="BP25" s="201">
        <v>103</v>
      </c>
      <c r="BQ25" s="201">
        <v>180</v>
      </c>
      <c r="BR25" s="201">
        <v>248</v>
      </c>
      <c r="BS25" s="201">
        <v>325</v>
      </c>
      <c r="BT25" s="201">
        <v>379</v>
      </c>
      <c r="BU25" s="201">
        <v>398</v>
      </c>
      <c r="BV25" s="201">
        <v>412</v>
      </c>
      <c r="BW25" s="201">
        <v>461</v>
      </c>
      <c r="BX25" s="202">
        <v>446</v>
      </c>
      <c r="BY25" s="202">
        <v>427</v>
      </c>
      <c r="BZ25" s="202">
        <v>409</v>
      </c>
      <c r="CA25" s="203">
        <v>393</v>
      </c>
    </row>
    <row r="26" spans="2:79" x14ac:dyDescent="0.4">
      <c r="B26" s="205" t="s">
        <v>233</v>
      </c>
      <c r="D26" s="201">
        <v>0</v>
      </c>
      <c r="E26" s="201">
        <v>0</v>
      </c>
      <c r="F26" s="201">
        <v>0</v>
      </c>
      <c r="G26" s="201">
        <v>0</v>
      </c>
      <c r="H26" s="201">
        <v>0</v>
      </c>
      <c r="I26" s="201">
        <v>0</v>
      </c>
      <c r="J26" s="201">
        <v>0</v>
      </c>
      <c r="K26" s="201">
        <v>0</v>
      </c>
      <c r="L26" s="201">
        <v>0</v>
      </c>
      <c r="M26" s="201">
        <v>0</v>
      </c>
      <c r="N26" s="201">
        <v>0</v>
      </c>
      <c r="O26" s="201">
        <v>0</v>
      </c>
      <c r="P26" s="201">
        <v>0</v>
      </c>
      <c r="Q26" s="201">
        <v>0</v>
      </c>
      <c r="R26" s="201">
        <v>0</v>
      </c>
      <c r="S26" s="201">
        <v>0</v>
      </c>
      <c r="T26" s="201">
        <v>0</v>
      </c>
      <c r="U26" s="201">
        <v>0</v>
      </c>
      <c r="V26" s="201">
        <v>0</v>
      </c>
      <c r="W26" s="201">
        <v>0</v>
      </c>
      <c r="X26" s="201">
        <v>0</v>
      </c>
      <c r="Y26" s="201">
        <v>0</v>
      </c>
      <c r="Z26" s="201">
        <v>0</v>
      </c>
      <c r="AA26" s="201">
        <v>0</v>
      </c>
      <c r="AB26" s="201">
        <v>0</v>
      </c>
      <c r="AC26" s="201">
        <v>0</v>
      </c>
      <c r="AD26" s="201">
        <v>0</v>
      </c>
      <c r="AE26" s="201">
        <v>0</v>
      </c>
      <c r="AF26" s="201">
        <v>0</v>
      </c>
      <c r="AG26" s="201">
        <v>0</v>
      </c>
      <c r="AH26" s="201">
        <v>0</v>
      </c>
      <c r="AI26" s="201">
        <v>0</v>
      </c>
      <c r="AJ26" s="201">
        <v>0</v>
      </c>
      <c r="AK26" s="201">
        <v>0</v>
      </c>
      <c r="AL26" s="201">
        <v>0</v>
      </c>
      <c r="AM26" s="201">
        <v>0</v>
      </c>
      <c r="AN26" s="201">
        <v>0</v>
      </c>
      <c r="AO26" s="201">
        <v>0</v>
      </c>
      <c r="AP26" s="201">
        <v>0</v>
      </c>
      <c r="AQ26" s="201">
        <v>0</v>
      </c>
      <c r="AR26" s="201">
        <v>0</v>
      </c>
      <c r="AS26" s="201">
        <v>0</v>
      </c>
      <c r="AT26" s="201">
        <v>0</v>
      </c>
      <c r="AU26" s="201">
        <v>0</v>
      </c>
      <c r="AV26" s="201">
        <v>0</v>
      </c>
      <c r="AW26" s="201">
        <v>0</v>
      </c>
      <c r="AX26" s="201">
        <v>0</v>
      </c>
      <c r="AY26" s="201">
        <v>0</v>
      </c>
      <c r="AZ26" s="201">
        <v>0</v>
      </c>
      <c r="BA26" s="201">
        <v>0</v>
      </c>
      <c r="BB26" s="201">
        <v>0</v>
      </c>
      <c r="BC26" s="201">
        <v>0</v>
      </c>
      <c r="BD26" s="201">
        <v>0</v>
      </c>
      <c r="BE26" s="201">
        <v>0</v>
      </c>
      <c r="BF26" s="201">
        <v>0</v>
      </c>
      <c r="BG26" s="201">
        <v>0</v>
      </c>
      <c r="BH26" s="201">
        <v>0</v>
      </c>
      <c r="BI26" s="201">
        <v>0</v>
      </c>
      <c r="BJ26" s="201">
        <v>0</v>
      </c>
      <c r="BK26" s="201">
        <v>0</v>
      </c>
      <c r="BL26" s="201">
        <v>56</v>
      </c>
      <c r="BM26" s="201">
        <v>168</v>
      </c>
      <c r="BN26" s="201">
        <v>275</v>
      </c>
      <c r="BO26" s="201">
        <v>424</v>
      </c>
      <c r="BP26" s="201">
        <v>784</v>
      </c>
      <c r="BQ26" s="201">
        <v>1116</v>
      </c>
      <c r="BR26" s="201">
        <v>1340</v>
      </c>
      <c r="BS26" s="201">
        <v>1398</v>
      </c>
      <c r="BT26" s="201">
        <v>1381</v>
      </c>
      <c r="BU26" s="201">
        <v>1335</v>
      </c>
      <c r="BV26" s="201">
        <v>1222</v>
      </c>
      <c r="BW26" s="201">
        <v>1389</v>
      </c>
      <c r="BX26" s="202">
        <v>1390</v>
      </c>
      <c r="BY26" s="202">
        <v>1383</v>
      </c>
      <c r="BZ26" s="202">
        <v>1377</v>
      </c>
      <c r="CA26" s="203">
        <v>1373</v>
      </c>
    </row>
    <row r="27" spans="2:79" x14ac:dyDescent="0.4">
      <c r="B27" s="205" t="s">
        <v>234</v>
      </c>
      <c r="D27" s="201">
        <v>0</v>
      </c>
      <c r="E27" s="201">
        <v>0</v>
      </c>
      <c r="F27" s="201">
        <v>0</v>
      </c>
      <c r="G27" s="201">
        <v>0</v>
      </c>
      <c r="H27" s="201">
        <v>0</v>
      </c>
      <c r="I27" s="201">
        <v>0</v>
      </c>
      <c r="J27" s="201">
        <v>0</v>
      </c>
      <c r="K27" s="201">
        <v>0</v>
      </c>
      <c r="L27" s="201">
        <v>0</v>
      </c>
      <c r="M27" s="201">
        <v>0</v>
      </c>
      <c r="N27" s="201">
        <v>0</v>
      </c>
      <c r="O27" s="201">
        <v>0</v>
      </c>
      <c r="P27" s="201">
        <v>0</v>
      </c>
      <c r="Q27" s="201">
        <v>0</v>
      </c>
      <c r="R27" s="201">
        <v>0</v>
      </c>
      <c r="S27" s="201">
        <v>0</v>
      </c>
      <c r="T27" s="201">
        <v>0</v>
      </c>
      <c r="U27" s="201">
        <v>0</v>
      </c>
      <c r="V27" s="201">
        <v>0</v>
      </c>
      <c r="W27" s="201">
        <v>0</v>
      </c>
      <c r="X27" s="201">
        <v>0</v>
      </c>
      <c r="Y27" s="201">
        <v>0</v>
      </c>
      <c r="Z27" s="201">
        <v>0</v>
      </c>
      <c r="AA27" s="201">
        <v>0</v>
      </c>
      <c r="AB27" s="201">
        <v>0</v>
      </c>
      <c r="AC27" s="201">
        <v>0</v>
      </c>
      <c r="AD27" s="201">
        <v>0</v>
      </c>
      <c r="AE27" s="201">
        <v>0</v>
      </c>
      <c r="AF27" s="201">
        <v>0</v>
      </c>
      <c r="AG27" s="201">
        <v>0</v>
      </c>
      <c r="AH27" s="201">
        <v>0</v>
      </c>
      <c r="AI27" s="201">
        <v>0</v>
      </c>
      <c r="AJ27" s="201">
        <v>0</v>
      </c>
      <c r="AK27" s="201">
        <v>0</v>
      </c>
      <c r="AL27" s="201">
        <v>0</v>
      </c>
      <c r="AM27" s="201">
        <v>0</v>
      </c>
      <c r="AN27" s="201">
        <v>0</v>
      </c>
      <c r="AO27" s="201">
        <v>0</v>
      </c>
      <c r="AP27" s="201">
        <v>0</v>
      </c>
      <c r="AQ27" s="201">
        <v>0</v>
      </c>
      <c r="AR27" s="201">
        <v>0</v>
      </c>
      <c r="AS27" s="201">
        <v>0</v>
      </c>
      <c r="AT27" s="201">
        <v>0</v>
      </c>
      <c r="AU27" s="201">
        <v>0</v>
      </c>
      <c r="AV27" s="201">
        <v>0</v>
      </c>
      <c r="AW27" s="201">
        <v>0</v>
      </c>
      <c r="AX27" s="201">
        <v>0</v>
      </c>
      <c r="AY27" s="201">
        <v>0</v>
      </c>
      <c r="AZ27" s="201">
        <v>0</v>
      </c>
      <c r="BA27" s="201">
        <v>0</v>
      </c>
      <c r="BB27" s="201">
        <v>0</v>
      </c>
      <c r="BC27" s="201">
        <v>0</v>
      </c>
      <c r="BD27" s="201">
        <v>0</v>
      </c>
      <c r="BE27" s="201">
        <v>0</v>
      </c>
      <c r="BF27" s="201">
        <v>0</v>
      </c>
      <c r="BG27" s="201">
        <v>0</v>
      </c>
      <c r="BH27" s="201">
        <v>0</v>
      </c>
      <c r="BI27" s="201">
        <v>0</v>
      </c>
      <c r="BJ27" s="201">
        <v>0</v>
      </c>
      <c r="BK27" s="201">
        <v>0</v>
      </c>
      <c r="BL27" s="201">
        <v>16</v>
      </c>
      <c r="BM27" s="201">
        <v>56</v>
      </c>
      <c r="BN27" s="201">
        <v>67</v>
      </c>
      <c r="BO27" s="201">
        <v>65</v>
      </c>
      <c r="BP27" s="201">
        <v>114</v>
      </c>
      <c r="BQ27" s="201">
        <v>124</v>
      </c>
      <c r="BR27" s="201">
        <v>141</v>
      </c>
      <c r="BS27" s="201">
        <v>144</v>
      </c>
      <c r="BT27" s="201">
        <v>137</v>
      </c>
      <c r="BU27" s="201">
        <v>133</v>
      </c>
      <c r="BV27" s="201">
        <v>130</v>
      </c>
      <c r="BW27" s="201">
        <v>135</v>
      </c>
      <c r="BX27" s="202">
        <v>138</v>
      </c>
      <c r="BY27" s="202">
        <v>140</v>
      </c>
      <c r="BZ27" s="202">
        <v>141</v>
      </c>
      <c r="CA27" s="203">
        <v>142</v>
      </c>
    </row>
    <row r="28" spans="2:79" ht="26.25" customHeight="1" x14ac:dyDescent="0.4">
      <c r="B28" s="191" t="s">
        <v>152</v>
      </c>
      <c r="D28" s="201">
        <v>0</v>
      </c>
      <c r="E28" s="201">
        <v>0</v>
      </c>
      <c r="F28" s="201">
        <v>0</v>
      </c>
      <c r="G28" s="201">
        <v>0</v>
      </c>
      <c r="H28" s="201">
        <v>0</v>
      </c>
      <c r="I28" s="201">
        <v>0</v>
      </c>
      <c r="J28" s="201">
        <v>0</v>
      </c>
      <c r="K28" s="201">
        <v>0</v>
      </c>
      <c r="L28" s="201">
        <v>0</v>
      </c>
      <c r="M28" s="201">
        <v>0</v>
      </c>
      <c r="N28" s="201">
        <v>0</v>
      </c>
      <c r="O28" s="201">
        <v>0</v>
      </c>
      <c r="P28" s="201">
        <v>0</v>
      </c>
      <c r="Q28" s="201">
        <v>0</v>
      </c>
      <c r="R28" s="201">
        <v>0</v>
      </c>
      <c r="S28" s="201">
        <v>0</v>
      </c>
      <c r="T28" s="201">
        <v>0</v>
      </c>
      <c r="U28" s="201">
        <v>0</v>
      </c>
      <c r="V28" s="201">
        <v>0</v>
      </c>
      <c r="W28" s="201">
        <v>0</v>
      </c>
      <c r="X28" s="201">
        <v>0</v>
      </c>
      <c r="Y28" s="201">
        <v>0</v>
      </c>
      <c r="Z28" s="201">
        <v>0</v>
      </c>
      <c r="AA28" s="201">
        <v>0</v>
      </c>
      <c r="AB28" s="201">
        <v>0</v>
      </c>
      <c r="AC28" s="201">
        <v>0</v>
      </c>
      <c r="AD28" s="201">
        <v>0</v>
      </c>
      <c r="AE28" s="201">
        <v>0</v>
      </c>
      <c r="AF28" s="201">
        <v>0</v>
      </c>
      <c r="AG28" s="201">
        <v>0</v>
      </c>
      <c r="AH28" s="201">
        <v>0</v>
      </c>
      <c r="AI28" s="201">
        <v>0</v>
      </c>
      <c r="AJ28" s="201">
        <v>96</v>
      </c>
      <c r="AK28" s="201">
        <v>124</v>
      </c>
      <c r="AL28" s="201">
        <v>165</v>
      </c>
      <c r="AM28" s="201">
        <v>195</v>
      </c>
      <c r="AN28" s="201">
        <v>201</v>
      </c>
      <c r="AO28" s="201">
        <v>200</v>
      </c>
      <c r="AP28" s="201">
        <v>210</v>
      </c>
      <c r="AQ28" s="201">
        <v>217</v>
      </c>
      <c r="AR28" s="201">
        <v>277</v>
      </c>
      <c r="AS28" s="201">
        <v>308</v>
      </c>
      <c r="AT28" s="201">
        <v>327</v>
      </c>
      <c r="AU28" s="201">
        <v>365</v>
      </c>
      <c r="AV28" s="201">
        <v>431</v>
      </c>
      <c r="AW28" s="201">
        <v>512</v>
      </c>
      <c r="AX28" s="201">
        <v>575</v>
      </c>
      <c r="AY28" s="201">
        <v>638</v>
      </c>
      <c r="AZ28" s="201">
        <v>714</v>
      </c>
      <c r="BA28" s="201">
        <v>758</v>
      </c>
      <c r="BB28" s="201">
        <v>782</v>
      </c>
      <c r="BC28" s="201">
        <v>537</v>
      </c>
      <c r="BD28" s="201">
        <v>0</v>
      </c>
      <c r="BE28" s="201">
        <v>0</v>
      </c>
      <c r="BF28" s="201">
        <v>0</v>
      </c>
      <c r="BG28" s="201">
        <v>0</v>
      </c>
      <c r="BH28" s="201">
        <v>0</v>
      </c>
      <c r="BI28" s="201">
        <v>0</v>
      </c>
      <c r="BJ28" s="201">
        <v>0</v>
      </c>
      <c r="BK28" s="201">
        <v>0</v>
      </c>
      <c r="BL28" s="201">
        <v>0</v>
      </c>
      <c r="BM28" s="201">
        <v>0</v>
      </c>
      <c r="BN28" s="201">
        <v>0</v>
      </c>
      <c r="BO28" s="201">
        <v>0</v>
      </c>
      <c r="BP28" s="201">
        <v>0</v>
      </c>
      <c r="BQ28" s="201">
        <v>0</v>
      </c>
      <c r="BR28" s="201">
        <v>0</v>
      </c>
      <c r="BS28" s="201">
        <v>0</v>
      </c>
      <c r="BT28" s="201">
        <v>0</v>
      </c>
      <c r="BU28" s="201">
        <v>0</v>
      </c>
      <c r="BV28" s="201">
        <v>0</v>
      </c>
      <c r="BW28" s="201">
        <v>0</v>
      </c>
      <c r="BX28" s="202">
        <v>0</v>
      </c>
      <c r="BY28" s="202">
        <v>0</v>
      </c>
      <c r="BZ28" s="202">
        <v>0</v>
      </c>
      <c r="CA28" s="203">
        <v>0</v>
      </c>
    </row>
    <row r="29" spans="2:79" x14ac:dyDescent="0.4">
      <c r="B29" s="191" t="s">
        <v>156</v>
      </c>
      <c r="D29" s="201">
        <v>0</v>
      </c>
      <c r="E29" s="201">
        <v>0</v>
      </c>
      <c r="F29" s="201">
        <v>0</v>
      </c>
      <c r="G29" s="201">
        <v>0</v>
      </c>
      <c r="H29" s="201">
        <v>0</v>
      </c>
      <c r="I29" s="201">
        <v>0</v>
      </c>
      <c r="J29" s="201">
        <v>0</v>
      </c>
      <c r="K29" s="201">
        <v>0</v>
      </c>
      <c r="L29" s="201">
        <v>0</v>
      </c>
      <c r="M29" s="201">
        <v>0</v>
      </c>
      <c r="N29" s="201">
        <v>0</v>
      </c>
      <c r="O29" s="201">
        <v>0</v>
      </c>
      <c r="P29" s="201">
        <v>0</v>
      </c>
      <c r="Q29" s="201">
        <v>0</v>
      </c>
      <c r="R29" s="201">
        <v>0</v>
      </c>
      <c r="S29" s="201">
        <v>0</v>
      </c>
      <c r="T29" s="201">
        <v>0</v>
      </c>
      <c r="U29" s="201">
        <v>0</v>
      </c>
      <c r="V29" s="201">
        <v>0</v>
      </c>
      <c r="W29" s="201">
        <v>0</v>
      </c>
      <c r="X29" s="201">
        <v>0</v>
      </c>
      <c r="Y29" s="201">
        <v>0</v>
      </c>
      <c r="Z29" s="201">
        <v>0</v>
      </c>
      <c r="AA29" s="201">
        <v>0</v>
      </c>
      <c r="AB29" s="201">
        <v>0</v>
      </c>
      <c r="AC29" s="201">
        <v>0</v>
      </c>
      <c r="AD29" s="201">
        <v>0</v>
      </c>
      <c r="AE29" s="201">
        <v>0</v>
      </c>
      <c r="AF29" s="201">
        <v>0</v>
      </c>
      <c r="AG29" s="201">
        <v>0</v>
      </c>
      <c r="AH29" s="201">
        <v>3408</v>
      </c>
      <c r="AI29" s="201">
        <v>3314</v>
      </c>
      <c r="AJ29" s="201">
        <v>3556</v>
      </c>
      <c r="AK29" s="201">
        <v>4151</v>
      </c>
      <c r="AL29" s="201">
        <v>4431</v>
      </c>
      <c r="AM29" s="201">
        <v>4750</v>
      </c>
      <c r="AN29" s="201">
        <v>4825</v>
      </c>
      <c r="AO29" s="201">
        <v>4860</v>
      </c>
      <c r="AP29" s="201">
        <v>4900</v>
      </c>
      <c r="AQ29" s="201">
        <v>4860</v>
      </c>
      <c r="AR29" s="201">
        <v>3996</v>
      </c>
      <c r="AS29" s="201">
        <v>3886</v>
      </c>
      <c r="AT29" s="201">
        <v>3950</v>
      </c>
      <c r="AU29" s="201">
        <v>4120</v>
      </c>
      <c r="AV29" s="201">
        <v>4380</v>
      </c>
      <c r="AW29" s="201">
        <v>4601</v>
      </c>
      <c r="AX29" s="201">
        <v>4692</v>
      </c>
      <c r="AY29" s="201">
        <v>4757</v>
      </c>
      <c r="AZ29" s="201">
        <v>4740</v>
      </c>
      <c r="BA29" s="201">
        <v>4588</v>
      </c>
      <c r="BB29" s="201">
        <v>4423</v>
      </c>
      <c r="BC29" s="201">
        <v>4187</v>
      </c>
      <c r="BD29" s="201">
        <v>3946</v>
      </c>
      <c r="BE29" s="201">
        <v>3846</v>
      </c>
      <c r="BF29" s="201">
        <v>3807</v>
      </c>
      <c r="BG29" s="201">
        <v>3812</v>
      </c>
      <c r="BH29" s="201">
        <v>3940</v>
      </c>
      <c r="BI29" s="201">
        <v>3986</v>
      </c>
      <c r="BJ29" s="201">
        <v>4021</v>
      </c>
      <c r="BK29" s="201">
        <v>4036</v>
      </c>
      <c r="BL29" s="201">
        <v>4166</v>
      </c>
      <c r="BM29" s="201">
        <v>4547</v>
      </c>
      <c r="BN29" s="201">
        <v>4798</v>
      </c>
      <c r="BO29" s="201">
        <v>4932</v>
      </c>
      <c r="BP29" s="201">
        <v>5053</v>
      </c>
      <c r="BQ29" s="201">
        <v>5026</v>
      </c>
      <c r="BR29" s="201">
        <v>4921</v>
      </c>
      <c r="BS29" s="201">
        <v>4777</v>
      </c>
      <c r="BT29" s="201">
        <v>4594</v>
      </c>
      <c r="BU29" s="201">
        <v>4371</v>
      </c>
      <c r="BV29" s="201">
        <v>3981</v>
      </c>
      <c r="BW29" s="201">
        <v>4476</v>
      </c>
      <c r="BX29" s="202">
        <v>4437</v>
      </c>
      <c r="BY29" s="202">
        <v>4416</v>
      </c>
      <c r="BZ29" s="202">
        <v>4432</v>
      </c>
      <c r="CA29" s="203">
        <v>4431</v>
      </c>
    </row>
    <row r="30" spans="2:79" x14ac:dyDescent="0.4">
      <c r="B30" s="123" t="s">
        <v>191</v>
      </c>
      <c r="D30" s="201">
        <v>0</v>
      </c>
      <c r="E30" s="201">
        <v>0</v>
      </c>
      <c r="F30" s="201">
        <v>0</v>
      </c>
      <c r="G30" s="201">
        <v>0</v>
      </c>
      <c r="H30" s="201">
        <v>0</v>
      </c>
      <c r="I30" s="201">
        <v>0</v>
      </c>
      <c r="J30" s="201">
        <v>0</v>
      </c>
      <c r="K30" s="201">
        <v>0</v>
      </c>
      <c r="L30" s="201">
        <v>0</v>
      </c>
      <c r="M30" s="201">
        <v>0</v>
      </c>
      <c r="N30" s="201">
        <v>0</v>
      </c>
      <c r="O30" s="201">
        <v>0</v>
      </c>
      <c r="P30" s="201">
        <v>0</v>
      </c>
      <c r="Q30" s="201">
        <v>0</v>
      </c>
      <c r="R30" s="201">
        <v>0</v>
      </c>
      <c r="S30" s="201">
        <v>0</v>
      </c>
      <c r="T30" s="201">
        <v>0</v>
      </c>
      <c r="U30" s="201">
        <v>0</v>
      </c>
      <c r="V30" s="201">
        <v>0</v>
      </c>
      <c r="W30" s="201">
        <v>0</v>
      </c>
      <c r="X30" s="201">
        <v>0</v>
      </c>
      <c r="Y30" s="201">
        <v>0</v>
      </c>
      <c r="Z30" s="201">
        <v>0</v>
      </c>
      <c r="AA30" s="201">
        <v>0</v>
      </c>
      <c r="AB30" s="201">
        <v>0</v>
      </c>
      <c r="AC30" s="201">
        <v>0</v>
      </c>
      <c r="AD30" s="201">
        <v>0</v>
      </c>
      <c r="AE30" s="201">
        <v>0</v>
      </c>
      <c r="AF30" s="201">
        <v>0</v>
      </c>
      <c r="AG30" s="201">
        <v>0</v>
      </c>
      <c r="AH30" s="201">
        <v>0</v>
      </c>
      <c r="AI30" s="201">
        <v>0</v>
      </c>
      <c r="AJ30" s="201">
        <v>0</v>
      </c>
      <c r="AK30" s="201">
        <v>0</v>
      </c>
      <c r="AL30" s="201">
        <v>0</v>
      </c>
      <c r="AM30" s="201">
        <v>0</v>
      </c>
      <c r="AN30" s="201">
        <v>0</v>
      </c>
      <c r="AO30" s="201">
        <v>0</v>
      </c>
      <c r="AP30" s="201">
        <v>0</v>
      </c>
      <c r="AQ30" s="201">
        <v>0</v>
      </c>
      <c r="AR30" s="201">
        <v>0</v>
      </c>
      <c r="AS30" s="201">
        <v>0</v>
      </c>
      <c r="AT30" s="201">
        <v>0</v>
      </c>
      <c r="AU30" s="201">
        <v>0</v>
      </c>
      <c r="AV30" s="201">
        <v>0</v>
      </c>
      <c r="AW30" s="201">
        <v>0</v>
      </c>
      <c r="AX30" s="201">
        <v>0</v>
      </c>
      <c r="AY30" s="201">
        <v>0</v>
      </c>
      <c r="AZ30" s="201">
        <v>0</v>
      </c>
      <c r="BA30" s="201">
        <v>0</v>
      </c>
      <c r="BB30" s="201">
        <v>0</v>
      </c>
      <c r="BC30" s="201">
        <v>0</v>
      </c>
      <c r="BD30" s="201">
        <v>0</v>
      </c>
      <c r="BE30" s="201">
        <v>0</v>
      </c>
      <c r="BF30" s="201">
        <v>0</v>
      </c>
      <c r="BG30" s="201">
        <v>0</v>
      </c>
      <c r="BH30" s="201">
        <v>0</v>
      </c>
      <c r="BI30" s="201">
        <v>0</v>
      </c>
      <c r="BJ30" s="201">
        <v>0</v>
      </c>
      <c r="BK30" s="201">
        <v>0</v>
      </c>
      <c r="BL30" s="201">
        <v>3796</v>
      </c>
      <c r="BM30" s="201">
        <v>3966</v>
      </c>
      <c r="BN30" s="201">
        <v>4155</v>
      </c>
      <c r="BO30" s="201">
        <v>4237</v>
      </c>
      <c r="BP30" s="201">
        <v>4309</v>
      </c>
      <c r="BQ30" s="201">
        <v>4365</v>
      </c>
      <c r="BR30" s="201">
        <v>4440</v>
      </c>
      <c r="BS30" s="201">
        <v>4410</v>
      </c>
      <c r="BT30" s="201">
        <v>4287</v>
      </c>
      <c r="BU30" s="201">
        <v>4098</v>
      </c>
      <c r="BV30" s="201">
        <v>3772</v>
      </c>
      <c r="BW30" s="201">
        <v>4062</v>
      </c>
      <c r="BX30" s="202">
        <v>4012</v>
      </c>
      <c r="BY30" s="202">
        <v>3986</v>
      </c>
      <c r="BZ30" s="202">
        <v>4001</v>
      </c>
      <c r="CA30" s="203">
        <v>3999</v>
      </c>
    </row>
    <row r="31" spans="2:79" x14ac:dyDescent="0.4">
      <c r="B31" s="123" t="s">
        <v>192</v>
      </c>
      <c r="D31" s="201">
        <v>0</v>
      </c>
      <c r="E31" s="201">
        <v>0</v>
      </c>
      <c r="F31" s="201">
        <v>0</v>
      </c>
      <c r="G31" s="201">
        <v>0</v>
      </c>
      <c r="H31" s="201">
        <v>0</v>
      </c>
      <c r="I31" s="201">
        <v>0</v>
      </c>
      <c r="J31" s="201">
        <v>0</v>
      </c>
      <c r="K31" s="201">
        <v>0</v>
      </c>
      <c r="L31" s="201">
        <v>0</v>
      </c>
      <c r="M31" s="201">
        <v>0</v>
      </c>
      <c r="N31" s="201">
        <v>0</v>
      </c>
      <c r="O31" s="201">
        <v>0</v>
      </c>
      <c r="P31" s="201">
        <v>0</v>
      </c>
      <c r="Q31" s="201">
        <v>0</v>
      </c>
      <c r="R31" s="201">
        <v>0</v>
      </c>
      <c r="S31" s="201">
        <v>0</v>
      </c>
      <c r="T31" s="201">
        <v>0</v>
      </c>
      <c r="U31" s="201">
        <v>0</v>
      </c>
      <c r="V31" s="201">
        <v>0</v>
      </c>
      <c r="W31" s="201">
        <v>0</v>
      </c>
      <c r="X31" s="201">
        <v>0</v>
      </c>
      <c r="Y31" s="201">
        <v>0</v>
      </c>
      <c r="Z31" s="201">
        <v>0</v>
      </c>
      <c r="AA31" s="201">
        <v>0</v>
      </c>
      <c r="AB31" s="201">
        <v>0</v>
      </c>
      <c r="AC31" s="201">
        <v>0</v>
      </c>
      <c r="AD31" s="201">
        <v>0</v>
      </c>
      <c r="AE31" s="201">
        <v>0</v>
      </c>
      <c r="AF31" s="201">
        <v>0</v>
      </c>
      <c r="AG31" s="201">
        <v>0</v>
      </c>
      <c r="AH31" s="201">
        <v>0</v>
      </c>
      <c r="AI31" s="201">
        <v>0</v>
      </c>
      <c r="AJ31" s="201">
        <v>0</v>
      </c>
      <c r="AK31" s="201">
        <v>0</v>
      </c>
      <c r="AL31" s="201">
        <v>0</v>
      </c>
      <c r="AM31" s="201">
        <v>0</v>
      </c>
      <c r="AN31" s="201">
        <v>0</v>
      </c>
      <c r="AO31" s="201">
        <v>0</v>
      </c>
      <c r="AP31" s="201">
        <v>0</v>
      </c>
      <c r="AQ31" s="201">
        <v>0</v>
      </c>
      <c r="AR31" s="201">
        <v>0</v>
      </c>
      <c r="AS31" s="201">
        <v>0</v>
      </c>
      <c r="AT31" s="201">
        <v>0</v>
      </c>
      <c r="AU31" s="201">
        <v>0</v>
      </c>
      <c r="AV31" s="201">
        <v>0</v>
      </c>
      <c r="AW31" s="201">
        <v>0</v>
      </c>
      <c r="AX31" s="201">
        <v>0</v>
      </c>
      <c r="AY31" s="201">
        <v>0</v>
      </c>
      <c r="AZ31" s="201">
        <v>0</v>
      </c>
      <c r="BA31" s="201">
        <v>0</v>
      </c>
      <c r="BB31" s="201">
        <v>0</v>
      </c>
      <c r="BC31" s="201">
        <v>0</v>
      </c>
      <c r="BD31" s="201">
        <v>0</v>
      </c>
      <c r="BE31" s="201">
        <v>0</v>
      </c>
      <c r="BF31" s="201">
        <v>0</v>
      </c>
      <c r="BG31" s="201">
        <v>0</v>
      </c>
      <c r="BH31" s="201">
        <v>0</v>
      </c>
      <c r="BI31" s="201">
        <v>0</v>
      </c>
      <c r="BJ31" s="201">
        <v>0</v>
      </c>
      <c r="BK31" s="201">
        <v>0</v>
      </c>
      <c r="BL31" s="201">
        <v>370</v>
      </c>
      <c r="BM31" s="201">
        <v>580</v>
      </c>
      <c r="BN31" s="201">
        <v>643</v>
      </c>
      <c r="BO31" s="201">
        <v>696</v>
      </c>
      <c r="BP31" s="201">
        <v>744</v>
      </c>
      <c r="BQ31" s="201">
        <v>661</v>
      </c>
      <c r="BR31" s="201">
        <v>481</v>
      </c>
      <c r="BS31" s="201">
        <v>367</v>
      </c>
      <c r="BT31" s="201">
        <v>307</v>
      </c>
      <c r="BU31" s="201">
        <v>273</v>
      </c>
      <c r="BV31" s="201">
        <v>208</v>
      </c>
      <c r="BW31" s="201">
        <v>414</v>
      </c>
      <c r="BX31" s="202">
        <v>426</v>
      </c>
      <c r="BY31" s="202">
        <v>429</v>
      </c>
      <c r="BZ31" s="202">
        <v>431</v>
      </c>
      <c r="CA31" s="203">
        <v>432</v>
      </c>
    </row>
    <row r="32" spans="2:79" x14ac:dyDescent="0.4">
      <c r="B32" s="191" t="s">
        <v>160</v>
      </c>
      <c r="D32" s="206">
        <v>0</v>
      </c>
      <c r="E32" s="206">
        <v>0</v>
      </c>
      <c r="F32" s="206">
        <v>0</v>
      </c>
      <c r="G32" s="206">
        <v>0</v>
      </c>
      <c r="H32" s="206">
        <v>0</v>
      </c>
      <c r="I32" s="206">
        <v>0</v>
      </c>
      <c r="J32" s="206">
        <v>0</v>
      </c>
      <c r="K32" s="206">
        <v>0</v>
      </c>
      <c r="L32" s="206">
        <v>0</v>
      </c>
      <c r="M32" s="206">
        <v>0</v>
      </c>
      <c r="N32" s="206">
        <v>0</v>
      </c>
      <c r="O32" s="206">
        <v>0</v>
      </c>
      <c r="P32" s="206">
        <v>0</v>
      </c>
      <c r="Q32" s="206">
        <v>0</v>
      </c>
      <c r="R32" s="206">
        <v>0</v>
      </c>
      <c r="S32" s="206">
        <v>0</v>
      </c>
      <c r="T32" s="206">
        <v>0</v>
      </c>
      <c r="U32" s="206">
        <v>0</v>
      </c>
      <c r="V32" s="206">
        <v>0</v>
      </c>
      <c r="W32" s="206">
        <v>0</v>
      </c>
      <c r="X32" s="206">
        <v>0</v>
      </c>
      <c r="Y32" s="206">
        <v>0</v>
      </c>
      <c r="Z32" s="206">
        <v>0</v>
      </c>
      <c r="AA32" s="206">
        <v>0</v>
      </c>
      <c r="AB32" s="206">
        <v>0</v>
      </c>
      <c r="AC32" s="206">
        <v>0</v>
      </c>
      <c r="AD32" s="206">
        <v>0</v>
      </c>
      <c r="AE32" s="206">
        <v>0</v>
      </c>
      <c r="AF32" s="206">
        <v>0</v>
      </c>
      <c r="AG32" s="206">
        <v>0</v>
      </c>
      <c r="AH32" s="206">
        <v>0</v>
      </c>
      <c r="AI32" s="206">
        <v>0</v>
      </c>
      <c r="AJ32" s="206">
        <v>0</v>
      </c>
      <c r="AK32" s="206">
        <v>0</v>
      </c>
      <c r="AL32" s="206">
        <v>0</v>
      </c>
      <c r="AM32" s="206">
        <v>0</v>
      </c>
      <c r="AN32" s="206">
        <v>0</v>
      </c>
      <c r="AO32" s="206">
        <v>0</v>
      </c>
      <c r="AP32" s="206">
        <v>0</v>
      </c>
      <c r="AQ32" s="206">
        <v>0</v>
      </c>
      <c r="AR32" s="206">
        <v>0</v>
      </c>
      <c r="AS32" s="206">
        <v>0</v>
      </c>
      <c r="AT32" s="206">
        <v>0</v>
      </c>
      <c r="AU32" s="206">
        <v>0</v>
      </c>
      <c r="AV32" s="206">
        <v>0</v>
      </c>
      <c r="AW32" s="206">
        <v>0</v>
      </c>
      <c r="AX32" s="206">
        <v>0</v>
      </c>
      <c r="AY32" s="206">
        <v>2490</v>
      </c>
      <c r="AZ32" s="206">
        <v>2455</v>
      </c>
      <c r="BA32" s="206">
        <v>2437</v>
      </c>
      <c r="BB32" s="206">
        <v>2371</v>
      </c>
      <c r="BC32" s="206">
        <v>2354</v>
      </c>
      <c r="BD32" s="206">
        <v>2391</v>
      </c>
      <c r="BE32" s="206">
        <v>2430</v>
      </c>
      <c r="BF32" s="206">
        <v>2483</v>
      </c>
      <c r="BG32" s="206">
        <v>2504</v>
      </c>
      <c r="BH32" s="206">
        <v>2510</v>
      </c>
      <c r="BI32" s="206">
        <v>2475</v>
      </c>
      <c r="BJ32" s="206">
        <v>2443</v>
      </c>
      <c r="BK32" s="206">
        <v>2415</v>
      </c>
      <c r="BL32" s="206">
        <v>2332</v>
      </c>
      <c r="BM32" s="206">
        <v>2031</v>
      </c>
      <c r="BN32" s="206">
        <v>1827</v>
      </c>
      <c r="BO32" s="206">
        <v>1577</v>
      </c>
      <c r="BP32" s="206">
        <v>965</v>
      </c>
      <c r="BQ32" s="206">
        <v>366</v>
      </c>
      <c r="BR32" s="206">
        <v>133</v>
      </c>
      <c r="BS32" s="206">
        <v>74</v>
      </c>
      <c r="BT32" s="206">
        <v>52</v>
      </c>
      <c r="BU32" s="206">
        <v>40</v>
      </c>
      <c r="BV32" s="206">
        <v>35</v>
      </c>
      <c r="BW32" s="206">
        <v>36</v>
      </c>
      <c r="BX32" s="207">
        <v>37</v>
      </c>
      <c r="BY32" s="207">
        <v>37</v>
      </c>
      <c r="BZ32" s="207">
        <v>38</v>
      </c>
      <c r="CA32" s="208">
        <v>38</v>
      </c>
    </row>
    <row r="33" spans="2:79" x14ac:dyDescent="0.4">
      <c r="B33" s="205" t="s">
        <v>228</v>
      </c>
      <c r="D33" s="206">
        <v>0</v>
      </c>
      <c r="E33" s="206">
        <v>0</v>
      </c>
      <c r="F33" s="206">
        <v>0</v>
      </c>
      <c r="G33" s="206">
        <v>0</v>
      </c>
      <c r="H33" s="206">
        <v>0</v>
      </c>
      <c r="I33" s="206">
        <v>0</v>
      </c>
      <c r="J33" s="206">
        <v>0</v>
      </c>
      <c r="K33" s="206">
        <v>0</v>
      </c>
      <c r="L33" s="206">
        <v>0</v>
      </c>
      <c r="M33" s="206">
        <v>0</v>
      </c>
      <c r="N33" s="206">
        <v>0</v>
      </c>
      <c r="O33" s="206">
        <v>0</v>
      </c>
      <c r="P33" s="206">
        <v>0</v>
      </c>
      <c r="Q33" s="206">
        <v>0</v>
      </c>
      <c r="R33" s="206">
        <v>0</v>
      </c>
      <c r="S33" s="206">
        <v>0</v>
      </c>
      <c r="T33" s="206">
        <v>0</v>
      </c>
      <c r="U33" s="206">
        <v>0</v>
      </c>
      <c r="V33" s="206">
        <v>0</v>
      </c>
      <c r="W33" s="206">
        <v>0</v>
      </c>
      <c r="X33" s="206">
        <v>0</v>
      </c>
      <c r="Y33" s="206">
        <v>0</v>
      </c>
      <c r="Z33" s="206">
        <v>0</v>
      </c>
      <c r="AA33" s="206">
        <v>0</v>
      </c>
      <c r="AB33" s="206">
        <v>0</v>
      </c>
      <c r="AC33" s="206">
        <v>0</v>
      </c>
      <c r="AD33" s="206">
        <v>0</v>
      </c>
      <c r="AE33" s="206">
        <v>0</v>
      </c>
      <c r="AF33" s="206">
        <v>0</v>
      </c>
      <c r="AG33" s="206">
        <v>0</v>
      </c>
      <c r="AH33" s="206">
        <v>0</v>
      </c>
      <c r="AI33" s="206">
        <v>0</v>
      </c>
      <c r="AJ33" s="206">
        <v>0</v>
      </c>
      <c r="AK33" s="206">
        <v>0</v>
      </c>
      <c r="AL33" s="206">
        <v>0</v>
      </c>
      <c r="AM33" s="206">
        <v>0</v>
      </c>
      <c r="AN33" s="206">
        <v>0</v>
      </c>
      <c r="AO33" s="206">
        <v>0</v>
      </c>
      <c r="AP33" s="206">
        <v>0</v>
      </c>
      <c r="AQ33" s="206">
        <v>0</v>
      </c>
      <c r="AR33" s="206">
        <v>0</v>
      </c>
      <c r="AS33" s="206">
        <v>0</v>
      </c>
      <c r="AT33" s="206">
        <v>0</v>
      </c>
      <c r="AU33" s="206">
        <v>0</v>
      </c>
      <c r="AV33" s="206">
        <v>0</v>
      </c>
      <c r="AW33" s="206">
        <v>0</v>
      </c>
      <c r="AX33" s="206">
        <v>0</v>
      </c>
      <c r="AY33" s="206">
        <v>1899</v>
      </c>
      <c r="AZ33" s="206">
        <v>1832</v>
      </c>
      <c r="BA33" s="206">
        <v>1765</v>
      </c>
      <c r="BB33" s="206">
        <v>1660</v>
      </c>
      <c r="BC33" s="206">
        <v>1595</v>
      </c>
      <c r="BD33" s="206">
        <v>1580</v>
      </c>
      <c r="BE33" s="206">
        <v>1574</v>
      </c>
      <c r="BF33" s="206">
        <v>1586</v>
      </c>
      <c r="BG33" s="206">
        <v>1570</v>
      </c>
      <c r="BH33" s="206">
        <v>1543</v>
      </c>
      <c r="BI33" s="206">
        <v>1500</v>
      </c>
      <c r="BJ33" s="206">
        <v>1456</v>
      </c>
      <c r="BK33" s="206">
        <v>1413</v>
      </c>
      <c r="BL33" s="206">
        <v>1346</v>
      </c>
      <c r="BM33" s="206">
        <v>1177</v>
      </c>
      <c r="BN33" s="206">
        <v>1054</v>
      </c>
      <c r="BO33" s="206">
        <v>909</v>
      </c>
      <c r="BP33" s="206">
        <v>566</v>
      </c>
      <c r="BQ33" s="206">
        <v>192</v>
      </c>
      <c r="BR33" s="206">
        <v>38</v>
      </c>
      <c r="BS33" s="206">
        <v>10</v>
      </c>
      <c r="BT33" s="206">
        <v>3</v>
      </c>
      <c r="BU33" s="206">
        <v>2</v>
      </c>
      <c r="BV33" s="206">
        <v>0</v>
      </c>
      <c r="BW33" s="206">
        <v>0</v>
      </c>
      <c r="BX33" s="207">
        <v>0</v>
      </c>
      <c r="BY33" s="207">
        <v>0</v>
      </c>
      <c r="BZ33" s="207">
        <v>0</v>
      </c>
      <c r="CA33" s="208">
        <v>0</v>
      </c>
    </row>
    <row r="34" spans="2:79" x14ac:dyDescent="0.4">
      <c r="B34" s="205" t="s">
        <v>234</v>
      </c>
      <c r="D34" s="206">
        <v>0</v>
      </c>
      <c r="E34" s="206">
        <v>0</v>
      </c>
      <c r="F34" s="206">
        <v>0</v>
      </c>
      <c r="G34" s="206">
        <v>0</v>
      </c>
      <c r="H34" s="206">
        <v>0</v>
      </c>
      <c r="I34" s="206">
        <v>0</v>
      </c>
      <c r="J34" s="206">
        <v>0</v>
      </c>
      <c r="K34" s="206">
        <v>0</v>
      </c>
      <c r="L34" s="206">
        <v>0</v>
      </c>
      <c r="M34" s="206">
        <v>0</v>
      </c>
      <c r="N34" s="206">
        <v>0</v>
      </c>
      <c r="O34" s="206">
        <v>0</v>
      </c>
      <c r="P34" s="206">
        <v>0</v>
      </c>
      <c r="Q34" s="206">
        <v>0</v>
      </c>
      <c r="R34" s="206">
        <v>0</v>
      </c>
      <c r="S34" s="206">
        <v>0</v>
      </c>
      <c r="T34" s="206">
        <v>0</v>
      </c>
      <c r="U34" s="206">
        <v>0</v>
      </c>
      <c r="V34" s="206">
        <v>0</v>
      </c>
      <c r="W34" s="206">
        <v>0</v>
      </c>
      <c r="X34" s="206">
        <v>0</v>
      </c>
      <c r="Y34" s="206">
        <v>0</v>
      </c>
      <c r="Z34" s="206">
        <v>0</v>
      </c>
      <c r="AA34" s="206">
        <v>0</v>
      </c>
      <c r="AB34" s="206">
        <v>0</v>
      </c>
      <c r="AC34" s="206">
        <v>0</v>
      </c>
      <c r="AD34" s="206">
        <v>0</v>
      </c>
      <c r="AE34" s="206">
        <v>0</v>
      </c>
      <c r="AF34" s="206">
        <v>0</v>
      </c>
      <c r="AG34" s="206">
        <v>0</v>
      </c>
      <c r="AH34" s="206">
        <v>0</v>
      </c>
      <c r="AI34" s="206">
        <v>0</v>
      </c>
      <c r="AJ34" s="206">
        <v>0</v>
      </c>
      <c r="AK34" s="206">
        <v>0</v>
      </c>
      <c r="AL34" s="206">
        <v>0</v>
      </c>
      <c r="AM34" s="206">
        <v>0</v>
      </c>
      <c r="AN34" s="206">
        <v>0</v>
      </c>
      <c r="AO34" s="206">
        <v>0</v>
      </c>
      <c r="AP34" s="206">
        <v>0</v>
      </c>
      <c r="AQ34" s="206">
        <v>0</v>
      </c>
      <c r="AR34" s="206">
        <v>0</v>
      </c>
      <c r="AS34" s="206">
        <v>0</v>
      </c>
      <c r="AT34" s="206">
        <v>0</v>
      </c>
      <c r="AU34" s="206">
        <v>0</v>
      </c>
      <c r="AV34" s="206">
        <v>0</v>
      </c>
      <c r="AW34" s="206">
        <v>0</v>
      </c>
      <c r="AX34" s="206">
        <v>0</v>
      </c>
      <c r="AY34" s="206">
        <v>590</v>
      </c>
      <c r="AZ34" s="206">
        <v>623</v>
      </c>
      <c r="BA34" s="206">
        <v>671</v>
      </c>
      <c r="BB34" s="206">
        <v>712</v>
      </c>
      <c r="BC34" s="206">
        <v>759</v>
      </c>
      <c r="BD34" s="206">
        <v>811</v>
      </c>
      <c r="BE34" s="206">
        <v>856</v>
      </c>
      <c r="BF34" s="206">
        <v>898</v>
      </c>
      <c r="BG34" s="206">
        <v>934</v>
      </c>
      <c r="BH34" s="206">
        <v>967</v>
      </c>
      <c r="BI34" s="206">
        <v>975</v>
      </c>
      <c r="BJ34" s="206">
        <v>987</v>
      </c>
      <c r="BK34" s="206">
        <v>1002</v>
      </c>
      <c r="BL34" s="206">
        <v>986</v>
      </c>
      <c r="BM34" s="206">
        <v>854</v>
      </c>
      <c r="BN34" s="206">
        <v>773</v>
      </c>
      <c r="BO34" s="206">
        <v>668</v>
      </c>
      <c r="BP34" s="206">
        <v>399</v>
      </c>
      <c r="BQ34" s="206">
        <v>174</v>
      </c>
      <c r="BR34" s="206">
        <v>95</v>
      </c>
      <c r="BS34" s="206">
        <v>65</v>
      </c>
      <c r="BT34" s="206">
        <v>49</v>
      </c>
      <c r="BU34" s="206">
        <v>39</v>
      </c>
      <c r="BV34" s="206">
        <v>35</v>
      </c>
      <c r="BW34" s="206">
        <v>36</v>
      </c>
      <c r="BX34" s="207">
        <v>37</v>
      </c>
      <c r="BY34" s="207">
        <v>37</v>
      </c>
      <c r="BZ34" s="207">
        <v>38</v>
      </c>
      <c r="CA34" s="208">
        <v>38</v>
      </c>
    </row>
    <row r="35" spans="2:79" ht="26.25" customHeight="1" x14ac:dyDescent="0.4">
      <c r="B35" s="191" t="s">
        <v>26</v>
      </c>
      <c r="D35" s="201">
        <v>0</v>
      </c>
      <c r="E35" s="201">
        <v>0</v>
      </c>
      <c r="F35" s="201">
        <v>0</v>
      </c>
      <c r="G35" s="201">
        <v>0</v>
      </c>
      <c r="H35" s="201">
        <v>0</v>
      </c>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1">
        <v>0</v>
      </c>
      <c r="Y35" s="201">
        <v>0</v>
      </c>
      <c r="Z35" s="201">
        <v>0</v>
      </c>
      <c r="AA35" s="201">
        <v>0</v>
      </c>
      <c r="AB35" s="201">
        <v>0</v>
      </c>
      <c r="AC35" s="201">
        <v>0</v>
      </c>
      <c r="AD35" s="201">
        <v>0</v>
      </c>
      <c r="AE35" s="201">
        <v>0</v>
      </c>
      <c r="AF35" s="201">
        <v>0</v>
      </c>
      <c r="AG35" s="201">
        <v>0</v>
      </c>
      <c r="AH35" s="201">
        <v>0</v>
      </c>
      <c r="AI35" s="201">
        <v>2838</v>
      </c>
      <c r="AJ35" s="201">
        <v>3010</v>
      </c>
      <c r="AK35" s="201">
        <v>3584</v>
      </c>
      <c r="AL35" s="201">
        <v>4157</v>
      </c>
      <c r="AM35" s="201">
        <v>4336</v>
      </c>
      <c r="AN35" s="201">
        <v>4541</v>
      </c>
      <c r="AO35" s="201">
        <v>4709</v>
      </c>
      <c r="AP35" s="201">
        <v>4710</v>
      </c>
      <c r="AQ35" s="201">
        <v>4517</v>
      </c>
      <c r="AR35" s="201">
        <v>4089</v>
      </c>
      <c r="AS35" s="201">
        <v>3977</v>
      </c>
      <c r="AT35" s="201">
        <v>4124</v>
      </c>
      <c r="AU35" s="201">
        <v>4593</v>
      </c>
      <c r="AV35" s="201">
        <v>5179</v>
      </c>
      <c r="AW35" s="201">
        <v>5512</v>
      </c>
      <c r="AX35" s="201">
        <v>5647</v>
      </c>
      <c r="AY35" s="201">
        <v>5657</v>
      </c>
      <c r="AZ35" s="201">
        <v>5514</v>
      </c>
      <c r="BA35" s="201">
        <v>3943</v>
      </c>
      <c r="BB35" s="201">
        <v>3834</v>
      </c>
      <c r="BC35" s="201">
        <v>3822</v>
      </c>
      <c r="BD35" s="201">
        <v>3901</v>
      </c>
      <c r="BE35" s="201">
        <v>3986</v>
      </c>
      <c r="BF35" s="201">
        <v>3989</v>
      </c>
      <c r="BG35" s="201">
        <v>3129</v>
      </c>
      <c r="BH35" s="201">
        <v>2187</v>
      </c>
      <c r="BI35" s="201">
        <v>2142</v>
      </c>
      <c r="BJ35" s="201">
        <v>2135</v>
      </c>
      <c r="BK35" s="201">
        <v>2117</v>
      </c>
      <c r="BL35" s="201">
        <v>2087</v>
      </c>
      <c r="BM35" s="201">
        <v>1935</v>
      </c>
      <c r="BN35" s="201">
        <v>1803</v>
      </c>
      <c r="BO35" s="201">
        <v>1619</v>
      </c>
      <c r="BP35" s="201">
        <v>1254</v>
      </c>
      <c r="BQ35" s="201">
        <v>939</v>
      </c>
      <c r="BR35" s="201">
        <v>799</v>
      </c>
      <c r="BS35" s="201">
        <v>706</v>
      </c>
      <c r="BT35" s="201">
        <v>625</v>
      </c>
      <c r="BU35" s="201">
        <v>590</v>
      </c>
      <c r="BV35" s="201">
        <v>498</v>
      </c>
      <c r="BW35" s="201">
        <v>591</v>
      </c>
      <c r="BX35" s="202">
        <v>576</v>
      </c>
      <c r="BY35" s="202">
        <v>568</v>
      </c>
      <c r="BZ35" s="202">
        <v>570</v>
      </c>
      <c r="CA35" s="203">
        <v>566</v>
      </c>
    </row>
    <row r="36" spans="2:79" x14ac:dyDescent="0.4">
      <c r="B36" s="191" t="s">
        <v>235</v>
      </c>
      <c r="D36" s="201">
        <v>0</v>
      </c>
      <c r="E36" s="201">
        <v>0</v>
      </c>
      <c r="F36" s="201">
        <v>0</v>
      </c>
      <c r="G36" s="201">
        <v>0</v>
      </c>
      <c r="H36" s="201">
        <v>0</v>
      </c>
      <c r="I36" s="201">
        <v>0</v>
      </c>
      <c r="J36" s="201">
        <v>0</v>
      </c>
      <c r="K36" s="201">
        <v>0</v>
      </c>
      <c r="L36" s="201">
        <v>0</v>
      </c>
      <c r="M36" s="201">
        <v>0</v>
      </c>
      <c r="N36" s="201">
        <v>0</v>
      </c>
      <c r="O36" s="201">
        <v>0</v>
      </c>
      <c r="P36" s="201">
        <v>0</v>
      </c>
      <c r="Q36" s="201">
        <v>0</v>
      </c>
      <c r="R36" s="201">
        <v>0</v>
      </c>
      <c r="S36" s="201">
        <v>0</v>
      </c>
      <c r="T36" s="201">
        <v>0</v>
      </c>
      <c r="U36" s="201">
        <v>0</v>
      </c>
      <c r="V36" s="201">
        <v>0</v>
      </c>
      <c r="W36" s="201">
        <v>0</v>
      </c>
      <c r="X36" s="201">
        <v>0</v>
      </c>
      <c r="Y36" s="201">
        <v>0</v>
      </c>
      <c r="Z36" s="201">
        <v>0</v>
      </c>
      <c r="AA36" s="201">
        <v>0</v>
      </c>
      <c r="AB36" s="201">
        <v>0</v>
      </c>
      <c r="AC36" s="201">
        <v>0</v>
      </c>
      <c r="AD36" s="201">
        <v>0</v>
      </c>
      <c r="AE36" s="201">
        <v>0</v>
      </c>
      <c r="AF36" s="201">
        <v>0</v>
      </c>
      <c r="AG36" s="201">
        <v>0</v>
      </c>
      <c r="AH36" s="201">
        <v>0</v>
      </c>
      <c r="AI36" s="201">
        <v>0</v>
      </c>
      <c r="AJ36" s="201">
        <v>0</v>
      </c>
      <c r="AK36" s="201">
        <v>0</v>
      </c>
      <c r="AL36" s="201">
        <v>0</v>
      </c>
      <c r="AM36" s="201">
        <v>0</v>
      </c>
      <c r="AN36" s="201">
        <v>0</v>
      </c>
      <c r="AO36" s="201">
        <v>0</v>
      </c>
      <c r="AP36" s="201">
        <v>0</v>
      </c>
      <c r="AQ36" s="201">
        <v>0</v>
      </c>
      <c r="AR36" s="201">
        <v>0</v>
      </c>
      <c r="AS36" s="201">
        <v>0</v>
      </c>
      <c r="AT36" s="201">
        <v>0</v>
      </c>
      <c r="AU36" s="201">
        <v>229</v>
      </c>
      <c r="AV36" s="201">
        <v>236</v>
      </c>
      <c r="AW36" s="201">
        <v>248</v>
      </c>
      <c r="AX36" s="201">
        <v>256</v>
      </c>
      <c r="AY36" s="201">
        <v>268</v>
      </c>
      <c r="AZ36" s="201">
        <v>275</v>
      </c>
      <c r="BA36" s="201">
        <v>359</v>
      </c>
      <c r="BB36" s="201">
        <v>369</v>
      </c>
      <c r="BC36" s="201">
        <v>374</v>
      </c>
      <c r="BD36" s="201">
        <v>373</v>
      </c>
      <c r="BE36" s="201">
        <v>368</v>
      </c>
      <c r="BF36" s="201">
        <v>354</v>
      </c>
      <c r="BG36" s="201">
        <v>353</v>
      </c>
      <c r="BH36" s="201">
        <v>352</v>
      </c>
      <c r="BI36" s="201">
        <v>349</v>
      </c>
      <c r="BJ36" s="201">
        <v>345</v>
      </c>
      <c r="BK36" s="201">
        <v>341</v>
      </c>
      <c r="BL36" s="201">
        <v>336</v>
      </c>
      <c r="BM36" s="201">
        <v>333</v>
      </c>
      <c r="BN36" s="201">
        <v>334</v>
      </c>
      <c r="BO36" s="201">
        <v>330</v>
      </c>
      <c r="BP36" s="201">
        <v>324</v>
      </c>
      <c r="BQ36" s="201">
        <v>326</v>
      </c>
      <c r="BR36" s="201">
        <v>320</v>
      </c>
      <c r="BS36" s="201">
        <v>313</v>
      </c>
      <c r="BT36" s="201">
        <v>307</v>
      </c>
      <c r="BU36" s="201">
        <v>302</v>
      </c>
      <c r="BV36" s="201">
        <v>296</v>
      </c>
      <c r="BW36" s="201">
        <v>291</v>
      </c>
      <c r="BX36" s="202">
        <v>286</v>
      </c>
      <c r="BY36" s="202">
        <v>282</v>
      </c>
      <c r="BZ36" s="202">
        <v>277</v>
      </c>
      <c r="CA36" s="203">
        <v>273</v>
      </c>
    </row>
    <row r="37" spans="2:79" x14ac:dyDescent="0.4">
      <c r="B37" s="191" t="s">
        <v>236</v>
      </c>
      <c r="D37" s="201">
        <v>0</v>
      </c>
      <c r="E37" s="201">
        <v>0</v>
      </c>
      <c r="F37" s="201">
        <v>0</v>
      </c>
      <c r="G37" s="201">
        <v>0</v>
      </c>
      <c r="H37" s="201">
        <v>0</v>
      </c>
      <c r="I37" s="201">
        <v>0</v>
      </c>
      <c r="J37" s="201">
        <v>0</v>
      </c>
      <c r="K37" s="201">
        <v>0</v>
      </c>
      <c r="L37" s="201">
        <v>0</v>
      </c>
      <c r="M37" s="201">
        <v>0</v>
      </c>
      <c r="N37" s="201">
        <v>0</v>
      </c>
      <c r="O37" s="201">
        <v>0</v>
      </c>
      <c r="P37" s="201">
        <v>0</v>
      </c>
      <c r="Q37" s="201">
        <v>0</v>
      </c>
      <c r="R37" s="201">
        <v>0</v>
      </c>
      <c r="S37" s="201">
        <v>0</v>
      </c>
      <c r="T37" s="201">
        <v>0</v>
      </c>
      <c r="U37" s="201">
        <v>0</v>
      </c>
      <c r="V37" s="201">
        <v>0</v>
      </c>
      <c r="W37" s="201">
        <v>0</v>
      </c>
      <c r="X37" s="201">
        <v>0</v>
      </c>
      <c r="Y37" s="201">
        <v>0</v>
      </c>
      <c r="Z37" s="201">
        <v>0</v>
      </c>
      <c r="AA37" s="201">
        <v>0</v>
      </c>
      <c r="AB37" s="201">
        <v>0</v>
      </c>
      <c r="AC37" s="201">
        <v>0</v>
      </c>
      <c r="AD37" s="201">
        <v>0</v>
      </c>
      <c r="AE37" s="201">
        <v>0</v>
      </c>
      <c r="AF37" s="201">
        <v>0</v>
      </c>
      <c r="AG37" s="201">
        <v>0</v>
      </c>
      <c r="AH37" s="201">
        <v>586</v>
      </c>
      <c r="AI37" s="201">
        <v>613</v>
      </c>
      <c r="AJ37" s="201">
        <v>643</v>
      </c>
      <c r="AK37" s="201">
        <v>710</v>
      </c>
      <c r="AL37" s="201">
        <v>754</v>
      </c>
      <c r="AM37" s="201">
        <v>796</v>
      </c>
      <c r="AN37" s="201">
        <v>861</v>
      </c>
      <c r="AO37" s="201">
        <v>921</v>
      </c>
      <c r="AP37" s="201">
        <v>974</v>
      </c>
      <c r="AQ37" s="201">
        <v>1067</v>
      </c>
      <c r="AR37" s="201">
        <v>1178</v>
      </c>
      <c r="AS37" s="201">
        <v>1300</v>
      </c>
      <c r="AT37" s="201">
        <v>1441</v>
      </c>
      <c r="AU37" s="201">
        <v>1623</v>
      </c>
      <c r="AV37" s="201">
        <v>1826</v>
      </c>
      <c r="AW37" s="201">
        <v>1990</v>
      </c>
      <c r="AX37" s="201">
        <v>2142</v>
      </c>
      <c r="AY37" s="201">
        <v>0</v>
      </c>
      <c r="AZ37" s="201">
        <v>0</v>
      </c>
      <c r="BA37" s="201">
        <v>0</v>
      </c>
      <c r="BB37" s="201">
        <v>0</v>
      </c>
      <c r="BC37" s="201">
        <v>0</v>
      </c>
      <c r="BD37" s="201">
        <v>0</v>
      </c>
      <c r="BE37" s="201">
        <v>0</v>
      </c>
      <c r="BF37" s="201">
        <v>0</v>
      </c>
      <c r="BG37" s="201">
        <v>0</v>
      </c>
      <c r="BH37" s="201">
        <v>0</v>
      </c>
      <c r="BI37" s="201">
        <v>0</v>
      </c>
      <c r="BJ37" s="201">
        <v>0</v>
      </c>
      <c r="BK37" s="201">
        <v>0</v>
      </c>
      <c r="BL37" s="201">
        <v>0</v>
      </c>
      <c r="BM37" s="201">
        <v>0</v>
      </c>
      <c r="BN37" s="201">
        <v>0</v>
      </c>
      <c r="BO37" s="201">
        <v>0</v>
      </c>
      <c r="BP37" s="201">
        <v>0</v>
      </c>
      <c r="BQ37" s="201">
        <v>0</v>
      </c>
      <c r="BR37" s="201">
        <v>0</v>
      </c>
      <c r="BS37" s="201">
        <v>0</v>
      </c>
      <c r="BT37" s="201">
        <v>0</v>
      </c>
      <c r="BU37" s="201">
        <v>0</v>
      </c>
      <c r="BV37" s="201">
        <v>0</v>
      </c>
      <c r="BW37" s="201">
        <v>0</v>
      </c>
      <c r="BX37" s="202">
        <v>0</v>
      </c>
      <c r="BY37" s="202">
        <v>0</v>
      </c>
      <c r="BZ37" s="202">
        <v>0</v>
      </c>
      <c r="CA37" s="203">
        <v>0</v>
      </c>
    </row>
    <row r="38" spans="2:79" x14ac:dyDescent="0.4">
      <c r="B38" s="205" t="s">
        <v>228</v>
      </c>
      <c r="D38" s="206">
        <v>0</v>
      </c>
      <c r="E38" s="206">
        <v>0</v>
      </c>
      <c r="F38" s="206">
        <v>0</v>
      </c>
      <c r="G38" s="206">
        <v>0</v>
      </c>
      <c r="H38" s="206">
        <v>0</v>
      </c>
      <c r="I38" s="206">
        <v>0</v>
      </c>
      <c r="J38" s="206">
        <v>0</v>
      </c>
      <c r="K38" s="206">
        <v>0</v>
      </c>
      <c r="L38" s="206">
        <v>0</v>
      </c>
      <c r="M38" s="206">
        <v>0</v>
      </c>
      <c r="N38" s="206">
        <v>0</v>
      </c>
      <c r="O38" s="206">
        <v>0</v>
      </c>
      <c r="P38" s="206">
        <v>0</v>
      </c>
      <c r="Q38" s="206">
        <v>0</v>
      </c>
      <c r="R38" s="206">
        <v>0</v>
      </c>
      <c r="S38" s="206">
        <v>0</v>
      </c>
      <c r="T38" s="206">
        <v>0</v>
      </c>
      <c r="U38" s="206">
        <v>0</v>
      </c>
      <c r="V38" s="206">
        <v>0</v>
      </c>
      <c r="W38" s="206">
        <v>0</v>
      </c>
      <c r="X38" s="206">
        <v>0</v>
      </c>
      <c r="Y38" s="206">
        <v>0</v>
      </c>
      <c r="Z38" s="206">
        <v>0</v>
      </c>
      <c r="AA38" s="206">
        <v>0</v>
      </c>
      <c r="AB38" s="206">
        <v>0</v>
      </c>
      <c r="AC38" s="206">
        <v>0</v>
      </c>
      <c r="AD38" s="206">
        <v>0</v>
      </c>
      <c r="AE38" s="206">
        <v>0</v>
      </c>
      <c r="AF38" s="206">
        <v>0</v>
      </c>
      <c r="AG38" s="206">
        <v>0</v>
      </c>
      <c r="AH38" s="206">
        <v>0</v>
      </c>
      <c r="AI38" s="206">
        <v>0</v>
      </c>
      <c r="AJ38" s="206">
        <v>0</v>
      </c>
      <c r="AK38" s="206">
        <v>0</v>
      </c>
      <c r="AL38" s="206">
        <v>0</v>
      </c>
      <c r="AM38" s="206">
        <v>0</v>
      </c>
      <c r="AN38" s="206">
        <v>813</v>
      </c>
      <c r="AO38" s="206">
        <v>864</v>
      </c>
      <c r="AP38" s="206">
        <v>900</v>
      </c>
      <c r="AQ38" s="206">
        <v>964</v>
      </c>
      <c r="AR38" s="206">
        <v>1030</v>
      </c>
      <c r="AS38" s="206">
        <v>1099</v>
      </c>
      <c r="AT38" s="206">
        <v>1181</v>
      </c>
      <c r="AU38" s="206">
        <v>1303</v>
      </c>
      <c r="AV38" s="206">
        <v>1439</v>
      </c>
      <c r="AW38" s="206">
        <v>1540</v>
      </c>
      <c r="AX38" s="206">
        <v>1624</v>
      </c>
      <c r="AY38" s="206">
        <v>0</v>
      </c>
      <c r="AZ38" s="206">
        <v>0</v>
      </c>
      <c r="BA38" s="206">
        <v>0</v>
      </c>
      <c r="BB38" s="206">
        <v>0</v>
      </c>
      <c r="BC38" s="206">
        <v>0</v>
      </c>
      <c r="BD38" s="206">
        <v>0</v>
      </c>
      <c r="BE38" s="206">
        <v>0</v>
      </c>
      <c r="BF38" s="206">
        <v>0</v>
      </c>
      <c r="BG38" s="206">
        <v>0</v>
      </c>
      <c r="BH38" s="206">
        <v>0</v>
      </c>
      <c r="BI38" s="206">
        <v>0</v>
      </c>
      <c r="BJ38" s="206">
        <v>0</v>
      </c>
      <c r="BK38" s="206">
        <v>0</v>
      </c>
      <c r="BL38" s="206">
        <v>0</v>
      </c>
      <c r="BM38" s="206">
        <v>0</v>
      </c>
      <c r="BN38" s="206">
        <v>0</v>
      </c>
      <c r="BO38" s="206">
        <v>0</v>
      </c>
      <c r="BP38" s="206">
        <v>0</v>
      </c>
      <c r="BQ38" s="206">
        <v>0</v>
      </c>
      <c r="BR38" s="206">
        <v>0</v>
      </c>
      <c r="BS38" s="206">
        <v>0</v>
      </c>
      <c r="BT38" s="206">
        <v>0</v>
      </c>
      <c r="BU38" s="206">
        <v>0</v>
      </c>
      <c r="BV38" s="206">
        <v>0</v>
      </c>
      <c r="BW38" s="206">
        <v>0</v>
      </c>
      <c r="BX38" s="207">
        <v>0</v>
      </c>
      <c r="BY38" s="207">
        <v>0</v>
      </c>
      <c r="BZ38" s="207">
        <v>0</v>
      </c>
      <c r="CA38" s="208">
        <v>0</v>
      </c>
    </row>
    <row r="39" spans="2:79" x14ac:dyDescent="0.4">
      <c r="B39" s="205" t="s">
        <v>234</v>
      </c>
      <c r="D39" s="206">
        <v>0</v>
      </c>
      <c r="E39" s="206">
        <v>0</v>
      </c>
      <c r="F39" s="206">
        <v>0</v>
      </c>
      <c r="G39" s="206">
        <v>0</v>
      </c>
      <c r="H39" s="206">
        <v>0</v>
      </c>
      <c r="I39" s="206">
        <v>0</v>
      </c>
      <c r="J39" s="206">
        <v>0</v>
      </c>
      <c r="K39" s="206">
        <v>0</v>
      </c>
      <c r="L39" s="206">
        <v>0</v>
      </c>
      <c r="M39" s="206">
        <v>0</v>
      </c>
      <c r="N39" s="206">
        <v>0</v>
      </c>
      <c r="O39" s="206">
        <v>0</v>
      </c>
      <c r="P39" s="206">
        <v>0</v>
      </c>
      <c r="Q39" s="206">
        <v>0</v>
      </c>
      <c r="R39" s="206">
        <v>0</v>
      </c>
      <c r="S39" s="206">
        <v>0</v>
      </c>
      <c r="T39" s="206">
        <v>0</v>
      </c>
      <c r="U39" s="206">
        <v>0</v>
      </c>
      <c r="V39" s="206">
        <v>0</v>
      </c>
      <c r="W39" s="206">
        <v>0</v>
      </c>
      <c r="X39" s="206">
        <v>0</v>
      </c>
      <c r="Y39" s="206">
        <v>0</v>
      </c>
      <c r="Z39" s="206">
        <v>0</v>
      </c>
      <c r="AA39" s="206">
        <v>0</v>
      </c>
      <c r="AB39" s="206">
        <v>0</v>
      </c>
      <c r="AC39" s="206">
        <v>0</v>
      </c>
      <c r="AD39" s="206">
        <v>0</v>
      </c>
      <c r="AE39" s="206">
        <v>0</v>
      </c>
      <c r="AF39" s="206">
        <v>0</v>
      </c>
      <c r="AG39" s="206">
        <v>0</v>
      </c>
      <c r="AH39" s="206">
        <v>0</v>
      </c>
      <c r="AI39" s="206">
        <v>0</v>
      </c>
      <c r="AJ39" s="206">
        <v>0</v>
      </c>
      <c r="AK39" s="206">
        <v>0</v>
      </c>
      <c r="AL39" s="206">
        <v>0</v>
      </c>
      <c r="AM39" s="206">
        <v>0</v>
      </c>
      <c r="AN39" s="206">
        <v>48</v>
      </c>
      <c r="AO39" s="206">
        <v>57</v>
      </c>
      <c r="AP39" s="206">
        <v>74</v>
      </c>
      <c r="AQ39" s="206">
        <v>103</v>
      </c>
      <c r="AR39" s="206">
        <v>148</v>
      </c>
      <c r="AS39" s="206">
        <v>201</v>
      </c>
      <c r="AT39" s="206">
        <v>260</v>
      </c>
      <c r="AU39" s="206">
        <v>320</v>
      </c>
      <c r="AV39" s="206">
        <v>387</v>
      </c>
      <c r="AW39" s="206">
        <v>450</v>
      </c>
      <c r="AX39" s="206">
        <v>518</v>
      </c>
      <c r="AY39" s="206">
        <v>0</v>
      </c>
      <c r="AZ39" s="206">
        <v>0</v>
      </c>
      <c r="BA39" s="206">
        <v>0</v>
      </c>
      <c r="BB39" s="206">
        <v>0</v>
      </c>
      <c r="BC39" s="206">
        <v>0</v>
      </c>
      <c r="BD39" s="206">
        <v>0</v>
      </c>
      <c r="BE39" s="206">
        <v>0</v>
      </c>
      <c r="BF39" s="206">
        <v>0</v>
      </c>
      <c r="BG39" s="206">
        <v>0</v>
      </c>
      <c r="BH39" s="206">
        <v>0</v>
      </c>
      <c r="BI39" s="206">
        <v>0</v>
      </c>
      <c r="BJ39" s="206">
        <v>0</v>
      </c>
      <c r="BK39" s="206">
        <v>0</v>
      </c>
      <c r="BL39" s="206">
        <v>0</v>
      </c>
      <c r="BM39" s="206">
        <v>0</v>
      </c>
      <c r="BN39" s="206">
        <v>0</v>
      </c>
      <c r="BO39" s="206">
        <v>0</v>
      </c>
      <c r="BP39" s="206">
        <v>0</v>
      </c>
      <c r="BQ39" s="206">
        <v>0</v>
      </c>
      <c r="BR39" s="206">
        <v>0</v>
      </c>
      <c r="BS39" s="206">
        <v>0</v>
      </c>
      <c r="BT39" s="206">
        <v>0</v>
      </c>
      <c r="BU39" s="206">
        <v>0</v>
      </c>
      <c r="BV39" s="206">
        <v>0</v>
      </c>
      <c r="BW39" s="206">
        <v>0</v>
      </c>
      <c r="BX39" s="207">
        <v>0</v>
      </c>
      <c r="BY39" s="207">
        <v>0</v>
      </c>
      <c r="BZ39" s="207">
        <v>0</v>
      </c>
      <c r="CA39" s="208">
        <v>0</v>
      </c>
    </row>
    <row r="40" spans="2:79" ht="26.25" customHeight="1" x14ac:dyDescent="0.4">
      <c r="B40" s="191" t="s">
        <v>166</v>
      </c>
      <c r="D40" s="201">
        <v>0</v>
      </c>
      <c r="E40" s="201">
        <v>0</v>
      </c>
      <c r="F40" s="201">
        <v>0</v>
      </c>
      <c r="G40" s="201">
        <v>0</v>
      </c>
      <c r="H40" s="201">
        <v>0</v>
      </c>
      <c r="I40" s="201">
        <v>0</v>
      </c>
      <c r="J40" s="201">
        <v>0</v>
      </c>
      <c r="K40" s="201">
        <v>0</v>
      </c>
      <c r="L40" s="201">
        <v>0</v>
      </c>
      <c r="M40" s="201">
        <v>0</v>
      </c>
      <c r="N40" s="201">
        <v>0</v>
      </c>
      <c r="O40" s="201">
        <v>0</v>
      </c>
      <c r="P40" s="201">
        <v>0</v>
      </c>
      <c r="Q40" s="201">
        <v>0</v>
      </c>
      <c r="R40" s="201">
        <v>0</v>
      </c>
      <c r="S40" s="201">
        <v>0</v>
      </c>
      <c r="T40" s="201">
        <v>0</v>
      </c>
      <c r="U40" s="201">
        <v>0</v>
      </c>
      <c r="V40" s="201">
        <v>0</v>
      </c>
      <c r="W40" s="201">
        <v>0</v>
      </c>
      <c r="X40" s="201">
        <v>0</v>
      </c>
      <c r="Y40" s="201">
        <v>0</v>
      </c>
      <c r="Z40" s="201">
        <v>0</v>
      </c>
      <c r="AA40" s="201">
        <v>0</v>
      </c>
      <c r="AB40" s="201">
        <v>0</v>
      </c>
      <c r="AC40" s="201">
        <v>0</v>
      </c>
      <c r="AD40" s="201">
        <v>0</v>
      </c>
      <c r="AE40" s="201">
        <v>0</v>
      </c>
      <c r="AF40" s="201">
        <v>0</v>
      </c>
      <c r="AG40" s="201">
        <v>0</v>
      </c>
      <c r="AH40" s="201">
        <v>0</v>
      </c>
      <c r="AI40" s="201">
        <v>0</v>
      </c>
      <c r="AJ40" s="201">
        <v>0</v>
      </c>
      <c r="AK40" s="201">
        <v>0</v>
      </c>
      <c r="AL40" s="201">
        <v>0</v>
      </c>
      <c r="AM40" s="201">
        <v>0</v>
      </c>
      <c r="AN40" s="201">
        <v>0</v>
      </c>
      <c r="AO40" s="201">
        <v>0</v>
      </c>
      <c r="AP40" s="201">
        <v>0</v>
      </c>
      <c r="AQ40" s="201">
        <v>0</v>
      </c>
      <c r="AR40" s="201">
        <v>0</v>
      </c>
      <c r="AS40" s="201">
        <v>0</v>
      </c>
      <c r="AT40" s="201">
        <v>0</v>
      </c>
      <c r="AU40" s="201">
        <v>0</v>
      </c>
      <c r="AV40" s="201">
        <v>0</v>
      </c>
      <c r="AW40" s="201">
        <v>0</v>
      </c>
      <c r="AX40" s="201">
        <v>0</v>
      </c>
      <c r="AY40" s="201">
        <v>0</v>
      </c>
      <c r="AZ40" s="201">
        <v>1931</v>
      </c>
      <c r="BA40" s="201">
        <v>1252</v>
      </c>
      <c r="BB40" s="201">
        <v>1110</v>
      </c>
      <c r="BC40" s="201">
        <v>1177</v>
      </c>
      <c r="BD40" s="201">
        <v>1022</v>
      </c>
      <c r="BE40" s="201">
        <v>932</v>
      </c>
      <c r="BF40" s="201">
        <v>920</v>
      </c>
      <c r="BG40" s="201">
        <v>898</v>
      </c>
      <c r="BH40" s="201">
        <v>819</v>
      </c>
      <c r="BI40" s="201">
        <v>870</v>
      </c>
      <c r="BJ40" s="201">
        <v>927</v>
      </c>
      <c r="BK40" s="201">
        <v>818</v>
      </c>
      <c r="BL40" s="201">
        <v>1025</v>
      </c>
      <c r="BM40" s="201">
        <v>1538</v>
      </c>
      <c r="BN40" s="201">
        <v>1415</v>
      </c>
      <c r="BO40" s="201">
        <v>1515</v>
      </c>
      <c r="BP40" s="201">
        <v>1507</v>
      </c>
      <c r="BQ40" s="201">
        <v>1273</v>
      </c>
      <c r="BR40" s="201">
        <v>885</v>
      </c>
      <c r="BS40" s="201">
        <v>643</v>
      </c>
      <c r="BT40" s="201">
        <v>555</v>
      </c>
      <c r="BU40" s="201">
        <v>437</v>
      </c>
      <c r="BV40" s="201">
        <v>303</v>
      </c>
      <c r="BW40" s="201">
        <v>655</v>
      </c>
      <c r="BX40" s="202">
        <v>671</v>
      </c>
      <c r="BY40" s="202">
        <v>671</v>
      </c>
      <c r="BZ40" s="202">
        <v>671</v>
      </c>
      <c r="CA40" s="203">
        <v>672</v>
      </c>
    </row>
    <row r="41" spans="2:79" x14ac:dyDescent="0.4">
      <c r="B41" s="205" t="s">
        <v>231</v>
      </c>
      <c r="D41" s="201">
        <v>0</v>
      </c>
      <c r="E41" s="201">
        <v>0</v>
      </c>
      <c r="F41" s="201">
        <v>0</v>
      </c>
      <c r="G41" s="201">
        <v>0</v>
      </c>
      <c r="H41" s="201">
        <v>0</v>
      </c>
      <c r="I41" s="201">
        <v>0</v>
      </c>
      <c r="J41" s="201">
        <v>0</v>
      </c>
      <c r="K41" s="201">
        <v>0</v>
      </c>
      <c r="L41" s="201">
        <v>0</v>
      </c>
      <c r="M41" s="201">
        <v>0</v>
      </c>
      <c r="N41" s="201">
        <v>0</v>
      </c>
      <c r="O41" s="201">
        <v>0</v>
      </c>
      <c r="P41" s="201">
        <v>0</v>
      </c>
      <c r="Q41" s="201">
        <v>0</v>
      </c>
      <c r="R41" s="201">
        <v>0</v>
      </c>
      <c r="S41" s="201">
        <v>0</v>
      </c>
      <c r="T41" s="201">
        <v>0</v>
      </c>
      <c r="U41" s="201">
        <v>0</v>
      </c>
      <c r="V41" s="201">
        <v>0</v>
      </c>
      <c r="W41" s="201">
        <v>0</v>
      </c>
      <c r="X41" s="201">
        <v>0</v>
      </c>
      <c r="Y41" s="201">
        <v>0</v>
      </c>
      <c r="Z41" s="201">
        <v>0</v>
      </c>
      <c r="AA41" s="201">
        <v>0</v>
      </c>
      <c r="AB41" s="201">
        <v>0</v>
      </c>
      <c r="AC41" s="201">
        <v>0</v>
      </c>
      <c r="AD41" s="201">
        <v>0</v>
      </c>
      <c r="AE41" s="201">
        <v>0</v>
      </c>
      <c r="AF41" s="201">
        <v>0</v>
      </c>
      <c r="AG41" s="201">
        <v>0</v>
      </c>
      <c r="AH41" s="201">
        <v>0</v>
      </c>
      <c r="AI41" s="201">
        <v>0</v>
      </c>
      <c r="AJ41" s="201">
        <v>0</v>
      </c>
      <c r="AK41" s="201">
        <v>0</v>
      </c>
      <c r="AL41" s="201">
        <v>0</v>
      </c>
      <c r="AM41" s="201">
        <v>0</v>
      </c>
      <c r="AN41" s="201">
        <v>0</v>
      </c>
      <c r="AO41" s="201">
        <v>0</v>
      </c>
      <c r="AP41" s="201">
        <v>0</v>
      </c>
      <c r="AQ41" s="201">
        <v>0</v>
      </c>
      <c r="AR41" s="201">
        <v>0</v>
      </c>
      <c r="AS41" s="201">
        <v>0</v>
      </c>
      <c r="AT41" s="201">
        <v>0</v>
      </c>
      <c r="AU41" s="201">
        <v>0</v>
      </c>
      <c r="AV41" s="201">
        <v>0</v>
      </c>
      <c r="AW41" s="201">
        <v>0</v>
      </c>
      <c r="AX41" s="201">
        <v>0</v>
      </c>
      <c r="AY41" s="201">
        <v>0</v>
      </c>
      <c r="AZ41" s="201">
        <v>308</v>
      </c>
      <c r="BA41" s="201">
        <v>170</v>
      </c>
      <c r="BB41" s="201">
        <v>162</v>
      </c>
      <c r="BC41" s="201">
        <v>178</v>
      </c>
      <c r="BD41" s="201">
        <v>168</v>
      </c>
      <c r="BE41" s="201">
        <v>178</v>
      </c>
      <c r="BF41" s="201">
        <v>190</v>
      </c>
      <c r="BG41" s="201">
        <v>185</v>
      </c>
      <c r="BH41" s="201">
        <v>158</v>
      </c>
      <c r="BI41" s="201">
        <v>165</v>
      </c>
      <c r="BJ41" s="201">
        <v>157</v>
      </c>
      <c r="BK41" s="201">
        <v>142</v>
      </c>
      <c r="BL41" s="201">
        <v>244</v>
      </c>
      <c r="BM41" s="201">
        <v>321</v>
      </c>
      <c r="BN41" s="201">
        <v>234</v>
      </c>
      <c r="BO41" s="201">
        <v>212</v>
      </c>
      <c r="BP41" s="201">
        <v>178</v>
      </c>
      <c r="BQ41" s="201">
        <v>145</v>
      </c>
      <c r="BR41" s="201">
        <v>111</v>
      </c>
      <c r="BS41" s="201">
        <v>77</v>
      </c>
      <c r="BT41" s="201">
        <v>69</v>
      </c>
      <c r="BU41" s="201">
        <v>59</v>
      </c>
      <c r="BV41" s="201">
        <v>43</v>
      </c>
      <c r="BW41" s="201">
        <v>79</v>
      </c>
      <c r="BX41" s="202">
        <v>86</v>
      </c>
      <c r="BY41" s="202">
        <v>83</v>
      </c>
      <c r="BZ41" s="202">
        <v>85</v>
      </c>
      <c r="CA41" s="203">
        <v>84</v>
      </c>
    </row>
    <row r="42" spans="2:79" x14ac:dyDescent="0.4">
      <c r="B42" s="205" t="s">
        <v>232</v>
      </c>
      <c r="D42" s="201">
        <v>0</v>
      </c>
      <c r="E42" s="201">
        <v>0</v>
      </c>
      <c r="F42" s="201">
        <v>0</v>
      </c>
      <c r="G42" s="201">
        <v>0</v>
      </c>
      <c r="H42" s="201">
        <v>0</v>
      </c>
      <c r="I42" s="201">
        <v>0</v>
      </c>
      <c r="J42" s="201">
        <v>0</v>
      </c>
      <c r="K42" s="201">
        <v>0</v>
      </c>
      <c r="L42" s="201">
        <v>0</v>
      </c>
      <c r="M42" s="201">
        <v>0</v>
      </c>
      <c r="N42" s="201">
        <v>0</v>
      </c>
      <c r="O42" s="201">
        <v>0</v>
      </c>
      <c r="P42" s="201">
        <v>0</v>
      </c>
      <c r="Q42" s="201">
        <v>0</v>
      </c>
      <c r="R42" s="201">
        <v>0</v>
      </c>
      <c r="S42" s="201">
        <v>0</v>
      </c>
      <c r="T42" s="201">
        <v>0</v>
      </c>
      <c r="U42" s="201">
        <v>0</v>
      </c>
      <c r="V42" s="201">
        <v>0</v>
      </c>
      <c r="W42" s="201">
        <v>0</v>
      </c>
      <c r="X42" s="201">
        <v>0</v>
      </c>
      <c r="Y42" s="201">
        <v>0</v>
      </c>
      <c r="Z42" s="201">
        <v>0</v>
      </c>
      <c r="AA42" s="201">
        <v>0</v>
      </c>
      <c r="AB42" s="201">
        <v>0</v>
      </c>
      <c r="AC42" s="201">
        <v>0</v>
      </c>
      <c r="AD42" s="201">
        <v>0</v>
      </c>
      <c r="AE42" s="201">
        <v>0</v>
      </c>
      <c r="AF42" s="201">
        <v>0</v>
      </c>
      <c r="AG42" s="201">
        <v>0</v>
      </c>
      <c r="AH42" s="201">
        <v>0</v>
      </c>
      <c r="AI42" s="201">
        <v>0</v>
      </c>
      <c r="AJ42" s="201">
        <v>0</v>
      </c>
      <c r="AK42" s="201">
        <v>0</v>
      </c>
      <c r="AL42" s="201">
        <v>0</v>
      </c>
      <c r="AM42" s="201">
        <v>0</v>
      </c>
      <c r="AN42" s="201">
        <v>0</v>
      </c>
      <c r="AO42" s="201">
        <v>0</v>
      </c>
      <c r="AP42" s="201">
        <v>0</v>
      </c>
      <c r="AQ42" s="201">
        <v>0</v>
      </c>
      <c r="AR42" s="201">
        <v>0</v>
      </c>
      <c r="AS42" s="201">
        <v>0</v>
      </c>
      <c r="AT42" s="201">
        <v>0</v>
      </c>
      <c r="AU42" s="201">
        <v>0</v>
      </c>
      <c r="AV42" s="201">
        <v>0</v>
      </c>
      <c r="AW42" s="201">
        <v>0</v>
      </c>
      <c r="AX42" s="201">
        <v>0</v>
      </c>
      <c r="AY42" s="201">
        <v>0</v>
      </c>
      <c r="AZ42" s="201">
        <v>48</v>
      </c>
      <c r="BA42" s="201">
        <v>25</v>
      </c>
      <c r="BB42" s="201">
        <v>23</v>
      </c>
      <c r="BC42" s="201">
        <v>24</v>
      </c>
      <c r="BD42" s="201">
        <v>21</v>
      </c>
      <c r="BE42" s="201">
        <v>20</v>
      </c>
      <c r="BF42" s="201">
        <v>19</v>
      </c>
      <c r="BG42" s="201">
        <v>18</v>
      </c>
      <c r="BH42" s="201">
        <v>14</v>
      </c>
      <c r="BI42" s="201">
        <v>15</v>
      </c>
      <c r="BJ42" s="201">
        <v>15</v>
      </c>
      <c r="BK42" s="201">
        <v>13</v>
      </c>
      <c r="BL42" s="201">
        <v>21</v>
      </c>
      <c r="BM42" s="201">
        <v>30</v>
      </c>
      <c r="BN42" s="201">
        <v>22</v>
      </c>
      <c r="BO42" s="201">
        <v>19</v>
      </c>
      <c r="BP42" s="201">
        <v>18</v>
      </c>
      <c r="BQ42" s="201">
        <v>15</v>
      </c>
      <c r="BR42" s="201">
        <v>11</v>
      </c>
      <c r="BS42" s="201">
        <v>9</v>
      </c>
      <c r="BT42" s="201">
        <v>8</v>
      </c>
      <c r="BU42" s="201">
        <v>6</v>
      </c>
      <c r="BV42" s="201">
        <v>4</v>
      </c>
      <c r="BW42" s="201">
        <v>7</v>
      </c>
      <c r="BX42" s="202">
        <v>7</v>
      </c>
      <c r="BY42" s="202">
        <v>8</v>
      </c>
      <c r="BZ42" s="202">
        <v>8</v>
      </c>
      <c r="CA42" s="203">
        <v>8</v>
      </c>
    </row>
    <row r="43" spans="2:79" x14ac:dyDescent="0.4">
      <c r="B43" s="205" t="s">
        <v>233</v>
      </c>
      <c r="D43" s="201">
        <v>0</v>
      </c>
      <c r="E43" s="201">
        <v>0</v>
      </c>
      <c r="F43" s="201">
        <v>0</v>
      </c>
      <c r="G43" s="201">
        <v>0</v>
      </c>
      <c r="H43" s="201">
        <v>0</v>
      </c>
      <c r="I43" s="201">
        <v>0</v>
      </c>
      <c r="J43" s="201">
        <v>0</v>
      </c>
      <c r="K43" s="201">
        <v>0</v>
      </c>
      <c r="L43" s="201">
        <v>0</v>
      </c>
      <c r="M43" s="201">
        <v>0</v>
      </c>
      <c r="N43" s="201">
        <v>0</v>
      </c>
      <c r="O43" s="201">
        <v>0</v>
      </c>
      <c r="P43" s="201">
        <v>0</v>
      </c>
      <c r="Q43" s="201">
        <v>0</v>
      </c>
      <c r="R43" s="201">
        <v>0</v>
      </c>
      <c r="S43" s="201">
        <v>0</v>
      </c>
      <c r="T43" s="201">
        <v>0</v>
      </c>
      <c r="U43" s="201">
        <v>0</v>
      </c>
      <c r="V43" s="201">
        <v>0</v>
      </c>
      <c r="W43" s="201">
        <v>0</v>
      </c>
      <c r="X43" s="201">
        <v>0</v>
      </c>
      <c r="Y43" s="201">
        <v>0</v>
      </c>
      <c r="Z43" s="201">
        <v>0</v>
      </c>
      <c r="AA43" s="201">
        <v>0</v>
      </c>
      <c r="AB43" s="201">
        <v>0</v>
      </c>
      <c r="AC43" s="201">
        <v>0</v>
      </c>
      <c r="AD43" s="201">
        <v>0</v>
      </c>
      <c r="AE43" s="201">
        <v>0</v>
      </c>
      <c r="AF43" s="201">
        <v>0</v>
      </c>
      <c r="AG43" s="201">
        <v>0</v>
      </c>
      <c r="AH43" s="201">
        <v>0</v>
      </c>
      <c r="AI43" s="201">
        <v>0</v>
      </c>
      <c r="AJ43" s="201">
        <v>0</v>
      </c>
      <c r="AK43" s="201">
        <v>0</v>
      </c>
      <c r="AL43" s="201">
        <v>0</v>
      </c>
      <c r="AM43" s="201">
        <v>0</v>
      </c>
      <c r="AN43" s="201">
        <v>0</v>
      </c>
      <c r="AO43" s="201">
        <v>0</v>
      </c>
      <c r="AP43" s="201">
        <v>0</v>
      </c>
      <c r="AQ43" s="201">
        <v>0</v>
      </c>
      <c r="AR43" s="201">
        <v>0</v>
      </c>
      <c r="AS43" s="201">
        <v>0</v>
      </c>
      <c r="AT43" s="201">
        <v>0</v>
      </c>
      <c r="AU43" s="201">
        <v>0</v>
      </c>
      <c r="AV43" s="201">
        <v>0</v>
      </c>
      <c r="AW43" s="201">
        <v>0</v>
      </c>
      <c r="AX43" s="201">
        <v>0</v>
      </c>
      <c r="AY43" s="201">
        <v>0</v>
      </c>
      <c r="AZ43" s="201">
        <v>1389</v>
      </c>
      <c r="BA43" s="201">
        <v>962</v>
      </c>
      <c r="BB43" s="201">
        <v>846</v>
      </c>
      <c r="BC43" s="201">
        <v>888</v>
      </c>
      <c r="BD43" s="201">
        <v>764</v>
      </c>
      <c r="BE43" s="201">
        <v>666</v>
      </c>
      <c r="BF43" s="201">
        <v>646</v>
      </c>
      <c r="BG43" s="201">
        <v>631</v>
      </c>
      <c r="BH43" s="201">
        <v>588</v>
      </c>
      <c r="BI43" s="201">
        <v>632</v>
      </c>
      <c r="BJ43" s="201">
        <v>691</v>
      </c>
      <c r="BK43" s="201">
        <v>609</v>
      </c>
      <c r="BL43" s="201">
        <v>695</v>
      </c>
      <c r="BM43" s="201">
        <v>1072</v>
      </c>
      <c r="BN43" s="201">
        <v>1069</v>
      </c>
      <c r="BO43" s="201">
        <v>1208</v>
      </c>
      <c r="BP43" s="201">
        <v>1242</v>
      </c>
      <c r="BQ43" s="201">
        <v>1045</v>
      </c>
      <c r="BR43" s="201">
        <v>710</v>
      </c>
      <c r="BS43" s="201">
        <v>522</v>
      </c>
      <c r="BT43" s="201">
        <v>437</v>
      </c>
      <c r="BU43" s="201">
        <v>333</v>
      </c>
      <c r="BV43" s="201">
        <v>217</v>
      </c>
      <c r="BW43" s="201">
        <v>530</v>
      </c>
      <c r="BX43" s="202">
        <v>539</v>
      </c>
      <c r="BY43" s="202">
        <v>542</v>
      </c>
      <c r="BZ43" s="202">
        <v>538</v>
      </c>
      <c r="CA43" s="203">
        <v>541</v>
      </c>
    </row>
    <row r="44" spans="2:79" x14ac:dyDescent="0.4">
      <c r="B44" s="205" t="s">
        <v>234</v>
      </c>
      <c r="D44" s="206">
        <v>0</v>
      </c>
      <c r="E44" s="206">
        <v>0</v>
      </c>
      <c r="F44" s="206">
        <v>0</v>
      </c>
      <c r="G44" s="206">
        <v>0</v>
      </c>
      <c r="H44" s="206">
        <v>0</v>
      </c>
      <c r="I44" s="206">
        <v>0</v>
      </c>
      <c r="J44" s="206">
        <v>0</v>
      </c>
      <c r="K44" s="206">
        <v>0</v>
      </c>
      <c r="L44" s="206">
        <v>0</v>
      </c>
      <c r="M44" s="206">
        <v>0</v>
      </c>
      <c r="N44" s="206">
        <v>0</v>
      </c>
      <c r="O44" s="206">
        <v>0</v>
      </c>
      <c r="P44" s="206">
        <v>0</v>
      </c>
      <c r="Q44" s="206">
        <v>0</v>
      </c>
      <c r="R44" s="206">
        <v>0</v>
      </c>
      <c r="S44" s="206">
        <v>0</v>
      </c>
      <c r="T44" s="206">
        <v>0</v>
      </c>
      <c r="U44" s="206">
        <v>0</v>
      </c>
      <c r="V44" s="206">
        <v>0</v>
      </c>
      <c r="W44" s="206">
        <v>0</v>
      </c>
      <c r="X44" s="206">
        <v>0</v>
      </c>
      <c r="Y44" s="206">
        <v>0</v>
      </c>
      <c r="Z44" s="206">
        <v>0</v>
      </c>
      <c r="AA44" s="206">
        <v>0</v>
      </c>
      <c r="AB44" s="206">
        <v>0</v>
      </c>
      <c r="AC44" s="206">
        <v>0</v>
      </c>
      <c r="AD44" s="206">
        <v>0</v>
      </c>
      <c r="AE44" s="206">
        <v>0</v>
      </c>
      <c r="AF44" s="206">
        <v>0</v>
      </c>
      <c r="AG44" s="206">
        <v>0</v>
      </c>
      <c r="AH44" s="206">
        <v>0</v>
      </c>
      <c r="AI44" s="206">
        <v>0</v>
      </c>
      <c r="AJ44" s="206">
        <v>0</v>
      </c>
      <c r="AK44" s="206">
        <v>0</v>
      </c>
      <c r="AL44" s="206">
        <v>0</v>
      </c>
      <c r="AM44" s="206">
        <v>0</v>
      </c>
      <c r="AN44" s="206">
        <v>0</v>
      </c>
      <c r="AO44" s="206">
        <v>0</v>
      </c>
      <c r="AP44" s="206">
        <v>0</v>
      </c>
      <c r="AQ44" s="206">
        <v>0</v>
      </c>
      <c r="AR44" s="206">
        <v>0</v>
      </c>
      <c r="AS44" s="206">
        <v>0</v>
      </c>
      <c r="AT44" s="206">
        <v>0</v>
      </c>
      <c r="AU44" s="206">
        <v>0</v>
      </c>
      <c r="AV44" s="206">
        <v>0</v>
      </c>
      <c r="AW44" s="206">
        <v>0</v>
      </c>
      <c r="AX44" s="206">
        <v>0</v>
      </c>
      <c r="AY44" s="206">
        <v>0</v>
      </c>
      <c r="AZ44" s="206">
        <v>187</v>
      </c>
      <c r="BA44" s="206">
        <v>96</v>
      </c>
      <c r="BB44" s="206">
        <v>79</v>
      </c>
      <c r="BC44" s="206">
        <v>87</v>
      </c>
      <c r="BD44" s="206">
        <v>69</v>
      </c>
      <c r="BE44" s="206">
        <v>67</v>
      </c>
      <c r="BF44" s="206">
        <v>65</v>
      </c>
      <c r="BG44" s="206">
        <v>64</v>
      </c>
      <c r="BH44" s="206">
        <v>59</v>
      </c>
      <c r="BI44" s="206">
        <v>58</v>
      </c>
      <c r="BJ44" s="206">
        <v>64</v>
      </c>
      <c r="BK44" s="206">
        <v>54</v>
      </c>
      <c r="BL44" s="206">
        <v>66</v>
      </c>
      <c r="BM44" s="206">
        <v>114</v>
      </c>
      <c r="BN44" s="201">
        <v>91</v>
      </c>
      <c r="BO44" s="201">
        <v>77</v>
      </c>
      <c r="BP44" s="201">
        <v>69</v>
      </c>
      <c r="BQ44" s="201">
        <v>68</v>
      </c>
      <c r="BR44" s="201">
        <v>53</v>
      </c>
      <c r="BS44" s="201">
        <v>35</v>
      </c>
      <c r="BT44" s="201">
        <v>41</v>
      </c>
      <c r="BU44" s="201">
        <v>39</v>
      </c>
      <c r="BV44" s="201">
        <v>39</v>
      </c>
      <c r="BW44" s="201">
        <v>38</v>
      </c>
      <c r="BX44" s="202">
        <v>39</v>
      </c>
      <c r="BY44" s="202">
        <v>39</v>
      </c>
      <c r="BZ44" s="202">
        <v>39</v>
      </c>
      <c r="CA44" s="203">
        <v>40</v>
      </c>
    </row>
    <row r="45" spans="2:79" ht="26.25" customHeight="1" x14ac:dyDescent="0.4">
      <c r="B45" s="191" t="s">
        <v>167</v>
      </c>
      <c r="D45" s="201">
        <v>0</v>
      </c>
      <c r="E45" s="201">
        <v>0</v>
      </c>
      <c r="F45" s="201">
        <v>0</v>
      </c>
      <c r="G45" s="201">
        <v>0</v>
      </c>
      <c r="H45" s="201">
        <v>0</v>
      </c>
      <c r="I45" s="201">
        <v>0</v>
      </c>
      <c r="J45" s="201">
        <v>0</v>
      </c>
      <c r="K45" s="201">
        <v>0</v>
      </c>
      <c r="L45" s="201">
        <v>0</v>
      </c>
      <c r="M45" s="201">
        <v>0</v>
      </c>
      <c r="N45" s="201">
        <v>0</v>
      </c>
      <c r="O45" s="201">
        <v>0</v>
      </c>
      <c r="P45" s="201">
        <v>0</v>
      </c>
      <c r="Q45" s="201">
        <v>0</v>
      </c>
      <c r="R45" s="201">
        <v>0</v>
      </c>
      <c r="S45" s="201">
        <v>0</v>
      </c>
      <c r="T45" s="201">
        <v>0</v>
      </c>
      <c r="U45" s="201">
        <v>0</v>
      </c>
      <c r="V45" s="201">
        <v>0</v>
      </c>
      <c r="W45" s="201">
        <v>0</v>
      </c>
      <c r="X45" s="201">
        <v>0</v>
      </c>
      <c r="Y45" s="201">
        <v>0</v>
      </c>
      <c r="Z45" s="201">
        <v>0</v>
      </c>
      <c r="AA45" s="201">
        <v>0</v>
      </c>
      <c r="AB45" s="201">
        <v>0</v>
      </c>
      <c r="AC45" s="201">
        <v>0</v>
      </c>
      <c r="AD45" s="201">
        <v>0</v>
      </c>
      <c r="AE45" s="201">
        <v>0</v>
      </c>
      <c r="AF45" s="201">
        <v>0</v>
      </c>
      <c r="AG45" s="201">
        <v>0</v>
      </c>
      <c r="AH45" s="201">
        <v>0</v>
      </c>
      <c r="AI45" s="201">
        <v>0</v>
      </c>
      <c r="AJ45" s="201">
        <v>0</v>
      </c>
      <c r="AK45" s="201">
        <v>0</v>
      </c>
      <c r="AL45" s="201">
        <v>0</v>
      </c>
      <c r="AM45" s="201">
        <v>0</v>
      </c>
      <c r="AN45" s="201">
        <v>0</v>
      </c>
      <c r="AO45" s="201">
        <v>0</v>
      </c>
      <c r="AP45" s="201">
        <v>0</v>
      </c>
      <c r="AQ45" s="201">
        <v>0</v>
      </c>
      <c r="AR45" s="201">
        <v>0</v>
      </c>
      <c r="AS45" s="201">
        <v>0</v>
      </c>
      <c r="AT45" s="201">
        <v>0</v>
      </c>
      <c r="AU45" s="201">
        <v>11</v>
      </c>
      <c r="AV45" s="201">
        <v>13</v>
      </c>
      <c r="AW45" s="201">
        <v>12</v>
      </c>
      <c r="AX45" s="201">
        <v>11</v>
      </c>
      <c r="AY45" s="201">
        <v>13</v>
      </c>
      <c r="AZ45" s="201">
        <v>12</v>
      </c>
      <c r="BA45" s="201">
        <v>11</v>
      </c>
      <c r="BB45" s="201">
        <v>13</v>
      </c>
      <c r="BC45" s="201">
        <v>13</v>
      </c>
      <c r="BD45" s="201">
        <v>15</v>
      </c>
      <c r="BE45" s="201">
        <v>17</v>
      </c>
      <c r="BF45" s="201">
        <v>17</v>
      </c>
      <c r="BG45" s="201">
        <v>25</v>
      </c>
      <c r="BH45" s="201">
        <v>29</v>
      </c>
      <c r="BI45" s="201">
        <v>31</v>
      </c>
      <c r="BJ45" s="201">
        <v>30</v>
      </c>
      <c r="BK45" s="201">
        <v>44</v>
      </c>
      <c r="BL45" s="201">
        <v>54</v>
      </c>
      <c r="BM45" s="201">
        <v>56</v>
      </c>
      <c r="BN45" s="201">
        <v>54</v>
      </c>
      <c r="BO45" s="201">
        <v>57</v>
      </c>
      <c r="BP45" s="201">
        <v>60</v>
      </c>
      <c r="BQ45" s="201">
        <v>58</v>
      </c>
      <c r="BR45" s="201">
        <v>59</v>
      </c>
      <c r="BS45" s="201">
        <v>62</v>
      </c>
      <c r="BT45" s="201">
        <v>61</v>
      </c>
      <c r="BU45" s="201">
        <v>59</v>
      </c>
      <c r="BV45" s="201">
        <v>61</v>
      </c>
      <c r="BW45" s="201">
        <v>62</v>
      </c>
      <c r="BX45" s="202">
        <v>63</v>
      </c>
      <c r="BY45" s="202">
        <v>64</v>
      </c>
      <c r="BZ45" s="202">
        <v>64</v>
      </c>
      <c r="CA45" s="203">
        <v>65</v>
      </c>
    </row>
    <row r="46" spans="2:79" x14ac:dyDescent="0.4">
      <c r="B46" s="191" t="s">
        <v>170</v>
      </c>
      <c r="D46" s="201">
        <v>0</v>
      </c>
      <c r="E46" s="201">
        <v>0</v>
      </c>
      <c r="F46" s="201">
        <v>0</v>
      </c>
      <c r="G46" s="201">
        <v>0</v>
      </c>
      <c r="H46" s="201">
        <v>0</v>
      </c>
      <c r="I46" s="201">
        <v>0</v>
      </c>
      <c r="J46" s="201">
        <v>0</v>
      </c>
      <c r="K46" s="201">
        <v>0</v>
      </c>
      <c r="L46" s="201">
        <v>0</v>
      </c>
      <c r="M46" s="201">
        <v>0</v>
      </c>
      <c r="N46" s="201">
        <v>0</v>
      </c>
      <c r="O46" s="201">
        <v>0</v>
      </c>
      <c r="P46" s="201">
        <v>0</v>
      </c>
      <c r="Q46" s="201">
        <v>0</v>
      </c>
      <c r="R46" s="201">
        <v>0</v>
      </c>
      <c r="S46" s="201">
        <v>0</v>
      </c>
      <c r="T46" s="201">
        <v>0</v>
      </c>
      <c r="U46" s="201">
        <v>0</v>
      </c>
      <c r="V46" s="201">
        <v>0</v>
      </c>
      <c r="W46" s="201">
        <v>0</v>
      </c>
      <c r="X46" s="201">
        <v>0</v>
      </c>
      <c r="Y46" s="201">
        <v>0</v>
      </c>
      <c r="Z46" s="201">
        <v>0</v>
      </c>
      <c r="AA46" s="201">
        <v>0</v>
      </c>
      <c r="AB46" s="201">
        <v>0</v>
      </c>
      <c r="AC46" s="201">
        <v>0</v>
      </c>
      <c r="AD46" s="201">
        <v>0</v>
      </c>
      <c r="AE46" s="201">
        <v>0</v>
      </c>
      <c r="AF46" s="201">
        <v>34</v>
      </c>
      <c r="AG46" s="201">
        <v>55</v>
      </c>
      <c r="AH46" s="201">
        <v>75</v>
      </c>
      <c r="AI46" s="201">
        <v>105</v>
      </c>
      <c r="AJ46" s="201">
        <v>147</v>
      </c>
      <c r="AK46" s="201">
        <v>177</v>
      </c>
      <c r="AL46" s="201">
        <v>214</v>
      </c>
      <c r="AM46" s="201">
        <v>263</v>
      </c>
      <c r="AN46" s="201">
        <v>314</v>
      </c>
      <c r="AO46" s="201">
        <v>367</v>
      </c>
      <c r="AP46" s="201">
        <v>422</v>
      </c>
      <c r="AQ46" s="201">
        <v>474</v>
      </c>
      <c r="AR46" s="201">
        <v>520</v>
      </c>
      <c r="AS46" s="201">
        <v>565</v>
      </c>
      <c r="AT46" s="201">
        <v>607</v>
      </c>
      <c r="AU46" s="201">
        <v>654</v>
      </c>
      <c r="AV46" s="201">
        <v>0</v>
      </c>
      <c r="AW46" s="201">
        <v>0</v>
      </c>
      <c r="AX46" s="201">
        <v>0</v>
      </c>
      <c r="AY46" s="201">
        <v>0</v>
      </c>
      <c r="AZ46" s="201">
        <v>0</v>
      </c>
      <c r="BA46" s="201">
        <v>0</v>
      </c>
      <c r="BB46" s="201">
        <v>0</v>
      </c>
      <c r="BC46" s="201">
        <v>0</v>
      </c>
      <c r="BD46" s="201">
        <v>0</v>
      </c>
      <c r="BE46" s="201">
        <v>0</v>
      </c>
      <c r="BF46" s="201">
        <v>0</v>
      </c>
      <c r="BG46" s="201">
        <v>0</v>
      </c>
      <c r="BH46" s="201">
        <v>0</v>
      </c>
      <c r="BI46" s="201">
        <v>0</v>
      </c>
      <c r="BJ46" s="201">
        <v>0</v>
      </c>
      <c r="BK46" s="201">
        <v>0</v>
      </c>
      <c r="BL46" s="201">
        <v>0</v>
      </c>
      <c r="BM46" s="201">
        <v>0</v>
      </c>
      <c r="BN46" s="201">
        <v>0</v>
      </c>
      <c r="BO46" s="201">
        <v>0</v>
      </c>
      <c r="BP46" s="201">
        <v>0</v>
      </c>
      <c r="BQ46" s="201">
        <v>0</v>
      </c>
      <c r="BR46" s="201">
        <v>0</v>
      </c>
      <c r="BS46" s="201">
        <v>0</v>
      </c>
      <c r="BT46" s="201">
        <v>0</v>
      </c>
      <c r="BU46" s="201">
        <v>0</v>
      </c>
      <c r="BV46" s="201">
        <v>0</v>
      </c>
      <c r="BW46" s="201">
        <v>0</v>
      </c>
      <c r="BX46" s="202">
        <v>0</v>
      </c>
      <c r="BY46" s="202">
        <v>0</v>
      </c>
      <c r="BZ46" s="202">
        <v>0</v>
      </c>
      <c r="CA46" s="203">
        <v>0</v>
      </c>
    </row>
    <row r="47" spans="2:79" x14ac:dyDescent="0.4">
      <c r="B47" s="191" t="s">
        <v>172</v>
      </c>
      <c r="D47" s="206">
        <v>0</v>
      </c>
      <c r="E47" s="206">
        <v>0</v>
      </c>
      <c r="F47" s="206">
        <v>0</v>
      </c>
      <c r="G47" s="206">
        <v>0</v>
      </c>
      <c r="H47" s="206">
        <v>0</v>
      </c>
      <c r="I47" s="206">
        <v>0</v>
      </c>
      <c r="J47" s="206">
        <v>0</v>
      </c>
      <c r="K47" s="206">
        <v>0</v>
      </c>
      <c r="L47" s="206">
        <v>0</v>
      </c>
      <c r="M47" s="206">
        <v>0</v>
      </c>
      <c r="N47" s="206">
        <v>0</v>
      </c>
      <c r="O47" s="206">
        <v>0</v>
      </c>
      <c r="P47" s="206">
        <v>0</v>
      </c>
      <c r="Q47" s="206">
        <v>0</v>
      </c>
      <c r="R47" s="206">
        <v>0</v>
      </c>
      <c r="S47" s="206">
        <v>0</v>
      </c>
      <c r="T47" s="206">
        <v>0</v>
      </c>
      <c r="U47" s="206">
        <v>0</v>
      </c>
      <c r="V47" s="206">
        <v>0</v>
      </c>
      <c r="W47" s="206">
        <v>0</v>
      </c>
      <c r="X47" s="206">
        <v>0</v>
      </c>
      <c r="Y47" s="206">
        <v>0</v>
      </c>
      <c r="Z47" s="206">
        <v>0</v>
      </c>
      <c r="AA47" s="206">
        <v>0</v>
      </c>
      <c r="AB47" s="206">
        <v>0</v>
      </c>
      <c r="AC47" s="206">
        <v>0</v>
      </c>
      <c r="AD47" s="206">
        <v>0</v>
      </c>
      <c r="AE47" s="206">
        <v>0</v>
      </c>
      <c r="AF47" s="206">
        <v>0</v>
      </c>
      <c r="AG47" s="206">
        <v>0</v>
      </c>
      <c r="AH47" s="206">
        <v>311</v>
      </c>
      <c r="AI47" s="206">
        <v>381</v>
      </c>
      <c r="AJ47" s="206">
        <v>438</v>
      </c>
      <c r="AK47" s="206">
        <v>469</v>
      </c>
      <c r="AL47" s="206">
        <v>508</v>
      </c>
      <c r="AM47" s="206">
        <v>537</v>
      </c>
      <c r="AN47" s="206">
        <v>517</v>
      </c>
      <c r="AO47" s="206">
        <v>576</v>
      </c>
      <c r="AP47" s="206">
        <v>607</v>
      </c>
      <c r="AQ47" s="206">
        <v>686</v>
      </c>
      <c r="AR47" s="206">
        <v>710</v>
      </c>
      <c r="AS47" s="206">
        <v>724</v>
      </c>
      <c r="AT47" s="206">
        <v>777</v>
      </c>
      <c r="AU47" s="206">
        <v>821</v>
      </c>
      <c r="AV47" s="206">
        <v>839</v>
      </c>
      <c r="AW47" s="206">
        <v>886</v>
      </c>
      <c r="AX47" s="206">
        <v>918</v>
      </c>
      <c r="AY47" s="206">
        <v>964</v>
      </c>
      <c r="AZ47" s="206">
        <v>1010</v>
      </c>
      <c r="BA47" s="206">
        <v>0</v>
      </c>
      <c r="BB47" s="206">
        <v>0</v>
      </c>
      <c r="BC47" s="206">
        <v>0</v>
      </c>
      <c r="BD47" s="206">
        <v>0</v>
      </c>
      <c r="BE47" s="206">
        <v>0</v>
      </c>
      <c r="BF47" s="206">
        <v>0</v>
      </c>
      <c r="BG47" s="206">
        <v>0</v>
      </c>
      <c r="BH47" s="206">
        <v>0</v>
      </c>
      <c r="BI47" s="206">
        <v>0</v>
      </c>
      <c r="BJ47" s="206">
        <v>0</v>
      </c>
      <c r="BK47" s="206">
        <v>0</v>
      </c>
      <c r="BL47" s="206">
        <v>0</v>
      </c>
      <c r="BM47" s="206">
        <v>0</v>
      </c>
      <c r="BN47" s="206">
        <v>0</v>
      </c>
      <c r="BO47" s="206">
        <v>0</v>
      </c>
      <c r="BP47" s="206">
        <v>0</v>
      </c>
      <c r="BQ47" s="206">
        <v>0</v>
      </c>
      <c r="BR47" s="206">
        <v>0</v>
      </c>
      <c r="BS47" s="206">
        <v>0</v>
      </c>
      <c r="BT47" s="206">
        <v>0</v>
      </c>
      <c r="BU47" s="206">
        <v>0</v>
      </c>
      <c r="BV47" s="206">
        <v>0</v>
      </c>
      <c r="BW47" s="206">
        <v>0</v>
      </c>
      <c r="BX47" s="207">
        <v>0</v>
      </c>
      <c r="BY47" s="207">
        <v>0</v>
      </c>
      <c r="BZ47" s="207">
        <v>0</v>
      </c>
      <c r="CA47" s="208">
        <v>0</v>
      </c>
    </row>
    <row r="48" spans="2:79" x14ac:dyDescent="0.4">
      <c r="B48" s="191" t="s">
        <v>175</v>
      </c>
      <c r="D48" s="206">
        <v>0</v>
      </c>
      <c r="E48" s="206">
        <v>0</v>
      </c>
      <c r="F48" s="206">
        <v>0</v>
      </c>
      <c r="G48" s="206">
        <v>0</v>
      </c>
      <c r="H48" s="206">
        <v>0</v>
      </c>
      <c r="I48" s="206">
        <v>0</v>
      </c>
      <c r="J48" s="206">
        <v>0</v>
      </c>
      <c r="K48" s="206">
        <v>0</v>
      </c>
      <c r="L48" s="206">
        <v>0</v>
      </c>
      <c r="M48" s="206">
        <v>0</v>
      </c>
      <c r="N48" s="206">
        <v>0</v>
      </c>
      <c r="O48" s="206">
        <v>0</v>
      </c>
      <c r="P48" s="206">
        <v>0</v>
      </c>
      <c r="Q48" s="206">
        <v>0</v>
      </c>
      <c r="R48" s="206">
        <v>0</v>
      </c>
      <c r="S48" s="206">
        <v>0</v>
      </c>
      <c r="T48" s="206">
        <v>0</v>
      </c>
      <c r="U48" s="206">
        <v>0</v>
      </c>
      <c r="V48" s="206">
        <v>0</v>
      </c>
      <c r="W48" s="206">
        <v>0</v>
      </c>
      <c r="X48" s="206">
        <v>0</v>
      </c>
      <c r="Y48" s="206">
        <v>0</v>
      </c>
      <c r="Z48" s="206">
        <v>0</v>
      </c>
      <c r="AA48" s="206">
        <v>0</v>
      </c>
      <c r="AB48" s="206">
        <v>0</v>
      </c>
      <c r="AC48" s="206">
        <v>0</v>
      </c>
      <c r="AD48" s="206">
        <v>0</v>
      </c>
      <c r="AE48" s="206">
        <v>0</v>
      </c>
      <c r="AF48" s="206">
        <v>0</v>
      </c>
      <c r="AG48" s="206">
        <v>0</v>
      </c>
      <c r="AH48" s="206">
        <v>0</v>
      </c>
      <c r="AI48" s="206">
        <v>0</v>
      </c>
      <c r="AJ48" s="206">
        <v>0</v>
      </c>
      <c r="AK48" s="206">
        <v>0</v>
      </c>
      <c r="AL48" s="206">
        <v>0</v>
      </c>
      <c r="AM48" s="206">
        <v>0</v>
      </c>
      <c r="AN48" s="206">
        <v>0</v>
      </c>
      <c r="AO48" s="206">
        <v>0</v>
      </c>
      <c r="AP48" s="206">
        <v>0</v>
      </c>
      <c r="AQ48" s="206">
        <v>0</v>
      </c>
      <c r="AR48" s="206">
        <v>0</v>
      </c>
      <c r="AS48" s="206">
        <v>0</v>
      </c>
      <c r="AT48" s="206">
        <v>0</v>
      </c>
      <c r="AU48" s="206">
        <v>0</v>
      </c>
      <c r="AV48" s="206">
        <v>0</v>
      </c>
      <c r="AW48" s="206">
        <v>0</v>
      </c>
      <c r="AX48" s="206">
        <v>0</v>
      </c>
      <c r="AY48" s="206">
        <v>0</v>
      </c>
      <c r="AZ48" s="206">
        <v>0</v>
      </c>
      <c r="BA48" s="206">
        <v>0</v>
      </c>
      <c r="BB48" s="206">
        <v>0</v>
      </c>
      <c r="BC48" s="206">
        <v>0</v>
      </c>
      <c r="BD48" s="206">
        <v>3156</v>
      </c>
      <c r="BE48" s="206">
        <v>3859</v>
      </c>
      <c r="BF48" s="206">
        <v>3790</v>
      </c>
      <c r="BG48" s="206">
        <v>3839</v>
      </c>
      <c r="BH48" s="206">
        <v>3892</v>
      </c>
      <c r="BI48" s="206">
        <v>3965</v>
      </c>
      <c r="BJ48" s="206">
        <v>3982</v>
      </c>
      <c r="BK48" s="206">
        <v>3993</v>
      </c>
      <c r="BL48" s="206">
        <v>4079</v>
      </c>
      <c r="BM48" s="206">
        <v>4206</v>
      </c>
      <c r="BN48" s="206">
        <v>4236</v>
      </c>
      <c r="BO48" s="206">
        <v>4277</v>
      </c>
      <c r="BP48" s="206">
        <v>4316</v>
      </c>
      <c r="BQ48" s="206">
        <v>4414</v>
      </c>
      <c r="BR48" s="206">
        <v>4493</v>
      </c>
      <c r="BS48" s="206">
        <v>4360</v>
      </c>
      <c r="BT48" s="206">
        <v>4516</v>
      </c>
      <c r="BU48" s="206">
        <v>4551</v>
      </c>
      <c r="BV48" s="206">
        <v>4665</v>
      </c>
      <c r="BW48" s="206">
        <v>4779</v>
      </c>
      <c r="BX48" s="207">
        <v>0</v>
      </c>
      <c r="BY48" s="207">
        <v>0</v>
      </c>
      <c r="BZ48" s="207">
        <v>0</v>
      </c>
      <c r="CA48" s="208">
        <v>0</v>
      </c>
    </row>
    <row r="49" spans="1:16384" x14ac:dyDescent="0.4">
      <c r="B49" s="191" t="s">
        <v>30</v>
      </c>
      <c r="D49" s="201">
        <v>0</v>
      </c>
      <c r="E49" s="201">
        <v>0</v>
      </c>
      <c r="F49" s="201">
        <v>0</v>
      </c>
      <c r="G49" s="201">
        <v>0</v>
      </c>
      <c r="H49" s="201">
        <v>0</v>
      </c>
      <c r="I49" s="201">
        <v>0</v>
      </c>
      <c r="J49" s="201">
        <v>0</v>
      </c>
      <c r="K49" s="201">
        <v>0</v>
      </c>
      <c r="L49" s="201">
        <v>0</v>
      </c>
      <c r="M49" s="201">
        <v>0</v>
      </c>
      <c r="N49" s="201">
        <v>0</v>
      </c>
      <c r="O49" s="201">
        <v>0</v>
      </c>
      <c r="P49" s="201">
        <v>0</v>
      </c>
      <c r="Q49" s="201">
        <v>0</v>
      </c>
      <c r="R49" s="201">
        <v>0</v>
      </c>
      <c r="S49" s="201">
        <v>0</v>
      </c>
      <c r="T49" s="201">
        <v>0</v>
      </c>
      <c r="U49" s="201">
        <v>0</v>
      </c>
      <c r="V49" s="201">
        <v>0</v>
      </c>
      <c r="W49" s="201">
        <v>0</v>
      </c>
      <c r="X49" s="201">
        <v>0</v>
      </c>
      <c r="Y49" s="201">
        <v>0</v>
      </c>
      <c r="Z49" s="201">
        <v>0</v>
      </c>
      <c r="AA49" s="201">
        <v>0</v>
      </c>
      <c r="AB49" s="201">
        <v>0</v>
      </c>
      <c r="AC49" s="201">
        <v>0</v>
      </c>
      <c r="AD49" s="201">
        <v>0</v>
      </c>
      <c r="AE49" s="201">
        <v>0</v>
      </c>
      <c r="AF49" s="201">
        <v>0</v>
      </c>
      <c r="AG49" s="201">
        <v>0</v>
      </c>
      <c r="AH49" s="201">
        <v>0</v>
      </c>
      <c r="AI49" s="201">
        <v>0</v>
      </c>
      <c r="AJ49" s="201">
        <v>0</v>
      </c>
      <c r="AK49" s="201">
        <v>0</v>
      </c>
      <c r="AL49" s="201">
        <v>0</v>
      </c>
      <c r="AM49" s="201">
        <v>0</v>
      </c>
      <c r="AN49" s="201">
        <v>0</v>
      </c>
      <c r="AO49" s="201">
        <v>0</v>
      </c>
      <c r="AP49" s="201">
        <v>0</v>
      </c>
      <c r="AQ49" s="201">
        <v>0</v>
      </c>
      <c r="AR49" s="201">
        <v>0</v>
      </c>
      <c r="AS49" s="201">
        <v>0</v>
      </c>
      <c r="AT49" s="201">
        <v>0</v>
      </c>
      <c r="AU49" s="201">
        <v>0</v>
      </c>
      <c r="AV49" s="201">
        <v>0</v>
      </c>
      <c r="AW49" s="201">
        <v>0</v>
      </c>
      <c r="AX49" s="201">
        <v>0</v>
      </c>
      <c r="AY49" s="201">
        <v>0</v>
      </c>
      <c r="AZ49" s="201">
        <v>0</v>
      </c>
      <c r="BA49" s="201">
        <v>0</v>
      </c>
      <c r="BB49" s="201">
        <v>0</v>
      </c>
      <c r="BC49" s="201">
        <v>0</v>
      </c>
      <c r="BD49" s="201">
        <v>0</v>
      </c>
      <c r="BE49" s="201">
        <v>0</v>
      </c>
      <c r="BF49" s="201">
        <v>0</v>
      </c>
      <c r="BG49" s="201">
        <v>1979</v>
      </c>
      <c r="BH49" s="201">
        <v>2594</v>
      </c>
      <c r="BI49" s="201">
        <v>2700</v>
      </c>
      <c r="BJ49" s="201">
        <v>2729</v>
      </c>
      <c r="BK49" s="201">
        <v>2732</v>
      </c>
      <c r="BL49" s="201">
        <v>2724</v>
      </c>
      <c r="BM49" s="201">
        <v>2736</v>
      </c>
      <c r="BN49" s="201">
        <v>2718</v>
      </c>
      <c r="BO49" s="201">
        <v>2649</v>
      </c>
      <c r="BP49" s="201">
        <v>2505</v>
      </c>
      <c r="BQ49" s="201">
        <v>2380</v>
      </c>
      <c r="BR49" s="201">
        <v>2228</v>
      </c>
      <c r="BS49" s="201">
        <v>2098</v>
      </c>
      <c r="BT49" s="201">
        <v>1903</v>
      </c>
      <c r="BU49" s="201">
        <v>1792</v>
      </c>
      <c r="BV49" s="201">
        <v>1638</v>
      </c>
      <c r="BW49" s="201">
        <v>1538</v>
      </c>
      <c r="BX49" s="202">
        <v>1466</v>
      </c>
      <c r="BY49" s="202">
        <v>1434</v>
      </c>
      <c r="BZ49" s="202">
        <v>1379</v>
      </c>
      <c r="CA49" s="203">
        <v>1304</v>
      </c>
    </row>
    <row r="50" spans="1:16384" ht="25.5" customHeight="1" x14ac:dyDescent="0.4">
      <c r="B50" s="209" t="s">
        <v>176</v>
      </c>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f>ROUND('Disability benefits'!BQ60,0)</f>
        <v>13</v>
      </c>
      <c r="BR50" s="201">
        <f>ROUND('Disability benefits'!BR60,0)</f>
        <v>200</v>
      </c>
      <c r="BS50" s="201">
        <f>ROUND('Disability benefits'!BS60,0)</f>
        <v>594</v>
      </c>
      <c r="BT50" s="201">
        <f>ROUND('Disability benefits'!BT60,0)</f>
        <v>1055</v>
      </c>
      <c r="BU50" s="201">
        <f>ROUND('Disability benefits'!BU60,0)</f>
        <v>1553</v>
      </c>
      <c r="BV50" s="201">
        <f>ROUND('Disability benefits'!BV60,0)</f>
        <v>1913</v>
      </c>
      <c r="BW50" s="201">
        <f>ROUND('Disability benefits'!BW60,0)</f>
        <v>2185</v>
      </c>
      <c r="BX50" s="202">
        <f>ROUND('Disability benefits'!BX60,0)</f>
        <v>2537</v>
      </c>
      <c r="BY50" s="202">
        <f>ROUND('Disability benefits'!BY60,0)</f>
        <v>2772</v>
      </c>
      <c r="BZ50" s="202">
        <f>ROUND('Disability benefits'!BZ60,0)</f>
        <v>2986</v>
      </c>
      <c r="CA50" s="203">
        <f>ROUND('Disability benefits'!CA60,0)</f>
        <v>3192</v>
      </c>
    </row>
    <row r="51" spans="1:16384" x14ac:dyDescent="0.4">
      <c r="B51" s="205" t="s">
        <v>228</v>
      </c>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v>13</v>
      </c>
      <c r="BR51" s="201">
        <v>198</v>
      </c>
      <c r="BS51" s="201">
        <v>588</v>
      </c>
      <c r="BT51" s="201">
        <v>1043</v>
      </c>
      <c r="BU51" s="201">
        <v>1536</v>
      </c>
      <c r="BV51" s="201">
        <v>1892</v>
      </c>
      <c r="BW51" s="201">
        <v>2161</v>
      </c>
      <c r="BX51" s="202">
        <v>2509</v>
      </c>
      <c r="BY51" s="202">
        <v>2742</v>
      </c>
      <c r="BZ51" s="202">
        <v>2953</v>
      </c>
      <c r="CA51" s="203">
        <v>3158</v>
      </c>
    </row>
    <row r="52" spans="1:16384" x14ac:dyDescent="0.4">
      <c r="B52" s="205" t="s">
        <v>229</v>
      </c>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v>0</v>
      </c>
      <c r="BR52" s="201">
        <v>2</v>
      </c>
      <c r="BS52" s="201">
        <v>6</v>
      </c>
      <c r="BT52" s="201">
        <v>11</v>
      </c>
      <c r="BU52" s="201">
        <v>17</v>
      </c>
      <c r="BV52" s="201">
        <v>21</v>
      </c>
      <c r="BW52" s="201">
        <v>24</v>
      </c>
      <c r="BX52" s="202">
        <v>28</v>
      </c>
      <c r="BY52" s="202">
        <v>30</v>
      </c>
      <c r="BZ52" s="202">
        <v>33</v>
      </c>
      <c r="CA52" s="203">
        <v>35</v>
      </c>
    </row>
    <row r="53" spans="1:16384" x14ac:dyDescent="0.4">
      <c r="B53" s="191" t="s">
        <v>180</v>
      </c>
      <c r="D53" s="206">
        <v>0</v>
      </c>
      <c r="E53" s="206">
        <v>0</v>
      </c>
      <c r="F53" s="206">
        <v>0</v>
      </c>
      <c r="G53" s="206">
        <v>0</v>
      </c>
      <c r="H53" s="206">
        <v>0</v>
      </c>
      <c r="I53" s="206">
        <v>0</v>
      </c>
      <c r="J53" s="206">
        <v>0</v>
      </c>
      <c r="K53" s="206">
        <v>0</v>
      </c>
      <c r="L53" s="206">
        <v>0</v>
      </c>
      <c r="M53" s="206">
        <v>0</v>
      </c>
      <c r="N53" s="206">
        <v>0</v>
      </c>
      <c r="O53" s="206">
        <v>0</v>
      </c>
      <c r="P53" s="206">
        <v>0</v>
      </c>
      <c r="Q53" s="206">
        <v>0</v>
      </c>
      <c r="R53" s="206">
        <v>0</v>
      </c>
      <c r="S53" s="206">
        <v>0</v>
      </c>
      <c r="T53" s="206">
        <v>0</v>
      </c>
      <c r="U53" s="206">
        <v>0</v>
      </c>
      <c r="V53" s="206">
        <v>0</v>
      </c>
      <c r="W53" s="206">
        <v>0</v>
      </c>
      <c r="X53" s="206">
        <v>0</v>
      </c>
      <c r="Y53" s="206">
        <v>0</v>
      </c>
      <c r="Z53" s="206">
        <v>0</v>
      </c>
      <c r="AA53" s="206">
        <v>0</v>
      </c>
      <c r="AB53" s="206">
        <v>0</v>
      </c>
      <c r="AC53" s="206">
        <v>0</v>
      </c>
      <c r="AD53" s="206">
        <v>0</v>
      </c>
      <c r="AE53" s="206">
        <v>0</v>
      </c>
      <c r="AF53" s="206">
        <v>103</v>
      </c>
      <c r="AG53" s="206">
        <v>107</v>
      </c>
      <c r="AH53" s="206">
        <v>116</v>
      </c>
      <c r="AI53" s="206">
        <v>153</v>
      </c>
      <c r="AJ53" s="206">
        <v>178</v>
      </c>
      <c r="AK53" s="206">
        <v>186</v>
      </c>
      <c r="AL53" s="206">
        <v>196</v>
      </c>
      <c r="AM53" s="206">
        <v>209</v>
      </c>
      <c r="AN53" s="206">
        <v>236</v>
      </c>
      <c r="AO53" s="206">
        <v>254</v>
      </c>
      <c r="AP53" s="206">
        <v>257</v>
      </c>
      <c r="AQ53" s="206">
        <v>258</v>
      </c>
      <c r="AR53" s="206">
        <v>267</v>
      </c>
      <c r="AS53" s="206">
        <v>277</v>
      </c>
      <c r="AT53" s="206">
        <v>286</v>
      </c>
      <c r="AU53" s="206">
        <v>296</v>
      </c>
      <c r="AV53" s="206">
        <v>307</v>
      </c>
      <c r="AW53" s="206">
        <v>321</v>
      </c>
      <c r="AX53" s="206">
        <v>337</v>
      </c>
      <c r="AY53" s="206">
        <v>358</v>
      </c>
      <c r="AZ53" s="206">
        <v>364</v>
      </c>
      <c r="BA53" s="206">
        <v>376</v>
      </c>
      <c r="BB53" s="206">
        <v>378</v>
      </c>
      <c r="BC53" s="206">
        <v>377</v>
      </c>
      <c r="BD53" s="206">
        <v>376</v>
      </c>
      <c r="BE53" s="206">
        <v>367</v>
      </c>
      <c r="BF53" s="206">
        <v>331</v>
      </c>
      <c r="BG53" s="206">
        <v>315</v>
      </c>
      <c r="BH53" s="206">
        <v>301</v>
      </c>
      <c r="BI53" s="206">
        <v>288</v>
      </c>
      <c r="BJ53" s="206">
        <v>275</v>
      </c>
      <c r="BK53" s="206">
        <v>263</v>
      </c>
      <c r="BL53" s="206">
        <v>251</v>
      </c>
      <c r="BM53" s="206">
        <v>240</v>
      </c>
      <c r="BN53" s="206">
        <v>230</v>
      </c>
      <c r="BO53" s="206">
        <v>220</v>
      </c>
      <c r="BP53" s="206">
        <v>211</v>
      </c>
      <c r="BQ53" s="206">
        <v>198</v>
      </c>
      <c r="BR53" s="206">
        <v>163</v>
      </c>
      <c r="BS53" s="206">
        <v>113</v>
      </c>
      <c r="BT53" s="206">
        <v>59</v>
      </c>
      <c r="BU53" s="206">
        <v>35</v>
      </c>
      <c r="BV53" s="206">
        <v>30</v>
      </c>
      <c r="BW53" s="206">
        <v>28</v>
      </c>
      <c r="BX53" s="207">
        <v>27</v>
      </c>
      <c r="BY53" s="207">
        <v>25</v>
      </c>
      <c r="BZ53" s="207">
        <v>23</v>
      </c>
      <c r="CA53" s="208">
        <v>22</v>
      </c>
    </row>
    <row r="54" spans="1:16384" x14ac:dyDescent="0.4">
      <c r="B54" s="191" t="s">
        <v>237</v>
      </c>
      <c r="D54" s="201">
        <v>0</v>
      </c>
      <c r="E54" s="201">
        <v>0</v>
      </c>
      <c r="F54" s="201">
        <v>0</v>
      </c>
      <c r="G54" s="201">
        <v>0</v>
      </c>
      <c r="H54" s="201">
        <v>0</v>
      </c>
      <c r="I54" s="201">
        <v>0</v>
      </c>
      <c r="J54" s="201">
        <v>0</v>
      </c>
      <c r="K54" s="201">
        <v>4621</v>
      </c>
      <c r="L54" s="201">
        <v>4729</v>
      </c>
      <c r="M54" s="201">
        <v>4832</v>
      </c>
      <c r="N54" s="201">
        <v>5412</v>
      </c>
      <c r="O54" s="201">
        <v>5541</v>
      </c>
      <c r="P54" s="201">
        <v>5661</v>
      </c>
      <c r="Q54" s="201">
        <v>5778</v>
      </c>
      <c r="R54" s="201">
        <v>5919</v>
      </c>
      <c r="S54" s="201">
        <v>5965</v>
      </c>
      <c r="T54" s="201">
        <v>6142</v>
      </c>
      <c r="U54" s="201">
        <v>6340</v>
      </c>
      <c r="V54" s="201">
        <v>6523</v>
      </c>
      <c r="W54" s="201">
        <v>6751</v>
      </c>
      <c r="X54" s="201">
        <v>6955</v>
      </c>
      <c r="Y54" s="201">
        <v>7151</v>
      </c>
      <c r="Z54" s="201">
        <v>7344</v>
      </c>
      <c r="AA54" s="201">
        <v>7495</v>
      </c>
      <c r="AB54" s="201">
        <v>7648</v>
      </c>
      <c r="AC54" s="201">
        <v>7803</v>
      </c>
      <c r="AD54" s="201">
        <v>7951</v>
      </c>
      <c r="AE54" s="201">
        <v>8128</v>
      </c>
      <c r="AF54" s="201">
        <v>8315</v>
      </c>
      <c r="AG54" s="201">
        <v>8436</v>
      </c>
      <c r="AH54" s="201">
        <v>8579</v>
      </c>
      <c r="AI54" s="201">
        <v>8727</v>
      </c>
      <c r="AJ54" s="201">
        <v>8895</v>
      </c>
      <c r="AK54" s="201">
        <v>9074</v>
      </c>
      <c r="AL54" s="201">
        <v>9164</v>
      </c>
      <c r="AM54" s="201">
        <v>9261</v>
      </c>
      <c r="AN54" s="201">
        <v>9298</v>
      </c>
      <c r="AO54" s="201">
        <v>9495</v>
      </c>
      <c r="AP54" s="201">
        <v>9627</v>
      </c>
      <c r="AQ54" s="201">
        <v>9700</v>
      </c>
      <c r="AR54" s="201">
        <v>9755</v>
      </c>
      <c r="AS54" s="201">
        <v>9755</v>
      </c>
      <c r="AT54" s="201">
        <v>9930</v>
      </c>
      <c r="AU54" s="201">
        <v>9990</v>
      </c>
      <c r="AV54" s="201">
        <v>10056</v>
      </c>
      <c r="AW54" s="201">
        <v>10061</v>
      </c>
      <c r="AX54" s="201">
        <v>10097</v>
      </c>
      <c r="AY54" s="201">
        <v>10384</v>
      </c>
      <c r="AZ54" s="201">
        <v>10536</v>
      </c>
      <c r="BA54" s="201">
        <v>10680</v>
      </c>
      <c r="BB54" s="201">
        <v>10782</v>
      </c>
      <c r="BC54" s="201">
        <v>10936</v>
      </c>
      <c r="BD54" s="201">
        <v>11004</v>
      </c>
      <c r="BE54" s="201">
        <v>11095</v>
      </c>
      <c r="BF54" s="201">
        <v>11195</v>
      </c>
      <c r="BG54" s="201">
        <v>11320</v>
      </c>
      <c r="BH54" s="201">
        <v>11477</v>
      </c>
      <c r="BI54" s="201">
        <v>11585</v>
      </c>
      <c r="BJ54" s="201">
        <v>11715</v>
      </c>
      <c r="BK54" s="201">
        <v>11938</v>
      </c>
      <c r="BL54" s="201">
        <v>12160</v>
      </c>
      <c r="BM54" s="201">
        <v>12410</v>
      </c>
      <c r="BN54" s="201">
        <v>12566</v>
      </c>
      <c r="BO54" s="201">
        <v>12667</v>
      </c>
      <c r="BP54" s="201">
        <v>12810</v>
      </c>
      <c r="BQ54" s="201">
        <v>12888</v>
      </c>
      <c r="BR54" s="201">
        <v>12958</v>
      </c>
      <c r="BS54" s="201">
        <v>12957</v>
      </c>
      <c r="BT54" s="201">
        <v>12859</v>
      </c>
      <c r="BU54" s="201">
        <v>12811</v>
      </c>
      <c r="BV54" s="201">
        <v>12589</v>
      </c>
      <c r="BW54" s="201">
        <v>12430</v>
      </c>
      <c r="BX54" s="202">
        <v>12335</v>
      </c>
      <c r="BY54" s="202">
        <v>12481</v>
      </c>
      <c r="BZ54" s="202">
        <v>12666</v>
      </c>
      <c r="CA54" s="203">
        <v>12877</v>
      </c>
    </row>
    <row r="55" spans="1:16384" ht="27" customHeight="1" x14ac:dyDescent="0.4">
      <c r="B55" s="191" t="s">
        <v>185</v>
      </c>
      <c r="D55" s="206">
        <v>0</v>
      </c>
      <c r="E55" s="206">
        <v>0</v>
      </c>
      <c r="F55" s="206">
        <v>0</v>
      </c>
      <c r="G55" s="206">
        <v>0</v>
      </c>
      <c r="H55" s="206">
        <v>0</v>
      </c>
      <c r="I55" s="206">
        <v>0</v>
      </c>
      <c r="J55" s="206">
        <v>0</v>
      </c>
      <c r="K55" s="206">
        <v>0</v>
      </c>
      <c r="L55" s="206">
        <v>0</v>
      </c>
      <c r="M55" s="206">
        <v>0</v>
      </c>
      <c r="N55" s="206">
        <v>0</v>
      </c>
      <c r="O55" s="206">
        <v>0</v>
      </c>
      <c r="P55" s="206">
        <v>0</v>
      </c>
      <c r="Q55" s="206">
        <v>0</v>
      </c>
      <c r="R55" s="206">
        <v>0</v>
      </c>
      <c r="S55" s="206">
        <v>0</v>
      </c>
      <c r="T55" s="206">
        <v>0</v>
      </c>
      <c r="U55" s="206">
        <v>0</v>
      </c>
      <c r="V55" s="206">
        <v>0</v>
      </c>
      <c r="W55" s="206">
        <v>0</v>
      </c>
      <c r="X55" s="206">
        <v>0</v>
      </c>
      <c r="Y55" s="206">
        <v>0</v>
      </c>
      <c r="Z55" s="206">
        <v>0</v>
      </c>
      <c r="AA55" s="206">
        <v>0</v>
      </c>
      <c r="AB55" s="206">
        <v>0</v>
      </c>
      <c r="AC55" s="206">
        <v>0</v>
      </c>
      <c r="AD55" s="206">
        <v>0</v>
      </c>
      <c r="AE55" s="206">
        <v>0</v>
      </c>
      <c r="AF55" s="206">
        <v>0</v>
      </c>
      <c r="AG55" s="206">
        <v>0</v>
      </c>
      <c r="AH55" s="206">
        <v>0</v>
      </c>
      <c r="AI55" s="206">
        <v>0</v>
      </c>
      <c r="AJ55" s="206">
        <v>0</v>
      </c>
      <c r="AK55" s="206">
        <v>0</v>
      </c>
      <c r="AL55" s="206">
        <v>0</v>
      </c>
      <c r="AM55" s="206">
        <v>0</v>
      </c>
      <c r="AN55" s="206">
        <v>0</v>
      </c>
      <c r="AO55" s="206">
        <v>0</v>
      </c>
      <c r="AP55" s="206">
        <v>0</v>
      </c>
      <c r="AQ55" s="206">
        <v>0</v>
      </c>
      <c r="AR55" s="206">
        <v>0</v>
      </c>
      <c r="AS55" s="206">
        <v>0</v>
      </c>
      <c r="AT55" s="206">
        <v>0</v>
      </c>
      <c r="AU55" s="206">
        <v>0</v>
      </c>
      <c r="AV55" s="206">
        <v>0</v>
      </c>
      <c r="AW55" s="206">
        <v>0</v>
      </c>
      <c r="AX55" s="206">
        <v>0</v>
      </c>
      <c r="AY55" s="206">
        <v>0</v>
      </c>
      <c r="AZ55" s="206">
        <v>0</v>
      </c>
      <c r="BA55" s="206">
        <v>0</v>
      </c>
      <c r="BB55" s="206">
        <v>0</v>
      </c>
      <c r="BC55" s="206">
        <v>0</v>
      </c>
      <c r="BD55" s="206">
        <v>80</v>
      </c>
      <c r="BE55" s="206">
        <v>82</v>
      </c>
      <c r="BF55" s="206">
        <v>86</v>
      </c>
      <c r="BG55" s="206">
        <v>104</v>
      </c>
      <c r="BH55" s="206">
        <v>137</v>
      </c>
      <c r="BI55" s="206">
        <v>154</v>
      </c>
      <c r="BJ55" s="206">
        <v>154</v>
      </c>
      <c r="BK55" s="206">
        <v>193</v>
      </c>
      <c r="BL55" s="206">
        <v>245</v>
      </c>
      <c r="BM55" s="206">
        <v>250</v>
      </c>
      <c r="BN55" s="206">
        <v>269</v>
      </c>
      <c r="BO55" s="206">
        <v>266</v>
      </c>
      <c r="BP55" s="206">
        <v>275</v>
      </c>
      <c r="BQ55" s="206">
        <v>271</v>
      </c>
      <c r="BR55" s="206">
        <v>264</v>
      </c>
      <c r="BS55" s="206">
        <v>263</v>
      </c>
      <c r="BT55" s="206">
        <v>264</v>
      </c>
      <c r="BU55" s="206">
        <v>262</v>
      </c>
      <c r="BV55" s="206">
        <v>267</v>
      </c>
      <c r="BW55" s="206">
        <v>269</v>
      </c>
      <c r="BX55" s="207">
        <v>270</v>
      </c>
      <c r="BY55" s="207">
        <v>272</v>
      </c>
      <c r="BZ55" s="207">
        <v>273</v>
      </c>
      <c r="CA55" s="208">
        <v>274</v>
      </c>
    </row>
    <row r="56" spans="1:16384" x14ac:dyDescent="0.4">
      <c r="B56" s="191" t="s">
        <v>189</v>
      </c>
      <c r="D56" s="201">
        <v>0</v>
      </c>
      <c r="E56" s="201">
        <v>0</v>
      </c>
      <c r="F56" s="201">
        <v>0</v>
      </c>
      <c r="G56" s="201">
        <v>0</v>
      </c>
      <c r="H56" s="201">
        <v>0</v>
      </c>
      <c r="I56" s="201">
        <v>0</v>
      </c>
      <c r="J56" s="201">
        <v>0</v>
      </c>
      <c r="K56" s="201">
        <v>0</v>
      </c>
      <c r="L56" s="201">
        <v>0</v>
      </c>
      <c r="M56" s="201">
        <v>0</v>
      </c>
      <c r="N56" s="201">
        <v>0</v>
      </c>
      <c r="O56" s="201">
        <v>0</v>
      </c>
      <c r="P56" s="201">
        <v>0</v>
      </c>
      <c r="Q56" s="201">
        <v>0</v>
      </c>
      <c r="R56" s="201">
        <v>0</v>
      </c>
      <c r="S56" s="201">
        <v>0</v>
      </c>
      <c r="T56" s="201">
        <v>0</v>
      </c>
      <c r="U56" s="201">
        <v>0</v>
      </c>
      <c r="V56" s="201">
        <v>0</v>
      </c>
      <c r="W56" s="201">
        <v>0</v>
      </c>
      <c r="X56" s="201">
        <v>0</v>
      </c>
      <c r="Y56" s="201">
        <v>0</v>
      </c>
      <c r="Z56" s="201">
        <v>0</v>
      </c>
      <c r="AA56" s="201">
        <v>0</v>
      </c>
      <c r="AB56" s="201">
        <v>0</v>
      </c>
      <c r="AC56" s="201">
        <v>0</v>
      </c>
      <c r="AD56" s="201">
        <v>0</v>
      </c>
      <c r="AE56" s="201">
        <v>0</v>
      </c>
      <c r="AF56" s="201">
        <v>572</v>
      </c>
      <c r="AG56" s="201">
        <v>552</v>
      </c>
      <c r="AH56" s="201">
        <v>503</v>
      </c>
      <c r="AI56" s="201">
        <v>461</v>
      </c>
      <c r="AJ56" s="201">
        <v>823</v>
      </c>
      <c r="AK56" s="201">
        <v>901</v>
      </c>
      <c r="AL56" s="201">
        <v>978</v>
      </c>
      <c r="AM56" s="201">
        <v>925</v>
      </c>
      <c r="AN56" s="201">
        <v>913</v>
      </c>
      <c r="AO56" s="201">
        <v>886</v>
      </c>
      <c r="AP56" s="201">
        <v>924</v>
      </c>
      <c r="AQ56" s="201">
        <v>716</v>
      </c>
      <c r="AR56" s="201">
        <v>546</v>
      </c>
      <c r="AS56" s="201">
        <v>319</v>
      </c>
      <c r="AT56" s="201">
        <v>328</v>
      </c>
      <c r="AU56" s="201">
        <v>603</v>
      </c>
      <c r="AV56" s="201">
        <v>660</v>
      </c>
      <c r="AW56" s="201">
        <v>609</v>
      </c>
      <c r="AX56" s="201">
        <v>487</v>
      </c>
      <c r="AY56" s="201">
        <v>395</v>
      </c>
      <c r="AZ56" s="201">
        <v>0</v>
      </c>
      <c r="BA56" s="201">
        <v>0</v>
      </c>
      <c r="BB56" s="201">
        <v>0</v>
      </c>
      <c r="BC56" s="201">
        <v>0</v>
      </c>
      <c r="BD56" s="201">
        <v>0</v>
      </c>
      <c r="BE56" s="201">
        <v>0</v>
      </c>
      <c r="BF56" s="201">
        <v>0</v>
      </c>
      <c r="BG56" s="201">
        <v>0</v>
      </c>
      <c r="BH56" s="201">
        <v>0</v>
      </c>
      <c r="BI56" s="201">
        <v>0</v>
      </c>
      <c r="BJ56" s="201">
        <v>0</v>
      </c>
      <c r="BK56" s="201">
        <v>0</v>
      </c>
      <c r="BL56" s="201">
        <v>0</v>
      </c>
      <c r="BM56" s="201">
        <v>0</v>
      </c>
      <c r="BN56" s="201">
        <v>0</v>
      </c>
      <c r="BO56" s="201">
        <v>0</v>
      </c>
      <c r="BP56" s="201">
        <v>0</v>
      </c>
      <c r="BQ56" s="201">
        <v>0</v>
      </c>
      <c r="BR56" s="201">
        <v>0</v>
      </c>
      <c r="BS56" s="201">
        <v>0</v>
      </c>
      <c r="BT56" s="201">
        <v>0</v>
      </c>
      <c r="BU56" s="201">
        <v>0</v>
      </c>
      <c r="BV56" s="201">
        <v>0</v>
      </c>
      <c r="BW56" s="201">
        <v>0</v>
      </c>
      <c r="BX56" s="201">
        <v>0</v>
      </c>
      <c r="BY56" s="202">
        <v>0</v>
      </c>
      <c r="BZ56" s="202">
        <v>0</v>
      </c>
      <c r="CA56" s="203">
        <v>0</v>
      </c>
    </row>
    <row r="57" spans="1:16384" x14ac:dyDescent="0.4">
      <c r="A57" s="146"/>
      <c r="B57" s="146" t="s">
        <v>190</v>
      </c>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v>2</v>
      </c>
      <c r="BR57" s="146">
        <v>13</v>
      </c>
      <c r="BS57" s="146">
        <v>130</v>
      </c>
      <c r="BT57" s="146">
        <v>373</v>
      </c>
      <c r="BU57" s="146">
        <v>627</v>
      </c>
      <c r="BV57" s="146">
        <v>1188</v>
      </c>
      <c r="BW57" s="146">
        <v>0</v>
      </c>
      <c r="BX57" s="146">
        <v>0</v>
      </c>
      <c r="BY57" s="146">
        <v>0</v>
      </c>
      <c r="BZ57" s="207">
        <v>0</v>
      </c>
      <c r="CA57" s="208">
        <v>0</v>
      </c>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146"/>
      <c r="GY57" s="146"/>
      <c r="GZ57" s="146"/>
      <c r="HA57" s="146"/>
      <c r="HB57" s="146"/>
      <c r="HC57" s="146"/>
      <c r="HD57" s="146"/>
      <c r="HE57" s="146"/>
      <c r="HF57" s="146"/>
      <c r="HG57" s="146"/>
      <c r="HH57" s="146"/>
      <c r="HI57" s="146"/>
      <c r="HJ57" s="146"/>
      <c r="HK57" s="146"/>
      <c r="HL57" s="146"/>
      <c r="HM57" s="146"/>
      <c r="HN57" s="146"/>
      <c r="HO57" s="146"/>
      <c r="HP57" s="146"/>
      <c r="HQ57" s="146"/>
      <c r="HR57" s="146"/>
      <c r="HS57" s="146"/>
      <c r="HT57" s="146"/>
      <c r="HU57" s="146"/>
      <c r="HV57" s="146"/>
      <c r="HW57" s="146"/>
      <c r="HX57" s="146"/>
      <c r="HY57" s="146"/>
      <c r="HZ57" s="146"/>
      <c r="IA57" s="146"/>
      <c r="IB57" s="146"/>
      <c r="IC57" s="146"/>
      <c r="ID57" s="146"/>
      <c r="IE57" s="146"/>
      <c r="IF57" s="146"/>
      <c r="IG57" s="146"/>
      <c r="IH57" s="146"/>
      <c r="II57" s="146"/>
      <c r="IJ57" s="146"/>
      <c r="IK57" s="146"/>
      <c r="IL57" s="146"/>
      <c r="IM57" s="146"/>
      <c r="IN57" s="146"/>
      <c r="IO57" s="146"/>
      <c r="IP57" s="146"/>
      <c r="IQ57" s="146"/>
      <c r="IR57" s="146"/>
      <c r="IS57" s="146"/>
      <c r="IT57" s="146"/>
      <c r="IU57" s="146"/>
      <c r="IV57" s="146"/>
      <c r="IW57" s="146"/>
      <c r="IX57" s="146"/>
      <c r="IY57" s="146"/>
      <c r="IZ57" s="146"/>
      <c r="JA57" s="146"/>
      <c r="JB57" s="146"/>
      <c r="JC57" s="146"/>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c r="KJ57" s="146"/>
      <c r="KK57" s="146"/>
      <c r="KL57" s="146"/>
      <c r="KM57" s="146"/>
      <c r="KN57" s="146"/>
      <c r="KO57" s="146"/>
      <c r="KP57" s="146"/>
      <c r="KQ57" s="146"/>
      <c r="KR57" s="146"/>
      <c r="KS57" s="146"/>
      <c r="KT57" s="146"/>
      <c r="KU57" s="146"/>
      <c r="KV57" s="146"/>
      <c r="KW57" s="146"/>
      <c r="KX57" s="146"/>
      <c r="KY57" s="146"/>
      <c r="KZ57" s="146"/>
      <c r="LA57" s="146"/>
      <c r="LB57" s="146"/>
      <c r="LC57" s="146"/>
      <c r="LD57" s="146"/>
      <c r="LE57" s="146"/>
      <c r="LF57" s="146"/>
      <c r="LG57" s="146"/>
      <c r="LH57" s="146"/>
      <c r="LI57" s="146"/>
      <c r="LJ57" s="146"/>
      <c r="LK57" s="146"/>
      <c r="LL57" s="146"/>
      <c r="LM57" s="146"/>
      <c r="LN57" s="146"/>
      <c r="LO57" s="146"/>
      <c r="LP57" s="146"/>
      <c r="LQ57" s="146"/>
      <c r="LR57" s="146"/>
      <c r="LS57" s="146"/>
      <c r="LT57" s="146"/>
      <c r="LU57" s="146"/>
      <c r="LV57" s="146"/>
      <c r="LW57" s="146"/>
      <c r="LX57" s="146"/>
      <c r="LY57" s="146"/>
      <c r="LZ57" s="146"/>
      <c r="MA57" s="146"/>
      <c r="MB57" s="146"/>
      <c r="MC57" s="146"/>
      <c r="MD57" s="146"/>
      <c r="ME57" s="146"/>
      <c r="MF57" s="146"/>
      <c r="MG57" s="146"/>
      <c r="MH57" s="146"/>
      <c r="MI57" s="146"/>
      <c r="MJ57" s="146"/>
      <c r="MK57" s="146"/>
      <c r="ML57" s="146"/>
      <c r="MM57" s="146"/>
      <c r="MN57" s="146"/>
      <c r="MO57" s="146"/>
      <c r="MP57" s="146"/>
      <c r="MQ57" s="146"/>
      <c r="MR57" s="146"/>
      <c r="MS57" s="146"/>
      <c r="MT57" s="146"/>
      <c r="MU57" s="146"/>
      <c r="MV57" s="146"/>
      <c r="MW57" s="146"/>
      <c r="MX57" s="146"/>
      <c r="MY57" s="146"/>
      <c r="MZ57" s="146"/>
      <c r="NA57" s="146"/>
      <c r="NB57" s="146"/>
      <c r="NC57" s="146"/>
      <c r="ND57" s="146"/>
      <c r="NE57" s="146"/>
      <c r="NF57" s="146"/>
      <c r="NG57" s="146"/>
      <c r="NH57" s="146"/>
      <c r="NI57" s="146"/>
      <c r="NJ57" s="146"/>
      <c r="NK57" s="146"/>
      <c r="NL57" s="146"/>
      <c r="NM57" s="146"/>
      <c r="NN57" s="146"/>
      <c r="NO57" s="146"/>
      <c r="NP57" s="146"/>
      <c r="NQ57" s="146"/>
      <c r="NR57" s="146"/>
      <c r="NS57" s="146"/>
      <c r="NT57" s="146"/>
      <c r="NU57" s="146"/>
      <c r="NV57" s="146"/>
      <c r="NW57" s="146"/>
      <c r="NX57" s="146"/>
      <c r="NY57" s="146"/>
      <c r="NZ57" s="146"/>
      <c r="OA57" s="146"/>
      <c r="OB57" s="146"/>
      <c r="OC57" s="146"/>
      <c r="OD57" s="146"/>
      <c r="OE57" s="146"/>
      <c r="OF57" s="146"/>
      <c r="OG57" s="146"/>
      <c r="OH57" s="146"/>
      <c r="OI57" s="146"/>
      <c r="OJ57" s="146"/>
      <c r="OK57" s="146"/>
      <c r="OL57" s="146"/>
      <c r="OM57" s="146"/>
      <c r="ON57" s="146"/>
      <c r="OO57" s="146"/>
      <c r="OP57" s="146"/>
      <c r="OQ57" s="146"/>
      <c r="OR57" s="146"/>
      <c r="OS57" s="146"/>
      <c r="OT57" s="146"/>
      <c r="OU57" s="146"/>
      <c r="OV57" s="146"/>
      <c r="OW57" s="146"/>
      <c r="OX57" s="146"/>
      <c r="OY57" s="146"/>
      <c r="OZ57" s="146"/>
      <c r="PA57" s="146"/>
      <c r="PB57" s="146"/>
      <c r="PC57" s="146"/>
      <c r="PD57" s="146"/>
      <c r="PE57" s="146"/>
      <c r="PF57" s="146"/>
      <c r="PG57" s="146"/>
      <c r="PH57" s="146"/>
      <c r="PI57" s="146"/>
      <c r="PJ57" s="146"/>
      <c r="PK57" s="146"/>
      <c r="PL57" s="146"/>
      <c r="PM57" s="146"/>
      <c r="PN57" s="146"/>
      <c r="PO57" s="146"/>
      <c r="PP57" s="146"/>
      <c r="PQ57" s="146"/>
      <c r="PR57" s="146"/>
      <c r="PS57" s="146"/>
      <c r="PT57" s="146"/>
      <c r="PU57" s="146"/>
      <c r="PV57" s="146"/>
      <c r="PW57" s="146"/>
      <c r="PX57" s="146"/>
      <c r="PY57" s="146"/>
      <c r="PZ57" s="146"/>
      <c r="QA57" s="146"/>
      <c r="QB57" s="146"/>
      <c r="QC57" s="146"/>
      <c r="QD57" s="146"/>
      <c r="QE57" s="146"/>
      <c r="QF57" s="146"/>
      <c r="QG57" s="146"/>
      <c r="QH57" s="146"/>
      <c r="QI57" s="146"/>
      <c r="QJ57" s="146"/>
      <c r="QK57" s="146"/>
      <c r="QL57" s="146"/>
      <c r="QM57" s="146"/>
      <c r="QN57" s="146"/>
      <c r="QO57" s="146"/>
      <c r="QP57" s="146"/>
      <c r="QQ57" s="146"/>
      <c r="QR57" s="146"/>
      <c r="QS57" s="146"/>
      <c r="QT57" s="146"/>
      <c r="QU57" s="146"/>
      <c r="QV57" s="146"/>
      <c r="QW57" s="146"/>
      <c r="QX57" s="146"/>
      <c r="QY57" s="146"/>
      <c r="QZ57" s="146"/>
      <c r="RA57" s="146"/>
      <c r="RB57" s="146"/>
      <c r="RC57" s="146"/>
      <c r="RD57" s="146"/>
      <c r="RE57" s="146"/>
      <c r="RF57" s="146"/>
      <c r="RG57" s="146"/>
      <c r="RH57" s="146"/>
      <c r="RI57" s="146"/>
      <c r="RJ57" s="146"/>
      <c r="RK57" s="146"/>
      <c r="RL57" s="146"/>
      <c r="RM57" s="146"/>
      <c r="RN57" s="146"/>
      <c r="RO57" s="146"/>
      <c r="RP57" s="146"/>
      <c r="RQ57" s="146"/>
      <c r="RR57" s="146"/>
      <c r="RS57" s="146"/>
      <c r="RT57" s="146"/>
      <c r="RU57" s="146"/>
      <c r="RV57" s="146"/>
      <c r="RW57" s="146"/>
      <c r="RX57" s="146"/>
      <c r="RY57" s="146"/>
      <c r="RZ57" s="146"/>
      <c r="SA57" s="146"/>
      <c r="SB57" s="146"/>
      <c r="SC57" s="146"/>
      <c r="SD57" s="146"/>
      <c r="SE57" s="146"/>
      <c r="SF57" s="146"/>
      <c r="SG57" s="146"/>
      <c r="SH57" s="146"/>
      <c r="SI57" s="146"/>
      <c r="SJ57" s="146"/>
      <c r="SK57" s="146"/>
      <c r="SL57" s="146"/>
      <c r="SM57" s="146"/>
      <c r="SN57" s="146"/>
      <c r="SO57" s="146"/>
      <c r="SP57" s="146"/>
      <c r="SQ57" s="146"/>
      <c r="SR57" s="146"/>
      <c r="SS57" s="146"/>
      <c r="ST57" s="146"/>
      <c r="SU57" s="146"/>
      <c r="SV57" s="146"/>
      <c r="SW57" s="146"/>
      <c r="SX57" s="146"/>
      <c r="SY57" s="146"/>
      <c r="SZ57" s="146"/>
      <c r="TA57" s="146"/>
      <c r="TB57" s="146"/>
      <c r="TC57" s="146"/>
      <c r="TD57" s="146"/>
      <c r="TE57" s="146"/>
      <c r="TF57" s="146"/>
      <c r="TG57" s="146"/>
      <c r="TH57" s="146"/>
      <c r="TI57" s="146"/>
      <c r="TJ57" s="146"/>
      <c r="TK57" s="146"/>
      <c r="TL57" s="146"/>
      <c r="TM57" s="146"/>
      <c r="TN57" s="146"/>
      <c r="TO57" s="146"/>
      <c r="TP57" s="146"/>
      <c r="TQ57" s="146"/>
      <c r="TR57" s="146"/>
      <c r="TS57" s="146"/>
      <c r="TT57" s="146"/>
      <c r="TU57" s="146"/>
      <c r="TV57" s="146"/>
      <c r="TW57" s="146"/>
      <c r="TX57" s="146"/>
      <c r="TY57" s="146"/>
      <c r="TZ57" s="146"/>
      <c r="UA57" s="146"/>
      <c r="UB57" s="146"/>
      <c r="UC57" s="146"/>
      <c r="UD57" s="146"/>
      <c r="UE57" s="146"/>
      <c r="UF57" s="146"/>
      <c r="UG57" s="146"/>
      <c r="UH57" s="146"/>
      <c r="UI57" s="146"/>
      <c r="UJ57" s="146"/>
      <c r="UK57" s="146"/>
      <c r="UL57" s="146"/>
      <c r="UM57" s="146"/>
      <c r="UN57" s="146"/>
      <c r="UO57" s="146"/>
      <c r="UP57" s="146"/>
      <c r="UQ57" s="146"/>
      <c r="UR57" s="146"/>
      <c r="US57" s="146"/>
      <c r="UT57" s="146"/>
      <c r="UU57" s="146"/>
      <c r="UV57" s="146"/>
      <c r="UW57" s="146"/>
      <c r="UX57" s="146"/>
      <c r="UY57" s="146"/>
      <c r="UZ57" s="146"/>
      <c r="VA57" s="146"/>
      <c r="VB57" s="146"/>
      <c r="VC57" s="146"/>
      <c r="VD57" s="146"/>
      <c r="VE57" s="146"/>
      <c r="VF57" s="146"/>
      <c r="VG57" s="146"/>
      <c r="VH57" s="146"/>
      <c r="VI57" s="146"/>
      <c r="VJ57" s="146"/>
      <c r="VK57" s="146"/>
      <c r="VL57" s="146"/>
      <c r="VM57" s="146"/>
      <c r="VN57" s="146"/>
      <c r="VO57" s="146"/>
      <c r="VP57" s="146"/>
      <c r="VQ57" s="146"/>
      <c r="VR57" s="146"/>
      <c r="VS57" s="146"/>
      <c r="VT57" s="146"/>
      <c r="VU57" s="146"/>
      <c r="VV57" s="146"/>
      <c r="VW57" s="146"/>
      <c r="VX57" s="146"/>
      <c r="VY57" s="146"/>
      <c r="VZ57" s="146"/>
      <c r="WA57" s="146"/>
      <c r="WB57" s="146"/>
      <c r="WC57" s="146"/>
      <c r="WD57" s="146"/>
      <c r="WE57" s="146"/>
      <c r="WF57" s="146"/>
      <c r="WG57" s="146"/>
      <c r="WH57" s="146"/>
      <c r="WI57" s="146"/>
      <c r="WJ57" s="146"/>
      <c r="WK57" s="146"/>
      <c r="WL57" s="146"/>
      <c r="WM57" s="146"/>
      <c r="WN57" s="146"/>
      <c r="WO57" s="146"/>
      <c r="WP57" s="146"/>
      <c r="WQ57" s="146"/>
      <c r="WR57" s="146"/>
      <c r="WS57" s="146"/>
      <c r="WT57" s="146"/>
      <c r="WU57" s="146"/>
      <c r="WV57" s="146"/>
      <c r="WW57" s="146"/>
      <c r="WX57" s="146"/>
      <c r="WY57" s="146"/>
      <c r="WZ57" s="146"/>
      <c r="XA57" s="146"/>
      <c r="XB57" s="146"/>
      <c r="XC57" s="146"/>
      <c r="XD57" s="146"/>
      <c r="XE57" s="146"/>
      <c r="XF57" s="146"/>
      <c r="XG57" s="146"/>
      <c r="XH57" s="146"/>
      <c r="XI57" s="146"/>
      <c r="XJ57" s="146"/>
      <c r="XK57" s="146"/>
      <c r="XL57" s="146"/>
      <c r="XM57" s="146"/>
      <c r="XN57" s="146"/>
      <c r="XO57" s="146"/>
      <c r="XP57" s="146"/>
      <c r="XQ57" s="146"/>
      <c r="XR57" s="146"/>
      <c r="XS57" s="146"/>
      <c r="XT57" s="146"/>
      <c r="XU57" s="146"/>
      <c r="XV57" s="146"/>
      <c r="XW57" s="146"/>
      <c r="XX57" s="146"/>
      <c r="XY57" s="146"/>
      <c r="XZ57" s="146"/>
      <c r="YA57" s="146"/>
      <c r="YB57" s="146"/>
      <c r="YC57" s="146"/>
      <c r="YD57" s="146"/>
      <c r="YE57" s="146"/>
      <c r="YF57" s="146"/>
      <c r="YG57" s="146"/>
      <c r="YH57" s="146"/>
      <c r="YI57" s="146"/>
      <c r="YJ57" s="146"/>
      <c r="YK57" s="146"/>
      <c r="YL57" s="146"/>
      <c r="YM57" s="146"/>
      <c r="YN57" s="146"/>
      <c r="YO57" s="146"/>
      <c r="YP57" s="146"/>
      <c r="YQ57" s="146"/>
      <c r="YR57" s="146"/>
      <c r="YS57" s="146"/>
      <c r="YT57" s="146"/>
      <c r="YU57" s="146"/>
      <c r="YV57" s="146"/>
      <c r="YW57" s="146"/>
      <c r="YX57" s="146"/>
      <c r="YY57" s="146"/>
      <c r="YZ57" s="146"/>
      <c r="ZA57" s="146"/>
      <c r="ZB57" s="146"/>
      <c r="ZC57" s="146"/>
      <c r="ZD57" s="146"/>
      <c r="ZE57" s="146"/>
      <c r="ZF57" s="146"/>
      <c r="ZG57" s="146"/>
      <c r="ZH57" s="146"/>
      <c r="ZI57" s="146"/>
      <c r="ZJ57" s="146"/>
      <c r="ZK57" s="146"/>
      <c r="ZL57" s="146"/>
      <c r="ZM57" s="146"/>
      <c r="ZN57" s="146"/>
      <c r="ZO57" s="146"/>
      <c r="ZP57" s="146"/>
      <c r="ZQ57" s="146"/>
      <c r="ZR57" s="146"/>
      <c r="ZS57" s="146"/>
      <c r="ZT57" s="146"/>
      <c r="ZU57" s="146"/>
      <c r="ZV57" s="146"/>
      <c r="ZW57" s="146"/>
      <c r="ZX57" s="146"/>
      <c r="ZY57" s="146"/>
      <c r="ZZ57" s="146"/>
      <c r="AAA57" s="146"/>
      <c r="AAB57" s="146"/>
      <c r="AAC57" s="146"/>
      <c r="AAD57" s="146"/>
      <c r="AAE57" s="146"/>
      <c r="AAF57" s="146"/>
      <c r="AAG57" s="146"/>
      <c r="AAH57" s="146"/>
      <c r="AAI57" s="146"/>
      <c r="AAJ57" s="146"/>
      <c r="AAK57" s="146"/>
      <c r="AAL57" s="146"/>
      <c r="AAM57" s="146"/>
      <c r="AAN57" s="146"/>
      <c r="AAO57" s="146"/>
      <c r="AAP57" s="146"/>
      <c r="AAQ57" s="146"/>
      <c r="AAR57" s="146"/>
      <c r="AAS57" s="146"/>
      <c r="AAT57" s="146"/>
      <c r="AAU57" s="146"/>
      <c r="AAV57" s="146"/>
      <c r="AAW57" s="146"/>
      <c r="AAX57" s="146"/>
      <c r="AAY57" s="146"/>
      <c r="AAZ57" s="146"/>
      <c r="ABA57" s="146"/>
      <c r="ABB57" s="146"/>
      <c r="ABC57" s="146"/>
      <c r="ABD57" s="146"/>
      <c r="ABE57" s="146"/>
      <c r="ABF57" s="146"/>
      <c r="ABG57" s="146"/>
      <c r="ABH57" s="146"/>
      <c r="ABI57" s="146"/>
      <c r="ABJ57" s="146"/>
      <c r="ABK57" s="146"/>
      <c r="ABL57" s="146"/>
      <c r="ABM57" s="146"/>
      <c r="ABN57" s="146"/>
      <c r="ABO57" s="146"/>
      <c r="ABP57" s="146"/>
      <c r="ABQ57" s="146"/>
      <c r="ABR57" s="146"/>
      <c r="ABS57" s="146"/>
      <c r="ABT57" s="146"/>
      <c r="ABU57" s="146"/>
      <c r="ABV57" s="146"/>
      <c r="ABW57" s="146"/>
      <c r="ABX57" s="146"/>
      <c r="ABY57" s="146"/>
      <c r="ABZ57" s="146"/>
      <c r="ACA57" s="146"/>
      <c r="ACB57" s="146"/>
      <c r="ACC57" s="146"/>
      <c r="ACD57" s="146"/>
      <c r="ACE57" s="146"/>
      <c r="ACF57" s="146"/>
      <c r="ACG57" s="146"/>
      <c r="ACH57" s="146"/>
      <c r="ACI57" s="146"/>
      <c r="ACJ57" s="146"/>
      <c r="ACK57" s="146"/>
      <c r="ACL57" s="146"/>
      <c r="ACM57" s="146"/>
      <c r="ACN57" s="146"/>
      <c r="ACO57" s="146"/>
      <c r="ACP57" s="146"/>
      <c r="ACQ57" s="146"/>
      <c r="ACR57" s="146"/>
      <c r="ACS57" s="146"/>
      <c r="ACT57" s="146"/>
      <c r="ACU57" s="146"/>
      <c r="ACV57" s="146"/>
      <c r="ACW57" s="146"/>
      <c r="ACX57" s="146"/>
      <c r="ACY57" s="146"/>
      <c r="ACZ57" s="146"/>
      <c r="ADA57" s="146"/>
      <c r="ADB57" s="146"/>
      <c r="ADC57" s="146"/>
      <c r="ADD57" s="146"/>
      <c r="ADE57" s="146"/>
      <c r="ADF57" s="146"/>
      <c r="ADG57" s="146"/>
      <c r="ADH57" s="146"/>
      <c r="ADI57" s="146"/>
      <c r="ADJ57" s="146"/>
      <c r="ADK57" s="146"/>
      <c r="ADL57" s="146"/>
      <c r="ADM57" s="146"/>
      <c r="ADN57" s="146"/>
      <c r="ADO57" s="146"/>
      <c r="ADP57" s="146"/>
      <c r="ADQ57" s="146"/>
      <c r="ADR57" s="146"/>
      <c r="ADS57" s="146"/>
      <c r="ADT57" s="146"/>
      <c r="ADU57" s="146"/>
      <c r="ADV57" s="146"/>
      <c r="ADW57" s="146"/>
      <c r="ADX57" s="146"/>
      <c r="ADY57" s="146"/>
      <c r="ADZ57" s="146"/>
      <c r="AEA57" s="146"/>
      <c r="AEB57" s="146"/>
      <c r="AEC57" s="146"/>
      <c r="AED57" s="146"/>
      <c r="AEE57" s="146"/>
      <c r="AEF57" s="146"/>
      <c r="AEG57" s="146"/>
      <c r="AEH57" s="146"/>
      <c r="AEI57" s="146"/>
      <c r="AEJ57" s="146"/>
      <c r="AEK57" s="146"/>
      <c r="AEL57" s="146"/>
      <c r="AEM57" s="146"/>
      <c r="AEN57" s="146"/>
      <c r="AEO57" s="146"/>
      <c r="AEP57" s="146"/>
      <c r="AEQ57" s="146"/>
      <c r="AER57" s="146"/>
      <c r="AES57" s="146"/>
      <c r="AET57" s="146"/>
      <c r="AEU57" s="146"/>
      <c r="AEV57" s="146"/>
      <c r="AEW57" s="146"/>
      <c r="AEX57" s="146"/>
      <c r="AEY57" s="146"/>
      <c r="AEZ57" s="146"/>
      <c r="AFA57" s="146"/>
      <c r="AFB57" s="146"/>
      <c r="AFC57" s="146"/>
      <c r="AFD57" s="146"/>
      <c r="AFE57" s="146"/>
      <c r="AFF57" s="146"/>
      <c r="AFG57" s="146"/>
      <c r="AFH57" s="146"/>
      <c r="AFI57" s="146"/>
      <c r="AFJ57" s="146"/>
      <c r="AFK57" s="146"/>
      <c r="AFL57" s="146"/>
      <c r="AFM57" s="146"/>
      <c r="AFN57" s="146"/>
      <c r="AFO57" s="146"/>
      <c r="AFP57" s="146"/>
      <c r="AFQ57" s="146"/>
      <c r="AFR57" s="146"/>
      <c r="AFS57" s="146"/>
      <c r="AFT57" s="146"/>
      <c r="AFU57" s="146"/>
      <c r="AFV57" s="146"/>
      <c r="AFW57" s="146"/>
      <c r="AFX57" s="146"/>
      <c r="AFY57" s="146"/>
      <c r="AFZ57" s="146"/>
      <c r="AGA57" s="146"/>
      <c r="AGB57" s="146"/>
      <c r="AGC57" s="146"/>
      <c r="AGD57" s="146"/>
      <c r="AGE57" s="146"/>
      <c r="AGF57" s="146"/>
      <c r="AGG57" s="146"/>
      <c r="AGH57" s="146"/>
      <c r="AGI57" s="146"/>
      <c r="AGJ57" s="146"/>
      <c r="AGK57" s="146"/>
      <c r="AGL57" s="146"/>
      <c r="AGM57" s="146"/>
      <c r="AGN57" s="146"/>
      <c r="AGO57" s="146"/>
      <c r="AGP57" s="146"/>
      <c r="AGQ57" s="146"/>
      <c r="AGR57" s="146"/>
      <c r="AGS57" s="146"/>
      <c r="AGT57" s="146"/>
      <c r="AGU57" s="146"/>
      <c r="AGV57" s="146"/>
      <c r="AGW57" s="146"/>
      <c r="AGX57" s="146"/>
      <c r="AGY57" s="146"/>
      <c r="AGZ57" s="146"/>
      <c r="AHA57" s="146"/>
      <c r="AHB57" s="146"/>
      <c r="AHC57" s="146"/>
      <c r="AHD57" s="146"/>
      <c r="AHE57" s="146"/>
      <c r="AHF57" s="146"/>
      <c r="AHG57" s="146"/>
      <c r="AHH57" s="146"/>
      <c r="AHI57" s="146"/>
      <c r="AHJ57" s="146"/>
      <c r="AHK57" s="146"/>
      <c r="AHL57" s="146"/>
      <c r="AHM57" s="146"/>
      <c r="AHN57" s="146"/>
      <c r="AHO57" s="146"/>
      <c r="AHP57" s="146"/>
      <c r="AHQ57" s="146"/>
      <c r="AHR57" s="146"/>
      <c r="AHS57" s="146"/>
      <c r="AHT57" s="146"/>
      <c r="AHU57" s="146"/>
      <c r="AHV57" s="146"/>
      <c r="AHW57" s="146"/>
      <c r="AHX57" s="146"/>
      <c r="AHY57" s="146"/>
      <c r="AHZ57" s="146"/>
      <c r="AIA57" s="146"/>
      <c r="AIB57" s="146"/>
      <c r="AIC57" s="146"/>
      <c r="AID57" s="146"/>
      <c r="AIE57" s="146"/>
      <c r="AIF57" s="146"/>
      <c r="AIG57" s="146"/>
      <c r="AIH57" s="146"/>
      <c r="AII57" s="146"/>
      <c r="AIJ57" s="146"/>
      <c r="AIK57" s="146"/>
      <c r="AIL57" s="146"/>
      <c r="AIM57" s="146"/>
      <c r="AIN57" s="146"/>
      <c r="AIO57" s="146"/>
      <c r="AIP57" s="146"/>
      <c r="AIQ57" s="146"/>
      <c r="AIR57" s="146"/>
      <c r="AIS57" s="146"/>
      <c r="AIT57" s="146"/>
      <c r="AIU57" s="146"/>
      <c r="AIV57" s="146"/>
      <c r="AIW57" s="146"/>
      <c r="AIX57" s="146"/>
      <c r="AIY57" s="146"/>
      <c r="AIZ57" s="146"/>
      <c r="AJA57" s="146"/>
      <c r="AJB57" s="146"/>
      <c r="AJC57" s="146"/>
      <c r="AJD57" s="146"/>
      <c r="AJE57" s="146"/>
      <c r="AJF57" s="146"/>
      <c r="AJG57" s="146"/>
      <c r="AJH57" s="146"/>
      <c r="AJI57" s="146"/>
      <c r="AJJ57" s="146"/>
      <c r="AJK57" s="146"/>
      <c r="AJL57" s="146"/>
      <c r="AJM57" s="146"/>
      <c r="AJN57" s="146"/>
      <c r="AJO57" s="146"/>
      <c r="AJP57" s="146"/>
      <c r="AJQ57" s="146"/>
      <c r="AJR57" s="146"/>
      <c r="AJS57" s="146"/>
      <c r="AJT57" s="146"/>
      <c r="AJU57" s="146"/>
      <c r="AJV57" s="146"/>
      <c r="AJW57" s="146"/>
      <c r="AJX57" s="146"/>
      <c r="AJY57" s="146"/>
      <c r="AJZ57" s="146"/>
      <c r="AKA57" s="146"/>
      <c r="AKB57" s="146"/>
      <c r="AKC57" s="146"/>
      <c r="AKD57" s="146"/>
      <c r="AKE57" s="146"/>
      <c r="AKF57" s="146"/>
      <c r="AKG57" s="146"/>
      <c r="AKH57" s="146"/>
      <c r="AKI57" s="146"/>
      <c r="AKJ57" s="146"/>
      <c r="AKK57" s="146"/>
      <c r="AKL57" s="146"/>
      <c r="AKM57" s="146"/>
      <c r="AKN57" s="146"/>
      <c r="AKO57" s="146"/>
      <c r="AKP57" s="146"/>
      <c r="AKQ57" s="146"/>
      <c r="AKR57" s="146"/>
      <c r="AKS57" s="146"/>
      <c r="AKT57" s="146"/>
      <c r="AKU57" s="146"/>
      <c r="AKV57" s="146"/>
      <c r="AKW57" s="146"/>
      <c r="AKX57" s="146"/>
      <c r="AKY57" s="146"/>
      <c r="AKZ57" s="146"/>
      <c r="ALA57" s="146"/>
      <c r="ALB57" s="146"/>
      <c r="ALC57" s="146"/>
      <c r="ALD57" s="146"/>
      <c r="ALE57" s="146"/>
      <c r="ALF57" s="146"/>
      <c r="ALG57" s="146"/>
      <c r="ALH57" s="146"/>
      <c r="ALI57" s="146"/>
      <c r="ALJ57" s="146"/>
      <c r="ALK57" s="146"/>
      <c r="ALL57" s="146"/>
      <c r="ALM57" s="146"/>
      <c r="ALN57" s="146"/>
      <c r="ALO57" s="146"/>
      <c r="ALP57" s="146"/>
      <c r="ALQ57" s="146"/>
      <c r="ALR57" s="146"/>
      <c r="ALS57" s="146"/>
      <c r="ALT57" s="146"/>
      <c r="ALU57" s="146"/>
      <c r="ALV57" s="146"/>
      <c r="ALW57" s="146"/>
      <c r="ALX57" s="146"/>
      <c r="ALY57" s="146"/>
      <c r="ALZ57" s="146"/>
      <c r="AMA57" s="146"/>
      <c r="AMB57" s="146"/>
      <c r="AMC57" s="146"/>
      <c r="AMD57" s="146"/>
      <c r="AME57" s="146"/>
      <c r="AMF57" s="146"/>
      <c r="AMG57" s="146"/>
      <c r="AMH57" s="146"/>
      <c r="AMI57" s="146"/>
      <c r="AMJ57" s="146"/>
      <c r="AMK57" s="146"/>
      <c r="AML57" s="146"/>
      <c r="AMM57" s="146"/>
      <c r="AMN57" s="146"/>
      <c r="AMO57" s="146"/>
      <c r="AMP57" s="146"/>
      <c r="AMQ57" s="146"/>
      <c r="AMR57" s="146"/>
      <c r="AMS57" s="146"/>
      <c r="AMT57" s="146"/>
      <c r="AMU57" s="146"/>
      <c r="AMV57" s="146"/>
      <c r="AMW57" s="146"/>
      <c r="AMX57" s="146"/>
      <c r="AMY57" s="146"/>
      <c r="AMZ57" s="146"/>
      <c r="ANA57" s="146"/>
      <c r="ANB57" s="146"/>
      <c r="ANC57" s="146"/>
      <c r="AND57" s="146"/>
      <c r="ANE57" s="146"/>
      <c r="ANF57" s="146"/>
      <c r="ANG57" s="146"/>
      <c r="ANH57" s="146"/>
      <c r="ANI57" s="146"/>
      <c r="ANJ57" s="146"/>
      <c r="ANK57" s="146"/>
      <c r="ANL57" s="146"/>
      <c r="ANM57" s="146"/>
      <c r="ANN57" s="146"/>
      <c r="ANO57" s="146"/>
      <c r="ANP57" s="146"/>
      <c r="ANQ57" s="146"/>
      <c r="ANR57" s="146"/>
      <c r="ANS57" s="146"/>
      <c r="ANT57" s="146"/>
      <c r="ANU57" s="146"/>
      <c r="ANV57" s="146"/>
      <c r="ANW57" s="146"/>
      <c r="ANX57" s="146"/>
      <c r="ANY57" s="146"/>
      <c r="ANZ57" s="146"/>
      <c r="AOA57" s="146"/>
      <c r="AOB57" s="146"/>
      <c r="AOC57" s="146"/>
      <c r="AOD57" s="146"/>
      <c r="AOE57" s="146"/>
      <c r="AOF57" s="146"/>
      <c r="AOG57" s="146"/>
      <c r="AOH57" s="146"/>
      <c r="AOI57" s="146"/>
      <c r="AOJ57" s="146"/>
      <c r="AOK57" s="146"/>
      <c r="AOL57" s="146"/>
      <c r="AOM57" s="146"/>
      <c r="AON57" s="146"/>
      <c r="AOO57" s="146"/>
      <c r="AOP57" s="146"/>
      <c r="AOQ57" s="146"/>
      <c r="AOR57" s="146"/>
      <c r="AOS57" s="146"/>
      <c r="AOT57" s="146"/>
      <c r="AOU57" s="146"/>
      <c r="AOV57" s="146"/>
      <c r="AOW57" s="146"/>
      <c r="AOX57" s="146"/>
      <c r="AOY57" s="146"/>
      <c r="AOZ57" s="146"/>
      <c r="APA57" s="146"/>
      <c r="APB57" s="146"/>
      <c r="APC57" s="146"/>
      <c r="APD57" s="146"/>
      <c r="APE57" s="146"/>
      <c r="APF57" s="146"/>
      <c r="APG57" s="146"/>
      <c r="APH57" s="146"/>
      <c r="API57" s="146"/>
      <c r="APJ57" s="146"/>
      <c r="APK57" s="146"/>
      <c r="APL57" s="146"/>
      <c r="APM57" s="146"/>
      <c r="APN57" s="146"/>
      <c r="APO57" s="146"/>
      <c r="APP57" s="146"/>
      <c r="APQ57" s="146"/>
      <c r="APR57" s="146"/>
      <c r="APS57" s="146"/>
      <c r="APT57" s="146"/>
      <c r="APU57" s="146"/>
      <c r="APV57" s="146"/>
      <c r="APW57" s="146"/>
      <c r="APX57" s="146"/>
      <c r="APY57" s="146"/>
      <c r="APZ57" s="146"/>
      <c r="AQA57" s="146"/>
      <c r="AQB57" s="146"/>
      <c r="AQC57" s="146"/>
      <c r="AQD57" s="146"/>
      <c r="AQE57" s="146"/>
      <c r="AQF57" s="146"/>
      <c r="AQG57" s="146"/>
      <c r="AQH57" s="146"/>
      <c r="AQI57" s="146"/>
      <c r="AQJ57" s="146"/>
      <c r="AQK57" s="146"/>
      <c r="AQL57" s="146"/>
      <c r="AQM57" s="146"/>
      <c r="AQN57" s="146"/>
      <c r="AQO57" s="146"/>
      <c r="AQP57" s="146"/>
      <c r="AQQ57" s="146"/>
      <c r="AQR57" s="146"/>
      <c r="AQS57" s="146"/>
      <c r="AQT57" s="146"/>
      <c r="AQU57" s="146"/>
      <c r="AQV57" s="146"/>
      <c r="AQW57" s="146"/>
      <c r="AQX57" s="146"/>
      <c r="AQY57" s="146"/>
      <c r="AQZ57" s="146"/>
      <c r="ARA57" s="146"/>
      <c r="ARB57" s="146"/>
      <c r="ARC57" s="146"/>
      <c r="ARD57" s="146"/>
      <c r="ARE57" s="146"/>
      <c r="ARF57" s="146"/>
      <c r="ARG57" s="146"/>
      <c r="ARH57" s="146"/>
      <c r="ARI57" s="146"/>
      <c r="ARJ57" s="146"/>
      <c r="ARK57" s="146"/>
      <c r="ARL57" s="146"/>
      <c r="ARM57" s="146"/>
      <c r="ARN57" s="146"/>
      <c r="ARO57" s="146"/>
      <c r="ARP57" s="146"/>
      <c r="ARQ57" s="146"/>
      <c r="ARR57" s="146"/>
      <c r="ARS57" s="146"/>
      <c r="ART57" s="146"/>
      <c r="ARU57" s="146"/>
      <c r="ARV57" s="146"/>
      <c r="ARW57" s="146"/>
      <c r="ARX57" s="146"/>
      <c r="ARY57" s="146"/>
      <c r="ARZ57" s="146"/>
      <c r="ASA57" s="146"/>
      <c r="ASB57" s="146"/>
      <c r="ASC57" s="146"/>
      <c r="ASD57" s="146"/>
      <c r="ASE57" s="146"/>
      <c r="ASF57" s="146"/>
      <c r="ASG57" s="146"/>
      <c r="ASH57" s="146"/>
      <c r="ASI57" s="146"/>
      <c r="ASJ57" s="146"/>
      <c r="ASK57" s="146"/>
      <c r="ASL57" s="146"/>
      <c r="ASM57" s="146"/>
      <c r="ASN57" s="146"/>
      <c r="ASO57" s="146"/>
      <c r="ASP57" s="146"/>
      <c r="ASQ57" s="146"/>
      <c r="ASR57" s="146"/>
      <c r="ASS57" s="146"/>
      <c r="AST57" s="146"/>
      <c r="ASU57" s="146"/>
      <c r="ASV57" s="146"/>
      <c r="ASW57" s="146"/>
      <c r="ASX57" s="146"/>
      <c r="ASY57" s="146"/>
      <c r="ASZ57" s="146"/>
      <c r="ATA57" s="146"/>
      <c r="ATB57" s="146"/>
      <c r="ATC57" s="146"/>
      <c r="ATD57" s="146"/>
      <c r="ATE57" s="146"/>
      <c r="ATF57" s="146"/>
      <c r="ATG57" s="146"/>
      <c r="ATH57" s="146"/>
      <c r="ATI57" s="146"/>
      <c r="ATJ57" s="146"/>
      <c r="ATK57" s="146"/>
      <c r="ATL57" s="146"/>
      <c r="ATM57" s="146"/>
      <c r="ATN57" s="146"/>
      <c r="ATO57" s="146"/>
      <c r="ATP57" s="146"/>
      <c r="ATQ57" s="146"/>
      <c r="ATR57" s="146"/>
      <c r="ATS57" s="146"/>
      <c r="ATT57" s="146"/>
      <c r="ATU57" s="146"/>
      <c r="ATV57" s="146"/>
      <c r="ATW57" s="146"/>
      <c r="ATX57" s="146"/>
      <c r="ATY57" s="146"/>
      <c r="ATZ57" s="146"/>
      <c r="AUA57" s="146"/>
      <c r="AUB57" s="146"/>
      <c r="AUC57" s="146"/>
      <c r="AUD57" s="146"/>
      <c r="AUE57" s="146"/>
      <c r="AUF57" s="146"/>
      <c r="AUG57" s="146"/>
      <c r="AUH57" s="146"/>
      <c r="AUI57" s="146"/>
      <c r="AUJ57" s="146"/>
      <c r="AUK57" s="146"/>
      <c r="AUL57" s="146"/>
      <c r="AUM57" s="146"/>
      <c r="AUN57" s="146"/>
      <c r="AUO57" s="146"/>
      <c r="AUP57" s="146"/>
      <c r="AUQ57" s="146"/>
      <c r="AUR57" s="146"/>
      <c r="AUS57" s="146"/>
      <c r="AUT57" s="146"/>
      <c r="AUU57" s="146"/>
      <c r="AUV57" s="146"/>
      <c r="AUW57" s="146"/>
      <c r="AUX57" s="146"/>
      <c r="AUY57" s="146"/>
      <c r="AUZ57" s="146"/>
      <c r="AVA57" s="146"/>
      <c r="AVB57" s="146"/>
      <c r="AVC57" s="146"/>
      <c r="AVD57" s="146"/>
      <c r="AVE57" s="146"/>
      <c r="AVF57" s="146"/>
      <c r="AVG57" s="146"/>
      <c r="AVH57" s="146"/>
      <c r="AVI57" s="146"/>
      <c r="AVJ57" s="146"/>
      <c r="AVK57" s="146"/>
      <c r="AVL57" s="146"/>
      <c r="AVM57" s="146"/>
      <c r="AVN57" s="146"/>
      <c r="AVO57" s="146"/>
      <c r="AVP57" s="146"/>
      <c r="AVQ57" s="146"/>
      <c r="AVR57" s="146"/>
      <c r="AVS57" s="146"/>
      <c r="AVT57" s="146"/>
      <c r="AVU57" s="146"/>
      <c r="AVV57" s="146"/>
      <c r="AVW57" s="146"/>
      <c r="AVX57" s="146"/>
      <c r="AVY57" s="146"/>
      <c r="AVZ57" s="146"/>
      <c r="AWA57" s="146"/>
      <c r="AWB57" s="146"/>
      <c r="AWC57" s="146"/>
      <c r="AWD57" s="146"/>
      <c r="AWE57" s="146"/>
      <c r="AWF57" s="146"/>
      <c r="AWG57" s="146"/>
      <c r="AWH57" s="146"/>
      <c r="AWI57" s="146"/>
      <c r="AWJ57" s="146"/>
      <c r="AWK57" s="146"/>
      <c r="AWL57" s="146"/>
      <c r="AWM57" s="146"/>
      <c r="AWN57" s="146"/>
      <c r="AWO57" s="146"/>
      <c r="AWP57" s="146"/>
      <c r="AWQ57" s="146"/>
      <c r="AWR57" s="146"/>
      <c r="AWS57" s="146"/>
      <c r="AWT57" s="146"/>
      <c r="AWU57" s="146"/>
      <c r="AWV57" s="146"/>
      <c r="AWW57" s="146"/>
      <c r="AWX57" s="146"/>
      <c r="AWY57" s="146"/>
      <c r="AWZ57" s="146"/>
      <c r="AXA57" s="146"/>
      <c r="AXB57" s="146"/>
      <c r="AXC57" s="146"/>
      <c r="AXD57" s="146"/>
      <c r="AXE57" s="146"/>
      <c r="AXF57" s="146"/>
      <c r="AXG57" s="146"/>
      <c r="AXH57" s="146"/>
      <c r="AXI57" s="146"/>
      <c r="AXJ57" s="146"/>
      <c r="AXK57" s="146"/>
      <c r="AXL57" s="146"/>
      <c r="AXM57" s="146"/>
      <c r="AXN57" s="146"/>
      <c r="AXO57" s="146"/>
      <c r="AXP57" s="146"/>
      <c r="AXQ57" s="146"/>
      <c r="AXR57" s="146"/>
      <c r="AXS57" s="146"/>
      <c r="AXT57" s="146"/>
      <c r="AXU57" s="146"/>
      <c r="AXV57" s="146"/>
      <c r="AXW57" s="146"/>
      <c r="AXX57" s="146"/>
      <c r="AXY57" s="146"/>
      <c r="AXZ57" s="146"/>
      <c r="AYA57" s="146"/>
      <c r="AYB57" s="146"/>
      <c r="AYC57" s="146"/>
      <c r="AYD57" s="146"/>
      <c r="AYE57" s="146"/>
      <c r="AYF57" s="146"/>
      <c r="AYG57" s="146"/>
      <c r="AYH57" s="146"/>
      <c r="AYI57" s="146"/>
      <c r="AYJ57" s="146"/>
      <c r="AYK57" s="146"/>
      <c r="AYL57" s="146"/>
      <c r="AYM57" s="146"/>
      <c r="AYN57" s="146"/>
      <c r="AYO57" s="146"/>
      <c r="AYP57" s="146"/>
      <c r="AYQ57" s="146"/>
      <c r="AYR57" s="146"/>
      <c r="AYS57" s="146"/>
      <c r="AYT57" s="146"/>
      <c r="AYU57" s="146"/>
      <c r="AYV57" s="146"/>
      <c r="AYW57" s="146"/>
      <c r="AYX57" s="146"/>
      <c r="AYY57" s="146"/>
      <c r="AYZ57" s="146"/>
      <c r="AZA57" s="146"/>
      <c r="AZB57" s="146"/>
      <c r="AZC57" s="146"/>
      <c r="AZD57" s="146"/>
      <c r="AZE57" s="146"/>
      <c r="AZF57" s="146"/>
      <c r="AZG57" s="146"/>
      <c r="AZH57" s="146"/>
      <c r="AZI57" s="146"/>
      <c r="AZJ57" s="146"/>
      <c r="AZK57" s="146"/>
      <c r="AZL57" s="146"/>
      <c r="AZM57" s="146"/>
      <c r="AZN57" s="146"/>
      <c r="AZO57" s="146"/>
      <c r="AZP57" s="146"/>
      <c r="AZQ57" s="146"/>
      <c r="AZR57" s="146"/>
      <c r="AZS57" s="146"/>
      <c r="AZT57" s="146"/>
      <c r="AZU57" s="146"/>
      <c r="AZV57" s="146"/>
      <c r="AZW57" s="146"/>
      <c r="AZX57" s="146"/>
      <c r="AZY57" s="146"/>
      <c r="AZZ57" s="146"/>
      <c r="BAA57" s="146"/>
      <c r="BAB57" s="146"/>
      <c r="BAC57" s="146"/>
      <c r="BAD57" s="146"/>
      <c r="BAE57" s="146"/>
      <c r="BAF57" s="146"/>
      <c r="BAG57" s="146"/>
      <c r="BAH57" s="146"/>
      <c r="BAI57" s="146"/>
      <c r="BAJ57" s="146"/>
      <c r="BAK57" s="146"/>
      <c r="BAL57" s="146"/>
      <c r="BAM57" s="146"/>
      <c r="BAN57" s="146"/>
      <c r="BAO57" s="146"/>
      <c r="BAP57" s="146"/>
      <c r="BAQ57" s="146"/>
      <c r="BAR57" s="146"/>
      <c r="BAS57" s="146"/>
      <c r="BAT57" s="146"/>
      <c r="BAU57" s="146"/>
      <c r="BAV57" s="146"/>
      <c r="BAW57" s="146"/>
      <c r="BAX57" s="146"/>
      <c r="BAY57" s="146"/>
      <c r="BAZ57" s="146"/>
      <c r="BBA57" s="146"/>
      <c r="BBB57" s="146"/>
      <c r="BBC57" s="146"/>
      <c r="BBD57" s="146"/>
      <c r="BBE57" s="146"/>
      <c r="BBF57" s="146"/>
      <c r="BBG57" s="146"/>
      <c r="BBH57" s="146"/>
      <c r="BBI57" s="146"/>
      <c r="BBJ57" s="146"/>
      <c r="BBK57" s="146"/>
      <c r="BBL57" s="146"/>
      <c r="BBM57" s="146"/>
      <c r="BBN57" s="146"/>
      <c r="BBO57" s="146"/>
      <c r="BBP57" s="146"/>
      <c r="BBQ57" s="146"/>
      <c r="BBR57" s="146"/>
      <c r="BBS57" s="146"/>
      <c r="BBT57" s="146"/>
      <c r="BBU57" s="146"/>
      <c r="BBV57" s="146"/>
      <c r="BBW57" s="146"/>
      <c r="BBX57" s="146"/>
      <c r="BBY57" s="146"/>
      <c r="BBZ57" s="146"/>
      <c r="BCA57" s="146"/>
      <c r="BCB57" s="146"/>
      <c r="BCC57" s="146"/>
      <c r="BCD57" s="146"/>
      <c r="BCE57" s="146"/>
      <c r="BCF57" s="146"/>
      <c r="BCG57" s="146"/>
      <c r="BCH57" s="146"/>
      <c r="BCI57" s="146"/>
      <c r="BCJ57" s="146"/>
      <c r="BCK57" s="146"/>
      <c r="BCL57" s="146"/>
      <c r="BCM57" s="146"/>
      <c r="BCN57" s="146"/>
      <c r="BCO57" s="146"/>
      <c r="BCP57" s="146"/>
      <c r="BCQ57" s="146"/>
      <c r="BCR57" s="146"/>
      <c r="BCS57" s="146"/>
      <c r="BCT57" s="146"/>
      <c r="BCU57" s="146"/>
      <c r="BCV57" s="146"/>
      <c r="BCW57" s="146"/>
      <c r="BCX57" s="146"/>
      <c r="BCY57" s="146"/>
      <c r="BCZ57" s="146"/>
      <c r="BDA57" s="146"/>
      <c r="BDB57" s="146"/>
      <c r="BDC57" s="146"/>
      <c r="BDD57" s="146"/>
      <c r="BDE57" s="146"/>
      <c r="BDF57" s="146"/>
      <c r="BDG57" s="146"/>
      <c r="BDH57" s="146"/>
      <c r="BDI57" s="146"/>
      <c r="BDJ57" s="146"/>
      <c r="BDK57" s="146"/>
      <c r="BDL57" s="146"/>
      <c r="BDM57" s="146"/>
      <c r="BDN57" s="146"/>
      <c r="BDO57" s="146"/>
      <c r="BDP57" s="146"/>
      <c r="BDQ57" s="146"/>
      <c r="BDR57" s="146"/>
      <c r="BDS57" s="146"/>
      <c r="BDT57" s="146"/>
      <c r="BDU57" s="146"/>
      <c r="BDV57" s="146"/>
      <c r="BDW57" s="146"/>
      <c r="BDX57" s="146"/>
      <c r="BDY57" s="146"/>
      <c r="BDZ57" s="146"/>
      <c r="BEA57" s="146"/>
      <c r="BEB57" s="146"/>
      <c r="BEC57" s="146"/>
      <c r="BED57" s="146"/>
      <c r="BEE57" s="146"/>
      <c r="BEF57" s="146"/>
      <c r="BEG57" s="146"/>
      <c r="BEH57" s="146"/>
      <c r="BEI57" s="146"/>
      <c r="BEJ57" s="146"/>
      <c r="BEK57" s="146"/>
      <c r="BEL57" s="146"/>
      <c r="BEM57" s="146"/>
      <c r="BEN57" s="146"/>
      <c r="BEO57" s="146"/>
      <c r="BEP57" s="146"/>
      <c r="BEQ57" s="146"/>
      <c r="BER57" s="146"/>
      <c r="BES57" s="146"/>
      <c r="BET57" s="146"/>
      <c r="BEU57" s="146"/>
      <c r="BEV57" s="146"/>
      <c r="BEW57" s="146"/>
      <c r="BEX57" s="146"/>
      <c r="BEY57" s="146"/>
      <c r="BEZ57" s="146"/>
      <c r="BFA57" s="146"/>
      <c r="BFB57" s="146"/>
      <c r="BFC57" s="146"/>
      <c r="BFD57" s="146"/>
      <c r="BFE57" s="146"/>
      <c r="BFF57" s="146"/>
      <c r="BFG57" s="146"/>
      <c r="BFH57" s="146"/>
      <c r="BFI57" s="146"/>
      <c r="BFJ57" s="146"/>
      <c r="BFK57" s="146"/>
      <c r="BFL57" s="146"/>
      <c r="BFM57" s="146"/>
      <c r="BFN57" s="146"/>
      <c r="BFO57" s="146"/>
      <c r="BFP57" s="146"/>
      <c r="BFQ57" s="146"/>
      <c r="BFR57" s="146"/>
      <c r="BFS57" s="146"/>
      <c r="BFT57" s="146"/>
      <c r="BFU57" s="146"/>
      <c r="BFV57" s="146"/>
      <c r="BFW57" s="146"/>
      <c r="BFX57" s="146"/>
      <c r="BFY57" s="146"/>
      <c r="BFZ57" s="146"/>
      <c r="BGA57" s="146"/>
      <c r="BGB57" s="146"/>
      <c r="BGC57" s="146"/>
      <c r="BGD57" s="146"/>
      <c r="BGE57" s="146"/>
      <c r="BGF57" s="146"/>
      <c r="BGG57" s="146"/>
      <c r="BGH57" s="146"/>
      <c r="BGI57" s="146"/>
      <c r="BGJ57" s="146"/>
      <c r="BGK57" s="146"/>
      <c r="BGL57" s="146"/>
      <c r="BGM57" s="146"/>
      <c r="BGN57" s="146"/>
      <c r="BGO57" s="146"/>
      <c r="BGP57" s="146"/>
      <c r="BGQ57" s="146"/>
      <c r="BGR57" s="146"/>
      <c r="BGS57" s="146"/>
      <c r="BGT57" s="146"/>
      <c r="BGU57" s="146"/>
      <c r="BGV57" s="146"/>
      <c r="BGW57" s="146"/>
      <c r="BGX57" s="146"/>
      <c r="BGY57" s="146"/>
      <c r="BGZ57" s="146"/>
      <c r="BHA57" s="146"/>
      <c r="BHB57" s="146"/>
      <c r="BHC57" s="146"/>
      <c r="BHD57" s="146"/>
      <c r="BHE57" s="146"/>
      <c r="BHF57" s="146"/>
      <c r="BHG57" s="146"/>
      <c r="BHH57" s="146"/>
      <c r="BHI57" s="146"/>
      <c r="BHJ57" s="146"/>
      <c r="BHK57" s="146"/>
      <c r="BHL57" s="146"/>
      <c r="BHM57" s="146"/>
      <c r="BHN57" s="146"/>
      <c r="BHO57" s="146"/>
      <c r="BHP57" s="146"/>
      <c r="BHQ57" s="146"/>
      <c r="BHR57" s="146"/>
      <c r="BHS57" s="146"/>
      <c r="BHT57" s="146"/>
      <c r="BHU57" s="146"/>
      <c r="BHV57" s="146"/>
      <c r="BHW57" s="146"/>
      <c r="BHX57" s="146"/>
      <c r="BHY57" s="146"/>
      <c r="BHZ57" s="146"/>
      <c r="BIA57" s="146"/>
      <c r="BIB57" s="146"/>
      <c r="BIC57" s="146"/>
      <c r="BID57" s="146"/>
      <c r="BIE57" s="146"/>
      <c r="BIF57" s="146"/>
      <c r="BIG57" s="146"/>
      <c r="BIH57" s="146"/>
      <c r="BII57" s="146"/>
      <c r="BIJ57" s="146"/>
      <c r="BIK57" s="146"/>
      <c r="BIL57" s="146"/>
      <c r="BIM57" s="146"/>
      <c r="BIN57" s="146"/>
      <c r="BIO57" s="146"/>
      <c r="BIP57" s="146"/>
      <c r="BIQ57" s="146"/>
      <c r="BIR57" s="146"/>
      <c r="BIS57" s="146"/>
      <c r="BIT57" s="146"/>
      <c r="BIU57" s="146"/>
      <c r="BIV57" s="146"/>
      <c r="BIW57" s="146"/>
      <c r="BIX57" s="146"/>
      <c r="BIY57" s="146"/>
      <c r="BIZ57" s="146"/>
      <c r="BJA57" s="146"/>
      <c r="BJB57" s="146"/>
      <c r="BJC57" s="146"/>
      <c r="BJD57" s="146"/>
      <c r="BJE57" s="146"/>
      <c r="BJF57" s="146"/>
      <c r="BJG57" s="146"/>
      <c r="BJH57" s="146"/>
      <c r="BJI57" s="146"/>
      <c r="BJJ57" s="146"/>
      <c r="BJK57" s="146"/>
      <c r="BJL57" s="146"/>
      <c r="BJM57" s="146"/>
      <c r="BJN57" s="146"/>
      <c r="BJO57" s="146"/>
      <c r="BJP57" s="146"/>
      <c r="BJQ57" s="146"/>
      <c r="BJR57" s="146"/>
      <c r="BJS57" s="146"/>
      <c r="BJT57" s="146"/>
      <c r="BJU57" s="146"/>
      <c r="BJV57" s="146"/>
      <c r="BJW57" s="146"/>
      <c r="BJX57" s="146"/>
      <c r="BJY57" s="146"/>
      <c r="BJZ57" s="146"/>
      <c r="BKA57" s="146"/>
      <c r="BKB57" s="146"/>
      <c r="BKC57" s="146"/>
      <c r="BKD57" s="146"/>
      <c r="BKE57" s="146"/>
      <c r="BKF57" s="146"/>
      <c r="BKG57" s="146"/>
      <c r="BKH57" s="146"/>
      <c r="BKI57" s="146"/>
      <c r="BKJ57" s="146"/>
      <c r="BKK57" s="146"/>
      <c r="BKL57" s="146"/>
      <c r="BKM57" s="146"/>
      <c r="BKN57" s="146"/>
      <c r="BKO57" s="146"/>
      <c r="BKP57" s="146"/>
      <c r="BKQ57" s="146"/>
      <c r="BKR57" s="146"/>
      <c r="BKS57" s="146"/>
      <c r="BKT57" s="146"/>
      <c r="BKU57" s="146"/>
      <c r="BKV57" s="146"/>
      <c r="BKW57" s="146"/>
      <c r="BKX57" s="146"/>
      <c r="BKY57" s="146"/>
      <c r="BKZ57" s="146"/>
      <c r="BLA57" s="146"/>
      <c r="BLB57" s="146"/>
      <c r="BLC57" s="146"/>
      <c r="BLD57" s="146"/>
      <c r="BLE57" s="146"/>
      <c r="BLF57" s="146"/>
      <c r="BLG57" s="146"/>
      <c r="BLH57" s="146"/>
      <c r="BLI57" s="146"/>
      <c r="BLJ57" s="146"/>
      <c r="BLK57" s="146"/>
      <c r="BLL57" s="146"/>
      <c r="BLM57" s="146"/>
      <c r="BLN57" s="146"/>
      <c r="BLO57" s="146"/>
      <c r="BLP57" s="146"/>
      <c r="BLQ57" s="146"/>
      <c r="BLR57" s="146"/>
      <c r="BLS57" s="146"/>
      <c r="BLT57" s="146"/>
      <c r="BLU57" s="146"/>
      <c r="BLV57" s="146"/>
      <c r="BLW57" s="146"/>
      <c r="BLX57" s="146"/>
      <c r="BLY57" s="146"/>
      <c r="BLZ57" s="146"/>
      <c r="BMA57" s="146"/>
      <c r="BMB57" s="146"/>
      <c r="BMC57" s="146"/>
      <c r="BMD57" s="146"/>
      <c r="BME57" s="146"/>
      <c r="BMF57" s="146"/>
      <c r="BMG57" s="146"/>
      <c r="BMH57" s="146"/>
      <c r="BMI57" s="146"/>
      <c r="BMJ57" s="146"/>
      <c r="BMK57" s="146"/>
      <c r="BML57" s="146"/>
      <c r="BMM57" s="146"/>
      <c r="BMN57" s="146"/>
      <c r="BMO57" s="146"/>
      <c r="BMP57" s="146"/>
      <c r="BMQ57" s="146"/>
      <c r="BMR57" s="146"/>
      <c r="BMS57" s="146"/>
      <c r="BMT57" s="146"/>
      <c r="BMU57" s="146"/>
      <c r="BMV57" s="146"/>
      <c r="BMW57" s="146"/>
      <c r="BMX57" s="146"/>
      <c r="BMY57" s="146"/>
      <c r="BMZ57" s="146"/>
      <c r="BNA57" s="146"/>
      <c r="BNB57" s="146"/>
      <c r="BNC57" s="146"/>
      <c r="BND57" s="146"/>
      <c r="BNE57" s="146"/>
      <c r="BNF57" s="146"/>
      <c r="BNG57" s="146"/>
      <c r="BNH57" s="146"/>
      <c r="BNI57" s="146"/>
      <c r="BNJ57" s="146"/>
      <c r="BNK57" s="146"/>
      <c r="BNL57" s="146"/>
      <c r="BNM57" s="146"/>
      <c r="BNN57" s="146"/>
      <c r="BNO57" s="146"/>
      <c r="BNP57" s="146"/>
      <c r="BNQ57" s="146"/>
      <c r="BNR57" s="146"/>
      <c r="BNS57" s="146"/>
      <c r="BNT57" s="146"/>
      <c r="BNU57" s="146"/>
      <c r="BNV57" s="146"/>
      <c r="BNW57" s="146"/>
      <c r="BNX57" s="146"/>
      <c r="BNY57" s="146"/>
      <c r="BNZ57" s="146"/>
      <c r="BOA57" s="146"/>
      <c r="BOB57" s="146"/>
      <c r="BOC57" s="146"/>
      <c r="BOD57" s="146"/>
      <c r="BOE57" s="146"/>
      <c r="BOF57" s="146"/>
      <c r="BOG57" s="146"/>
      <c r="BOH57" s="146"/>
      <c r="BOI57" s="146"/>
      <c r="BOJ57" s="146"/>
      <c r="BOK57" s="146"/>
      <c r="BOL57" s="146"/>
      <c r="BOM57" s="146"/>
      <c r="BON57" s="146"/>
      <c r="BOO57" s="146"/>
      <c r="BOP57" s="146"/>
      <c r="BOQ57" s="146"/>
      <c r="BOR57" s="146"/>
      <c r="BOS57" s="146"/>
      <c r="BOT57" s="146"/>
      <c r="BOU57" s="146"/>
      <c r="BOV57" s="146"/>
      <c r="BOW57" s="146"/>
      <c r="BOX57" s="146"/>
      <c r="BOY57" s="146"/>
      <c r="BOZ57" s="146"/>
      <c r="BPA57" s="146"/>
      <c r="BPB57" s="146"/>
      <c r="BPC57" s="146"/>
      <c r="BPD57" s="146"/>
      <c r="BPE57" s="146"/>
      <c r="BPF57" s="146"/>
      <c r="BPG57" s="146"/>
      <c r="BPH57" s="146"/>
      <c r="BPI57" s="146"/>
      <c r="BPJ57" s="146"/>
      <c r="BPK57" s="146"/>
      <c r="BPL57" s="146"/>
      <c r="BPM57" s="146"/>
      <c r="BPN57" s="146"/>
      <c r="BPO57" s="146"/>
      <c r="BPP57" s="146"/>
      <c r="BPQ57" s="146"/>
      <c r="BPR57" s="146"/>
      <c r="BPS57" s="146"/>
      <c r="BPT57" s="146"/>
      <c r="BPU57" s="146"/>
      <c r="BPV57" s="146"/>
      <c r="BPW57" s="146"/>
      <c r="BPX57" s="146"/>
      <c r="BPY57" s="146"/>
      <c r="BPZ57" s="146"/>
      <c r="BQA57" s="146"/>
      <c r="BQB57" s="146"/>
      <c r="BQC57" s="146"/>
      <c r="BQD57" s="146"/>
      <c r="BQE57" s="146"/>
      <c r="BQF57" s="146"/>
      <c r="BQG57" s="146"/>
      <c r="BQH57" s="146"/>
      <c r="BQI57" s="146"/>
      <c r="BQJ57" s="146"/>
      <c r="BQK57" s="146"/>
      <c r="BQL57" s="146"/>
      <c r="BQM57" s="146"/>
      <c r="BQN57" s="146"/>
      <c r="BQO57" s="146"/>
      <c r="BQP57" s="146"/>
      <c r="BQQ57" s="146"/>
      <c r="BQR57" s="146"/>
      <c r="BQS57" s="146"/>
      <c r="BQT57" s="146"/>
      <c r="BQU57" s="146"/>
      <c r="BQV57" s="146"/>
      <c r="BQW57" s="146"/>
      <c r="BQX57" s="146"/>
      <c r="BQY57" s="146"/>
      <c r="BQZ57" s="146"/>
      <c r="BRA57" s="146"/>
      <c r="BRB57" s="146"/>
      <c r="BRC57" s="146"/>
      <c r="BRD57" s="146"/>
      <c r="BRE57" s="146"/>
      <c r="BRF57" s="146"/>
      <c r="BRG57" s="146"/>
      <c r="BRH57" s="146"/>
      <c r="BRI57" s="146"/>
      <c r="BRJ57" s="146"/>
      <c r="BRK57" s="146"/>
      <c r="BRL57" s="146"/>
      <c r="BRM57" s="146"/>
      <c r="BRN57" s="146"/>
      <c r="BRO57" s="146"/>
      <c r="BRP57" s="146"/>
      <c r="BRQ57" s="146"/>
      <c r="BRR57" s="146"/>
      <c r="BRS57" s="146"/>
      <c r="BRT57" s="146"/>
      <c r="BRU57" s="146"/>
      <c r="BRV57" s="146"/>
      <c r="BRW57" s="146"/>
      <c r="BRX57" s="146"/>
      <c r="BRY57" s="146"/>
      <c r="BRZ57" s="146"/>
      <c r="BSA57" s="146"/>
      <c r="BSB57" s="146"/>
      <c r="BSC57" s="146"/>
      <c r="BSD57" s="146"/>
      <c r="BSE57" s="146"/>
      <c r="BSF57" s="146"/>
      <c r="BSG57" s="146"/>
      <c r="BSH57" s="146"/>
      <c r="BSI57" s="146"/>
      <c r="BSJ57" s="146"/>
      <c r="BSK57" s="146"/>
      <c r="BSL57" s="146"/>
      <c r="BSM57" s="146"/>
      <c r="BSN57" s="146"/>
      <c r="BSO57" s="146"/>
      <c r="BSP57" s="146"/>
      <c r="BSQ57" s="146"/>
      <c r="BSR57" s="146"/>
      <c r="BSS57" s="146"/>
      <c r="BST57" s="146"/>
      <c r="BSU57" s="146"/>
      <c r="BSV57" s="146"/>
      <c r="BSW57" s="146"/>
      <c r="BSX57" s="146"/>
      <c r="BSY57" s="146"/>
      <c r="BSZ57" s="146"/>
      <c r="BTA57" s="146"/>
      <c r="BTB57" s="146"/>
      <c r="BTC57" s="146"/>
      <c r="BTD57" s="146"/>
      <c r="BTE57" s="146"/>
      <c r="BTF57" s="146"/>
      <c r="BTG57" s="146"/>
      <c r="BTH57" s="146"/>
      <c r="BTI57" s="146"/>
      <c r="BTJ57" s="146"/>
      <c r="BTK57" s="146"/>
      <c r="BTL57" s="146"/>
      <c r="BTM57" s="146"/>
      <c r="BTN57" s="146"/>
      <c r="BTO57" s="146"/>
      <c r="BTP57" s="146"/>
      <c r="BTQ57" s="146"/>
      <c r="BTR57" s="146"/>
      <c r="BTS57" s="146"/>
      <c r="BTT57" s="146"/>
      <c r="BTU57" s="146"/>
      <c r="BTV57" s="146"/>
      <c r="BTW57" s="146"/>
      <c r="BTX57" s="146"/>
      <c r="BTY57" s="146"/>
      <c r="BTZ57" s="146"/>
      <c r="BUA57" s="146"/>
      <c r="BUB57" s="146"/>
      <c r="BUC57" s="146"/>
      <c r="BUD57" s="146"/>
      <c r="BUE57" s="146"/>
      <c r="BUF57" s="146"/>
      <c r="BUG57" s="146"/>
      <c r="BUH57" s="146"/>
      <c r="BUI57" s="146"/>
      <c r="BUJ57" s="146"/>
      <c r="BUK57" s="146"/>
      <c r="BUL57" s="146"/>
      <c r="BUM57" s="146"/>
      <c r="BUN57" s="146"/>
      <c r="BUO57" s="146"/>
      <c r="BUP57" s="146"/>
      <c r="BUQ57" s="146"/>
      <c r="BUR57" s="146"/>
      <c r="BUS57" s="146"/>
      <c r="BUT57" s="146"/>
      <c r="BUU57" s="146"/>
      <c r="BUV57" s="146"/>
      <c r="BUW57" s="146"/>
      <c r="BUX57" s="146"/>
      <c r="BUY57" s="146"/>
      <c r="BUZ57" s="146"/>
      <c r="BVA57" s="146"/>
      <c r="BVB57" s="146"/>
      <c r="BVC57" s="146"/>
      <c r="BVD57" s="146"/>
      <c r="BVE57" s="146"/>
      <c r="BVF57" s="146"/>
      <c r="BVG57" s="146"/>
      <c r="BVH57" s="146"/>
      <c r="BVI57" s="146"/>
      <c r="BVJ57" s="146"/>
      <c r="BVK57" s="146"/>
      <c r="BVL57" s="146"/>
      <c r="BVM57" s="146"/>
      <c r="BVN57" s="146"/>
      <c r="BVO57" s="146"/>
      <c r="BVP57" s="146"/>
      <c r="BVQ57" s="146"/>
      <c r="BVR57" s="146"/>
      <c r="BVS57" s="146"/>
      <c r="BVT57" s="146"/>
      <c r="BVU57" s="146"/>
      <c r="BVV57" s="146"/>
      <c r="BVW57" s="146"/>
      <c r="BVX57" s="146"/>
      <c r="BVY57" s="146"/>
      <c r="BVZ57" s="146"/>
      <c r="BWA57" s="146"/>
      <c r="BWB57" s="146"/>
      <c r="BWC57" s="146"/>
      <c r="BWD57" s="146"/>
      <c r="BWE57" s="146"/>
      <c r="BWF57" s="146"/>
      <c r="BWG57" s="146"/>
      <c r="BWH57" s="146"/>
      <c r="BWI57" s="146"/>
      <c r="BWJ57" s="146"/>
      <c r="BWK57" s="146"/>
      <c r="BWL57" s="146"/>
      <c r="BWM57" s="146"/>
      <c r="BWN57" s="146"/>
      <c r="BWO57" s="146"/>
      <c r="BWP57" s="146"/>
      <c r="BWQ57" s="146"/>
      <c r="BWR57" s="146"/>
      <c r="BWS57" s="146"/>
      <c r="BWT57" s="146"/>
      <c r="BWU57" s="146"/>
      <c r="BWV57" s="146"/>
      <c r="BWW57" s="146"/>
      <c r="BWX57" s="146"/>
      <c r="BWY57" s="146"/>
      <c r="BWZ57" s="146"/>
      <c r="BXA57" s="146"/>
      <c r="BXB57" s="146"/>
      <c r="BXC57" s="146"/>
      <c r="BXD57" s="146"/>
      <c r="BXE57" s="146"/>
      <c r="BXF57" s="146"/>
      <c r="BXG57" s="146"/>
      <c r="BXH57" s="146"/>
      <c r="BXI57" s="146"/>
      <c r="BXJ57" s="146"/>
      <c r="BXK57" s="146"/>
      <c r="BXL57" s="146"/>
      <c r="BXM57" s="146"/>
      <c r="BXN57" s="146"/>
      <c r="BXO57" s="146"/>
      <c r="BXP57" s="146"/>
      <c r="BXQ57" s="146"/>
      <c r="BXR57" s="146"/>
      <c r="BXS57" s="146"/>
      <c r="BXT57" s="146"/>
      <c r="BXU57" s="146"/>
      <c r="BXV57" s="146"/>
      <c r="BXW57" s="146"/>
      <c r="BXX57" s="146"/>
      <c r="BXY57" s="146"/>
      <c r="BXZ57" s="146"/>
      <c r="BYA57" s="146"/>
      <c r="BYB57" s="146"/>
      <c r="BYC57" s="146"/>
      <c r="BYD57" s="146"/>
      <c r="BYE57" s="146"/>
      <c r="BYF57" s="146"/>
      <c r="BYG57" s="146"/>
      <c r="BYH57" s="146"/>
      <c r="BYI57" s="146"/>
      <c r="BYJ57" s="146"/>
      <c r="BYK57" s="146"/>
      <c r="BYL57" s="146"/>
      <c r="BYM57" s="146"/>
      <c r="BYN57" s="146"/>
      <c r="BYO57" s="146"/>
      <c r="BYP57" s="146"/>
      <c r="BYQ57" s="146"/>
      <c r="BYR57" s="146"/>
      <c r="BYS57" s="146"/>
      <c r="BYT57" s="146"/>
      <c r="BYU57" s="146"/>
      <c r="BYV57" s="146"/>
      <c r="BYW57" s="146"/>
      <c r="BYX57" s="146"/>
      <c r="BYY57" s="146"/>
      <c r="BYZ57" s="146"/>
      <c r="BZA57" s="146"/>
      <c r="BZB57" s="146"/>
      <c r="BZC57" s="146"/>
      <c r="BZD57" s="146"/>
      <c r="BZE57" s="146"/>
      <c r="BZF57" s="146"/>
      <c r="BZG57" s="146"/>
      <c r="BZH57" s="146"/>
      <c r="BZI57" s="146"/>
      <c r="BZJ57" s="146"/>
      <c r="BZK57" s="146"/>
      <c r="BZL57" s="146"/>
      <c r="BZM57" s="146"/>
      <c r="BZN57" s="146"/>
      <c r="BZO57" s="146"/>
      <c r="BZP57" s="146"/>
      <c r="BZQ57" s="146"/>
      <c r="BZR57" s="146"/>
      <c r="BZS57" s="146"/>
      <c r="BZT57" s="146"/>
      <c r="BZU57" s="146"/>
      <c r="BZV57" s="146"/>
      <c r="BZW57" s="146"/>
      <c r="BZX57" s="146"/>
      <c r="BZY57" s="146"/>
      <c r="BZZ57" s="146"/>
      <c r="CAA57" s="146"/>
      <c r="CAB57" s="146"/>
      <c r="CAC57" s="146"/>
      <c r="CAD57" s="146"/>
      <c r="CAE57" s="146"/>
      <c r="CAF57" s="146"/>
      <c r="CAG57" s="146"/>
      <c r="CAH57" s="146"/>
      <c r="CAI57" s="146"/>
      <c r="CAJ57" s="146"/>
      <c r="CAK57" s="146"/>
      <c r="CAL57" s="146"/>
      <c r="CAM57" s="146"/>
      <c r="CAN57" s="146"/>
      <c r="CAO57" s="146"/>
      <c r="CAP57" s="146"/>
      <c r="CAQ57" s="146"/>
      <c r="CAR57" s="146"/>
      <c r="CAS57" s="146"/>
      <c r="CAT57" s="146"/>
      <c r="CAU57" s="146"/>
      <c r="CAV57" s="146"/>
      <c r="CAW57" s="146"/>
      <c r="CAX57" s="146"/>
      <c r="CAY57" s="146"/>
      <c r="CAZ57" s="146"/>
      <c r="CBA57" s="146"/>
      <c r="CBB57" s="146"/>
      <c r="CBC57" s="146"/>
      <c r="CBD57" s="146"/>
      <c r="CBE57" s="146"/>
      <c r="CBF57" s="146"/>
      <c r="CBG57" s="146"/>
      <c r="CBH57" s="146"/>
      <c r="CBI57" s="146"/>
      <c r="CBJ57" s="146"/>
      <c r="CBK57" s="146"/>
      <c r="CBL57" s="146"/>
      <c r="CBM57" s="146"/>
      <c r="CBN57" s="146"/>
      <c r="CBO57" s="146"/>
      <c r="CBP57" s="146"/>
      <c r="CBQ57" s="146"/>
      <c r="CBR57" s="146"/>
      <c r="CBS57" s="146"/>
      <c r="CBT57" s="146"/>
      <c r="CBU57" s="146"/>
      <c r="CBV57" s="146"/>
      <c r="CBW57" s="146"/>
      <c r="CBX57" s="146"/>
      <c r="CBY57" s="146"/>
      <c r="CBZ57" s="146"/>
      <c r="CCA57" s="146"/>
      <c r="CCB57" s="146"/>
      <c r="CCC57" s="146"/>
      <c r="CCD57" s="146"/>
      <c r="CCE57" s="146"/>
      <c r="CCF57" s="146"/>
      <c r="CCG57" s="146"/>
      <c r="CCH57" s="146"/>
      <c r="CCI57" s="146"/>
      <c r="CCJ57" s="146"/>
      <c r="CCK57" s="146"/>
      <c r="CCL57" s="146"/>
      <c r="CCM57" s="146"/>
      <c r="CCN57" s="146"/>
      <c r="CCO57" s="146"/>
      <c r="CCP57" s="146"/>
      <c r="CCQ57" s="146"/>
      <c r="CCR57" s="146"/>
      <c r="CCS57" s="146"/>
      <c r="CCT57" s="146"/>
      <c r="CCU57" s="146"/>
      <c r="CCV57" s="146"/>
      <c r="CCW57" s="146"/>
      <c r="CCX57" s="146"/>
      <c r="CCY57" s="146"/>
      <c r="CCZ57" s="146"/>
      <c r="CDA57" s="146"/>
      <c r="CDB57" s="146"/>
      <c r="CDC57" s="146"/>
      <c r="CDD57" s="146"/>
      <c r="CDE57" s="146"/>
      <c r="CDF57" s="146"/>
      <c r="CDG57" s="146"/>
      <c r="CDH57" s="146"/>
      <c r="CDI57" s="146"/>
      <c r="CDJ57" s="146"/>
      <c r="CDK57" s="146"/>
      <c r="CDL57" s="146"/>
      <c r="CDM57" s="146"/>
      <c r="CDN57" s="146"/>
      <c r="CDO57" s="146"/>
      <c r="CDP57" s="146"/>
      <c r="CDQ57" s="146"/>
      <c r="CDR57" s="146"/>
      <c r="CDS57" s="146"/>
      <c r="CDT57" s="146"/>
      <c r="CDU57" s="146"/>
      <c r="CDV57" s="146"/>
      <c r="CDW57" s="146"/>
      <c r="CDX57" s="146"/>
      <c r="CDY57" s="146"/>
      <c r="CDZ57" s="146"/>
      <c r="CEA57" s="146"/>
      <c r="CEB57" s="146"/>
      <c r="CEC57" s="146"/>
      <c r="CED57" s="146"/>
      <c r="CEE57" s="146"/>
      <c r="CEF57" s="146"/>
      <c r="CEG57" s="146"/>
      <c r="CEH57" s="146"/>
      <c r="CEI57" s="146"/>
      <c r="CEJ57" s="146"/>
      <c r="CEK57" s="146"/>
      <c r="CEL57" s="146"/>
      <c r="CEM57" s="146"/>
      <c r="CEN57" s="146"/>
      <c r="CEO57" s="146"/>
      <c r="CEP57" s="146"/>
      <c r="CEQ57" s="146"/>
      <c r="CER57" s="146"/>
      <c r="CES57" s="146"/>
      <c r="CET57" s="146"/>
      <c r="CEU57" s="146"/>
      <c r="CEV57" s="146"/>
      <c r="CEW57" s="146"/>
      <c r="CEX57" s="146"/>
      <c r="CEY57" s="146"/>
      <c r="CEZ57" s="146"/>
      <c r="CFA57" s="146"/>
      <c r="CFB57" s="146"/>
      <c r="CFC57" s="146"/>
      <c r="CFD57" s="146"/>
      <c r="CFE57" s="146"/>
      <c r="CFF57" s="146"/>
      <c r="CFG57" s="146"/>
      <c r="CFH57" s="146"/>
      <c r="CFI57" s="146"/>
      <c r="CFJ57" s="146"/>
      <c r="CFK57" s="146"/>
      <c r="CFL57" s="146"/>
      <c r="CFM57" s="146"/>
      <c r="CFN57" s="146"/>
      <c r="CFO57" s="146"/>
      <c r="CFP57" s="146"/>
      <c r="CFQ57" s="146"/>
      <c r="CFR57" s="146"/>
      <c r="CFS57" s="146"/>
      <c r="CFT57" s="146"/>
      <c r="CFU57" s="146"/>
      <c r="CFV57" s="146"/>
      <c r="CFW57" s="146"/>
      <c r="CFX57" s="146"/>
      <c r="CFY57" s="146"/>
      <c r="CFZ57" s="146"/>
      <c r="CGA57" s="146"/>
      <c r="CGB57" s="146"/>
      <c r="CGC57" s="146"/>
      <c r="CGD57" s="146"/>
      <c r="CGE57" s="146"/>
      <c r="CGF57" s="146"/>
      <c r="CGG57" s="146"/>
      <c r="CGH57" s="146"/>
      <c r="CGI57" s="146"/>
      <c r="CGJ57" s="146"/>
      <c r="CGK57" s="146"/>
      <c r="CGL57" s="146"/>
      <c r="CGM57" s="146"/>
      <c r="CGN57" s="146"/>
      <c r="CGO57" s="146"/>
      <c r="CGP57" s="146"/>
      <c r="CGQ57" s="146"/>
      <c r="CGR57" s="146"/>
      <c r="CGS57" s="146"/>
      <c r="CGT57" s="146"/>
      <c r="CGU57" s="146"/>
      <c r="CGV57" s="146"/>
      <c r="CGW57" s="146"/>
      <c r="CGX57" s="146"/>
      <c r="CGY57" s="146"/>
      <c r="CGZ57" s="146"/>
      <c r="CHA57" s="146"/>
      <c r="CHB57" s="146"/>
      <c r="CHC57" s="146"/>
      <c r="CHD57" s="146"/>
      <c r="CHE57" s="146"/>
      <c r="CHF57" s="146"/>
      <c r="CHG57" s="146"/>
      <c r="CHH57" s="146"/>
      <c r="CHI57" s="146"/>
      <c r="CHJ57" s="146"/>
      <c r="CHK57" s="146"/>
      <c r="CHL57" s="146"/>
      <c r="CHM57" s="146"/>
      <c r="CHN57" s="146"/>
      <c r="CHO57" s="146"/>
      <c r="CHP57" s="146"/>
      <c r="CHQ57" s="146"/>
      <c r="CHR57" s="146"/>
      <c r="CHS57" s="146"/>
      <c r="CHT57" s="146"/>
      <c r="CHU57" s="146"/>
      <c r="CHV57" s="146"/>
      <c r="CHW57" s="146"/>
      <c r="CHX57" s="146"/>
      <c r="CHY57" s="146"/>
      <c r="CHZ57" s="146"/>
      <c r="CIA57" s="146"/>
      <c r="CIB57" s="146"/>
      <c r="CIC57" s="146"/>
      <c r="CID57" s="146"/>
      <c r="CIE57" s="146"/>
      <c r="CIF57" s="146"/>
      <c r="CIG57" s="146"/>
      <c r="CIH57" s="146"/>
      <c r="CII57" s="146"/>
      <c r="CIJ57" s="146"/>
      <c r="CIK57" s="146"/>
      <c r="CIL57" s="146"/>
      <c r="CIM57" s="146"/>
      <c r="CIN57" s="146"/>
      <c r="CIO57" s="146"/>
      <c r="CIP57" s="146"/>
      <c r="CIQ57" s="146"/>
      <c r="CIR57" s="146"/>
      <c r="CIS57" s="146"/>
      <c r="CIT57" s="146"/>
      <c r="CIU57" s="146"/>
      <c r="CIV57" s="146"/>
      <c r="CIW57" s="146"/>
      <c r="CIX57" s="146"/>
      <c r="CIY57" s="146"/>
      <c r="CIZ57" s="146"/>
      <c r="CJA57" s="146"/>
      <c r="CJB57" s="146"/>
      <c r="CJC57" s="146"/>
      <c r="CJD57" s="146"/>
      <c r="CJE57" s="146"/>
      <c r="CJF57" s="146"/>
      <c r="CJG57" s="146"/>
      <c r="CJH57" s="146"/>
      <c r="CJI57" s="146"/>
      <c r="CJJ57" s="146"/>
      <c r="CJK57" s="146"/>
      <c r="CJL57" s="146"/>
      <c r="CJM57" s="146"/>
      <c r="CJN57" s="146"/>
      <c r="CJO57" s="146"/>
      <c r="CJP57" s="146"/>
      <c r="CJQ57" s="146"/>
      <c r="CJR57" s="146"/>
      <c r="CJS57" s="146"/>
      <c r="CJT57" s="146"/>
      <c r="CJU57" s="146"/>
      <c r="CJV57" s="146"/>
      <c r="CJW57" s="146"/>
      <c r="CJX57" s="146"/>
      <c r="CJY57" s="146"/>
      <c r="CJZ57" s="146"/>
      <c r="CKA57" s="146"/>
      <c r="CKB57" s="146"/>
      <c r="CKC57" s="146"/>
      <c r="CKD57" s="146"/>
      <c r="CKE57" s="146"/>
      <c r="CKF57" s="146"/>
      <c r="CKG57" s="146"/>
      <c r="CKH57" s="146"/>
      <c r="CKI57" s="146"/>
      <c r="CKJ57" s="146"/>
      <c r="CKK57" s="146"/>
      <c r="CKL57" s="146"/>
      <c r="CKM57" s="146"/>
      <c r="CKN57" s="146"/>
      <c r="CKO57" s="146"/>
      <c r="CKP57" s="146"/>
      <c r="CKQ57" s="146"/>
      <c r="CKR57" s="146"/>
      <c r="CKS57" s="146"/>
      <c r="CKT57" s="146"/>
      <c r="CKU57" s="146"/>
      <c r="CKV57" s="146"/>
      <c r="CKW57" s="146"/>
      <c r="CKX57" s="146"/>
      <c r="CKY57" s="146"/>
      <c r="CKZ57" s="146"/>
      <c r="CLA57" s="146"/>
      <c r="CLB57" s="146"/>
      <c r="CLC57" s="146"/>
      <c r="CLD57" s="146"/>
      <c r="CLE57" s="146"/>
      <c r="CLF57" s="146"/>
      <c r="CLG57" s="146"/>
      <c r="CLH57" s="146"/>
      <c r="CLI57" s="146"/>
      <c r="CLJ57" s="146"/>
      <c r="CLK57" s="146"/>
      <c r="CLL57" s="146"/>
      <c r="CLM57" s="146"/>
      <c r="CLN57" s="146"/>
      <c r="CLO57" s="146"/>
      <c r="CLP57" s="146"/>
      <c r="CLQ57" s="146"/>
      <c r="CLR57" s="146"/>
      <c r="CLS57" s="146"/>
      <c r="CLT57" s="146"/>
      <c r="CLU57" s="146"/>
      <c r="CLV57" s="146"/>
      <c r="CLW57" s="146"/>
      <c r="CLX57" s="146"/>
      <c r="CLY57" s="146"/>
      <c r="CLZ57" s="146"/>
      <c r="CMA57" s="146"/>
      <c r="CMB57" s="146"/>
      <c r="CMC57" s="146"/>
      <c r="CMD57" s="146"/>
      <c r="CME57" s="146"/>
      <c r="CMF57" s="146"/>
      <c r="CMG57" s="146"/>
      <c r="CMH57" s="146"/>
      <c r="CMI57" s="146"/>
      <c r="CMJ57" s="146"/>
      <c r="CMK57" s="146"/>
      <c r="CML57" s="146"/>
      <c r="CMM57" s="146"/>
      <c r="CMN57" s="146"/>
      <c r="CMO57" s="146"/>
      <c r="CMP57" s="146"/>
      <c r="CMQ57" s="146"/>
      <c r="CMR57" s="146"/>
      <c r="CMS57" s="146"/>
      <c r="CMT57" s="146"/>
      <c r="CMU57" s="146"/>
      <c r="CMV57" s="146"/>
      <c r="CMW57" s="146"/>
      <c r="CMX57" s="146"/>
      <c r="CMY57" s="146"/>
      <c r="CMZ57" s="146"/>
      <c r="CNA57" s="146"/>
      <c r="CNB57" s="146"/>
      <c r="CNC57" s="146"/>
      <c r="CND57" s="146"/>
      <c r="CNE57" s="146"/>
      <c r="CNF57" s="146"/>
      <c r="CNG57" s="146"/>
      <c r="CNH57" s="146"/>
      <c r="CNI57" s="146"/>
      <c r="CNJ57" s="146"/>
      <c r="CNK57" s="146"/>
      <c r="CNL57" s="146"/>
      <c r="CNM57" s="146"/>
      <c r="CNN57" s="146"/>
      <c r="CNO57" s="146"/>
      <c r="CNP57" s="146"/>
      <c r="CNQ57" s="146"/>
      <c r="CNR57" s="146"/>
      <c r="CNS57" s="146"/>
      <c r="CNT57" s="146"/>
      <c r="CNU57" s="146"/>
      <c r="CNV57" s="146"/>
      <c r="CNW57" s="146"/>
      <c r="CNX57" s="146"/>
      <c r="CNY57" s="146"/>
      <c r="CNZ57" s="146"/>
      <c r="COA57" s="146"/>
      <c r="COB57" s="146"/>
      <c r="COC57" s="146"/>
      <c r="COD57" s="146"/>
      <c r="COE57" s="146"/>
      <c r="COF57" s="146"/>
      <c r="COG57" s="146"/>
      <c r="COH57" s="146"/>
      <c r="COI57" s="146"/>
      <c r="COJ57" s="146"/>
      <c r="COK57" s="146"/>
      <c r="COL57" s="146"/>
      <c r="COM57" s="146"/>
      <c r="CON57" s="146"/>
      <c r="COO57" s="146"/>
      <c r="COP57" s="146"/>
      <c r="COQ57" s="146"/>
      <c r="COR57" s="146"/>
      <c r="COS57" s="146"/>
      <c r="COT57" s="146"/>
      <c r="COU57" s="146"/>
      <c r="COV57" s="146"/>
      <c r="COW57" s="146"/>
      <c r="COX57" s="146"/>
      <c r="COY57" s="146"/>
      <c r="COZ57" s="146"/>
      <c r="CPA57" s="146"/>
      <c r="CPB57" s="146"/>
      <c r="CPC57" s="146"/>
      <c r="CPD57" s="146"/>
      <c r="CPE57" s="146"/>
      <c r="CPF57" s="146"/>
      <c r="CPG57" s="146"/>
      <c r="CPH57" s="146"/>
      <c r="CPI57" s="146"/>
      <c r="CPJ57" s="146"/>
      <c r="CPK57" s="146"/>
      <c r="CPL57" s="146"/>
      <c r="CPM57" s="146"/>
      <c r="CPN57" s="146"/>
      <c r="CPO57" s="146"/>
      <c r="CPP57" s="146"/>
      <c r="CPQ57" s="146"/>
      <c r="CPR57" s="146"/>
      <c r="CPS57" s="146"/>
      <c r="CPT57" s="146"/>
      <c r="CPU57" s="146"/>
      <c r="CPV57" s="146"/>
      <c r="CPW57" s="146"/>
      <c r="CPX57" s="146"/>
      <c r="CPY57" s="146"/>
      <c r="CPZ57" s="146"/>
      <c r="CQA57" s="146"/>
      <c r="CQB57" s="146"/>
      <c r="CQC57" s="146"/>
      <c r="CQD57" s="146"/>
      <c r="CQE57" s="146"/>
      <c r="CQF57" s="146"/>
      <c r="CQG57" s="146"/>
      <c r="CQH57" s="146"/>
      <c r="CQI57" s="146"/>
      <c r="CQJ57" s="146"/>
      <c r="CQK57" s="146"/>
      <c r="CQL57" s="146"/>
      <c r="CQM57" s="146"/>
      <c r="CQN57" s="146"/>
      <c r="CQO57" s="146"/>
      <c r="CQP57" s="146"/>
      <c r="CQQ57" s="146"/>
      <c r="CQR57" s="146"/>
      <c r="CQS57" s="146"/>
      <c r="CQT57" s="146"/>
      <c r="CQU57" s="146"/>
      <c r="CQV57" s="146"/>
      <c r="CQW57" s="146"/>
      <c r="CQX57" s="146"/>
      <c r="CQY57" s="146"/>
      <c r="CQZ57" s="146"/>
      <c r="CRA57" s="146"/>
      <c r="CRB57" s="146"/>
      <c r="CRC57" s="146"/>
      <c r="CRD57" s="146"/>
      <c r="CRE57" s="146"/>
      <c r="CRF57" s="146"/>
      <c r="CRG57" s="146"/>
      <c r="CRH57" s="146"/>
      <c r="CRI57" s="146"/>
      <c r="CRJ57" s="146"/>
      <c r="CRK57" s="146"/>
      <c r="CRL57" s="146"/>
      <c r="CRM57" s="146"/>
      <c r="CRN57" s="146"/>
      <c r="CRO57" s="146"/>
      <c r="CRP57" s="146"/>
      <c r="CRQ57" s="146"/>
      <c r="CRR57" s="146"/>
      <c r="CRS57" s="146"/>
      <c r="CRT57" s="146"/>
      <c r="CRU57" s="146"/>
      <c r="CRV57" s="146"/>
      <c r="CRW57" s="146"/>
      <c r="CRX57" s="146"/>
      <c r="CRY57" s="146"/>
      <c r="CRZ57" s="146"/>
      <c r="CSA57" s="146"/>
      <c r="CSB57" s="146"/>
      <c r="CSC57" s="146"/>
      <c r="CSD57" s="146"/>
      <c r="CSE57" s="146"/>
      <c r="CSF57" s="146"/>
      <c r="CSG57" s="146"/>
      <c r="CSH57" s="146"/>
      <c r="CSI57" s="146"/>
      <c r="CSJ57" s="146"/>
      <c r="CSK57" s="146"/>
      <c r="CSL57" s="146"/>
      <c r="CSM57" s="146"/>
      <c r="CSN57" s="146"/>
      <c r="CSO57" s="146"/>
      <c r="CSP57" s="146"/>
      <c r="CSQ57" s="146"/>
      <c r="CSR57" s="146"/>
      <c r="CSS57" s="146"/>
      <c r="CST57" s="146"/>
      <c r="CSU57" s="146"/>
      <c r="CSV57" s="146"/>
      <c r="CSW57" s="146"/>
      <c r="CSX57" s="146"/>
      <c r="CSY57" s="146"/>
      <c r="CSZ57" s="146"/>
      <c r="CTA57" s="146"/>
      <c r="CTB57" s="146"/>
      <c r="CTC57" s="146"/>
      <c r="CTD57" s="146"/>
      <c r="CTE57" s="146"/>
      <c r="CTF57" s="146"/>
      <c r="CTG57" s="146"/>
      <c r="CTH57" s="146"/>
      <c r="CTI57" s="146"/>
      <c r="CTJ57" s="146"/>
      <c r="CTK57" s="146"/>
      <c r="CTL57" s="146"/>
      <c r="CTM57" s="146"/>
      <c r="CTN57" s="146"/>
      <c r="CTO57" s="146"/>
      <c r="CTP57" s="146"/>
      <c r="CTQ57" s="146"/>
      <c r="CTR57" s="146"/>
      <c r="CTS57" s="146"/>
      <c r="CTT57" s="146"/>
      <c r="CTU57" s="146"/>
      <c r="CTV57" s="146"/>
      <c r="CTW57" s="146"/>
      <c r="CTX57" s="146"/>
      <c r="CTY57" s="146"/>
      <c r="CTZ57" s="146"/>
      <c r="CUA57" s="146"/>
      <c r="CUB57" s="146"/>
      <c r="CUC57" s="146"/>
      <c r="CUD57" s="146"/>
      <c r="CUE57" s="146"/>
      <c r="CUF57" s="146"/>
      <c r="CUG57" s="146"/>
      <c r="CUH57" s="146"/>
      <c r="CUI57" s="146"/>
      <c r="CUJ57" s="146"/>
      <c r="CUK57" s="146"/>
      <c r="CUL57" s="146"/>
      <c r="CUM57" s="146"/>
      <c r="CUN57" s="146"/>
      <c r="CUO57" s="146"/>
      <c r="CUP57" s="146"/>
      <c r="CUQ57" s="146"/>
      <c r="CUR57" s="146"/>
      <c r="CUS57" s="146"/>
      <c r="CUT57" s="146"/>
      <c r="CUU57" s="146"/>
      <c r="CUV57" s="146"/>
      <c r="CUW57" s="146"/>
      <c r="CUX57" s="146"/>
      <c r="CUY57" s="146"/>
      <c r="CUZ57" s="146"/>
      <c r="CVA57" s="146"/>
      <c r="CVB57" s="146"/>
      <c r="CVC57" s="146"/>
      <c r="CVD57" s="146"/>
      <c r="CVE57" s="146"/>
      <c r="CVF57" s="146"/>
      <c r="CVG57" s="146"/>
      <c r="CVH57" s="146"/>
      <c r="CVI57" s="146"/>
      <c r="CVJ57" s="146"/>
      <c r="CVK57" s="146"/>
      <c r="CVL57" s="146"/>
      <c r="CVM57" s="146"/>
      <c r="CVN57" s="146"/>
      <c r="CVO57" s="146"/>
      <c r="CVP57" s="146"/>
      <c r="CVQ57" s="146"/>
      <c r="CVR57" s="146"/>
      <c r="CVS57" s="146"/>
      <c r="CVT57" s="146"/>
      <c r="CVU57" s="146"/>
      <c r="CVV57" s="146"/>
      <c r="CVW57" s="146"/>
      <c r="CVX57" s="146"/>
      <c r="CVY57" s="146"/>
      <c r="CVZ57" s="146"/>
      <c r="CWA57" s="146"/>
      <c r="CWB57" s="146"/>
      <c r="CWC57" s="146"/>
      <c r="CWD57" s="146"/>
      <c r="CWE57" s="146"/>
      <c r="CWF57" s="146"/>
      <c r="CWG57" s="146"/>
      <c r="CWH57" s="146"/>
      <c r="CWI57" s="146"/>
      <c r="CWJ57" s="146"/>
      <c r="CWK57" s="146"/>
      <c r="CWL57" s="146"/>
      <c r="CWM57" s="146"/>
      <c r="CWN57" s="146"/>
      <c r="CWO57" s="146"/>
      <c r="CWP57" s="146"/>
      <c r="CWQ57" s="146"/>
      <c r="CWR57" s="146"/>
      <c r="CWS57" s="146"/>
      <c r="CWT57" s="146"/>
      <c r="CWU57" s="146"/>
      <c r="CWV57" s="146"/>
      <c r="CWW57" s="146"/>
      <c r="CWX57" s="146"/>
      <c r="CWY57" s="146"/>
      <c r="CWZ57" s="146"/>
      <c r="CXA57" s="146"/>
      <c r="CXB57" s="146"/>
      <c r="CXC57" s="146"/>
      <c r="CXD57" s="146"/>
      <c r="CXE57" s="146"/>
      <c r="CXF57" s="146"/>
      <c r="CXG57" s="146"/>
      <c r="CXH57" s="146"/>
      <c r="CXI57" s="146"/>
      <c r="CXJ57" s="146"/>
      <c r="CXK57" s="146"/>
      <c r="CXL57" s="146"/>
      <c r="CXM57" s="146"/>
      <c r="CXN57" s="146"/>
      <c r="CXO57" s="146"/>
      <c r="CXP57" s="146"/>
      <c r="CXQ57" s="146"/>
      <c r="CXR57" s="146"/>
      <c r="CXS57" s="146"/>
      <c r="CXT57" s="146"/>
      <c r="CXU57" s="146"/>
      <c r="CXV57" s="146"/>
      <c r="CXW57" s="146"/>
      <c r="CXX57" s="146"/>
      <c r="CXY57" s="146"/>
      <c r="CXZ57" s="146"/>
      <c r="CYA57" s="146"/>
      <c r="CYB57" s="146"/>
      <c r="CYC57" s="146"/>
      <c r="CYD57" s="146"/>
      <c r="CYE57" s="146"/>
      <c r="CYF57" s="146"/>
      <c r="CYG57" s="146"/>
      <c r="CYH57" s="146"/>
      <c r="CYI57" s="146"/>
      <c r="CYJ57" s="146"/>
      <c r="CYK57" s="146"/>
      <c r="CYL57" s="146"/>
      <c r="CYM57" s="146"/>
      <c r="CYN57" s="146"/>
      <c r="CYO57" s="146"/>
      <c r="CYP57" s="146"/>
      <c r="CYQ57" s="146"/>
      <c r="CYR57" s="146"/>
      <c r="CYS57" s="146"/>
      <c r="CYT57" s="146"/>
      <c r="CYU57" s="146"/>
      <c r="CYV57" s="146"/>
      <c r="CYW57" s="146"/>
      <c r="CYX57" s="146"/>
      <c r="CYY57" s="146"/>
      <c r="CYZ57" s="146"/>
      <c r="CZA57" s="146"/>
      <c r="CZB57" s="146"/>
      <c r="CZC57" s="146"/>
      <c r="CZD57" s="146"/>
      <c r="CZE57" s="146"/>
      <c r="CZF57" s="146"/>
      <c r="CZG57" s="146"/>
      <c r="CZH57" s="146"/>
      <c r="CZI57" s="146"/>
      <c r="CZJ57" s="146"/>
      <c r="CZK57" s="146"/>
      <c r="CZL57" s="146"/>
      <c r="CZM57" s="146"/>
      <c r="CZN57" s="146"/>
      <c r="CZO57" s="146"/>
      <c r="CZP57" s="146"/>
      <c r="CZQ57" s="146"/>
      <c r="CZR57" s="146"/>
      <c r="CZS57" s="146"/>
      <c r="CZT57" s="146"/>
      <c r="CZU57" s="146"/>
      <c r="CZV57" s="146"/>
      <c r="CZW57" s="146"/>
      <c r="CZX57" s="146"/>
      <c r="CZY57" s="146"/>
      <c r="CZZ57" s="146"/>
      <c r="DAA57" s="146"/>
      <c r="DAB57" s="146"/>
      <c r="DAC57" s="146"/>
      <c r="DAD57" s="146"/>
      <c r="DAE57" s="146"/>
      <c r="DAF57" s="146"/>
      <c r="DAG57" s="146"/>
      <c r="DAH57" s="146"/>
      <c r="DAI57" s="146"/>
      <c r="DAJ57" s="146"/>
      <c r="DAK57" s="146"/>
      <c r="DAL57" s="146"/>
      <c r="DAM57" s="146"/>
      <c r="DAN57" s="146"/>
      <c r="DAO57" s="146"/>
      <c r="DAP57" s="146"/>
      <c r="DAQ57" s="146"/>
      <c r="DAR57" s="146"/>
      <c r="DAS57" s="146"/>
      <c r="DAT57" s="146"/>
      <c r="DAU57" s="146"/>
      <c r="DAV57" s="146"/>
      <c r="DAW57" s="146"/>
      <c r="DAX57" s="146"/>
      <c r="DAY57" s="146"/>
      <c r="DAZ57" s="146"/>
      <c r="DBA57" s="146"/>
      <c r="DBB57" s="146"/>
      <c r="DBC57" s="146"/>
      <c r="DBD57" s="146"/>
      <c r="DBE57" s="146"/>
      <c r="DBF57" s="146"/>
      <c r="DBG57" s="146"/>
      <c r="DBH57" s="146"/>
      <c r="DBI57" s="146"/>
      <c r="DBJ57" s="146"/>
      <c r="DBK57" s="146"/>
      <c r="DBL57" s="146"/>
      <c r="DBM57" s="146"/>
      <c r="DBN57" s="146"/>
      <c r="DBO57" s="146"/>
      <c r="DBP57" s="146"/>
      <c r="DBQ57" s="146"/>
      <c r="DBR57" s="146"/>
      <c r="DBS57" s="146"/>
      <c r="DBT57" s="146"/>
      <c r="DBU57" s="146"/>
      <c r="DBV57" s="146"/>
      <c r="DBW57" s="146"/>
      <c r="DBX57" s="146"/>
      <c r="DBY57" s="146"/>
      <c r="DBZ57" s="146"/>
      <c r="DCA57" s="146"/>
      <c r="DCB57" s="146"/>
      <c r="DCC57" s="146"/>
      <c r="DCD57" s="146"/>
      <c r="DCE57" s="146"/>
      <c r="DCF57" s="146"/>
      <c r="DCG57" s="146"/>
      <c r="DCH57" s="146"/>
      <c r="DCI57" s="146"/>
      <c r="DCJ57" s="146"/>
      <c r="DCK57" s="146"/>
      <c r="DCL57" s="146"/>
      <c r="DCM57" s="146"/>
      <c r="DCN57" s="146"/>
      <c r="DCO57" s="146"/>
      <c r="DCP57" s="146"/>
      <c r="DCQ57" s="146"/>
      <c r="DCR57" s="146"/>
      <c r="DCS57" s="146"/>
      <c r="DCT57" s="146"/>
      <c r="DCU57" s="146"/>
      <c r="DCV57" s="146"/>
      <c r="DCW57" s="146"/>
      <c r="DCX57" s="146"/>
      <c r="DCY57" s="146"/>
      <c r="DCZ57" s="146"/>
      <c r="DDA57" s="146"/>
      <c r="DDB57" s="146"/>
      <c r="DDC57" s="146"/>
      <c r="DDD57" s="146"/>
      <c r="DDE57" s="146"/>
      <c r="DDF57" s="146"/>
      <c r="DDG57" s="146"/>
      <c r="DDH57" s="146"/>
      <c r="DDI57" s="146"/>
      <c r="DDJ57" s="146"/>
      <c r="DDK57" s="146"/>
      <c r="DDL57" s="146"/>
      <c r="DDM57" s="146"/>
      <c r="DDN57" s="146"/>
      <c r="DDO57" s="146"/>
      <c r="DDP57" s="146"/>
      <c r="DDQ57" s="146"/>
      <c r="DDR57" s="146"/>
      <c r="DDS57" s="146"/>
      <c r="DDT57" s="146"/>
      <c r="DDU57" s="146"/>
      <c r="DDV57" s="146"/>
      <c r="DDW57" s="146"/>
      <c r="DDX57" s="146"/>
      <c r="DDY57" s="146"/>
      <c r="DDZ57" s="146"/>
      <c r="DEA57" s="146"/>
      <c r="DEB57" s="146"/>
      <c r="DEC57" s="146"/>
      <c r="DED57" s="146"/>
      <c r="DEE57" s="146"/>
      <c r="DEF57" s="146"/>
      <c r="DEG57" s="146"/>
      <c r="DEH57" s="146"/>
      <c r="DEI57" s="146"/>
      <c r="DEJ57" s="146"/>
      <c r="DEK57" s="146"/>
      <c r="DEL57" s="146"/>
      <c r="DEM57" s="146"/>
      <c r="DEN57" s="146"/>
      <c r="DEO57" s="146"/>
      <c r="DEP57" s="146"/>
      <c r="DEQ57" s="146"/>
      <c r="DER57" s="146"/>
      <c r="DES57" s="146"/>
      <c r="DET57" s="146"/>
      <c r="DEU57" s="146"/>
      <c r="DEV57" s="146"/>
      <c r="DEW57" s="146"/>
      <c r="DEX57" s="146"/>
      <c r="DEY57" s="146"/>
      <c r="DEZ57" s="146"/>
      <c r="DFA57" s="146"/>
      <c r="DFB57" s="146"/>
      <c r="DFC57" s="146"/>
      <c r="DFD57" s="146"/>
      <c r="DFE57" s="146"/>
      <c r="DFF57" s="146"/>
      <c r="DFG57" s="146"/>
      <c r="DFH57" s="146"/>
      <c r="DFI57" s="146"/>
      <c r="DFJ57" s="146"/>
      <c r="DFK57" s="146"/>
      <c r="DFL57" s="146"/>
      <c r="DFM57" s="146"/>
      <c r="DFN57" s="146"/>
      <c r="DFO57" s="146"/>
      <c r="DFP57" s="146"/>
      <c r="DFQ57" s="146"/>
      <c r="DFR57" s="146"/>
      <c r="DFS57" s="146"/>
      <c r="DFT57" s="146"/>
      <c r="DFU57" s="146"/>
      <c r="DFV57" s="146"/>
      <c r="DFW57" s="146"/>
      <c r="DFX57" s="146"/>
      <c r="DFY57" s="146"/>
      <c r="DFZ57" s="146"/>
      <c r="DGA57" s="146"/>
      <c r="DGB57" s="146"/>
      <c r="DGC57" s="146"/>
      <c r="DGD57" s="146"/>
      <c r="DGE57" s="146"/>
      <c r="DGF57" s="146"/>
      <c r="DGG57" s="146"/>
      <c r="DGH57" s="146"/>
      <c r="DGI57" s="146"/>
      <c r="DGJ57" s="146"/>
      <c r="DGK57" s="146"/>
      <c r="DGL57" s="146"/>
      <c r="DGM57" s="146"/>
      <c r="DGN57" s="146"/>
      <c r="DGO57" s="146"/>
      <c r="DGP57" s="146"/>
      <c r="DGQ57" s="146"/>
      <c r="DGR57" s="146"/>
      <c r="DGS57" s="146"/>
      <c r="DGT57" s="146"/>
      <c r="DGU57" s="146"/>
      <c r="DGV57" s="146"/>
      <c r="DGW57" s="146"/>
      <c r="DGX57" s="146"/>
      <c r="DGY57" s="146"/>
      <c r="DGZ57" s="146"/>
      <c r="DHA57" s="146"/>
      <c r="DHB57" s="146"/>
      <c r="DHC57" s="146"/>
      <c r="DHD57" s="146"/>
      <c r="DHE57" s="146"/>
      <c r="DHF57" s="146"/>
      <c r="DHG57" s="146"/>
      <c r="DHH57" s="146"/>
      <c r="DHI57" s="146"/>
      <c r="DHJ57" s="146"/>
      <c r="DHK57" s="146"/>
      <c r="DHL57" s="146"/>
      <c r="DHM57" s="146"/>
      <c r="DHN57" s="146"/>
      <c r="DHO57" s="146"/>
      <c r="DHP57" s="146"/>
      <c r="DHQ57" s="146"/>
      <c r="DHR57" s="146"/>
      <c r="DHS57" s="146"/>
      <c r="DHT57" s="146"/>
      <c r="DHU57" s="146"/>
      <c r="DHV57" s="146"/>
      <c r="DHW57" s="146"/>
      <c r="DHX57" s="146"/>
      <c r="DHY57" s="146"/>
      <c r="DHZ57" s="146"/>
      <c r="DIA57" s="146"/>
      <c r="DIB57" s="146"/>
      <c r="DIC57" s="146"/>
      <c r="DID57" s="146"/>
      <c r="DIE57" s="146"/>
      <c r="DIF57" s="146"/>
      <c r="DIG57" s="146"/>
      <c r="DIH57" s="146"/>
      <c r="DII57" s="146"/>
      <c r="DIJ57" s="146"/>
      <c r="DIK57" s="146"/>
      <c r="DIL57" s="146"/>
      <c r="DIM57" s="146"/>
      <c r="DIN57" s="146"/>
      <c r="DIO57" s="146"/>
      <c r="DIP57" s="146"/>
      <c r="DIQ57" s="146"/>
      <c r="DIR57" s="146"/>
      <c r="DIS57" s="146"/>
      <c r="DIT57" s="146"/>
      <c r="DIU57" s="146"/>
      <c r="DIV57" s="146"/>
      <c r="DIW57" s="146"/>
      <c r="DIX57" s="146"/>
      <c r="DIY57" s="146"/>
      <c r="DIZ57" s="146"/>
      <c r="DJA57" s="146"/>
      <c r="DJB57" s="146"/>
      <c r="DJC57" s="146"/>
      <c r="DJD57" s="146"/>
      <c r="DJE57" s="146"/>
      <c r="DJF57" s="146"/>
      <c r="DJG57" s="146"/>
      <c r="DJH57" s="146"/>
      <c r="DJI57" s="146"/>
      <c r="DJJ57" s="146"/>
      <c r="DJK57" s="146"/>
      <c r="DJL57" s="146"/>
      <c r="DJM57" s="146"/>
      <c r="DJN57" s="146"/>
      <c r="DJO57" s="146"/>
      <c r="DJP57" s="146"/>
      <c r="DJQ57" s="146"/>
      <c r="DJR57" s="146"/>
      <c r="DJS57" s="146"/>
      <c r="DJT57" s="146"/>
      <c r="DJU57" s="146"/>
      <c r="DJV57" s="146"/>
      <c r="DJW57" s="146"/>
      <c r="DJX57" s="146"/>
      <c r="DJY57" s="146"/>
      <c r="DJZ57" s="146"/>
      <c r="DKA57" s="146"/>
      <c r="DKB57" s="146"/>
      <c r="DKC57" s="146"/>
      <c r="DKD57" s="146"/>
      <c r="DKE57" s="146"/>
      <c r="DKF57" s="146"/>
      <c r="DKG57" s="146"/>
      <c r="DKH57" s="146"/>
      <c r="DKI57" s="146"/>
      <c r="DKJ57" s="146"/>
      <c r="DKK57" s="146"/>
      <c r="DKL57" s="146"/>
      <c r="DKM57" s="146"/>
      <c r="DKN57" s="146"/>
      <c r="DKO57" s="146"/>
      <c r="DKP57" s="146"/>
      <c r="DKQ57" s="146"/>
      <c r="DKR57" s="146"/>
      <c r="DKS57" s="146"/>
      <c r="DKT57" s="146"/>
      <c r="DKU57" s="146"/>
      <c r="DKV57" s="146"/>
      <c r="DKW57" s="146"/>
      <c r="DKX57" s="146"/>
      <c r="DKY57" s="146"/>
      <c r="DKZ57" s="146"/>
      <c r="DLA57" s="146"/>
      <c r="DLB57" s="146"/>
      <c r="DLC57" s="146"/>
      <c r="DLD57" s="146"/>
      <c r="DLE57" s="146"/>
      <c r="DLF57" s="146"/>
      <c r="DLG57" s="146"/>
      <c r="DLH57" s="146"/>
      <c r="DLI57" s="146"/>
      <c r="DLJ57" s="146"/>
      <c r="DLK57" s="146"/>
      <c r="DLL57" s="146"/>
      <c r="DLM57" s="146"/>
      <c r="DLN57" s="146"/>
      <c r="DLO57" s="146"/>
      <c r="DLP57" s="146"/>
      <c r="DLQ57" s="146"/>
      <c r="DLR57" s="146"/>
      <c r="DLS57" s="146"/>
      <c r="DLT57" s="146"/>
      <c r="DLU57" s="146"/>
      <c r="DLV57" s="146"/>
      <c r="DLW57" s="146"/>
      <c r="DLX57" s="146"/>
      <c r="DLY57" s="146"/>
      <c r="DLZ57" s="146"/>
      <c r="DMA57" s="146"/>
      <c r="DMB57" s="146"/>
      <c r="DMC57" s="146"/>
      <c r="DMD57" s="146"/>
      <c r="DME57" s="146"/>
      <c r="DMF57" s="146"/>
      <c r="DMG57" s="146"/>
      <c r="DMH57" s="146"/>
      <c r="DMI57" s="146"/>
      <c r="DMJ57" s="146"/>
      <c r="DMK57" s="146"/>
      <c r="DML57" s="146"/>
      <c r="DMM57" s="146"/>
      <c r="DMN57" s="146"/>
      <c r="DMO57" s="146"/>
      <c r="DMP57" s="146"/>
      <c r="DMQ57" s="146"/>
      <c r="DMR57" s="146"/>
      <c r="DMS57" s="146"/>
      <c r="DMT57" s="146"/>
      <c r="DMU57" s="146"/>
      <c r="DMV57" s="146"/>
      <c r="DMW57" s="146"/>
      <c r="DMX57" s="146"/>
      <c r="DMY57" s="146"/>
      <c r="DMZ57" s="146"/>
      <c r="DNA57" s="146"/>
      <c r="DNB57" s="146"/>
      <c r="DNC57" s="146"/>
      <c r="DND57" s="146"/>
      <c r="DNE57" s="146"/>
      <c r="DNF57" s="146"/>
      <c r="DNG57" s="146"/>
      <c r="DNH57" s="146"/>
      <c r="DNI57" s="146"/>
      <c r="DNJ57" s="146"/>
      <c r="DNK57" s="146"/>
      <c r="DNL57" s="146"/>
      <c r="DNM57" s="146"/>
      <c r="DNN57" s="146"/>
      <c r="DNO57" s="146"/>
      <c r="DNP57" s="146"/>
      <c r="DNQ57" s="146"/>
      <c r="DNR57" s="146"/>
      <c r="DNS57" s="146"/>
      <c r="DNT57" s="146"/>
      <c r="DNU57" s="146"/>
      <c r="DNV57" s="146"/>
      <c r="DNW57" s="146"/>
      <c r="DNX57" s="146"/>
      <c r="DNY57" s="146"/>
      <c r="DNZ57" s="146"/>
      <c r="DOA57" s="146"/>
      <c r="DOB57" s="146"/>
      <c r="DOC57" s="146"/>
      <c r="DOD57" s="146"/>
      <c r="DOE57" s="146"/>
      <c r="DOF57" s="146"/>
      <c r="DOG57" s="146"/>
      <c r="DOH57" s="146"/>
      <c r="DOI57" s="146"/>
      <c r="DOJ57" s="146"/>
      <c r="DOK57" s="146"/>
      <c r="DOL57" s="146"/>
      <c r="DOM57" s="146"/>
      <c r="DON57" s="146"/>
      <c r="DOO57" s="146"/>
      <c r="DOP57" s="146"/>
      <c r="DOQ57" s="146"/>
      <c r="DOR57" s="146"/>
      <c r="DOS57" s="146"/>
      <c r="DOT57" s="146"/>
      <c r="DOU57" s="146"/>
      <c r="DOV57" s="146"/>
      <c r="DOW57" s="146"/>
      <c r="DOX57" s="146"/>
      <c r="DOY57" s="146"/>
      <c r="DOZ57" s="146"/>
      <c r="DPA57" s="146"/>
      <c r="DPB57" s="146"/>
      <c r="DPC57" s="146"/>
      <c r="DPD57" s="146"/>
      <c r="DPE57" s="146"/>
      <c r="DPF57" s="146"/>
      <c r="DPG57" s="146"/>
      <c r="DPH57" s="146"/>
      <c r="DPI57" s="146"/>
      <c r="DPJ57" s="146"/>
      <c r="DPK57" s="146"/>
      <c r="DPL57" s="146"/>
      <c r="DPM57" s="146"/>
      <c r="DPN57" s="146"/>
      <c r="DPO57" s="146"/>
      <c r="DPP57" s="146"/>
      <c r="DPQ57" s="146"/>
      <c r="DPR57" s="146"/>
      <c r="DPS57" s="146"/>
      <c r="DPT57" s="146"/>
      <c r="DPU57" s="146"/>
      <c r="DPV57" s="146"/>
      <c r="DPW57" s="146"/>
      <c r="DPX57" s="146"/>
      <c r="DPY57" s="146"/>
      <c r="DPZ57" s="146"/>
      <c r="DQA57" s="146"/>
      <c r="DQB57" s="146"/>
      <c r="DQC57" s="146"/>
      <c r="DQD57" s="146"/>
      <c r="DQE57" s="146"/>
      <c r="DQF57" s="146"/>
      <c r="DQG57" s="146"/>
      <c r="DQH57" s="146"/>
      <c r="DQI57" s="146"/>
      <c r="DQJ57" s="146"/>
      <c r="DQK57" s="146"/>
      <c r="DQL57" s="146"/>
      <c r="DQM57" s="146"/>
      <c r="DQN57" s="146"/>
      <c r="DQO57" s="146"/>
      <c r="DQP57" s="146"/>
      <c r="DQQ57" s="146"/>
      <c r="DQR57" s="146"/>
      <c r="DQS57" s="146"/>
      <c r="DQT57" s="146"/>
      <c r="DQU57" s="146"/>
      <c r="DQV57" s="146"/>
      <c r="DQW57" s="146"/>
      <c r="DQX57" s="146"/>
      <c r="DQY57" s="146"/>
      <c r="DQZ57" s="146"/>
      <c r="DRA57" s="146"/>
      <c r="DRB57" s="146"/>
      <c r="DRC57" s="146"/>
      <c r="DRD57" s="146"/>
      <c r="DRE57" s="146"/>
      <c r="DRF57" s="146"/>
      <c r="DRG57" s="146"/>
      <c r="DRH57" s="146"/>
      <c r="DRI57" s="146"/>
      <c r="DRJ57" s="146"/>
      <c r="DRK57" s="146"/>
      <c r="DRL57" s="146"/>
      <c r="DRM57" s="146"/>
      <c r="DRN57" s="146"/>
      <c r="DRO57" s="146"/>
      <c r="DRP57" s="146"/>
      <c r="DRQ57" s="146"/>
      <c r="DRR57" s="146"/>
      <c r="DRS57" s="146"/>
      <c r="DRT57" s="146"/>
      <c r="DRU57" s="146"/>
      <c r="DRV57" s="146"/>
      <c r="DRW57" s="146"/>
      <c r="DRX57" s="146"/>
      <c r="DRY57" s="146"/>
      <c r="DRZ57" s="146"/>
      <c r="DSA57" s="146"/>
      <c r="DSB57" s="146"/>
      <c r="DSC57" s="146"/>
      <c r="DSD57" s="146"/>
      <c r="DSE57" s="146"/>
      <c r="DSF57" s="146"/>
      <c r="DSG57" s="146"/>
      <c r="DSH57" s="146"/>
      <c r="DSI57" s="146"/>
      <c r="DSJ57" s="146"/>
      <c r="DSK57" s="146"/>
      <c r="DSL57" s="146"/>
      <c r="DSM57" s="146"/>
      <c r="DSN57" s="146"/>
      <c r="DSO57" s="146"/>
      <c r="DSP57" s="146"/>
      <c r="DSQ57" s="146"/>
      <c r="DSR57" s="146"/>
      <c r="DSS57" s="146"/>
      <c r="DST57" s="146"/>
      <c r="DSU57" s="146"/>
      <c r="DSV57" s="146"/>
      <c r="DSW57" s="146"/>
      <c r="DSX57" s="146"/>
      <c r="DSY57" s="146"/>
      <c r="DSZ57" s="146"/>
      <c r="DTA57" s="146"/>
      <c r="DTB57" s="146"/>
      <c r="DTC57" s="146"/>
      <c r="DTD57" s="146"/>
      <c r="DTE57" s="146"/>
      <c r="DTF57" s="146"/>
      <c r="DTG57" s="146"/>
      <c r="DTH57" s="146"/>
      <c r="DTI57" s="146"/>
      <c r="DTJ57" s="146"/>
      <c r="DTK57" s="146"/>
      <c r="DTL57" s="146"/>
      <c r="DTM57" s="146"/>
      <c r="DTN57" s="146"/>
      <c r="DTO57" s="146"/>
      <c r="DTP57" s="146"/>
      <c r="DTQ57" s="146"/>
      <c r="DTR57" s="146"/>
      <c r="DTS57" s="146"/>
      <c r="DTT57" s="146"/>
      <c r="DTU57" s="146"/>
      <c r="DTV57" s="146"/>
      <c r="DTW57" s="146"/>
      <c r="DTX57" s="146"/>
      <c r="DTY57" s="146"/>
      <c r="DTZ57" s="146"/>
      <c r="DUA57" s="146"/>
      <c r="DUB57" s="146"/>
      <c r="DUC57" s="146"/>
      <c r="DUD57" s="146"/>
      <c r="DUE57" s="146"/>
      <c r="DUF57" s="146"/>
      <c r="DUG57" s="146"/>
      <c r="DUH57" s="146"/>
      <c r="DUI57" s="146"/>
      <c r="DUJ57" s="146"/>
      <c r="DUK57" s="146"/>
      <c r="DUL57" s="146"/>
      <c r="DUM57" s="146"/>
      <c r="DUN57" s="146"/>
      <c r="DUO57" s="146"/>
      <c r="DUP57" s="146"/>
      <c r="DUQ57" s="146"/>
      <c r="DUR57" s="146"/>
      <c r="DUS57" s="146"/>
      <c r="DUT57" s="146"/>
      <c r="DUU57" s="146"/>
      <c r="DUV57" s="146"/>
      <c r="DUW57" s="146"/>
      <c r="DUX57" s="146"/>
      <c r="DUY57" s="146"/>
      <c r="DUZ57" s="146"/>
      <c r="DVA57" s="146"/>
      <c r="DVB57" s="146"/>
      <c r="DVC57" s="146"/>
      <c r="DVD57" s="146"/>
      <c r="DVE57" s="146"/>
      <c r="DVF57" s="146"/>
      <c r="DVG57" s="146"/>
      <c r="DVH57" s="146"/>
      <c r="DVI57" s="146"/>
      <c r="DVJ57" s="146"/>
      <c r="DVK57" s="146"/>
      <c r="DVL57" s="146"/>
      <c r="DVM57" s="146"/>
      <c r="DVN57" s="146"/>
      <c r="DVO57" s="146"/>
      <c r="DVP57" s="146"/>
      <c r="DVQ57" s="146"/>
      <c r="DVR57" s="146"/>
      <c r="DVS57" s="146"/>
      <c r="DVT57" s="146"/>
      <c r="DVU57" s="146"/>
      <c r="DVV57" s="146"/>
      <c r="DVW57" s="146"/>
      <c r="DVX57" s="146"/>
      <c r="DVY57" s="146"/>
      <c r="DVZ57" s="146"/>
      <c r="DWA57" s="146"/>
      <c r="DWB57" s="146"/>
      <c r="DWC57" s="146"/>
      <c r="DWD57" s="146"/>
      <c r="DWE57" s="146"/>
      <c r="DWF57" s="146"/>
      <c r="DWG57" s="146"/>
      <c r="DWH57" s="146"/>
      <c r="DWI57" s="146"/>
      <c r="DWJ57" s="146"/>
      <c r="DWK57" s="146"/>
      <c r="DWL57" s="146"/>
      <c r="DWM57" s="146"/>
      <c r="DWN57" s="146"/>
      <c r="DWO57" s="146"/>
      <c r="DWP57" s="146"/>
      <c r="DWQ57" s="146"/>
      <c r="DWR57" s="146"/>
      <c r="DWS57" s="146"/>
      <c r="DWT57" s="146"/>
      <c r="DWU57" s="146"/>
      <c r="DWV57" s="146"/>
      <c r="DWW57" s="146"/>
      <c r="DWX57" s="146"/>
      <c r="DWY57" s="146"/>
      <c r="DWZ57" s="146"/>
      <c r="DXA57" s="146"/>
      <c r="DXB57" s="146"/>
      <c r="DXC57" s="146"/>
      <c r="DXD57" s="146"/>
      <c r="DXE57" s="146"/>
      <c r="DXF57" s="146"/>
      <c r="DXG57" s="146"/>
      <c r="DXH57" s="146"/>
      <c r="DXI57" s="146"/>
      <c r="DXJ57" s="146"/>
      <c r="DXK57" s="146"/>
      <c r="DXL57" s="146"/>
      <c r="DXM57" s="146"/>
      <c r="DXN57" s="146"/>
      <c r="DXO57" s="146"/>
      <c r="DXP57" s="146"/>
      <c r="DXQ57" s="146"/>
      <c r="DXR57" s="146"/>
      <c r="DXS57" s="146"/>
      <c r="DXT57" s="146"/>
      <c r="DXU57" s="146"/>
      <c r="DXV57" s="146"/>
      <c r="DXW57" s="146"/>
      <c r="DXX57" s="146"/>
      <c r="DXY57" s="146"/>
      <c r="DXZ57" s="146"/>
      <c r="DYA57" s="146"/>
      <c r="DYB57" s="146"/>
      <c r="DYC57" s="146"/>
      <c r="DYD57" s="146"/>
      <c r="DYE57" s="146"/>
      <c r="DYF57" s="146"/>
      <c r="DYG57" s="146"/>
      <c r="DYH57" s="146"/>
      <c r="DYI57" s="146"/>
      <c r="DYJ57" s="146"/>
      <c r="DYK57" s="146"/>
      <c r="DYL57" s="146"/>
      <c r="DYM57" s="146"/>
      <c r="DYN57" s="146"/>
      <c r="DYO57" s="146"/>
      <c r="DYP57" s="146"/>
      <c r="DYQ57" s="146"/>
      <c r="DYR57" s="146"/>
      <c r="DYS57" s="146"/>
      <c r="DYT57" s="146"/>
      <c r="DYU57" s="146"/>
      <c r="DYV57" s="146"/>
      <c r="DYW57" s="146"/>
      <c r="DYX57" s="146"/>
      <c r="DYY57" s="146"/>
      <c r="DYZ57" s="146"/>
      <c r="DZA57" s="146"/>
      <c r="DZB57" s="146"/>
      <c r="DZC57" s="146"/>
      <c r="DZD57" s="146"/>
      <c r="DZE57" s="146"/>
      <c r="DZF57" s="146"/>
      <c r="DZG57" s="146"/>
      <c r="DZH57" s="146"/>
      <c r="DZI57" s="146"/>
      <c r="DZJ57" s="146"/>
      <c r="DZK57" s="146"/>
      <c r="DZL57" s="146"/>
      <c r="DZM57" s="146"/>
      <c r="DZN57" s="146"/>
      <c r="DZO57" s="146"/>
      <c r="DZP57" s="146"/>
      <c r="DZQ57" s="146"/>
      <c r="DZR57" s="146"/>
      <c r="DZS57" s="146"/>
      <c r="DZT57" s="146"/>
      <c r="DZU57" s="146"/>
      <c r="DZV57" s="146"/>
      <c r="DZW57" s="146"/>
      <c r="DZX57" s="146"/>
      <c r="DZY57" s="146"/>
      <c r="DZZ57" s="146"/>
      <c r="EAA57" s="146"/>
      <c r="EAB57" s="146"/>
      <c r="EAC57" s="146"/>
      <c r="EAD57" s="146"/>
      <c r="EAE57" s="146"/>
      <c r="EAF57" s="146"/>
      <c r="EAG57" s="146"/>
      <c r="EAH57" s="146"/>
      <c r="EAI57" s="146"/>
      <c r="EAJ57" s="146"/>
      <c r="EAK57" s="146"/>
      <c r="EAL57" s="146"/>
      <c r="EAM57" s="146"/>
      <c r="EAN57" s="146"/>
      <c r="EAO57" s="146"/>
      <c r="EAP57" s="146"/>
      <c r="EAQ57" s="146"/>
      <c r="EAR57" s="146"/>
      <c r="EAS57" s="146"/>
      <c r="EAT57" s="146"/>
      <c r="EAU57" s="146"/>
      <c r="EAV57" s="146"/>
      <c r="EAW57" s="146"/>
      <c r="EAX57" s="146"/>
      <c r="EAY57" s="146"/>
      <c r="EAZ57" s="146"/>
      <c r="EBA57" s="146"/>
      <c r="EBB57" s="146"/>
      <c r="EBC57" s="146"/>
      <c r="EBD57" s="146"/>
      <c r="EBE57" s="146"/>
      <c r="EBF57" s="146"/>
      <c r="EBG57" s="146"/>
      <c r="EBH57" s="146"/>
      <c r="EBI57" s="146"/>
      <c r="EBJ57" s="146"/>
      <c r="EBK57" s="146"/>
      <c r="EBL57" s="146"/>
      <c r="EBM57" s="146"/>
      <c r="EBN57" s="146"/>
      <c r="EBO57" s="146"/>
      <c r="EBP57" s="146"/>
      <c r="EBQ57" s="146"/>
      <c r="EBR57" s="146"/>
      <c r="EBS57" s="146"/>
      <c r="EBT57" s="146"/>
      <c r="EBU57" s="146"/>
      <c r="EBV57" s="146"/>
      <c r="EBW57" s="146"/>
      <c r="EBX57" s="146"/>
      <c r="EBY57" s="146"/>
      <c r="EBZ57" s="146"/>
      <c r="ECA57" s="146"/>
      <c r="ECB57" s="146"/>
      <c r="ECC57" s="146"/>
      <c r="ECD57" s="146"/>
      <c r="ECE57" s="146"/>
      <c r="ECF57" s="146"/>
      <c r="ECG57" s="146"/>
      <c r="ECH57" s="146"/>
      <c r="ECI57" s="146"/>
      <c r="ECJ57" s="146"/>
      <c r="ECK57" s="146"/>
      <c r="ECL57" s="146"/>
      <c r="ECM57" s="146"/>
      <c r="ECN57" s="146"/>
      <c r="ECO57" s="146"/>
      <c r="ECP57" s="146"/>
      <c r="ECQ57" s="146"/>
      <c r="ECR57" s="146"/>
      <c r="ECS57" s="146"/>
      <c r="ECT57" s="146"/>
      <c r="ECU57" s="146"/>
      <c r="ECV57" s="146"/>
      <c r="ECW57" s="146"/>
      <c r="ECX57" s="146"/>
      <c r="ECY57" s="146"/>
      <c r="ECZ57" s="146"/>
      <c r="EDA57" s="146"/>
      <c r="EDB57" s="146"/>
      <c r="EDC57" s="146"/>
      <c r="EDD57" s="146"/>
      <c r="EDE57" s="146"/>
      <c r="EDF57" s="146"/>
      <c r="EDG57" s="146"/>
      <c r="EDH57" s="146"/>
      <c r="EDI57" s="146"/>
      <c r="EDJ57" s="146"/>
      <c r="EDK57" s="146"/>
      <c r="EDL57" s="146"/>
      <c r="EDM57" s="146"/>
      <c r="EDN57" s="146"/>
      <c r="EDO57" s="146"/>
      <c r="EDP57" s="146"/>
      <c r="EDQ57" s="146"/>
      <c r="EDR57" s="146"/>
      <c r="EDS57" s="146"/>
      <c r="EDT57" s="146"/>
      <c r="EDU57" s="146"/>
      <c r="EDV57" s="146"/>
      <c r="EDW57" s="146"/>
      <c r="EDX57" s="146"/>
      <c r="EDY57" s="146"/>
      <c r="EDZ57" s="146"/>
      <c r="EEA57" s="146"/>
      <c r="EEB57" s="146"/>
      <c r="EEC57" s="146"/>
      <c r="EED57" s="146"/>
      <c r="EEE57" s="146"/>
      <c r="EEF57" s="146"/>
      <c r="EEG57" s="146"/>
      <c r="EEH57" s="146"/>
      <c r="EEI57" s="146"/>
      <c r="EEJ57" s="146"/>
      <c r="EEK57" s="146"/>
      <c r="EEL57" s="146"/>
      <c r="EEM57" s="146"/>
      <c r="EEN57" s="146"/>
      <c r="EEO57" s="146"/>
      <c r="EEP57" s="146"/>
      <c r="EEQ57" s="146"/>
      <c r="EER57" s="146"/>
      <c r="EES57" s="146"/>
      <c r="EET57" s="146"/>
      <c r="EEU57" s="146"/>
      <c r="EEV57" s="146"/>
      <c r="EEW57" s="146"/>
      <c r="EEX57" s="146"/>
      <c r="EEY57" s="146"/>
      <c r="EEZ57" s="146"/>
      <c r="EFA57" s="146"/>
      <c r="EFB57" s="146"/>
      <c r="EFC57" s="146"/>
      <c r="EFD57" s="146"/>
      <c r="EFE57" s="146"/>
      <c r="EFF57" s="146"/>
      <c r="EFG57" s="146"/>
      <c r="EFH57" s="146"/>
      <c r="EFI57" s="146"/>
      <c r="EFJ57" s="146"/>
      <c r="EFK57" s="146"/>
      <c r="EFL57" s="146"/>
      <c r="EFM57" s="146"/>
      <c r="EFN57" s="146"/>
      <c r="EFO57" s="146"/>
      <c r="EFP57" s="146"/>
      <c r="EFQ57" s="146"/>
      <c r="EFR57" s="146"/>
      <c r="EFS57" s="146"/>
      <c r="EFT57" s="146"/>
      <c r="EFU57" s="146"/>
      <c r="EFV57" s="146"/>
      <c r="EFW57" s="146"/>
      <c r="EFX57" s="146"/>
      <c r="EFY57" s="146"/>
      <c r="EFZ57" s="146"/>
      <c r="EGA57" s="146"/>
      <c r="EGB57" s="146"/>
      <c r="EGC57" s="146"/>
      <c r="EGD57" s="146"/>
      <c r="EGE57" s="146"/>
      <c r="EGF57" s="146"/>
      <c r="EGG57" s="146"/>
      <c r="EGH57" s="146"/>
      <c r="EGI57" s="146"/>
      <c r="EGJ57" s="146"/>
      <c r="EGK57" s="146"/>
      <c r="EGL57" s="146"/>
      <c r="EGM57" s="146"/>
      <c r="EGN57" s="146"/>
      <c r="EGO57" s="146"/>
      <c r="EGP57" s="146"/>
      <c r="EGQ57" s="146"/>
      <c r="EGR57" s="146"/>
      <c r="EGS57" s="146"/>
      <c r="EGT57" s="146"/>
      <c r="EGU57" s="146"/>
      <c r="EGV57" s="146"/>
      <c r="EGW57" s="146"/>
      <c r="EGX57" s="146"/>
      <c r="EGY57" s="146"/>
      <c r="EGZ57" s="146"/>
      <c r="EHA57" s="146"/>
      <c r="EHB57" s="146"/>
      <c r="EHC57" s="146"/>
      <c r="EHD57" s="146"/>
      <c r="EHE57" s="146"/>
      <c r="EHF57" s="146"/>
      <c r="EHG57" s="146"/>
      <c r="EHH57" s="146"/>
      <c r="EHI57" s="146"/>
      <c r="EHJ57" s="146"/>
      <c r="EHK57" s="146"/>
      <c r="EHL57" s="146"/>
      <c r="EHM57" s="146"/>
      <c r="EHN57" s="146"/>
      <c r="EHO57" s="146"/>
      <c r="EHP57" s="146"/>
      <c r="EHQ57" s="146"/>
      <c r="EHR57" s="146"/>
      <c r="EHS57" s="146"/>
      <c r="EHT57" s="146"/>
      <c r="EHU57" s="146"/>
      <c r="EHV57" s="146"/>
      <c r="EHW57" s="146"/>
      <c r="EHX57" s="146"/>
      <c r="EHY57" s="146"/>
      <c r="EHZ57" s="146"/>
      <c r="EIA57" s="146"/>
      <c r="EIB57" s="146"/>
      <c r="EIC57" s="146"/>
      <c r="EID57" s="146"/>
      <c r="EIE57" s="146"/>
      <c r="EIF57" s="146"/>
      <c r="EIG57" s="146"/>
      <c r="EIH57" s="146"/>
      <c r="EII57" s="146"/>
      <c r="EIJ57" s="146"/>
      <c r="EIK57" s="146"/>
      <c r="EIL57" s="146"/>
      <c r="EIM57" s="146"/>
      <c r="EIN57" s="146"/>
      <c r="EIO57" s="146"/>
      <c r="EIP57" s="146"/>
      <c r="EIQ57" s="146"/>
      <c r="EIR57" s="146"/>
      <c r="EIS57" s="146"/>
      <c r="EIT57" s="146"/>
      <c r="EIU57" s="146"/>
      <c r="EIV57" s="146"/>
      <c r="EIW57" s="146"/>
      <c r="EIX57" s="146"/>
      <c r="EIY57" s="146"/>
      <c r="EIZ57" s="146"/>
      <c r="EJA57" s="146"/>
      <c r="EJB57" s="146"/>
      <c r="EJC57" s="146"/>
      <c r="EJD57" s="146"/>
      <c r="EJE57" s="146"/>
      <c r="EJF57" s="146"/>
      <c r="EJG57" s="146"/>
      <c r="EJH57" s="146"/>
      <c r="EJI57" s="146"/>
      <c r="EJJ57" s="146"/>
      <c r="EJK57" s="146"/>
      <c r="EJL57" s="146"/>
      <c r="EJM57" s="146"/>
      <c r="EJN57" s="146"/>
      <c r="EJO57" s="146"/>
      <c r="EJP57" s="146"/>
      <c r="EJQ57" s="146"/>
      <c r="EJR57" s="146"/>
      <c r="EJS57" s="146"/>
      <c r="EJT57" s="146"/>
      <c r="EJU57" s="146"/>
      <c r="EJV57" s="146"/>
      <c r="EJW57" s="146"/>
      <c r="EJX57" s="146"/>
      <c r="EJY57" s="146"/>
      <c r="EJZ57" s="146"/>
      <c r="EKA57" s="146"/>
      <c r="EKB57" s="146"/>
      <c r="EKC57" s="146"/>
      <c r="EKD57" s="146"/>
      <c r="EKE57" s="146"/>
      <c r="EKF57" s="146"/>
      <c r="EKG57" s="146"/>
      <c r="EKH57" s="146"/>
      <c r="EKI57" s="146"/>
      <c r="EKJ57" s="146"/>
      <c r="EKK57" s="146"/>
      <c r="EKL57" s="146"/>
      <c r="EKM57" s="146"/>
      <c r="EKN57" s="146"/>
      <c r="EKO57" s="146"/>
      <c r="EKP57" s="146"/>
      <c r="EKQ57" s="146"/>
      <c r="EKR57" s="146"/>
      <c r="EKS57" s="146"/>
      <c r="EKT57" s="146"/>
      <c r="EKU57" s="146"/>
      <c r="EKV57" s="146"/>
      <c r="EKW57" s="146"/>
      <c r="EKX57" s="146"/>
      <c r="EKY57" s="146"/>
      <c r="EKZ57" s="146"/>
      <c r="ELA57" s="146"/>
      <c r="ELB57" s="146"/>
      <c r="ELC57" s="146"/>
      <c r="ELD57" s="146"/>
      <c r="ELE57" s="146"/>
      <c r="ELF57" s="146"/>
      <c r="ELG57" s="146"/>
      <c r="ELH57" s="146"/>
      <c r="ELI57" s="146"/>
      <c r="ELJ57" s="146"/>
      <c r="ELK57" s="146"/>
      <c r="ELL57" s="146"/>
      <c r="ELM57" s="146"/>
      <c r="ELN57" s="146"/>
      <c r="ELO57" s="146"/>
      <c r="ELP57" s="146"/>
      <c r="ELQ57" s="146"/>
      <c r="ELR57" s="146"/>
      <c r="ELS57" s="146"/>
      <c r="ELT57" s="146"/>
      <c r="ELU57" s="146"/>
      <c r="ELV57" s="146"/>
      <c r="ELW57" s="146"/>
      <c r="ELX57" s="146"/>
      <c r="ELY57" s="146"/>
      <c r="ELZ57" s="146"/>
      <c r="EMA57" s="146"/>
      <c r="EMB57" s="146"/>
      <c r="EMC57" s="146"/>
      <c r="EMD57" s="146"/>
      <c r="EME57" s="146"/>
      <c r="EMF57" s="146"/>
      <c r="EMG57" s="146"/>
      <c r="EMH57" s="146"/>
      <c r="EMI57" s="146"/>
      <c r="EMJ57" s="146"/>
      <c r="EMK57" s="146"/>
      <c r="EML57" s="146"/>
      <c r="EMM57" s="146"/>
      <c r="EMN57" s="146"/>
      <c r="EMO57" s="146"/>
      <c r="EMP57" s="146"/>
      <c r="EMQ57" s="146"/>
      <c r="EMR57" s="146"/>
      <c r="EMS57" s="146"/>
      <c r="EMT57" s="146"/>
      <c r="EMU57" s="146"/>
      <c r="EMV57" s="146"/>
      <c r="EMW57" s="146"/>
      <c r="EMX57" s="146"/>
      <c r="EMY57" s="146"/>
      <c r="EMZ57" s="146"/>
      <c r="ENA57" s="146"/>
      <c r="ENB57" s="146"/>
      <c r="ENC57" s="146"/>
      <c r="END57" s="146"/>
      <c r="ENE57" s="146"/>
      <c r="ENF57" s="146"/>
      <c r="ENG57" s="146"/>
      <c r="ENH57" s="146"/>
      <c r="ENI57" s="146"/>
      <c r="ENJ57" s="146"/>
      <c r="ENK57" s="146"/>
      <c r="ENL57" s="146"/>
      <c r="ENM57" s="146"/>
      <c r="ENN57" s="146"/>
      <c r="ENO57" s="146"/>
      <c r="ENP57" s="146"/>
      <c r="ENQ57" s="146"/>
      <c r="ENR57" s="146"/>
      <c r="ENS57" s="146"/>
      <c r="ENT57" s="146"/>
      <c r="ENU57" s="146"/>
      <c r="ENV57" s="146"/>
      <c r="ENW57" s="146"/>
      <c r="ENX57" s="146"/>
      <c r="ENY57" s="146"/>
      <c r="ENZ57" s="146"/>
      <c r="EOA57" s="146"/>
      <c r="EOB57" s="146"/>
      <c r="EOC57" s="146"/>
      <c r="EOD57" s="146"/>
      <c r="EOE57" s="146"/>
      <c r="EOF57" s="146"/>
      <c r="EOG57" s="146"/>
      <c r="EOH57" s="146"/>
      <c r="EOI57" s="146"/>
      <c r="EOJ57" s="146"/>
      <c r="EOK57" s="146"/>
      <c r="EOL57" s="146"/>
      <c r="EOM57" s="146"/>
      <c r="EON57" s="146"/>
      <c r="EOO57" s="146"/>
      <c r="EOP57" s="146"/>
      <c r="EOQ57" s="146"/>
      <c r="EOR57" s="146"/>
      <c r="EOS57" s="146"/>
      <c r="EOT57" s="146"/>
      <c r="EOU57" s="146"/>
      <c r="EOV57" s="146"/>
      <c r="EOW57" s="146"/>
      <c r="EOX57" s="146"/>
      <c r="EOY57" s="146"/>
      <c r="EOZ57" s="146"/>
      <c r="EPA57" s="146"/>
      <c r="EPB57" s="146"/>
      <c r="EPC57" s="146"/>
      <c r="EPD57" s="146"/>
      <c r="EPE57" s="146"/>
      <c r="EPF57" s="146"/>
      <c r="EPG57" s="146"/>
      <c r="EPH57" s="146"/>
      <c r="EPI57" s="146"/>
      <c r="EPJ57" s="146"/>
      <c r="EPK57" s="146"/>
      <c r="EPL57" s="146"/>
      <c r="EPM57" s="146"/>
      <c r="EPN57" s="146"/>
      <c r="EPO57" s="146"/>
      <c r="EPP57" s="146"/>
      <c r="EPQ57" s="146"/>
      <c r="EPR57" s="146"/>
      <c r="EPS57" s="146"/>
      <c r="EPT57" s="146"/>
      <c r="EPU57" s="146"/>
      <c r="EPV57" s="146"/>
      <c r="EPW57" s="146"/>
      <c r="EPX57" s="146"/>
      <c r="EPY57" s="146"/>
      <c r="EPZ57" s="146"/>
      <c r="EQA57" s="146"/>
      <c r="EQB57" s="146"/>
      <c r="EQC57" s="146"/>
      <c r="EQD57" s="146"/>
      <c r="EQE57" s="146"/>
      <c r="EQF57" s="146"/>
      <c r="EQG57" s="146"/>
      <c r="EQH57" s="146"/>
      <c r="EQI57" s="146"/>
      <c r="EQJ57" s="146"/>
      <c r="EQK57" s="146"/>
      <c r="EQL57" s="146"/>
      <c r="EQM57" s="146"/>
      <c r="EQN57" s="146"/>
      <c r="EQO57" s="146"/>
      <c r="EQP57" s="146"/>
      <c r="EQQ57" s="146"/>
      <c r="EQR57" s="146"/>
      <c r="EQS57" s="146"/>
      <c r="EQT57" s="146"/>
      <c r="EQU57" s="146"/>
      <c r="EQV57" s="146"/>
      <c r="EQW57" s="146"/>
      <c r="EQX57" s="146"/>
      <c r="EQY57" s="146"/>
      <c r="EQZ57" s="146"/>
      <c r="ERA57" s="146"/>
      <c r="ERB57" s="146"/>
      <c r="ERC57" s="146"/>
      <c r="ERD57" s="146"/>
      <c r="ERE57" s="146"/>
      <c r="ERF57" s="146"/>
      <c r="ERG57" s="146"/>
      <c r="ERH57" s="146"/>
      <c r="ERI57" s="146"/>
      <c r="ERJ57" s="146"/>
      <c r="ERK57" s="146"/>
      <c r="ERL57" s="146"/>
      <c r="ERM57" s="146"/>
      <c r="ERN57" s="146"/>
      <c r="ERO57" s="146"/>
      <c r="ERP57" s="146"/>
      <c r="ERQ57" s="146"/>
      <c r="ERR57" s="146"/>
      <c r="ERS57" s="146"/>
      <c r="ERT57" s="146"/>
      <c r="ERU57" s="146"/>
      <c r="ERV57" s="146"/>
      <c r="ERW57" s="146"/>
      <c r="ERX57" s="146"/>
      <c r="ERY57" s="146"/>
      <c r="ERZ57" s="146"/>
      <c r="ESA57" s="146"/>
      <c r="ESB57" s="146"/>
      <c r="ESC57" s="146"/>
      <c r="ESD57" s="146"/>
      <c r="ESE57" s="146"/>
      <c r="ESF57" s="146"/>
      <c r="ESG57" s="146"/>
      <c r="ESH57" s="146"/>
      <c r="ESI57" s="146"/>
      <c r="ESJ57" s="146"/>
      <c r="ESK57" s="146"/>
      <c r="ESL57" s="146"/>
      <c r="ESM57" s="146"/>
      <c r="ESN57" s="146"/>
      <c r="ESO57" s="146"/>
      <c r="ESP57" s="146"/>
      <c r="ESQ57" s="146"/>
      <c r="ESR57" s="146"/>
      <c r="ESS57" s="146"/>
      <c r="EST57" s="146"/>
      <c r="ESU57" s="146"/>
      <c r="ESV57" s="146"/>
      <c r="ESW57" s="146"/>
      <c r="ESX57" s="146"/>
      <c r="ESY57" s="146"/>
      <c r="ESZ57" s="146"/>
      <c r="ETA57" s="146"/>
      <c r="ETB57" s="146"/>
      <c r="ETC57" s="146"/>
      <c r="ETD57" s="146"/>
      <c r="ETE57" s="146"/>
      <c r="ETF57" s="146"/>
      <c r="ETG57" s="146"/>
      <c r="ETH57" s="146"/>
      <c r="ETI57" s="146"/>
      <c r="ETJ57" s="146"/>
      <c r="ETK57" s="146"/>
      <c r="ETL57" s="146"/>
      <c r="ETM57" s="146"/>
      <c r="ETN57" s="146"/>
      <c r="ETO57" s="146"/>
      <c r="ETP57" s="146"/>
      <c r="ETQ57" s="146"/>
      <c r="ETR57" s="146"/>
      <c r="ETS57" s="146"/>
      <c r="ETT57" s="146"/>
      <c r="ETU57" s="146"/>
      <c r="ETV57" s="146"/>
      <c r="ETW57" s="146"/>
      <c r="ETX57" s="146"/>
      <c r="ETY57" s="146"/>
      <c r="ETZ57" s="146"/>
      <c r="EUA57" s="146"/>
      <c r="EUB57" s="146"/>
      <c r="EUC57" s="146"/>
      <c r="EUD57" s="146"/>
      <c r="EUE57" s="146"/>
      <c r="EUF57" s="146"/>
      <c r="EUG57" s="146"/>
      <c r="EUH57" s="146"/>
      <c r="EUI57" s="146"/>
      <c r="EUJ57" s="146"/>
      <c r="EUK57" s="146"/>
      <c r="EUL57" s="146"/>
      <c r="EUM57" s="146"/>
      <c r="EUN57" s="146"/>
      <c r="EUO57" s="146"/>
      <c r="EUP57" s="146"/>
      <c r="EUQ57" s="146"/>
      <c r="EUR57" s="146"/>
      <c r="EUS57" s="146"/>
      <c r="EUT57" s="146"/>
      <c r="EUU57" s="146"/>
      <c r="EUV57" s="146"/>
      <c r="EUW57" s="146"/>
      <c r="EUX57" s="146"/>
      <c r="EUY57" s="146"/>
      <c r="EUZ57" s="146"/>
      <c r="EVA57" s="146"/>
      <c r="EVB57" s="146"/>
      <c r="EVC57" s="146"/>
      <c r="EVD57" s="146"/>
      <c r="EVE57" s="146"/>
      <c r="EVF57" s="146"/>
      <c r="EVG57" s="146"/>
      <c r="EVH57" s="146"/>
      <c r="EVI57" s="146"/>
      <c r="EVJ57" s="146"/>
      <c r="EVK57" s="146"/>
      <c r="EVL57" s="146"/>
      <c r="EVM57" s="146"/>
      <c r="EVN57" s="146"/>
      <c r="EVO57" s="146"/>
      <c r="EVP57" s="146"/>
      <c r="EVQ57" s="146"/>
      <c r="EVR57" s="146"/>
      <c r="EVS57" s="146"/>
      <c r="EVT57" s="146"/>
      <c r="EVU57" s="146"/>
      <c r="EVV57" s="146"/>
      <c r="EVW57" s="146"/>
      <c r="EVX57" s="146"/>
      <c r="EVY57" s="146"/>
      <c r="EVZ57" s="146"/>
      <c r="EWA57" s="146"/>
      <c r="EWB57" s="146"/>
      <c r="EWC57" s="146"/>
      <c r="EWD57" s="146"/>
      <c r="EWE57" s="146"/>
      <c r="EWF57" s="146"/>
      <c r="EWG57" s="146"/>
      <c r="EWH57" s="146"/>
      <c r="EWI57" s="146"/>
      <c r="EWJ57" s="146"/>
      <c r="EWK57" s="146"/>
      <c r="EWL57" s="146"/>
      <c r="EWM57" s="146"/>
      <c r="EWN57" s="146"/>
      <c r="EWO57" s="146"/>
      <c r="EWP57" s="146"/>
      <c r="EWQ57" s="146"/>
      <c r="EWR57" s="146"/>
      <c r="EWS57" s="146"/>
      <c r="EWT57" s="146"/>
      <c r="EWU57" s="146"/>
      <c r="EWV57" s="146"/>
      <c r="EWW57" s="146"/>
      <c r="EWX57" s="146"/>
      <c r="EWY57" s="146"/>
      <c r="EWZ57" s="146"/>
      <c r="EXA57" s="146"/>
      <c r="EXB57" s="146"/>
      <c r="EXC57" s="146"/>
      <c r="EXD57" s="146"/>
      <c r="EXE57" s="146"/>
      <c r="EXF57" s="146"/>
      <c r="EXG57" s="146"/>
      <c r="EXH57" s="146"/>
      <c r="EXI57" s="146"/>
      <c r="EXJ57" s="146"/>
      <c r="EXK57" s="146"/>
      <c r="EXL57" s="146"/>
      <c r="EXM57" s="146"/>
      <c r="EXN57" s="146"/>
      <c r="EXO57" s="146"/>
      <c r="EXP57" s="146"/>
      <c r="EXQ57" s="146"/>
      <c r="EXR57" s="146"/>
      <c r="EXS57" s="146"/>
      <c r="EXT57" s="146"/>
      <c r="EXU57" s="146"/>
      <c r="EXV57" s="146"/>
      <c r="EXW57" s="146"/>
      <c r="EXX57" s="146"/>
      <c r="EXY57" s="146"/>
      <c r="EXZ57" s="146"/>
      <c r="EYA57" s="146"/>
      <c r="EYB57" s="146"/>
      <c r="EYC57" s="146"/>
      <c r="EYD57" s="146"/>
      <c r="EYE57" s="146"/>
      <c r="EYF57" s="146"/>
      <c r="EYG57" s="146"/>
      <c r="EYH57" s="146"/>
      <c r="EYI57" s="146"/>
      <c r="EYJ57" s="146"/>
      <c r="EYK57" s="146"/>
      <c r="EYL57" s="146"/>
      <c r="EYM57" s="146"/>
      <c r="EYN57" s="146"/>
      <c r="EYO57" s="146"/>
      <c r="EYP57" s="146"/>
      <c r="EYQ57" s="146"/>
      <c r="EYR57" s="146"/>
      <c r="EYS57" s="146"/>
      <c r="EYT57" s="146"/>
      <c r="EYU57" s="146"/>
      <c r="EYV57" s="146"/>
      <c r="EYW57" s="146"/>
      <c r="EYX57" s="146"/>
      <c r="EYY57" s="146"/>
      <c r="EYZ57" s="146"/>
      <c r="EZA57" s="146"/>
      <c r="EZB57" s="146"/>
      <c r="EZC57" s="146"/>
      <c r="EZD57" s="146"/>
      <c r="EZE57" s="146"/>
      <c r="EZF57" s="146"/>
      <c r="EZG57" s="146"/>
      <c r="EZH57" s="146"/>
      <c r="EZI57" s="146"/>
      <c r="EZJ57" s="146"/>
      <c r="EZK57" s="146"/>
      <c r="EZL57" s="146"/>
      <c r="EZM57" s="146"/>
      <c r="EZN57" s="146"/>
      <c r="EZO57" s="146"/>
      <c r="EZP57" s="146"/>
      <c r="EZQ57" s="146"/>
      <c r="EZR57" s="146"/>
      <c r="EZS57" s="146"/>
      <c r="EZT57" s="146"/>
      <c r="EZU57" s="146"/>
      <c r="EZV57" s="146"/>
      <c r="EZW57" s="146"/>
      <c r="EZX57" s="146"/>
      <c r="EZY57" s="146"/>
      <c r="EZZ57" s="146"/>
      <c r="FAA57" s="146"/>
      <c r="FAB57" s="146"/>
      <c r="FAC57" s="146"/>
      <c r="FAD57" s="146"/>
      <c r="FAE57" s="146"/>
      <c r="FAF57" s="146"/>
      <c r="FAG57" s="146"/>
      <c r="FAH57" s="146"/>
      <c r="FAI57" s="146"/>
      <c r="FAJ57" s="146"/>
      <c r="FAK57" s="146"/>
      <c r="FAL57" s="146"/>
      <c r="FAM57" s="146"/>
      <c r="FAN57" s="146"/>
      <c r="FAO57" s="146"/>
      <c r="FAP57" s="146"/>
      <c r="FAQ57" s="146"/>
      <c r="FAR57" s="146"/>
      <c r="FAS57" s="146"/>
      <c r="FAT57" s="146"/>
      <c r="FAU57" s="146"/>
      <c r="FAV57" s="146"/>
      <c r="FAW57" s="146"/>
      <c r="FAX57" s="146"/>
      <c r="FAY57" s="146"/>
      <c r="FAZ57" s="146"/>
      <c r="FBA57" s="146"/>
      <c r="FBB57" s="146"/>
      <c r="FBC57" s="146"/>
      <c r="FBD57" s="146"/>
      <c r="FBE57" s="146"/>
      <c r="FBF57" s="146"/>
      <c r="FBG57" s="146"/>
      <c r="FBH57" s="146"/>
      <c r="FBI57" s="146"/>
      <c r="FBJ57" s="146"/>
      <c r="FBK57" s="146"/>
      <c r="FBL57" s="146"/>
      <c r="FBM57" s="146"/>
      <c r="FBN57" s="146"/>
      <c r="FBO57" s="146"/>
      <c r="FBP57" s="146"/>
      <c r="FBQ57" s="146"/>
      <c r="FBR57" s="146"/>
      <c r="FBS57" s="146"/>
      <c r="FBT57" s="146"/>
      <c r="FBU57" s="146"/>
      <c r="FBV57" s="146"/>
      <c r="FBW57" s="146"/>
      <c r="FBX57" s="146"/>
      <c r="FBY57" s="146"/>
      <c r="FBZ57" s="146"/>
      <c r="FCA57" s="146"/>
      <c r="FCB57" s="146"/>
      <c r="FCC57" s="146"/>
      <c r="FCD57" s="146"/>
      <c r="FCE57" s="146"/>
      <c r="FCF57" s="146"/>
      <c r="FCG57" s="146"/>
      <c r="FCH57" s="146"/>
      <c r="FCI57" s="146"/>
      <c r="FCJ57" s="146"/>
      <c r="FCK57" s="146"/>
      <c r="FCL57" s="146"/>
      <c r="FCM57" s="146"/>
      <c r="FCN57" s="146"/>
      <c r="FCO57" s="146"/>
      <c r="FCP57" s="146"/>
      <c r="FCQ57" s="146"/>
      <c r="FCR57" s="146"/>
      <c r="FCS57" s="146"/>
      <c r="FCT57" s="146"/>
      <c r="FCU57" s="146"/>
      <c r="FCV57" s="146"/>
      <c r="FCW57" s="146"/>
      <c r="FCX57" s="146"/>
      <c r="FCY57" s="146"/>
      <c r="FCZ57" s="146"/>
      <c r="FDA57" s="146"/>
      <c r="FDB57" s="146"/>
      <c r="FDC57" s="146"/>
      <c r="FDD57" s="146"/>
      <c r="FDE57" s="146"/>
      <c r="FDF57" s="146"/>
      <c r="FDG57" s="146"/>
      <c r="FDH57" s="146"/>
      <c r="FDI57" s="146"/>
      <c r="FDJ57" s="146"/>
      <c r="FDK57" s="146"/>
      <c r="FDL57" s="146"/>
      <c r="FDM57" s="146"/>
      <c r="FDN57" s="146"/>
      <c r="FDO57" s="146"/>
      <c r="FDP57" s="146"/>
      <c r="FDQ57" s="146"/>
      <c r="FDR57" s="146"/>
      <c r="FDS57" s="146"/>
      <c r="FDT57" s="146"/>
      <c r="FDU57" s="146"/>
      <c r="FDV57" s="146"/>
      <c r="FDW57" s="146"/>
      <c r="FDX57" s="146"/>
      <c r="FDY57" s="146"/>
      <c r="FDZ57" s="146"/>
      <c r="FEA57" s="146"/>
      <c r="FEB57" s="146"/>
      <c r="FEC57" s="146"/>
      <c r="FED57" s="146"/>
      <c r="FEE57" s="146"/>
      <c r="FEF57" s="146"/>
      <c r="FEG57" s="146"/>
      <c r="FEH57" s="146"/>
      <c r="FEI57" s="146"/>
      <c r="FEJ57" s="146"/>
      <c r="FEK57" s="146"/>
      <c r="FEL57" s="146"/>
      <c r="FEM57" s="146"/>
      <c r="FEN57" s="146"/>
      <c r="FEO57" s="146"/>
      <c r="FEP57" s="146"/>
      <c r="FEQ57" s="146"/>
      <c r="FER57" s="146"/>
      <c r="FES57" s="146"/>
      <c r="FET57" s="146"/>
      <c r="FEU57" s="146"/>
      <c r="FEV57" s="146"/>
      <c r="FEW57" s="146"/>
      <c r="FEX57" s="146"/>
      <c r="FEY57" s="146"/>
      <c r="FEZ57" s="146"/>
      <c r="FFA57" s="146"/>
      <c r="FFB57" s="146"/>
      <c r="FFC57" s="146"/>
      <c r="FFD57" s="146"/>
      <c r="FFE57" s="146"/>
      <c r="FFF57" s="146"/>
      <c r="FFG57" s="146"/>
      <c r="FFH57" s="146"/>
      <c r="FFI57" s="146"/>
      <c r="FFJ57" s="146"/>
      <c r="FFK57" s="146"/>
      <c r="FFL57" s="146"/>
      <c r="FFM57" s="146"/>
      <c r="FFN57" s="146"/>
      <c r="FFO57" s="146"/>
      <c r="FFP57" s="146"/>
      <c r="FFQ57" s="146"/>
      <c r="FFR57" s="146"/>
      <c r="FFS57" s="146"/>
      <c r="FFT57" s="146"/>
      <c r="FFU57" s="146"/>
      <c r="FFV57" s="146"/>
      <c r="FFW57" s="146"/>
      <c r="FFX57" s="146"/>
      <c r="FFY57" s="146"/>
      <c r="FFZ57" s="146"/>
      <c r="FGA57" s="146"/>
      <c r="FGB57" s="146"/>
      <c r="FGC57" s="146"/>
      <c r="FGD57" s="146"/>
      <c r="FGE57" s="146"/>
      <c r="FGF57" s="146"/>
      <c r="FGG57" s="146"/>
      <c r="FGH57" s="146"/>
      <c r="FGI57" s="146"/>
      <c r="FGJ57" s="146"/>
      <c r="FGK57" s="146"/>
      <c r="FGL57" s="146"/>
      <c r="FGM57" s="146"/>
      <c r="FGN57" s="146"/>
      <c r="FGO57" s="146"/>
      <c r="FGP57" s="146"/>
      <c r="FGQ57" s="146"/>
      <c r="FGR57" s="146"/>
      <c r="FGS57" s="146"/>
      <c r="FGT57" s="146"/>
      <c r="FGU57" s="146"/>
      <c r="FGV57" s="146"/>
      <c r="FGW57" s="146"/>
      <c r="FGX57" s="146"/>
      <c r="FGY57" s="146"/>
      <c r="FGZ57" s="146"/>
      <c r="FHA57" s="146"/>
      <c r="FHB57" s="146"/>
      <c r="FHC57" s="146"/>
      <c r="FHD57" s="146"/>
      <c r="FHE57" s="146"/>
      <c r="FHF57" s="146"/>
      <c r="FHG57" s="146"/>
      <c r="FHH57" s="146"/>
      <c r="FHI57" s="146"/>
      <c r="FHJ57" s="146"/>
      <c r="FHK57" s="146"/>
      <c r="FHL57" s="146"/>
      <c r="FHM57" s="146"/>
      <c r="FHN57" s="146"/>
      <c r="FHO57" s="146"/>
      <c r="FHP57" s="146"/>
      <c r="FHQ57" s="146"/>
      <c r="FHR57" s="146"/>
      <c r="FHS57" s="146"/>
      <c r="FHT57" s="146"/>
      <c r="FHU57" s="146"/>
      <c r="FHV57" s="146"/>
      <c r="FHW57" s="146"/>
      <c r="FHX57" s="146"/>
      <c r="FHY57" s="146"/>
      <c r="FHZ57" s="146"/>
      <c r="FIA57" s="146"/>
      <c r="FIB57" s="146"/>
      <c r="FIC57" s="146"/>
      <c r="FID57" s="146"/>
      <c r="FIE57" s="146"/>
      <c r="FIF57" s="146"/>
      <c r="FIG57" s="146"/>
      <c r="FIH57" s="146"/>
      <c r="FII57" s="146"/>
      <c r="FIJ57" s="146"/>
      <c r="FIK57" s="146"/>
      <c r="FIL57" s="146"/>
      <c r="FIM57" s="146"/>
      <c r="FIN57" s="146"/>
      <c r="FIO57" s="146"/>
      <c r="FIP57" s="146"/>
      <c r="FIQ57" s="146"/>
      <c r="FIR57" s="146"/>
      <c r="FIS57" s="146"/>
      <c r="FIT57" s="146"/>
      <c r="FIU57" s="146"/>
      <c r="FIV57" s="146"/>
      <c r="FIW57" s="146"/>
      <c r="FIX57" s="146"/>
      <c r="FIY57" s="146"/>
      <c r="FIZ57" s="146"/>
      <c r="FJA57" s="146"/>
      <c r="FJB57" s="146"/>
      <c r="FJC57" s="146"/>
      <c r="FJD57" s="146"/>
      <c r="FJE57" s="146"/>
      <c r="FJF57" s="146"/>
      <c r="FJG57" s="146"/>
      <c r="FJH57" s="146"/>
      <c r="FJI57" s="146"/>
      <c r="FJJ57" s="146"/>
      <c r="FJK57" s="146"/>
      <c r="FJL57" s="146"/>
      <c r="FJM57" s="146"/>
      <c r="FJN57" s="146"/>
      <c r="FJO57" s="146"/>
      <c r="FJP57" s="146"/>
      <c r="FJQ57" s="146"/>
      <c r="FJR57" s="146"/>
      <c r="FJS57" s="146"/>
      <c r="FJT57" s="146"/>
      <c r="FJU57" s="146"/>
      <c r="FJV57" s="146"/>
      <c r="FJW57" s="146"/>
      <c r="FJX57" s="146"/>
      <c r="FJY57" s="146"/>
      <c r="FJZ57" s="146"/>
      <c r="FKA57" s="146"/>
      <c r="FKB57" s="146"/>
      <c r="FKC57" s="146"/>
      <c r="FKD57" s="146"/>
      <c r="FKE57" s="146"/>
      <c r="FKF57" s="146"/>
      <c r="FKG57" s="146"/>
      <c r="FKH57" s="146"/>
      <c r="FKI57" s="146"/>
      <c r="FKJ57" s="146"/>
      <c r="FKK57" s="146"/>
      <c r="FKL57" s="146"/>
      <c r="FKM57" s="146"/>
      <c r="FKN57" s="146"/>
      <c r="FKO57" s="146"/>
      <c r="FKP57" s="146"/>
      <c r="FKQ57" s="146"/>
      <c r="FKR57" s="146"/>
      <c r="FKS57" s="146"/>
      <c r="FKT57" s="146"/>
      <c r="FKU57" s="146"/>
      <c r="FKV57" s="146"/>
      <c r="FKW57" s="146"/>
      <c r="FKX57" s="146"/>
      <c r="FKY57" s="146"/>
      <c r="FKZ57" s="146"/>
      <c r="FLA57" s="146"/>
      <c r="FLB57" s="146"/>
      <c r="FLC57" s="146"/>
      <c r="FLD57" s="146"/>
      <c r="FLE57" s="146"/>
      <c r="FLF57" s="146"/>
      <c r="FLG57" s="146"/>
      <c r="FLH57" s="146"/>
      <c r="FLI57" s="146"/>
      <c r="FLJ57" s="146"/>
      <c r="FLK57" s="146"/>
      <c r="FLL57" s="146"/>
      <c r="FLM57" s="146"/>
      <c r="FLN57" s="146"/>
      <c r="FLO57" s="146"/>
      <c r="FLP57" s="146"/>
      <c r="FLQ57" s="146"/>
      <c r="FLR57" s="146"/>
      <c r="FLS57" s="146"/>
      <c r="FLT57" s="146"/>
      <c r="FLU57" s="146"/>
      <c r="FLV57" s="146"/>
      <c r="FLW57" s="146"/>
      <c r="FLX57" s="146"/>
      <c r="FLY57" s="146"/>
      <c r="FLZ57" s="146"/>
      <c r="FMA57" s="146"/>
      <c r="FMB57" s="146"/>
      <c r="FMC57" s="146"/>
      <c r="FMD57" s="146"/>
      <c r="FME57" s="146"/>
      <c r="FMF57" s="146"/>
      <c r="FMG57" s="146"/>
      <c r="FMH57" s="146"/>
      <c r="FMI57" s="146"/>
      <c r="FMJ57" s="146"/>
      <c r="FMK57" s="146"/>
      <c r="FML57" s="146"/>
      <c r="FMM57" s="146"/>
      <c r="FMN57" s="146"/>
      <c r="FMO57" s="146"/>
      <c r="FMP57" s="146"/>
      <c r="FMQ57" s="146"/>
      <c r="FMR57" s="146"/>
      <c r="FMS57" s="146"/>
      <c r="FMT57" s="146"/>
      <c r="FMU57" s="146"/>
      <c r="FMV57" s="146"/>
      <c r="FMW57" s="146"/>
      <c r="FMX57" s="146"/>
      <c r="FMY57" s="146"/>
      <c r="FMZ57" s="146"/>
      <c r="FNA57" s="146"/>
      <c r="FNB57" s="146"/>
      <c r="FNC57" s="146"/>
      <c r="FND57" s="146"/>
      <c r="FNE57" s="146"/>
      <c r="FNF57" s="146"/>
      <c r="FNG57" s="146"/>
      <c r="FNH57" s="146"/>
      <c r="FNI57" s="146"/>
      <c r="FNJ57" s="146"/>
      <c r="FNK57" s="146"/>
      <c r="FNL57" s="146"/>
      <c r="FNM57" s="146"/>
      <c r="FNN57" s="146"/>
      <c r="FNO57" s="146"/>
      <c r="FNP57" s="146"/>
      <c r="FNQ57" s="146"/>
      <c r="FNR57" s="146"/>
      <c r="FNS57" s="146"/>
      <c r="FNT57" s="146"/>
      <c r="FNU57" s="146"/>
      <c r="FNV57" s="146"/>
      <c r="FNW57" s="146"/>
      <c r="FNX57" s="146"/>
      <c r="FNY57" s="146"/>
      <c r="FNZ57" s="146"/>
      <c r="FOA57" s="146"/>
      <c r="FOB57" s="146"/>
      <c r="FOC57" s="146"/>
      <c r="FOD57" s="146"/>
      <c r="FOE57" s="146"/>
      <c r="FOF57" s="146"/>
      <c r="FOG57" s="146"/>
      <c r="FOH57" s="146"/>
      <c r="FOI57" s="146"/>
      <c r="FOJ57" s="146"/>
      <c r="FOK57" s="146"/>
      <c r="FOL57" s="146"/>
      <c r="FOM57" s="146"/>
      <c r="FON57" s="146"/>
      <c r="FOO57" s="146"/>
      <c r="FOP57" s="146"/>
      <c r="FOQ57" s="146"/>
      <c r="FOR57" s="146"/>
      <c r="FOS57" s="146"/>
      <c r="FOT57" s="146"/>
      <c r="FOU57" s="146"/>
      <c r="FOV57" s="146"/>
      <c r="FOW57" s="146"/>
      <c r="FOX57" s="146"/>
      <c r="FOY57" s="146"/>
      <c r="FOZ57" s="146"/>
      <c r="FPA57" s="146"/>
      <c r="FPB57" s="146"/>
      <c r="FPC57" s="146"/>
      <c r="FPD57" s="146"/>
      <c r="FPE57" s="146"/>
      <c r="FPF57" s="146"/>
      <c r="FPG57" s="146"/>
      <c r="FPH57" s="146"/>
      <c r="FPI57" s="146"/>
      <c r="FPJ57" s="146"/>
      <c r="FPK57" s="146"/>
      <c r="FPL57" s="146"/>
      <c r="FPM57" s="146"/>
      <c r="FPN57" s="146"/>
      <c r="FPO57" s="146"/>
      <c r="FPP57" s="146"/>
      <c r="FPQ57" s="146"/>
      <c r="FPR57" s="146"/>
      <c r="FPS57" s="146"/>
      <c r="FPT57" s="146"/>
      <c r="FPU57" s="146"/>
      <c r="FPV57" s="146"/>
      <c r="FPW57" s="146"/>
      <c r="FPX57" s="146"/>
      <c r="FPY57" s="146"/>
      <c r="FPZ57" s="146"/>
      <c r="FQA57" s="146"/>
      <c r="FQB57" s="146"/>
      <c r="FQC57" s="146"/>
      <c r="FQD57" s="146"/>
      <c r="FQE57" s="146"/>
      <c r="FQF57" s="146"/>
      <c r="FQG57" s="146"/>
      <c r="FQH57" s="146"/>
      <c r="FQI57" s="146"/>
      <c r="FQJ57" s="146"/>
      <c r="FQK57" s="146"/>
      <c r="FQL57" s="146"/>
      <c r="FQM57" s="146"/>
      <c r="FQN57" s="146"/>
      <c r="FQO57" s="146"/>
      <c r="FQP57" s="146"/>
      <c r="FQQ57" s="146"/>
      <c r="FQR57" s="146"/>
      <c r="FQS57" s="146"/>
      <c r="FQT57" s="146"/>
      <c r="FQU57" s="146"/>
      <c r="FQV57" s="146"/>
      <c r="FQW57" s="146"/>
      <c r="FQX57" s="146"/>
      <c r="FQY57" s="146"/>
      <c r="FQZ57" s="146"/>
      <c r="FRA57" s="146"/>
      <c r="FRB57" s="146"/>
      <c r="FRC57" s="146"/>
      <c r="FRD57" s="146"/>
      <c r="FRE57" s="146"/>
      <c r="FRF57" s="146"/>
      <c r="FRG57" s="146"/>
      <c r="FRH57" s="146"/>
      <c r="FRI57" s="146"/>
      <c r="FRJ57" s="146"/>
      <c r="FRK57" s="146"/>
      <c r="FRL57" s="146"/>
      <c r="FRM57" s="146"/>
      <c r="FRN57" s="146"/>
      <c r="FRO57" s="146"/>
      <c r="FRP57" s="146"/>
      <c r="FRQ57" s="146"/>
      <c r="FRR57" s="146"/>
      <c r="FRS57" s="146"/>
      <c r="FRT57" s="146"/>
      <c r="FRU57" s="146"/>
      <c r="FRV57" s="146"/>
      <c r="FRW57" s="146"/>
      <c r="FRX57" s="146"/>
      <c r="FRY57" s="146"/>
      <c r="FRZ57" s="146"/>
      <c r="FSA57" s="146"/>
      <c r="FSB57" s="146"/>
      <c r="FSC57" s="146"/>
      <c r="FSD57" s="146"/>
      <c r="FSE57" s="146"/>
      <c r="FSF57" s="146"/>
      <c r="FSG57" s="146"/>
      <c r="FSH57" s="146"/>
      <c r="FSI57" s="146"/>
      <c r="FSJ57" s="146"/>
      <c r="FSK57" s="146"/>
      <c r="FSL57" s="146"/>
      <c r="FSM57" s="146"/>
      <c r="FSN57" s="146"/>
      <c r="FSO57" s="146"/>
      <c r="FSP57" s="146"/>
      <c r="FSQ57" s="146"/>
      <c r="FSR57" s="146"/>
      <c r="FSS57" s="146"/>
      <c r="FST57" s="146"/>
      <c r="FSU57" s="146"/>
      <c r="FSV57" s="146"/>
      <c r="FSW57" s="146"/>
      <c r="FSX57" s="146"/>
      <c r="FSY57" s="146"/>
      <c r="FSZ57" s="146"/>
      <c r="FTA57" s="146"/>
      <c r="FTB57" s="146"/>
      <c r="FTC57" s="146"/>
      <c r="FTD57" s="146"/>
      <c r="FTE57" s="146"/>
      <c r="FTF57" s="146"/>
      <c r="FTG57" s="146"/>
      <c r="FTH57" s="146"/>
      <c r="FTI57" s="146"/>
      <c r="FTJ57" s="146"/>
      <c r="FTK57" s="146"/>
      <c r="FTL57" s="146"/>
      <c r="FTM57" s="146"/>
      <c r="FTN57" s="146"/>
      <c r="FTO57" s="146"/>
      <c r="FTP57" s="146"/>
      <c r="FTQ57" s="146"/>
      <c r="FTR57" s="146"/>
      <c r="FTS57" s="146"/>
      <c r="FTT57" s="146"/>
      <c r="FTU57" s="146"/>
      <c r="FTV57" s="146"/>
      <c r="FTW57" s="146"/>
      <c r="FTX57" s="146"/>
      <c r="FTY57" s="146"/>
      <c r="FTZ57" s="146"/>
      <c r="FUA57" s="146"/>
      <c r="FUB57" s="146"/>
      <c r="FUC57" s="146"/>
      <c r="FUD57" s="146"/>
      <c r="FUE57" s="146"/>
      <c r="FUF57" s="146"/>
      <c r="FUG57" s="146"/>
      <c r="FUH57" s="146"/>
      <c r="FUI57" s="146"/>
      <c r="FUJ57" s="146"/>
      <c r="FUK57" s="146"/>
      <c r="FUL57" s="146"/>
      <c r="FUM57" s="146"/>
      <c r="FUN57" s="146"/>
      <c r="FUO57" s="146"/>
      <c r="FUP57" s="146"/>
      <c r="FUQ57" s="146"/>
      <c r="FUR57" s="146"/>
      <c r="FUS57" s="146"/>
      <c r="FUT57" s="146"/>
      <c r="FUU57" s="146"/>
      <c r="FUV57" s="146"/>
      <c r="FUW57" s="146"/>
      <c r="FUX57" s="146"/>
      <c r="FUY57" s="146"/>
      <c r="FUZ57" s="146"/>
      <c r="FVA57" s="146"/>
      <c r="FVB57" s="146"/>
      <c r="FVC57" s="146"/>
      <c r="FVD57" s="146"/>
      <c r="FVE57" s="146"/>
      <c r="FVF57" s="146"/>
      <c r="FVG57" s="146"/>
      <c r="FVH57" s="146"/>
      <c r="FVI57" s="146"/>
      <c r="FVJ57" s="146"/>
      <c r="FVK57" s="146"/>
      <c r="FVL57" s="146"/>
      <c r="FVM57" s="146"/>
      <c r="FVN57" s="146"/>
      <c r="FVO57" s="146"/>
      <c r="FVP57" s="146"/>
      <c r="FVQ57" s="146"/>
      <c r="FVR57" s="146"/>
      <c r="FVS57" s="146"/>
      <c r="FVT57" s="146"/>
      <c r="FVU57" s="146"/>
      <c r="FVV57" s="146"/>
      <c r="FVW57" s="146"/>
      <c r="FVX57" s="146"/>
      <c r="FVY57" s="146"/>
      <c r="FVZ57" s="146"/>
      <c r="FWA57" s="146"/>
      <c r="FWB57" s="146"/>
      <c r="FWC57" s="146"/>
      <c r="FWD57" s="146"/>
      <c r="FWE57" s="146"/>
      <c r="FWF57" s="146"/>
      <c r="FWG57" s="146"/>
      <c r="FWH57" s="146"/>
      <c r="FWI57" s="146"/>
      <c r="FWJ57" s="146"/>
      <c r="FWK57" s="146"/>
      <c r="FWL57" s="146"/>
      <c r="FWM57" s="146"/>
      <c r="FWN57" s="146"/>
      <c r="FWO57" s="146"/>
      <c r="FWP57" s="146"/>
      <c r="FWQ57" s="146"/>
      <c r="FWR57" s="146"/>
      <c r="FWS57" s="146"/>
      <c r="FWT57" s="146"/>
      <c r="FWU57" s="146"/>
      <c r="FWV57" s="146"/>
      <c r="FWW57" s="146"/>
      <c r="FWX57" s="146"/>
      <c r="FWY57" s="146"/>
      <c r="FWZ57" s="146"/>
      <c r="FXA57" s="146"/>
      <c r="FXB57" s="146"/>
      <c r="FXC57" s="146"/>
      <c r="FXD57" s="146"/>
      <c r="FXE57" s="146"/>
      <c r="FXF57" s="146"/>
      <c r="FXG57" s="146"/>
      <c r="FXH57" s="146"/>
      <c r="FXI57" s="146"/>
      <c r="FXJ57" s="146"/>
      <c r="FXK57" s="146"/>
      <c r="FXL57" s="146"/>
      <c r="FXM57" s="146"/>
      <c r="FXN57" s="146"/>
      <c r="FXO57" s="146"/>
      <c r="FXP57" s="146"/>
      <c r="FXQ57" s="146"/>
      <c r="FXR57" s="146"/>
      <c r="FXS57" s="146"/>
      <c r="FXT57" s="146"/>
      <c r="FXU57" s="146"/>
      <c r="FXV57" s="146"/>
      <c r="FXW57" s="146"/>
      <c r="FXX57" s="146"/>
      <c r="FXY57" s="146"/>
      <c r="FXZ57" s="146"/>
      <c r="FYA57" s="146"/>
      <c r="FYB57" s="146"/>
      <c r="FYC57" s="146"/>
      <c r="FYD57" s="146"/>
      <c r="FYE57" s="146"/>
      <c r="FYF57" s="146"/>
      <c r="FYG57" s="146"/>
      <c r="FYH57" s="146"/>
      <c r="FYI57" s="146"/>
      <c r="FYJ57" s="146"/>
      <c r="FYK57" s="146"/>
      <c r="FYL57" s="146"/>
      <c r="FYM57" s="146"/>
      <c r="FYN57" s="146"/>
      <c r="FYO57" s="146"/>
      <c r="FYP57" s="146"/>
      <c r="FYQ57" s="146"/>
      <c r="FYR57" s="146"/>
      <c r="FYS57" s="146"/>
      <c r="FYT57" s="146"/>
      <c r="FYU57" s="146"/>
      <c r="FYV57" s="146"/>
      <c r="FYW57" s="146"/>
      <c r="FYX57" s="146"/>
      <c r="FYY57" s="146"/>
      <c r="FYZ57" s="146"/>
      <c r="FZA57" s="146"/>
      <c r="FZB57" s="146"/>
      <c r="FZC57" s="146"/>
      <c r="FZD57" s="146"/>
      <c r="FZE57" s="146"/>
      <c r="FZF57" s="146"/>
      <c r="FZG57" s="146"/>
      <c r="FZH57" s="146"/>
      <c r="FZI57" s="146"/>
      <c r="FZJ57" s="146"/>
      <c r="FZK57" s="146"/>
      <c r="FZL57" s="146"/>
      <c r="FZM57" s="146"/>
      <c r="FZN57" s="146"/>
      <c r="FZO57" s="146"/>
      <c r="FZP57" s="146"/>
      <c r="FZQ57" s="146"/>
      <c r="FZR57" s="146"/>
      <c r="FZS57" s="146"/>
      <c r="FZT57" s="146"/>
      <c r="FZU57" s="146"/>
      <c r="FZV57" s="146"/>
      <c r="FZW57" s="146"/>
      <c r="FZX57" s="146"/>
      <c r="FZY57" s="146"/>
      <c r="FZZ57" s="146"/>
      <c r="GAA57" s="146"/>
      <c r="GAB57" s="146"/>
      <c r="GAC57" s="146"/>
      <c r="GAD57" s="146"/>
      <c r="GAE57" s="146"/>
      <c r="GAF57" s="146"/>
      <c r="GAG57" s="146"/>
      <c r="GAH57" s="146"/>
      <c r="GAI57" s="146"/>
      <c r="GAJ57" s="146"/>
      <c r="GAK57" s="146"/>
      <c r="GAL57" s="146"/>
      <c r="GAM57" s="146"/>
      <c r="GAN57" s="146"/>
      <c r="GAO57" s="146"/>
      <c r="GAP57" s="146"/>
      <c r="GAQ57" s="146"/>
      <c r="GAR57" s="146"/>
      <c r="GAS57" s="146"/>
      <c r="GAT57" s="146"/>
      <c r="GAU57" s="146"/>
      <c r="GAV57" s="146"/>
      <c r="GAW57" s="146"/>
      <c r="GAX57" s="146"/>
      <c r="GAY57" s="146"/>
      <c r="GAZ57" s="146"/>
      <c r="GBA57" s="146"/>
      <c r="GBB57" s="146"/>
      <c r="GBC57" s="146"/>
      <c r="GBD57" s="146"/>
      <c r="GBE57" s="146"/>
      <c r="GBF57" s="146"/>
      <c r="GBG57" s="146"/>
      <c r="GBH57" s="146"/>
      <c r="GBI57" s="146"/>
      <c r="GBJ57" s="146"/>
      <c r="GBK57" s="146"/>
      <c r="GBL57" s="146"/>
      <c r="GBM57" s="146"/>
      <c r="GBN57" s="146"/>
      <c r="GBO57" s="146"/>
      <c r="GBP57" s="146"/>
      <c r="GBQ57" s="146"/>
      <c r="GBR57" s="146"/>
      <c r="GBS57" s="146"/>
      <c r="GBT57" s="146"/>
      <c r="GBU57" s="146"/>
      <c r="GBV57" s="146"/>
      <c r="GBW57" s="146"/>
      <c r="GBX57" s="146"/>
      <c r="GBY57" s="146"/>
      <c r="GBZ57" s="146"/>
      <c r="GCA57" s="146"/>
      <c r="GCB57" s="146"/>
      <c r="GCC57" s="146"/>
      <c r="GCD57" s="146"/>
      <c r="GCE57" s="146"/>
      <c r="GCF57" s="146"/>
      <c r="GCG57" s="146"/>
      <c r="GCH57" s="146"/>
      <c r="GCI57" s="146"/>
      <c r="GCJ57" s="146"/>
      <c r="GCK57" s="146"/>
      <c r="GCL57" s="146"/>
      <c r="GCM57" s="146"/>
      <c r="GCN57" s="146"/>
      <c r="GCO57" s="146"/>
      <c r="GCP57" s="146"/>
      <c r="GCQ57" s="146"/>
      <c r="GCR57" s="146"/>
      <c r="GCS57" s="146"/>
      <c r="GCT57" s="146"/>
      <c r="GCU57" s="146"/>
      <c r="GCV57" s="146"/>
      <c r="GCW57" s="146"/>
      <c r="GCX57" s="146"/>
      <c r="GCY57" s="146"/>
      <c r="GCZ57" s="146"/>
      <c r="GDA57" s="146"/>
      <c r="GDB57" s="146"/>
      <c r="GDC57" s="146"/>
      <c r="GDD57" s="146"/>
      <c r="GDE57" s="146"/>
      <c r="GDF57" s="146"/>
      <c r="GDG57" s="146"/>
      <c r="GDH57" s="146"/>
      <c r="GDI57" s="146"/>
      <c r="GDJ57" s="146"/>
      <c r="GDK57" s="146"/>
      <c r="GDL57" s="146"/>
      <c r="GDM57" s="146"/>
      <c r="GDN57" s="146"/>
      <c r="GDO57" s="146"/>
      <c r="GDP57" s="146"/>
      <c r="GDQ57" s="146"/>
      <c r="GDR57" s="146"/>
      <c r="GDS57" s="146"/>
      <c r="GDT57" s="146"/>
      <c r="GDU57" s="146"/>
      <c r="GDV57" s="146"/>
      <c r="GDW57" s="146"/>
      <c r="GDX57" s="146"/>
      <c r="GDY57" s="146"/>
      <c r="GDZ57" s="146"/>
      <c r="GEA57" s="146"/>
      <c r="GEB57" s="146"/>
      <c r="GEC57" s="146"/>
      <c r="GED57" s="146"/>
      <c r="GEE57" s="146"/>
      <c r="GEF57" s="146"/>
      <c r="GEG57" s="146"/>
      <c r="GEH57" s="146"/>
      <c r="GEI57" s="146"/>
      <c r="GEJ57" s="146"/>
      <c r="GEK57" s="146"/>
      <c r="GEL57" s="146"/>
      <c r="GEM57" s="146"/>
      <c r="GEN57" s="146"/>
      <c r="GEO57" s="146"/>
      <c r="GEP57" s="146"/>
      <c r="GEQ57" s="146"/>
      <c r="GER57" s="146"/>
      <c r="GES57" s="146"/>
      <c r="GET57" s="146"/>
      <c r="GEU57" s="146"/>
      <c r="GEV57" s="146"/>
      <c r="GEW57" s="146"/>
      <c r="GEX57" s="146"/>
      <c r="GEY57" s="146"/>
      <c r="GEZ57" s="146"/>
      <c r="GFA57" s="146"/>
      <c r="GFB57" s="146"/>
      <c r="GFC57" s="146"/>
      <c r="GFD57" s="146"/>
      <c r="GFE57" s="146"/>
      <c r="GFF57" s="146"/>
      <c r="GFG57" s="146"/>
      <c r="GFH57" s="146"/>
      <c r="GFI57" s="146"/>
      <c r="GFJ57" s="146"/>
      <c r="GFK57" s="146"/>
      <c r="GFL57" s="146"/>
      <c r="GFM57" s="146"/>
      <c r="GFN57" s="146"/>
      <c r="GFO57" s="146"/>
      <c r="GFP57" s="146"/>
      <c r="GFQ57" s="146"/>
      <c r="GFR57" s="146"/>
      <c r="GFS57" s="146"/>
      <c r="GFT57" s="146"/>
      <c r="GFU57" s="146"/>
      <c r="GFV57" s="146"/>
      <c r="GFW57" s="146"/>
      <c r="GFX57" s="146"/>
      <c r="GFY57" s="146"/>
      <c r="GFZ57" s="146"/>
      <c r="GGA57" s="146"/>
      <c r="GGB57" s="146"/>
      <c r="GGC57" s="146"/>
      <c r="GGD57" s="146"/>
      <c r="GGE57" s="146"/>
      <c r="GGF57" s="146"/>
      <c r="GGG57" s="146"/>
      <c r="GGH57" s="146"/>
      <c r="GGI57" s="146"/>
      <c r="GGJ57" s="146"/>
      <c r="GGK57" s="146"/>
      <c r="GGL57" s="146"/>
      <c r="GGM57" s="146"/>
      <c r="GGN57" s="146"/>
      <c r="GGO57" s="146"/>
      <c r="GGP57" s="146"/>
      <c r="GGQ57" s="146"/>
      <c r="GGR57" s="146"/>
      <c r="GGS57" s="146"/>
      <c r="GGT57" s="146"/>
      <c r="GGU57" s="146"/>
      <c r="GGV57" s="146"/>
      <c r="GGW57" s="146"/>
      <c r="GGX57" s="146"/>
      <c r="GGY57" s="146"/>
      <c r="GGZ57" s="146"/>
      <c r="GHA57" s="146"/>
      <c r="GHB57" s="146"/>
      <c r="GHC57" s="146"/>
      <c r="GHD57" s="146"/>
      <c r="GHE57" s="146"/>
      <c r="GHF57" s="146"/>
      <c r="GHG57" s="146"/>
      <c r="GHH57" s="146"/>
      <c r="GHI57" s="146"/>
      <c r="GHJ57" s="146"/>
      <c r="GHK57" s="146"/>
      <c r="GHL57" s="146"/>
      <c r="GHM57" s="146"/>
      <c r="GHN57" s="146"/>
      <c r="GHO57" s="146"/>
      <c r="GHP57" s="146"/>
      <c r="GHQ57" s="146"/>
      <c r="GHR57" s="146"/>
      <c r="GHS57" s="146"/>
      <c r="GHT57" s="146"/>
      <c r="GHU57" s="146"/>
      <c r="GHV57" s="146"/>
      <c r="GHW57" s="146"/>
      <c r="GHX57" s="146"/>
      <c r="GHY57" s="146"/>
      <c r="GHZ57" s="146"/>
      <c r="GIA57" s="146"/>
      <c r="GIB57" s="146"/>
      <c r="GIC57" s="146"/>
      <c r="GID57" s="146"/>
      <c r="GIE57" s="146"/>
      <c r="GIF57" s="146"/>
      <c r="GIG57" s="146"/>
      <c r="GIH57" s="146"/>
      <c r="GII57" s="146"/>
      <c r="GIJ57" s="146"/>
      <c r="GIK57" s="146"/>
      <c r="GIL57" s="146"/>
      <c r="GIM57" s="146"/>
      <c r="GIN57" s="146"/>
      <c r="GIO57" s="146"/>
      <c r="GIP57" s="146"/>
      <c r="GIQ57" s="146"/>
      <c r="GIR57" s="146"/>
      <c r="GIS57" s="146"/>
      <c r="GIT57" s="146"/>
      <c r="GIU57" s="146"/>
      <c r="GIV57" s="146"/>
      <c r="GIW57" s="146"/>
      <c r="GIX57" s="146"/>
      <c r="GIY57" s="146"/>
      <c r="GIZ57" s="146"/>
      <c r="GJA57" s="146"/>
      <c r="GJB57" s="146"/>
      <c r="GJC57" s="146"/>
      <c r="GJD57" s="146"/>
      <c r="GJE57" s="146"/>
      <c r="GJF57" s="146"/>
      <c r="GJG57" s="146"/>
      <c r="GJH57" s="146"/>
      <c r="GJI57" s="146"/>
      <c r="GJJ57" s="146"/>
      <c r="GJK57" s="146"/>
      <c r="GJL57" s="146"/>
      <c r="GJM57" s="146"/>
      <c r="GJN57" s="146"/>
      <c r="GJO57" s="146"/>
      <c r="GJP57" s="146"/>
      <c r="GJQ57" s="146"/>
      <c r="GJR57" s="146"/>
      <c r="GJS57" s="146"/>
      <c r="GJT57" s="146"/>
      <c r="GJU57" s="146"/>
      <c r="GJV57" s="146"/>
      <c r="GJW57" s="146"/>
      <c r="GJX57" s="146"/>
      <c r="GJY57" s="146"/>
      <c r="GJZ57" s="146"/>
      <c r="GKA57" s="146"/>
      <c r="GKB57" s="146"/>
      <c r="GKC57" s="146"/>
      <c r="GKD57" s="146"/>
      <c r="GKE57" s="146"/>
      <c r="GKF57" s="146"/>
      <c r="GKG57" s="146"/>
      <c r="GKH57" s="146"/>
      <c r="GKI57" s="146"/>
      <c r="GKJ57" s="146"/>
      <c r="GKK57" s="146"/>
      <c r="GKL57" s="146"/>
      <c r="GKM57" s="146"/>
      <c r="GKN57" s="146"/>
      <c r="GKO57" s="146"/>
      <c r="GKP57" s="146"/>
      <c r="GKQ57" s="146"/>
      <c r="GKR57" s="146"/>
      <c r="GKS57" s="146"/>
      <c r="GKT57" s="146"/>
      <c r="GKU57" s="146"/>
      <c r="GKV57" s="146"/>
      <c r="GKW57" s="146"/>
      <c r="GKX57" s="146"/>
      <c r="GKY57" s="146"/>
      <c r="GKZ57" s="146"/>
      <c r="GLA57" s="146"/>
      <c r="GLB57" s="146"/>
      <c r="GLC57" s="146"/>
      <c r="GLD57" s="146"/>
      <c r="GLE57" s="146"/>
      <c r="GLF57" s="146"/>
      <c r="GLG57" s="146"/>
      <c r="GLH57" s="146"/>
      <c r="GLI57" s="146"/>
      <c r="GLJ57" s="146"/>
      <c r="GLK57" s="146"/>
      <c r="GLL57" s="146"/>
      <c r="GLM57" s="146"/>
      <c r="GLN57" s="146"/>
      <c r="GLO57" s="146"/>
      <c r="GLP57" s="146"/>
      <c r="GLQ57" s="146"/>
      <c r="GLR57" s="146"/>
      <c r="GLS57" s="146"/>
      <c r="GLT57" s="146"/>
      <c r="GLU57" s="146"/>
      <c r="GLV57" s="146"/>
      <c r="GLW57" s="146"/>
      <c r="GLX57" s="146"/>
      <c r="GLY57" s="146"/>
      <c r="GLZ57" s="146"/>
      <c r="GMA57" s="146"/>
      <c r="GMB57" s="146"/>
      <c r="GMC57" s="146"/>
      <c r="GMD57" s="146"/>
      <c r="GME57" s="146"/>
      <c r="GMF57" s="146"/>
      <c r="GMG57" s="146"/>
      <c r="GMH57" s="146"/>
      <c r="GMI57" s="146"/>
      <c r="GMJ57" s="146"/>
      <c r="GMK57" s="146"/>
      <c r="GML57" s="146"/>
      <c r="GMM57" s="146"/>
      <c r="GMN57" s="146"/>
      <c r="GMO57" s="146"/>
      <c r="GMP57" s="146"/>
      <c r="GMQ57" s="146"/>
      <c r="GMR57" s="146"/>
      <c r="GMS57" s="146"/>
      <c r="GMT57" s="146"/>
      <c r="GMU57" s="146"/>
      <c r="GMV57" s="146"/>
      <c r="GMW57" s="146"/>
      <c r="GMX57" s="146"/>
      <c r="GMY57" s="146"/>
      <c r="GMZ57" s="146"/>
      <c r="GNA57" s="146"/>
      <c r="GNB57" s="146"/>
      <c r="GNC57" s="146"/>
      <c r="GND57" s="146"/>
      <c r="GNE57" s="146"/>
      <c r="GNF57" s="146"/>
      <c r="GNG57" s="146"/>
      <c r="GNH57" s="146"/>
      <c r="GNI57" s="146"/>
      <c r="GNJ57" s="146"/>
      <c r="GNK57" s="146"/>
      <c r="GNL57" s="146"/>
      <c r="GNM57" s="146"/>
      <c r="GNN57" s="146"/>
      <c r="GNO57" s="146"/>
      <c r="GNP57" s="146"/>
      <c r="GNQ57" s="146"/>
      <c r="GNR57" s="146"/>
      <c r="GNS57" s="146"/>
      <c r="GNT57" s="146"/>
      <c r="GNU57" s="146"/>
      <c r="GNV57" s="146"/>
      <c r="GNW57" s="146"/>
      <c r="GNX57" s="146"/>
      <c r="GNY57" s="146"/>
      <c r="GNZ57" s="146"/>
      <c r="GOA57" s="146"/>
      <c r="GOB57" s="146"/>
      <c r="GOC57" s="146"/>
      <c r="GOD57" s="146"/>
      <c r="GOE57" s="146"/>
      <c r="GOF57" s="146"/>
      <c r="GOG57" s="146"/>
      <c r="GOH57" s="146"/>
      <c r="GOI57" s="146"/>
      <c r="GOJ57" s="146"/>
      <c r="GOK57" s="146"/>
      <c r="GOL57" s="146"/>
      <c r="GOM57" s="146"/>
      <c r="GON57" s="146"/>
      <c r="GOO57" s="146"/>
      <c r="GOP57" s="146"/>
      <c r="GOQ57" s="146"/>
      <c r="GOR57" s="146"/>
      <c r="GOS57" s="146"/>
      <c r="GOT57" s="146"/>
      <c r="GOU57" s="146"/>
      <c r="GOV57" s="146"/>
      <c r="GOW57" s="146"/>
      <c r="GOX57" s="146"/>
      <c r="GOY57" s="146"/>
      <c r="GOZ57" s="146"/>
      <c r="GPA57" s="146"/>
      <c r="GPB57" s="146"/>
      <c r="GPC57" s="146"/>
      <c r="GPD57" s="146"/>
      <c r="GPE57" s="146"/>
      <c r="GPF57" s="146"/>
      <c r="GPG57" s="146"/>
      <c r="GPH57" s="146"/>
      <c r="GPI57" s="146"/>
      <c r="GPJ57" s="146"/>
      <c r="GPK57" s="146"/>
      <c r="GPL57" s="146"/>
      <c r="GPM57" s="146"/>
      <c r="GPN57" s="146"/>
      <c r="GPO57" s="146"/>
      <c r="GPP57" s="146"/>
      <c r="GPQ57" s="146"/>
      <c r="GPR57" s="146"/>
      <c r="GPS57" s="146"/>
      <c r="GPT57" s="146"/>
      <c r="GPU57" s="146"/>
      <c r="GPV57" s="146"/>
      <c r="GPW57" s="146"/>
      <c r="GPX57" s="146"/>
      <c r="GPY57" s="146"/>
      <c r="GPZ57" s="146"/>
      <c r="GQA57" s="146"/>
      <c r="GQB57" s="146"/>
      <c r="GQC57" s="146"/>
      <c r="GQD57" s="146"/>
      <c r="GQE57" s="146"/>
      <c r="GQF57" s="146"/>
      <c r="GQG57" s="146"/>
      <c r="GQH57" s="146"/>
      <c r="GQI57" s="146"/>
      <c r="GQJ57" s="146"/>
      <c r="GQK57" s="146"/>
      <c r="GQL57" s="146"/>
      <c r="GQM57" s="146"/>
      <c r="GQN57" s="146"/>
      <c r="GQO57" s="146"/>
      <c r="GQP57" s="146"/>
      <c r="GQQ57" s="146"/>
      <c r="GQR57" s="146"/>
      <c r="GQS57" s="146"/>
      <c r="GQT57" s="146"/>
      <c r="GQU57" s="146"/>
      <c r="GQV57" s="146"/>
      <c r="GQW57" s="146"/>
      <c r="GQX57" s="146"/>
      <c r="GQY57" s="146"/>
      <c r="GQZ57" s="146"/>
      <c r="GRA57" s="146"/>
      <c r="GRB57" s="146"/>
      <c r="GRC57" s="146"/>
      <c r="GRD57" s="146"/>
      <c r="GRE57" s="146"/>
      <c r="GRF57" s="146"/>
      <c r="GRG57" s="146"/>
      <c r="GRH57" s="146"/>
      <c r="GRI57" s="146"/>
      <c r="GRJ57" s="146"/>
      <c r="GRK57" s="146"/>
      <c r="GRL57" s="146"/>
      <c r="GRM57" s="146"/>
      <c r="GRN57" s="146"/>
      <c r="GRO57" s="146"/>
      <c r="GRP57" s="146"/>
      <c r="GRQ57" s="146"/>
      <c r="GRR57" s="146"/>
      <c r="GRS57" s="146"/>
      <c r="GRT57" s="146"/>
      <c r="GRU57" s="146"/>
      <c r="GRV57" s="146"/>
      <c r="GRW57" s="146"/>
      <c r="GRX57" s="146"/>
      <c r="GRY57" s="146"/>
      <c r="GRZ57" s="146"/>
      <c r="GSA57" s="146"/>
      <c r="GSB57" s="146"/>
      <c r="GSC57" s="146"/>
      <c r="GSD57" s="146"/>
      <c r="GSE57" s="146"/>
      <c r="GSF57" s="146"/>
      <c r="GSG57" s="146"/>
      <c r="GSH57" s="146"/>
      <c r="GSI57" s="146"/>
      <c r="GSJ57" s="146"/>
      <c r="GSK57" s="146"/>
      <c r="GSL57" s="146"/>
      <c r="GSM57" s="146"/>
      <c r="GSN57" s="146"/>
      <c r="GSO57" s="146"/>
      <c r="GSP57" s="146"/>
      <c r="GSQ57" s="146"/>
      <c r="GSR57" s="146"/>
      <c r="GSS57" s="146"/>
      <c r="GST57" s="146"/>
      <c r="GSU57" s="146"/>
      <c r="GSV57" s="146"/>
      <c r="GSW57" s="146"/>
      <c r="GSX57" s="146"/>
      <c r="GSY57" s="146"/>
      <c r="GSZ57" s="146"/>
      <c r="GTA57" s="146"/>
      <c r="GTB57" s="146"/>
      <c r="GTC57" s="146"/>
      <c r="GTD57" s="146"/>
      <c r="GTE57" s="146"/>
      <c r="GTF57" s="146"/>
      <c r="GTG57" s="146"/>
      <c r="GTH57" s="146"/>
      <c r="GTI57" s="146"/>
      <c r="GTJ57" s="146"/>
      <c r="GTK57" s="146"/>
      <c r="GTL57" s="146"/>
      <c r="GTM57" s="146"/>
      <c r="GTN57" s="146"/>
      <c r="GTO57" s="146"/>
      <c r="GTP57" s="146"/>
      <c r="GTQ57" s="146"/>
      <c r="GTR57" s="146"/>
      <c r="GTS57" s="146"/>
      <c r="GTT57" s="146"/>
      <c r="GTU57" s="146"/>
      <c r="GTV57" s="146"/>
      <c r="GTW57" s="146"/>
      <c r="GTX57" s="146"/>
      <c r="GTY57" s="146"/>
      <c r="GTZ57" s="146"/>
      <c r="GUA57" s="146"/>
      <c r="GUB57" s="146"/>
      <c r="GUC57" s="146"/>
      <c r="GUD57" s="146"/>
      <c r="GUE57" s="146"/>
      <c r="GUF57" s="146"/>
      <c r="GUG57" s="146"/>
      <c r="GUH57" s="146"/>
      <c r="GUI57" s="146"/>
      <c r="GUJ57" s="146"/>
      <c r="GUK57" s="146"/>
      <c r="GUL57" s="146"/>
      <c r="GUM57" s="146"/>
      <c r="GUN57" s="146"/>
      <c r="GUO57" s="146"/>
      <c r="GUP57" s="146"/>
      <c r="GUQ57" s="146"/>
      <c r="GUR57" s="146"/>
      <c r="GUS57" s="146"/>
      <c r="GUT57" s="146"/>
      <c r="GUU57" s="146"/>
      <c r="GUV57" s="146"/>
      <c r="GUW57" s="146"/>
      <c r="GUX57" s="146"/>
      <c r="GUY57" s="146"/>
      <c r="GUZ57" s="146"/>
      <c r="GVA57" s="146"/>
      <c r="GVB57" s="146"/>
      <c r="GVC57" s="146"/>
      <c r="GVD57" s="146"/>
      <c r="GVE57" s="146"/>
      <c r="GVF57" s="146"/>
      <c r="GVG57" s="146"/>
      <c r="GVH57" s="146"/>
      <c r="GVI57" s="146"/>
      <c r="GVJ57" s="146"/>
      <c r="GVK57" s="146"/>
      <c r="GVL57" s="146"/>
      <c r="GVM57" s="146"/>
      <c r="GVN57" s="146"/>
      <c r="GVO57" s="146"/>
      <c r="GVP57" s="146"/>
      <c r="GVQ57" s="146"/>
      <c r="GVR57" s="146"/>
      <c r="GVS57" s="146"/>
      <c r="GVT57" s="146"/>
      <c r="GVU57" s="146"/>
      <c r="GVV57" s="146"/>
      <c r="GVW57" s="146"/>
      <c r="GVX57" s="146"/>
      <c r="GVY57" s="146"/>
      <c r="GVZ57" s="146"/>
      <c r="GWA57" s="146"/>
      <c r="GWB57" s="146"/>
      <c r="GWC57" s="146"/>
      <c r="GWD57" s="146"/>
      <c r="GWE57" s="146"/>
      <c r="GWF57" s="146"/>
      <c r="GWG57" s="146"/>
      <c r="GWH57" s="146"/>
      <c r="GWI57" s="146"/>
      <c r="GWJ57" s="146"/>
      <c r="GWK57" s="146"/>
      <c r="GWL57" s="146"/>
      <c r="GWM57" s="146"/>
      <c r="GWN57" s="146"/>
      <c r="GWO57" s="146"/>
      <c r="GWP57" s="146"/>
      <c r="GWQ57" s="146"/>
      <c r="GWR57" s="146"/>
      <c r="GWS57" s="146"/>
      <c r="GWT57" s="146"/>
      <c r="GWU57" s="146"/>
      <c r="GWV57" s="146"/>
      <c r="GWW57" s="146"/>
      <c r="GWX57" s="146"/>
      <c r="GWY57" s="146"/>
      <c r="GWZ57" s="146"/>
      <c r="GXA57" s="146"/>
      <c r="GXB57" s="146"/>
      <c r="GXC57" s="146"/>
      <c r="GXD57" s="146"/>
      <c r="GXE57" s="146"/>
      <c r="GXF57" s="146"/>
      <c r="GXG57" s="146"/>
      <c r="GXH57" s="146"/>
      <c r="GXI57" s="146"/>
      <c r="GXJ57" s="146"/>
      <c r="GXK57" s="146"/>
      <c r="GXL57" s="146"/>
      <c r="GXM57" s="146"/>
      <c r="GXN57" s="146"/>
      <c r="GXO57" s="146"/>
      <c r="GXP57" s="146"/>
      <c r="GXQ57" s="146"/>
      <c r="GXR57" s="146"/>
      <c r="GXS57" s="146"/>
      <c r="GXT57" s="146"/>
      <c r="GXU57" s="146"/>
      <c r="GXV57" s="146"/>
      <c r="GXW57" s="146"/>
      <c r="GXX57" s="146"/>
      <c r="GXY57" s="146"/>
      <c r="GXZ57" s="146"/>
      <c r="GYA57" s="146"/>
      <c r="GYB57" s="146"/>
      <c r="GYC57" s="146"/>
      <c r="GYD57" s="146"/>
      <c r="GYE57" s="146"/>
      <c r="GYF57" s="146"/>
      <c r="GYG57" s="146"/>
      <c r="GYH57" s="146"/>
      <c r="GYI57" s="146"/>
      <c r="GYJ57" s="146"/>
      <c r="GYK57" s="146"/>
      <c r="GYL57" s="146"/>
      <c r="GYM57" s="146"/>
      <c r="GYN57" s="146"/>
      <c r="GYO57" s="146"/>
      <c r="GYP57" s="146"/>
      <c r="GYQ57" s="146"/>
      <c r="GYR57" s="146"/>
      <c r="GYS57" s="146"/>
      <c r="GYT57" s="146"/>
      <c r="GYU57" s="146"/>
      <c r="GYV57" s="146"/>
      <c r="GYW57" s="146"/>
      <c r="GYX57" s="146"/>
      <c r="GYY57" s="146"/>
      <c r="GYZ57" s="146"/>
      <c r="GZA57" s="146"/>
      <c r="GZB57" s="146"/>
      <c r="GZC57" s="146"/>
      <c r="GZD57" s="146"/>
      <c r="GZE57" s="146"/>
      <c r="GZF57" s="146"/>
      <c r="GZG57" s="146"/>
      <c r="GZH57" s="146"/>
      <c r="GZI57" s="146"/>
      <c r="GZJ57" s="146"/>
      <c r="GZK57" s="146"/>
      <c r="GZL57" s="146"/>
      <c r="GZM57" s="146"/>
      <c r="GZN57" s="146"/>
      <c r="GZO57" s="146"/>
      <c r="GZP57" s="146"/>
      <c r="GZQ57" s="146"/>
      <c r="GZR57" s="146"/>
      <c r="GZS57" s="146"/>
      <c r="GZT57" s="146"/>
      <c r="GZU57" s="146"/>
      <c r="GZV57" s="146"/>
      <c r="GZW57" s="146"/>
      <c r="GZX57" s="146"/>
      <c r="GZY57" s="146"/>
      <c r="GZZ57" s="146"/>
      <c r="HAA57" s="146"/>
      <c r="HAB57" s="146"/>
      <c r="HAC57" s="146"/>
      <c r="HAD57" s="146"/>
      <c r="HAE57" s="146"/>
      <c r="HAF57" s="146"/>
      <c r="HAG57" s="146"/>
      <c r="HAH57" s="146"/>
      <c r="HAI57" s="146"/>
      <c r="HAJ57" s="146"/>
      <c r="HAK57" s="146"/>
      <c r="HAL57" s="146"/>
      <c r="HAM57" s="146"/>
      <c r="HAN57" s="146"/>
      <c r="HAO57" s="146"/>
      <c r="HAP57" s="146"/>
      <c r="HAQ57" s="146"/>
      <c r="HAR57" s="146"/>
      <c r="HAS57" s="146"/>
      <c r="HAT57" s="146"/>
      <c r="HAU57" s="146"/>
      <c r="HAV57" s="146"/>
      <c r="HAW57" s="146"/>
      <c r="HAX57" s="146"/>
      <c r="HAY57" s="146"/>
      <c r="HAZ57" s="146"/>
      <c r="HBA57" s="146"/>
      <c r="HBB57" s="146"/>
      <c r="HBC57" s="146"/>
      <c r="HBD57" s="146"/>
      <c r="HBE57" s="146"/>
      <c r="HBF57" s="146"/>
      <c r="HBG57" s="146"/>
      <c r="HBH57" s="146"/>
      <c r="HBI57" s="146"/>
      <c r="HBJ57" s="146"/>
      <c r="HBK57" s="146"/>
      <c r="HBL57" s="146"/>
      <c r="HBM57" s="146"/>
      <c r="HBN57" s="146"/>
      <c r="HBO57" s="146"/>
      <c r="HBP57" s="146"/>
      <c r="HBQ57" s="146"/>
      <c r="HBR57" s="146"/>
      <c r="HBS57" s="146"/>
      <c r="HBT57" s="146"/>
      <c r="HBU57" s="146"/>
      <c r="HBV57" s="146"/>
      <c r="HBW57" s="146"/>
      <c r="HBX57" s="146"/>
      <c r="HBY57" s="146"/>
      <c r="HBZ57" s="146"/>
      <c r="HCA57" s="146"/>
      <c r="HCB57" s="146"/>
      <c r="HCC57" s="146"/>
      <c r="HCD57" s="146"/>
      <c r="HCE57" s="146"/>
      <c r="HCF57" s="146"/>
      <c r="HCG57" s="146"/>
      <c r="HCH57" s="146"/>
      <c r="HCI57" s="146"/>
      <c r="HCJ57" s="146"/>
      <c r="HCK57" s="146"/>
      <c r="HCL57" s="146"/>
      <c r="HCM57" s="146"/>
      <c r="HCN57" s="146"/>
      <c r="HCO57" s="146"/>
      <c r="HCP57" s="146"/>
      <c r="HCQ57" s="146"/>
      <c r="HCR57" s="146"/>
      <c r="HCS57" s="146"/>
      <c r="HCT57" s="146"/>
      <c r="HCU57" s="146"/>
      <c r="HCV57" s="146"/>
      <c r="HCW57" s="146"/>
      <c r="HCX57" s="146"/>
      <c r="HCY57" s="146"/>
      <c r="HCZ57" s="146"/>
      <c r="HDA57" s="146"/>
      <c r="HDB57" s="146"/>
      <c r="HDC57" s="146"/>
      <c r="HDD57" s="146"/>
      <c r="HDE57" s="146"/>
      <c r="HDF57" s="146"/>
      <c r="HDG57" s="146"/>
      <c r="HDH57" s="146"/>
      <c r="HDI57" s="146"/>
      <c r="HDJ57" s="146"/>
      <c r="HDK57" s="146"/>
      <c r="HDL57" s="146"/>
      <c r="HDM57" s="146"/>
      <c r="HDN57" s="146"/>
      <c r="HDO57" s="146"/>
      <c r="HDP57" s="146"/>
      <c r="HDQ57" s="146"/>
      <c r="HDR57" s="146"/>
      <c r="HDS57" s="146"/>
      <c r="HDT57" s="146"/>
      <c r="HDU57" s="146"/>
      <c r="HDV57" s="146"/>
      <c r="HDW57" s="146"/>
      <c r="HDX57" s="146"/>
      <c r="HDY57" s="146"/>
      <c r="HDZ57" s="146"/>
      <c r="HEA57" s="146"/>
      <c r="HEB57" s="146"/>
      <c r="HEC57" s="146"/>
      <c r="HED57" s="146"/>
      <c r="HEE57" s="146"/>
      <c r="HEF57" s="146"/>
      <c r="HEG57" s="146"/>
      <c r="HEH57" s="146"/>
      <c r="HEI57" s="146"/>
      <c r="HEJ57" s="146"/>
      <c r="HEK57" s="146"/>
      <c r="HEL57" s="146"/>
      <c r="HEM57" s="146"/>
      <c r="HEN57" s="146"/>
      <c r="HEO57" s="146"/>
      <c r="HEP57" s="146"/>
      <c r="HEQ57" s="146"/>
      <c r="HER57" s="146"/>
      <c r="HES57" s="146"/>
      <c r="HET57" s="146"/>
      <c r="HEU57" s="146"/>
      <c r="HEV57" s="146"/>
      <c r="HEW57" s="146"/>
      <c r="HEX57" s="146"/>
      <c r="HEY57" s="146"/>
      <c r="HEZ57" s="146"/>
      <c r="HFA57" s="146"/>
      <c r="HFB57" s="146"/>
      <c r="HFC57" s="146"/>
      <c r="HFD57" s="146"/>
      <c r="HFE57" s="146"/>
      <c r="HFF57" s="146"/>
      <c r="HFG57" s="146"/>
      <c r="HFH57" s="146"/>
      <c r="HFI57" s="146"/>
      <c r="HFJ57" s="146"/>
      <c r="HFK57" s="146"/>
      <c r="HFL57" s="146"/>
      <c r="HFM57" s="146"/>
      <c r="HFN57" s="146"/>
      <c r="HFO57" s="146"/>
      <c r="HFP57" s="146"/>
      <c r="HFQ57" s="146"/>
      <c r="HFR57" s="146"/>
      <c r="HFS57" s="146"/>
      <c r="HFT57" s="146"/>
      <c r="HFU57" s="146"/>
      <c r="HFV57" s="146"/>
      <c r="HFW57" s="146"/>
      <c r="HFX57" s="146"/>
      <c r="HFY57" s="146"/>
      <c r="HFZ57" s="146"/>
      <c r="HGA57" s="146"/>
      <c r="HGB57" s="146"/>
      <c r="HGC57" s="146"/>
      <c r="HGD57" s="146"/>
      <c r="HGE57" s="146"/>
      <c r="HGF57" s="146"/>
      <c r="HGG57" s="146"/>
      <c r="HGH57" s="146"/>
      <c r="HGI57" s="146"/>
      <c r="HGJ57" s="146"/>
      <c r="HGK57" s="146"/>
      <c r="HGL57" s="146"/>
      <c r="HGM57" s="146"/>
      <c r="HGN57" s="146"/>
      <c r="HGO57" s="146"/>
      <c r="HGP57" s="146"/>
      <c r="HGQ57" s="146"/>
      <c r="HGR57" s="146"/>
      <c r="HGS57" s="146"/>
      <c r="HGT57" s="146"/>
      <c r="HGU57" s="146"/>
      <c r="HGV57" s="146"/>
      <c r="HGW57" s="146"/>
      <c r="HGX57" s="146"/>
      <c r="HGY57" s="146"/>
      <c r="HGZ57" s="146"/>
      <c r="HHA57" s="146"/>
      <c r="HHB57" s="146"/>
      <c r="HHC57" s="146"/>
      <c r="HHD57" s="146"/>
      <c r="HHE57" s="146"/>
      <c r="HHF57" s="146"/>
      <c r="HHG57" s="146"/>
      <c r="HHH57" s="146"/>
      <c r="HHI57" s="146"/>
      <c r="HHJ57" s="146"/>
      <c r="HHK57" s="146"/>
      <c r="HHL57" s="146"/>
      <c r="HHM57" s="146"/>
      <c r="HHN57" s="146"/>
      <c r="HHO57" s="146"/>
      <c r="HHP57" s="146"/>
      <c r="HHQ57" s="146"/>
      <c r="HHR57" s="146"/>
      <c r="HHS57" s="146"/>
      <c r="HHT57" s="146"/>
      <c r="HHU57" s="146"/>
      <c r="HHV57" s="146"/>
      <c r="HHW57" s="146"/>
      <c r="HHX57" s="146"/>
      <c r="HHY57" s="146"/>
      <c r="HHZ57" s="146"/>
      <c r="HIA57" s="146"/>
      <c r="HIB57" s="146"/>
      <c r="HIC57" s="146"/>
      <c r="HID57" s="146"/>
      <c r="HIE57" s="146"/>
      <c r="HIF57" s="146"/>
      <c r="HIG57" s="146"/>
      <c r="HIH57" s="146"/>
      <c r="HII57" s="146"/>
      <c r="HIJ57" s="146"/>
      <c r="HIK57" s="146"/>
      <c r="HIL57" s="146"/>
      <c r="HIM57" s="146"/>
      <c r="HIN57" s="146"/>
      <c r="HIO57" s="146"/>
      <c r="HIP57" s="146"/>
      <c r="HIQ57" s="146"/>
      <c r="HIR57" s="146"/>
      <c r="HIS57" s="146"/>
      <c r="HIT57" s="146"/>
      <c r="HIU57" s="146"/>
      <c r="HIV57" s="146"/>
      <c r="HIW57" s="146"/>
      <c r="HIX57" s="146"/>
      <c r="HIY57" s="146"/>
      <c r="HIZ57" s="146"/>
      <c r="HJA57" s="146"/>
      <c r="HJB57" s="146"/>
      <c r="HJC57" s="146"/>
      <c r="HJD57" s="146"/>
      <c r="HJE57" s="146"/>
      <c r="HJF57" s="146"/>
      <c r="HJG57" s="146"/>
      <c r="HJH57" s="146"/>
      <c r="HJI57" s="146"/>
      <c r="HJJ57" s="146"/>
      <c r="HJK57" s="146"/>
      <c r="HJL57" s="146"/>
      <c r="HJM57" s="146"/>
      <c r="HJN57" s="146"/>
      <c r="HJO57" s="146"/>
      <c r="HJP57" s="146"/>
      <c r="HJQ57" s="146"/>
      <c r="HJR57" s="146"/>
      <c r="HJS57" s="146"/>
      <c r="HJT57" s="146"/>
      <c r="HJU57" s="146"/>
      <c r="HJV57" s="146"/>
      <c r="HJW57" s="146"/>
      <c r="HJX57" s="146"/>
      <c r="HJY57" s="146"/>
      <c r="HJZ57" s="146"/>
      <c r="HKA57" s="146"/>
      <c r="HKB57" s="146"/>
      <c r="HKC57" s="146"/>
      <c r="HKD57" s="146"/>
      <c r="HKE57" s="146"/>
      <c r="HKF57" s="146"/>
      <c r="HKG57" s="146"/>
      <c r="HKH57" s="146"/>
      <c r="HKI57" s="146"/>
      <c r="HKJ57" s="146"/>
      <c r="HKK57" s="146"/>
      <c r="HKL57" s="146"/>
      <c r="HKM57" s="146"/>
      <c r="HKN57" s="146"/>
      <c r="HKO57" s="146"/>
      <c r="HKP57" s="146"/>
      <c r="HKQ57" s="146"/>
      <c r="HKR57" s="146"/>
      <c r="HKS57" s="146"/>
      <c r="HKT57" s="146"/>
      <c r="HKU57" s="146"/>
      <c r="HKV57" s="146"/>
      <c r="HKW57" s="146"/>
      <c r="HKX57" s="146"/>
      <c r="HKY57" s="146"/>
      <c r="HKZ57" s="146"/>
      <c r="HLA57" s="146"/>
      <c r="HLB57" s="146"/>
      <c r="HLC57" s="146"/>
      <c r="HLD57" s="146"/>
      <c r="HLE57" s="146"/>
      <c r="HLF57" s="146"/>
      <c r="HLG57" s="146"/>
      <c r="HLH57" s="146"/>
      <c r="HLI57" s="146"/>
      <c r="HLJ57" s="146"/>
      <c r="HLK57" s="146"/>
      <c r="HLL57" s="146"/>
      <c r="HLM57" s="146"/>
      <c r="HLN57" s="146"/>
      <c r="HLO57" s="146"/>
      <c r="HLP57" s="146"/>
      <c r="HLQ57" s="146"/>
      <c r="HLR57" s="146"/>
      <c r="HLS57" s="146"/>
      <c r="HLT57" s="146"/>
      <c r="HLU57" s="146"/>
      <c r="HLV57" s="146"/>
      <c r="HLW57" s="146"/>
      <c r="HLX57" s="146"/>
      <c r="HLY57" s="146"/>
      <c r="HLZ57" s="146"/>
      <c r="HMA57" s="146"/>
      <c r="HMB57" s="146"/>
      <c r="HMC57" s="146"/>
      <c r="HMD57" s="146"/>
      <c r="HME57" s="146"/>
      <c r="HMF57" s="146"/>
      <c r="HMG57" s="146"/>
      <c r="HMH57" s="146"/>
      <c r="HMI57" s="146"/>
      <c r="HMJ57" s="146"/>
      <c r="HMK57" s="146"/>
      <c r="HML57" s="146"/>
      <c r="HMM57" s="146"/>
      <c r="HMN57" s="146"/>
      <c r="HMO57" s="146"/>
      <c r="HMP57" s="146"/>
      <c r="HMQ57" s="146"/>
      <c r="HMR57" s="146"/>
      <c r="HMS57" s="146"/>
      <c r="HMT57" s="146"/>
      <c r="HMU57" s="146"/>
      <c r="HMV57" s="146"/>
      <c r="HMW57" s="146"/>
      <c r="HMX57" s="146"/>
      <c r="HMY57" s="146"/>
      <c r="HMZ57" s="146"/>
      <c r="HNA57" s="146"/>
      <c r="HNB57" s="146"/>
      <c r="HNC57" s="146"/>
      <c r="HND57" s="146"/>
      <c r="HNE57" s="146"/>
      <c r="HNF57" s="146"/>
      <c r="HNG57" s="146"/>
      <c r="HNH57" s="146"/>
      <c r="HNI57" s="146"/>
      <c r="HNJ57" s="146"/>
      <c r="HNK57" s="146"/>
      <c r="HNL57" s="146"/>
      <c r="HNM57" s="146"/>
      <c r="HNN57" s="146"/>
      <c r="HNO57" s="146"/>
      <c r="HNP57" s="146"/>
      <c r="HNQ57" s="146"/>
      <c r="HNR57" s="146"/>
      <c r="HNS57" s="146"/>
      <c r="HNT57" s="146"/>
      <c r="HNU57" s="146"/>
      <c r="HNV57" s="146"/>
      <c r="HNW57" s="146"/>
      <c r="HNX57" s="146"/>
      <c r="HNY57" s="146"/>
      <c r="HNZ57" s="146"/>
      <c r="HOA57" s="146"/>
      <c r="HOB57" s="146"/>
      <c r="HOC57" s="146"/>
      <c r="HOD57" s="146"/>
      <c r="HOE57" s="146"/>
      <c r="HOF57" s="146"/>
      <c r="HOG57" s="146"/>
      <c r="HOH57" s="146"/>
      <c r="HOI57" s="146"/>
      <c r="HOJ57" s="146"/>
      <c r="HOK57" s="146"/>
      <c r="HOL57" s="146"/>
      <c r="HOM57" s="146"/>
      <c r="HON57" s="146"/>
      <c r="HOO57" s="146"/>
      <c r="HOP57" s="146"/>
      <c r="HOQ57" s="146"/>
      <c r="HOR57" s="146"/>
      <c r="HOS57" s="146"/>
      <c r="HOT57" s="146"/>
      <c r="HOU57" s="146"/>
      <c r="HOV57" s="146"/>
      <c r="HOW57" s="146"/>
      <c r="HOX57" s="146"/>
      <c r="HOY57" s="146"/>
      <c r="HOZ57" s="146"/>
      <c r="HPA57" s="146"/>
      <c r="HPB57" s="146"/>
      <c r="HPC57" s="146"/>
      <c r="HPD57" s="146"/>
      <c r="HPE57" s="146"/>
      <c r="HPF57" s="146"/>
      <c r="HPG57" s="146"/>
      <c r="HPH57" s="146"/>
      <c r="HPI57" s="146"/>
      <c r="HPJ57" s="146"/>
      <c r="HPK57" s="146"/>
      <c r="HPL57" s="146"/>
      <c r="HPM57" s="146"/>
      <c r="HPN57" s="146"/>
      <c r="HPO57" s="146"/>
      <c r="HPP57" s="146"/>
      <c r="HPQ57" s="146"/>
      <c r="HPR57" s="146"/>
      <c r="HPS57" s="146"/>
      <c r="HPT57" s="146"/>
      <c r="HPU57" s="146"/>
      <c r="HPV57" s="146"/>
      <c r="HPW57" s="146"/>
      <c r="HPX57" s="146"/>
      <c r="HPY57" s="146"/>
      <c r="HPZ57" s="146"/>
      <c r="HQA57" s="146"/>
      <c r="HQB57" s="146"/>
      <c r="HQC57" s="146"/>
      <c r="HQD57" s="146"/>
      <c r="HQE57" s="146"/>
      <c r="HQF57" s="146"/>
      <c r="HQG57" s="146"/>
      <c r="HQH57" s="146"/>
      <c r="HQI57" s="146"/>
      <c r="HQJ57" s="146"/>
      <c r="HQK57" s="146"/>
      <c r="HQL57" s="146"/>
      <c r="HQM57" s="146"/>
      <c r="HQN57" s="146"/>
      <c r="HQO57" s="146"/>
      <c r="HQP57" s="146"/>
      <c r="HQQ57" s="146"/>
      <c r="HQR57" s="146"/>
      <c r="HQS57" s="146"/>
      <c r="HQT57" s="146"/>
      <c r="HQU57" s="146"/>
      <c r="HQV57" s="146"/>
      <c r="HQW57" s="146"/>
      <c r="HQX57" s="146"/>
      <c r="HQY57" s="146"/>
      <c r="HQZ57" s="146"/>
      <c r="HRA57" s="146"/>
      <c r="HRB57" s="146"/>
      <c r="HRC57" s="146"/>
      <c r="HRD57" s="146"/>
      <c r="HRE57" s="146"/>
      <c r="HRF57" s="146"/>
      <c r="HRG57" s="146"/>
      <c r="HRH57" s="146"/>
      <c r="HRI57" s="146"/>
      <c r="HRJ57" s="146"/>
      <c r="HRK57" s="146"/>
      <c r="HRL57" s="146"/>
      <c r="HRM57" s="146"/>
      <c r="HRN57" s="146"/>
      <c r="HRO57" s="146"/>
      <c r="HRP57" s="146"/>
      <c r="HRQ57" s="146"/>
      <c r="HRR57" s="146"/>
      <c r="HRS57" s="146"/>
      <c r="HRT57" s="146"/>
      <c r="HRU57" s="146"/>
      <c r="HRV57" s="146"/>
      <c r="HRW57" s="146"/>
      <c r="HRX57" s="146"/>
      <c r="HRY57" s="146"/>
      <c r="HRZ57" s="146"/>
      <c r="HSA57" s="146"/>
      <c r="HSB57" s="146"/>
      <c r="HSC57" s="146"/>
      <c r="HSD57" s="146"/>
      <c r="HSE57" s="146"/>
      <c r="HSF57" s="146"/>
      <c r="HSG57" s="146"/>
      <c r="HSH57" s="146"/>
      <c r="HSI57" s="146"/>
      <c r="HSJ57" s="146"/>
      <c r="HSK57" s="146"/>
      <c r="HSL57" s="146"/>
      <c r="HSM57" s="146"/>
      <c r="HSN57" s="146"/>
      <c r="HSO57" s="146"/>
      <c r="HSP57" s="146"/>
      <c r="HSQ57" s="146"/>
      <c r="HSR57" s="146"/>
      <c r="HSS57" s="146"/>
      <c r="HST57" s="146"/>
      <c r="HSU57" s="146"/>
      <c r="HSV57" s="146"/>
      <c r="HSW57" s="146"/>
      <c r="HSX57" s="146"/>
      <c r="HSY57" s="146"/>
      <c r="HSZ57" s="146"/>
      <c r="HTA57" s="146"/>
      <c r="HTB57" s="146"/>
      <c r="HTC57" s="146"/>
      <c r="HTD57" s="146"/>
      <c r="HTE57" s="146"/>
      <c r="HTF57" s="146"/>
      <c r="HTG57" s="146"/>
      <c r="HTH57" s="146"/>
      <c r="HTI57" s="146"/>
      <c r="HTJ57" s="146"/>
      <c r="HTK57" s="146"/>
      <c r="HTL57" s="146"/>
      <c r="HTM57" s="146"/>
      <c r="HTN57" s="146"/>
      <c r="HTO57" s="146"/>
      <c r="HTP57" s="146"/>
      <c r="HTQ57" s="146"/>
      <c r="HTR57" s="146"/>
      <c r="HTS57" s="146"/>
      <c r="HTT57" s="146"/>
      <c r="HTU57" s="146"/>
      <c r="HTV57" s="146"/>
      <c r="HTW57" s="146"/>
      <c r="HTX57" s="146"/>
      <c r="HTY57" s="146"/>
      <c r="HTZ57" s="146"/>
      <c r="HUA57" s="146"/>
      <c r="HUB57" s="146"/>
      <c r="HUC57" s="146"/>
      <c r="HUD57" s="146"/>
      <c r="HUE57" s="146"/>
      <c r="HUF57" s="146"/>
      <c r="HUG57" s="146"/>
      <c r="HUH57" s="146"/>
      <c r="HUI57" s="146"/>
      <c r="HUJ57" s="146"/>
      <c r="HUK57" s="146"/>
      <c r="HUL57" s="146"/>
      <c r="HUM57" s="146"/>
      <c r="HUN57" s="146"/>
      <c r="HUO57" s="146"/>
      <c r="HUP57" s="146"/>
      <c r="HUQ57" s="146"/>
      <c r="HUR57" s="146"/>
      <c r="HUS57" s="146"/>
      <c r="HUT57" s="146"/>
      <c r="HUU57" s="146"/>
      <c r="HUV57" s="146"/>
      <c r="HUW57" s="146"/>
      <c r="HUX57" s="146"/>
      <c r="HUY57" s="146"/>
      <c r="HUZ57" s="146"/>
      <c r="HVA57" s="146"/>
      <c r="HVB57" s="146"/>
      <c r="HVC57" s="146"/>
      <c r="HVD57" s="146"/>
      <c r="HVE57" s="146"/>
      <c r="HVF57" s="146"/>
      <c r="HVG57" s="146"/>
      <c r="HVH57" s="146"/>
      <c r="HVI57" s="146"/>
      <c r="HVJ57" s="146"/>
      <c r="HVK57" s="146"/>
      <c r="HVL57" s="146"/>
      <c r="HVM57" s="146"/>
      <c r="HVN57" s="146"/>
      <c r="HVO57" s="146"/>
      <c r="HVP57" s="146"/>
      <c r="HVQ57" s="146"/>
      <c r="HVR57" s="146"/>
      <c r="HVS57" s="146"/>
      <c r="HVT57" s="146"/>
      <c r="HVU57" s="146"/>
      <c r="HVV57" s="146"/>
      <c r="HVW57" s="146"/>
      <c r="HVX57" s="146"/>
      <c r="HVY57" s="146"/>
      <c r="HVZ57" s="146"/>
      <c r="HWA57" s="146"/>
      <c r="HWB57" s="146"/>
      <c r="HWC57" s="146"/>
      <c r="HWD57" s="146"/>
      <c r="HWE57" s="146"/>
      <c r="HWF57" s="146"/>
      <c r="HWG57" s="146"/>
      <c r="HWH57" s="146"/>
      <c r="HWI57" s="146"/>
      <c r="HWJ57" s="146"/>
      <c r="HWK57" s="146"/>
      <c r="HWL57" s="146"/>
      <c r="HWM57" s="146"/>
      <c r="HWN57" s="146"/>
      <c r="HWO57" s="146"/>
      <c r="HWP57" s="146"/>
      <c r="HWQ57" s="146"/>
      <c r="HWR57" s="146"/>
      <c r="HWS57" s="146"/>
      <c r="HWT57" s="146"/>
      <c r="HWU57" s="146"/>
      <c r="HWV57" s="146"/>
      <c r="HWW57" s="146"/>
      <c r="HWX57" s="146"/>
      <c r="HWY57" s="146"/>
      <c r="HWZ57" s="146"/>
      <c r="HXA57" s="146"/>
      <c r="HXB57" s="146"/>
      <c r="HXC57" s="146"/>
      <c r="HXD57" s="146"/>
      <c r="HXE57" s="146"/>
      <c r="HXF57" s="146"/>
      <c r="HXG57" s="146"/>
      <c r="HXH57" s="146"/>
      <c r="HXI57" s="146"/>
      <c r="HXJ57" s="146"/>
      <c r="HXK57" s="146"/>
      <c r="HXL57" s="146"/>
      <c r="HXM57" s="146"/>
      <c r="HXN57" s="146"/>
      <c r="HXO57" s="146"/>
      <c r="HXP57" s="146"/>
      <c r="HXQ57" s="146"/>
      <c r="HXR57" s="146"/>
      <c r="HXS57" s="146"/>
      <c r="HXT57" s="146"/>
      <c r="HXU57" s="146"/>
      <c r="HXV57" s="146"/>
      <c r="HXW57" s="146"/>
      <c r="HXX57" s="146"/>
      <c r="HXY57" s="146"/>
      <c r="HXZ57" s="146"/>
      <c r="HYA57" s="146"/>
      <c r="HYB57" s="146"/>
      <c r="HYC57" s="146"/>
      <c r="HYD57" s="146"/>
      <c r="HYE57" s="146"/>
      <c r="HYF57" s="146"/>
      <c r="HYG57" s="146"/>
      <c r="HYH57" s="146"/>
      <c r="HYI57" s="146"/>
      <c r="HYJ57" s="146"/>
      <c r="HYK57" s="146"/>
      <c r="HYL57" s="146"/>
      <c r="HYM57" s="146"/>
      <c r="HYN57" s="146"/>
      <c r="HYO57" s="146"/>
      <c r="HYP57" s="146"/>
      <c r="HYQ57" s="146"/>
      <c r="HYR57" s="146"/>
      <c r="HYS57" s="146"/>
      <c r="HYT57" s="146"/>
      <c r="HYU57" s="146"/>
      <c r="HYV57" s="146"/>
      <c r="HYW57" s="146"/>
      <c r="HYX57" s="146"/>
      <c r="HYY57" s="146"/>
      <c r="HYZ57" s="146"/>
      <c r="HZA57" s="146"/>
      <c r="HZB57" s="146"/>
      <c r="HZC57" s="146"/>
      <c r="HZD57" s="146"/>
      <c r="HZE57" s="146"/>
      <c r="HZF57" s="146"/>
      <c r="HZG57" s="146"/>
      <c r="HZH57" s="146"/>
      <c r="HZI57" s="146"/>
      <c r="HZJ57" s="146"/>
      <c r="HZK57" s="146"/>
      <c r="HZL57" s="146"/>
      <c r="HZM57" s="146"/>
      <c r="HZN57" s="146"/>
      <c r="HZO57" s="146"/>
      <c r="HZP57" s="146"/>
      <c r="HZQ57" s="146"/>
      <c r="HZR57" s="146"/>
      <c r="HZS57" s="146"/>
      <c r="HZT57" s="146"/>
      <c r="HZU57" s="146"/>
      <c r="HZV57" s="146"/>
      <c r="HZW57" s="146"/>
      <c r="HZX57" s="146"/>
      <c r="HZY57" s="146"/>
      <c r="HZZ57" s="146"/>
      <c r="IAA57" s="146"/>
      <c r="IAB57" s="146"/>
      <c r="IAC57" s="146"/>
      <c r="IAD57" s="146"/>
      <c r="IAE57" s="146"/>
      <c r="IAF57" s="146"/>
      <c r="IAG57" s="146"/>
      <c r="IAH57" s="146"/>
      <c r="IAI57" s="146"/>
      <c r="IAJ57" s="146"/>
      <c r="IAK57" s="146"/>
      <c r="IAL57" s="146"/>
      <c r="IAM57" s="146"/>
      <c r="IAN57" s="146"/>
      <c r="IAO57" s="146"/>
      <c r="IAP57" s="146"/>
      <c r="IAQ57" s="146"/>
      <c r="IAR57" s="146"/>
      <c r="IAS57" s="146"/>
      <c r="IAT57" s="146"/>
      <c r="IAU57" s="146"/>
      <c r="IAV57" s="146"/>
      <c r="IAW57" s="146"/>
      <c r="IAX57" s="146"/>
      <c r="IAY57" s="146"/>
      <c r="IAZ57" s="146"/>
      <c r="IBA57" s="146"/>
      <c r="IBB57" s="146"/>
      <c r="IBC57" s="146"/>
      <c r="IBD57" s="146"/>
      <c r="IBE57" s="146"/>
      <c r="IBF57" s="146"/>
      <c r="IBG57" s="146"/>
      <c r="IBH57" s="146"/>
      <c r="IBI57" s="146"/>
      <c r="IBJ57" s="146"/>
      <c r="IBK57" s="146"/>
      <c r="IBL57" s="146"/>
      <c r="IBM57" s="146"/>
      <c r="IBN57" s="146"/>
      <c r="IBO57" s="146"/>
      <c r="IBP57" s="146"/>
      <c r="IBQ57" s="146"/>
      <c r="IBR57" s="146"/>
      <c r="IBS57" s="146"/>
      <c r="IBT57" s="146"/>
      <c r="IBU57" s="146"/>
      <c r="IBV57" s="146"/>
      <c r="IBW57" s="146"/>
      <c r="IBX57" s="146"/>
      <c r="IBY57" s="146"/>
      <c r="IBZ57" s="146"/>
      <c r="ICA57" s="146"/>
      <c r="ICB57" s="146"/>
      <c r="ICC57" s="146"/>
      <c r="ICD57" s="146"/>
      <c r="ICE57" s="146"/>
      <c r="ICF57" s="146"/>
      <c r="ICG57" s="146"/>
      <c r="ICH57" s="146"/>
      <c r="ICI57" s="146"/>
      <c r="ICJ57" s="146"/>
      <c r="ICK57" s="146"/>
      <c r="ICL57" s="146"/>
      <c r="ICM57" s="146"/>
      <c r="ICN57" s="146"/>
      <c r="ICO57" s="146"/>
      <c r="ICP57" s="146"/>
      <c r="ICQ57" s="146"/>
      <c r="ICR57" s="146"/>
      <c r="ICS57" s="146"/>
      <c r="ICT57" s="146"/>
      <c r="ICU57" s="146"/>
      <c r="ICV57" s="146"/>
      <c r="ICW57" s="146"/>
      <c r="ICX57" s="146"/>
      <c r="ICY57" s="146"/>
      <c r="ICZ57" s="146"/>
      <c r="IDA57" s="146"/>
      <c r="IDB57" s="146"/>
      <c r="IDC57" s="146"/>
      <c r="IDD57" s="146"/>
      <c r="IDE57" s="146"/>
      <c r="IDF57" s="146"/>
      <c r="IDG57" s="146"/>
      <c r="IDH57" s="146"/>
      <c r="IDI57" s="146"/>
      <c r="IDJ57" s="146"/>
      <c r="IDK57" s="146"/>
      <c r="IDL57" s="146"/>
      <c r="IDM57" s="146"/>
      <c r="IDN57" s="146"/>
      <c r="IDO57" s="146"/>
      <c r="IDP57" s="146"/>
      <c r="IDQ57" s="146"/>
      <c r="IDR57" s="146"/>
      <c r="IDS57" s="146"/>
      <c r="IDT57" s="146"/>
      <c r="IDU57" s="146"/>
      <c r="IDV57" s="146"/>
      <c r="IDW57" s="146"/>
      <c r="IDX57" s="146"/>
      <c r="IDY57" s="146"/>
      <c r="IDZ57" s="146"/>
      <c r="IEA57" s="146"/>
      <c r="IEB57" s="146"/>
      <c r="IEC57" s="146"/>
      <c r="IED57" s="146"/>
      <c r="IEE57" s="146"/>
      <c r="IEF57" s="146"/>
      <c r="IEG57" s="146"/>
      <c r="IEH57" s="146"/>
      <c r="IEI57" s="146"/>
      <c r="IEJ57" s="146"/>
      <c r="IEK57" s="146"/>
      <c r="IEL57" s="146"/>
      <c r="IEM57" s="146"/>
      <c r="IEN57" s="146"/>
      <c r="IEO57" s="146"/>
      <c r="IEP57" s="146"/>
      <c r="IEQ57" s="146"/>
      <c r="IER57" s="146"/>
      <c r="IES57" s="146"/>
      <c r="IET57" s="146"/>
      <c r="IEU57" s="146"/>
      <c r="IEV57" s="146"/>
      <c r="IEW57" s="146"/>
      <c r="IEX57" s="146"/>
      <c r="IEY57" s="146"/>
      <c r="IEZ57" s="146"/>
      <c r="IFA57" s="146"/>
      <c r="IFB57" s="146"/>
      <c r="IFC57" s="146"/>
      <c r="IFD57" s="146"/>
      <c r="IFE57" s="146"/>
      <c r="IFF57" s="146"/>
      <c r="IFG57" s="146"/>
      <c r="IFH57" s="146"/>
      <c r="IFI57" s="146"/>
      <c r="IFJ57" s="146"/>
      <c r="IFK57" s="146"/>
      <c r="IFL57" s="146"/>
      <c r="IFM57" s="146"/>
      <c r="IFN57" s="146"/>
      <c r="IFO57" s="146"/>
      <c r="IFP57" s="146"/>
      <c r="IFQ57" s="146"/>
      <c r="IFR57" s="146"/>
      <c r="IFS57" s="146"/>
      <c r="IFT57" s="146"/>
      <c r="IFU57" s="146"/>
      <c r="IFV57" s="146"/>
      <c r="IFW57" s="146"/>
      <c r="IFX57" s="146"/>
      <c r="IFY57" s="146"/>
      <c r="IFZ57" s="146"/>
      <c r="IGA57" s="146"/>
      <c r="IGB57" s="146"/>
      <c r="IGC57" s="146"/>
      <c r="IGD57" s="146"/>
      <c r="IGE57" s="146"/>
      <c r="IGF57" s="146"/>
      <c r="IGG57" s="146"/>
      <c r="IGH57" s="146"/>
      <c r="IGI57" s="146"/>
      <c r="IGJ57" s="146"/>
      <c r="IGK57" s="146"/>
      <c r="IGL57" s="146"/>
      <c r="IGM57" s="146"/>
      <c r="IGN57" s="146"/>
      <c r="IGO57" s="146"/>
      <c r="IGP57" s="146"/>
      <c r="IGQ57" s="146"/>
      <c r="IGR57" s="146"/>
      <c r="IGS57" s="146"/>
      <c r="IGT57" s="146"/>
      <c r="IGU57" s="146"/>
      <c r="IGV57" s="146"/>
      <c r="IGW57" s="146"/>
      <c r="IGX57" s="146"/>
      <c r="IGY57" s="146"/>
      <c r="IGZ57" s="146"/>
      <c r="IHA57" s="146"/>
      <c r="IHB57" s="146"/>
      <c r="IHC57" s="146"/>
      <c r="IHD57" s="146"/>
      <c r="IHE57" s="146"/>
      <c r="IHF57" s="146"/>
      <c r="IHG57" s="146"/>
      <c r="IHH57" s="146"/>
      <c r="IHI57" s="146"/>
      <c r="IHJ57" s="146"/>
      <c r="IHK57" s="146"/>
      <c r="IHL57" s="146"/>
      <c r="IHM57" s="146"/>
      <c r="IHN57" s="146"/>
      <c r="IHO57" s="146"/>
      <c r="IHP57" s="146"/>
      <c r="IHQ57" s="146"/>
      <c r="IHR57" s="146"/>
      <c r="IHS57" s="146"/>
      <c r="IHT57" s="146"/>
      <c r="IHU57" s="146"/>
      <c r="IHV57" s="146"/>
      <c r="IHW57" s="146"/>
      <c r="IHX57" s="146"/>
      <c r="IHY57" s="146"/>
      <c r="IHZ57" s="146"/>
      <c r="IIA57" s="146"/>
      <c r="IIB57" s="146"/>
      <c r="IIC57" s="146"/>
      <c r="IID57" s="146"/>
      <c r="IIE57" s="146"/>
      <c r="IIF57" s="146"/>
      <c r="IIG57" s="146"/>
      <c r="IIH57" s="146"/>
      <c r="III57" s="146"/>
      <c r="IIJ57" s="146"/>
      <c r="IIK57" s="146"/>
      <c r="IIL57" s="146"/>
      <c r="IIM57" s="146"/>
      <c r="IIN57" s="146"/>
      <c r="IIO57" s="146"/>
      <c r="IIP57" s="146"/>
      <c r="IIQ57" s="146"/>
      <c r="IIR57" s="146"/>
      <c r="IIS57" s="146"/>
      <c r="IIT57" s="146"/>
      <c r="IIU57" s="146"/>
      <c r="IIV57" s="146"/>
      <c r="IIW57" s="146"/>
      <c r="IIX57" s="146"/>
      <c r="IIY57" s="146"/>
      <c r="IIZ57" s="146"/>
      <c r="IJA57" s="146"/>
      <c r="IJB57" s="146"/>
      <c r="IJC57" s="146"/>
      <c r="IJD57" s="146"/>
      <c r="IJE57" s="146"/>
      <c r="IJF57" s="146"/>
      <c r="IJG57" s="146"/>
      <c r="IJH57" s="146"/>
      <c r="IJI57" s="146"/>
      <c r="IJJ57" s="146"/>
      <c r="IJK57" s="146"/>
      <c r="IJL57" s="146"/>
      <c r="IJM57" s="146"/>
      <c r="IJN57" s="146"/>
      <c r="IJO57" s="146"/>
      <c r="IJP57" s="146"/>
      <c r="IJQ57" s="146"/>
      <c r="IJR57" s="146"/>
      <c r="IJS57" s="146"/>
      <c r="IJT57" s="146"/>
      <c r="IJU57" s="146"/>
      <c r="IJV57" s="146"/>
      <c r="IJW57" s="146"/>
      <c r="IJX57" s="146"/>
      <c r="IJY57" s="146"/>
      <c r="IJZ57" s="146"/>
      <c r="IKA57" s="146"/>
      <c r="IKB57" s="146"/>
      <c r="IKC57" s="146"/>
      <c r="IKD57" s="146"/>
      <c r="IKE57" s="146"/>
      <c r="IKF57" s="146"/>
      <c r="IKG57" s="146"/>
      <c r="IKH57" s="146"/>
      <c r="IKI57" s="146"/>
      <c r="IKJ57" s="146"/>
      <c r="IKK57" s="146"/>
      <c r="IKL57" s="146"/>
      <c r="IKM57" s="146"/>
      <c r="IKN57" s="146"/>
      <c r="IKO57" s="146"/>
      <c r="IKP57" s="146"/>
      <c r="IKQ57" s="146"/>
      <c r="IKR57" s="146"/>
      <c r="IKS57" s="146"/>
      <c r="IKT57" s="146"/>
      <c r="IKU57" s="146"/>
      <c r="IKV57" s="146"/>
      <c r="IKW57" s="146"/>
      <c r="IKX57" s="146"/>
      <c r="IKY57" s="146"/>
      <c r="IKZ57" s="146"/>
      <c r="ILA57" s="146"/>
      <c r="ILB57" s="146"/>
      <c r="ILC57" s="146"/>
      <c r="ILD57" s="146"/>
      <c r="ILE57" s="146"/>
      <c r="ILF57" s="146"/>
      <c r="ILG57" s="146"/>
      <c r="ILH57" s="146"/>
      <c r="ILI57" s="146"/>
      <c r="ILJ57" s="146"/>
      <c r="ILK57" s="146"/>
      <c r="ILL57" s="146"/>
      <c r="ILM57" s="146"/>
      <c r="ILN57" s="146"/>
      <c r="ILO57" s="146"/>
      <c r="ILP57" s="146"/>
      <c r="ILQ57" s="146"/>
      <c r="ILR57" s="146"/>
      <c r="ILS57" s="146"/>
      <c r="ILT57" s="146"/>
      <c r="ILU57" s="146"/>
      <c r="ILV57" s="146"/>
      <c r="ILW57" s="146"/>
      <c r="ILX57" s="146"/>
      <c r="ILY57" s="146"/>
      <c r="ILZ57" s="146"/>
      <c r="IMA57" s="146"/>
      <c r="IMB57" s="146"/>
      <c r="IMC57" s="146"/>
      <c r="IMD57" s="146"/>
      <c r="IME57" s="146"/>
      <c r="IMF57" s="146"/>
      <c r="IMG57" s="146"/>
      <c r="IMH57" s="146"/>
      <c r="IMI57" s="146"/>
      <c r="IMJ57" s="146"/>
      <c r="IMK57" s="146"/>
      <c r="IML57" s="146"/>
      <c r="IMM57" s="146"/>
      <c r="IMN57" s="146"/>
      <c r="IMO57" s="146"/>
      <c r="IMP57" s="146"/>
      <c r="IMQ57" s="146"/>
      <c r="IMR57" s="146"/>
      <c r="IMS57" s="146"/>
      <c r="IMT57" s="146"/>
      <c r="IMU57" s="146"/>
      <c r="IMV57" s="146"/>
      <c r="IMW57" s="146"/>
      <c r="IMX57" s="146"/>
      <c r="IMY57" s="146"/>
      <c r="IMZ57" s="146"/>
      <c r="INA57" s="146"/>
      <c r="INB57" s="146"/>
      <c r="INC57" s="146"/>
      <c r="IND57" s="146"/>
      <c r="INE57" s="146"/>
      <c r="INF57" s="146"/>
      <c r="ING57" s="146"/>
      <c r="INH57" s="146"/>
      <c r="INI57" s="146"/>
      <c r="INJ57" s="146"/>
      <c r="INK57" s="146"/>
      <c r="INL57" s="146"/>
      <c r="INM57" s="146"/>
      <c r="INN57" s="146"/>
      <c r="INO57" s="146"/>
      <c r="INP57" s="146"/>
      <c r="INQ57" s="146"/>
      <c r="INR57" s="146"/>
      <c r="INS57" s="146"/>
      <c r="INT57" s="146"/>
      <c r="INU57" s="146"/>
      <c r="INV57" s="146"/>
      <c r="INW57" s="146"/>
      <c r="INX57" s="146"/>
      <c r="INY57" s="146"/>
      <c r="INZ57" s="146"/>
      <c r="IOA57" s="146"/>
      <c r="IOB57" s="146"/>
      <c r="IOC57" s="146"/>
      <c r="IOD57" s="146"/>
      <c r="IOE57" s="146"/>
      <c r="IOF57" s="146"/>
      <c r="IOG57" s="146"/>
      <c r="IOH57" s="146"/>
      <c r="IOI57" s="146"/>
      <c r="IOJ57" s="146"/>
      <c r="IOK57" s="146"/>
      <c r="IOL57" s="146"/>
      <c r="IOM57" s="146"/>
      <c r="ION57" s="146"/>
      <c r="IOO57" s="146"/>
      <c r="IOP57" s="146"/>
      <c r="IOQ57" s="146"/>
      <c r="IOR57" s="146"/>
      <c r="IOS57" s="146"/>
      <c r="IOT57" s="146"/>
      <c r="IOU57" s="146"/>
      <c r="IOV57" s="146"/>
      <c r="IOW57" s="146"/>
      <c r="IOX57" s="146"/>
      <c r="IOY57" s="146"/>
      <c r="IOZ57" s="146"/>
      <c r="IPA57" s="146"/>
      <c r="IPB57" s="146"/>
      <c r="IPC57" s="146"/>
      <c r="IPD57" s="146"/>
      <c r="IPE57" s="146"/>
      <c r="IPF57" s="146"/>
      <c r="IPG57" s="146"/>
      <c r="IPH57" s="146"/>
      <c r="IPI57" s="146"/>
      <c r="IPJ57" s="146"/>
      <c r="IPK57" s="146"/>
      <c r="IPL57" s="146"/>
      <c r="IPM57" s="146"/>
      <c r="IPN57" s="146"/>
      <c r="IPO57" s="146"/>
      <c r="IPP57" s="146"/>
      <c r="IPQ57" s="146"/>
      <c r="IPR57" s="146"/>
      <c r="IPS57" s="146"/>
      <c r="IPT57" s="146"/>
      <c r="IPU57" s="146"/>
      <c r="IPV57" s="146"/>
      <c r="IPW57" s="146"/>
      <c r="IPX57" s="146"/>
      <c r="IPY57" s="146"/>
      <c r="IPZ57" s="146"/>
      <c r="IQA57" s="146"/>
      <c r="IQB57" s="146"/>
      <c r="IQC57" s="146"/>
      <c r="IQD57" s="146"/>
      <c r="IQE57" s="146"/>
      <c r="IQF57" s="146"/>
      <c r="IQG57" s="146"/>
      <c r="IQH57" s="146"/>
      <c r="IQI57" s="146"/>
      <c r="IQJ57" s="146"/>
      <c r="IQK57" s="146"/>
      <c r="IQL57" s="146"/>
      <c r="IQM57" s="146"/>
      <c r="IQN57" s="146"/>
      <c r="IQO57" s="146"/>
      <c r="IQP57" s="146"/>
      <c r="IQQ57" s="146"/>
      <c r="IQR57" s="146"/>
      <c r="IQS57" s="146"/>
      <c r="IQT57" s="146"/>
      <c r="IQU57" s="146"/>
      <c r="IQV57" s="146"/>
      <c r="IQW57" s="146"/>
      <c r="IQX57" s="146"/>
      <c r="IQY57" s="146"/>
      <c r="IQZ57" s="146"/>
      <c r="IRA57" s="146"/>
      <c r="IRB57" s="146"/>
      <c r="IRC57" s="146"/>
      <c r="IRD57" s="146"/>
      <c r="IRE57" s="146"/>
      <c r="IRF57" s="146"/>
      <c r="IRG57" s="146"/>
      <c r="IRH57" s="146"/>
      <c r="IRI57" s="146"/>
      <c r="IRJ57" s="146"/>
      <c r="IRK57" s="146"/>
      <c r="IRL57" s="146"/>
      <c r="IRM57" s="146"/>
      <c r="IRN57" s="146"/>
      <c r="IRO57" s="146"/>
      <c r="IRP57" s="146"/>
      <c r="IRQ57" s="146"/>
      <c r="IRR57" s="146"/>
      <c r="IRS57" s="146"/>
      <c r="IRT57" s="146"/>
      <c r="IRU57" s="146"/>
      <c r="IRV57" s="146"/>
      <c r="IRW57" s="146"/>
      <c r="IRX57" s="146"/>
      <c r="IRY57" s="146"/>
      <c r="IRZ57" s="146"/>
      <c r="ISA57" s="146"/>
      <c r="ISB57" s="146"/>
      <c r="ISC57" s="146"/>
      <c r="ISD57" s="146"/>
      <c r="ISE57" s="146"/>
      <c r="ISF57" s="146"/>
      <c r="ISG57" s="146"/>
      <c r="ISH57" s="146"/>
      <c r="ISI57" s="146"/>
      <c r="ISJ57" s="146"/>
      <c r="ISK57" s="146"/>
      <c r="ISL57" s="146"/>
      <c r="ISM57" s="146"/>
      <c r="ISN57" s="146"/>
      <c r="ISO57" s="146"/>
      <c r="ISP57" s="146"/>
      <c r="ISQ57" s="146"/>
      <c r="ISR57" s="146"/>
      <c r="ISS57" s="146"/>
      <c r="IST57" s="146"/>
      <c r="ISU57" s="146"/>
      <c r="ISV57" s="146"/>
      <c r="ISW57" s="146"/>
      <c r="ISX57" s="146"/>
      <c r="ISY57" s="146"/>
      <c r="ISZ57" s="146"/>
      <c r="ITA57" s="146"/>
      <c r="ITB57" s="146"/>
      <c r="ITC57" s="146"/>
      <c r="ITD57" s="146"/>
      <c r="ITE57" s="146"/>
      <c r="ITF57" s="146"/>
      <c r="ITG57" s="146"/>
      <c r="ITH57" s="146"/>
      <c r="ITI57" s="146"/>
      <c r="ITJ57" s="146"/>
      <c r="ITK57" s="146"/>
      <c r="ITL57" s="146"/>
      <c r="ITM57" s="146"/>
      <c r="ITN57" s="146"/>
      <c r="ITO57" s="146"/>
      <c r="ITP57" s="146"/>
      <c r="ITQ57" s="146"/>
      <c r="ITR57" s="146"/>
      <c r="ITS57" s="146"/>
      <c r="ITT57" s="146"/>
      <c r="ITU57" s="146"/>
      <c r="ITV57" s="146"/>
      <c r="ITW57" s="146"/>
      <c r="ITX57" s="146"/>
      <c r="ITY57" s="146"/>
      <c r="ITZ57" s="146"/>
      <c r="IUA57" s="146"/>
      <c r="IUB57" s="146"/>
      <c r="IUC57" s="146"/>
      <c r="IUD57" s="146"/>
      <c r="IUE57" s="146"/>
      <c r="IUF57" s="146"/>
      <c r="IUG57" s="146"/>
      <c r="IUH57" s="146"/>
      <c r="IUI57" s="146"/>
      <c r="IUJ57" s="146"/>
      <c r="IUK57" s="146"/>
      <c r="IUL57" s="146"/>
      <c r="IUM57" s="146"/>
      <c r="IUN57" s="146"/>
      <c r="IUO57" s="146"/>
      <c r="IUP57" s="146"/>
      <c r="IUQ57" s="146"/>
      <c r="IUR57" s="146"/>
      <c r="IUS57" s="146"/>
      <c r="IUT57" s="146"/>
      <c r="IUU57" s="146"/>
      <c r="IUV57" s="146"/>
      <c r="IUW57" s="146"/>
      <c r="IUX57" s="146"/>
      <c r="IUY57" s="146"/>
      <c r="IUZ57" s="146"/>
      <c r="IVA57" s="146"/>
      <c r="IVB57" s="146"/>
      <c r="IVC57" s="146"/>
      <c r="IVD57" s="146"/>
      <c r="IVE57" s="146"/>
      <c r="IVF57" s="146"/>
      <c r="IVG57" s="146"/>
      <c r="IVH57" s="146"/>
      <c r="IVI57" s="146"/>
      <c r="IVJ57" s="146"/>
      <c r="IVK57" s="146"/>
      <c r="IVL57" s="146"/>
      <c r="IVM57" s="146"/>
      <c r="IVN57" s="146"/>
      <c r="IVO57" s="146"/>
      <c r="IVP57" s="146"/>
      <c r="IVQ57" s="146"/>
      <c r="IVR57" s="146"/>
      <c r="IVS57" s="146"/>
      <c r="IVT57" s="146"/>
      <c r="IVU57" s="146"/>
      <c r="IVV57" s="146"/>
      <c r="IVW57" s="146"/>
      <c r="IVX57" s="146"/>
      <c r="IVY57" s="146"/>
      <c r="IVZ57" s="146"/>
      <c r="IWA57" s="146"/>
      <c r="IWB57" s="146"/>
      <c r="IWC57" s="146"/>
      <c r="IWD57" s="146"/>
      <c r="IWE57" s="146"/>
      <c r="IWF57" s="146"/>
      <c r="IWG57" s="146"/>
      <c r="IWH57" s="146"/>
      <c r="IWI57" s="146"/>
      <c r="IWJ57" s="146"/>
      <c r="IWK57" s="146"/>
      <c r="IWL57" s="146"/>
      <c r="IWM57" s="146"/>
      <c r="IWN57" s="146"/>
      <c r="IWO57" s="146"/>
      <c r="IWP57" s="146"/>
      <c r="IWQ57" s="146"/>
      <c r="IWR57" s="146"/>
      <c r="IWS57" s="146"/>
      <c r="IWT57" s="146"/>
      <c r="IWU57" s="146"/>
      <c r="IWV57" s="146"/>
      <c r="IWW57" s="146"/>
      <c r="IWX57" s="146"/>
      <c r="IWY57" s="146"/>
      <c r="IWZ57" s="146"/>
      <c r="IXA57" s="146"/>
      <c r="IXB57" s="146"/>
      <c r="IXC57" s="146"/>
      <c r="IXD57" s="146"/>
      <c r="IXE57" s="146"/>
      <c r="IXF57" s="146"/>
      <c r="IXG57" s="146"/>
      <c r="IXH57" s="146"/>
      <c r="IXI57" s="146"/>
      <c r="IXJ57" s="146"/>
      <c r="IXK57" s="146"/>
      <c r="IXL57" s="146"/>
      <c r="IXM57" s="146"/>
      <c r="IXN57" s="146"/>
      <c r="IXO57" s="146"/>
      <c r="IXP57" s="146"/>
      <c r="IXQ57" s="146"/>
      <c r="IXR57" s="146"/>
      <c r="IXS57" s="146"/>
      <c r="IXT57" s="146"/>
      <c r="IXU57" s="146"/>
      <c r="IXV57" s="146"/>
      <c r="IXW57" s="146"/>
      <c r="IXX57" s="146"/>
      <c r="IXY57" s="146"/>
      <c r="IXZ57" s="146"/>
      <c r="IYA57" s="146"/>
      <c r="IYB57" s="146"/>
      <c r="IYC57" s="146"/>
      <c r="IYD57" s="146"/>
      <c r="IYE57" s="146"/>
      <c r="IYF57" s="146"/>
      <c r="IYG57" s="146"/>
      <c r="IYH57" s="146"/>
      <c r="IYI57" s="146"/>
      <c r="IYJ57" s="146"/>
      <c r="IYK57" s="146"/>
      <c r="IYL57" s="146"/>
      <c r="IYM57" s="146"/>
      <c r="IYN57" s="146"/>
      <c r="IYO57" s="146"/>
      <c r="IYP57" s="146"/>
      <c r="IYQ57" s="146"/>
      <c r="IYR57" s="146"/>
      <c r="IYS57" s="146"/>
      <c r="IYT57" s="146"/>
      <c r="IYU57" s="146"/>
      <c r="IYV57" s="146"/>
      <c r="IYW57" s="146"/>
      <c r="IYX57" s="146"/>
      <c r="IYY57" s="146"/>
      <c r="IYZ57" s="146"/>
      <c r="IZA57" s="146"/>
      <c r="IZB57" s="146"/>
      <c r="IZC57" s="146"/>
      <c r="IZD57" s="146"/>
      <c r="IZE57" s="146"/>
      <c r="IZF57" s="146"/>
      <c r="IZG57" s="146"/>
      <c r="IZH57" s="146"/>
      <c r="IZI57" s="146"/>
      <c r="IZJ57" s="146"/>
      <c r="IZK57" s="146"/>
      <c r="IZL57" s="146"/>
      <c r="IZM57" s="146"/>
      <c r="IZN57" s="146"/>
      <c r="IZO57" s="146"/>
      <c r="IZP57" s="146"/>
      <c r="IZQ57" s="146"/>
      <c r="IZR57" s="146"/>
      <c r="IZS57" s="146"/>
      <c r="IZT57" s="146"/>
      <c r="IZU57" s="146"/>
      <c r="IZV57" s="146"/>
      <c r="IZW57" s="146"/>
      <c r="IZX57" s="146"/>
      <c r="IZY57" s="146"/>
      <c r="IZZ57" s="146"/>
      <c r="JAA57" s="146"/>
      <c r="JAB57" s="146"/>
      <c r="JAC57" s="146"/>
      <c r="JAD57" s="146"/>
      <c r="JAE57" s="146"/>
      <c r="JAF57" s="146"/>
      <c r="JAG57" s="146"/>
      <c r="JAH57" s="146"/>
      <c r="JAI57" s="146"/>
      <c r="JAJ57" s="146"/>
      <c r="JAK57" s="146"/>
      <c r="JAL57" s="146"/>
      <c r="JAM57" s="146"/>
      <c r="JAN57" s="146"/>
      <c r="JAO57" s="146"/>
      <c r="JAP57" s="146"/>
      <c r="JAQ57" s="146"/>
      <c r="JAR57" s="146"/>
      <c r="JAS57" s="146"/>
      <c r="JAT57" s="146"/>
      <c r="JAU57" s="146"/>
      <c r="JAV57" s="146"/>
      <c r="JAW57" s="146"/>
      <c r="JAX57" s="146"/>
      <c r="JAY57" s="146"/>
      <c r="JAZ57" s="146"/>
      <c r="JBA57" s="146"/>
      <c r="JBB57" s="146"/>
      <c r="JBC57" s="146"/>
      <c r="JBD57" s="146"/>
      <c r="JBE57" s="146"/>
      <c r="JBF57" s="146"/>
      <c r="JBG57" s="146"/>
      <c r="JBH57" s="146"/>
      <c r="JBI57" s="146"/>
      <c r="JBJ57" s="146"/>
      <c r="JBK57" s="146"/>
      <c r="JBL57" s="146"/>
      <c r="JBM57" s="146"/>
      <c r="JBN57" s="146"/>
      <c r="JBO57" s="146"/>
      <c r="JBP57" s="146"/>
      <c r="JBQ57" s="146"/>
      <c r="JBR57" s="146"/>
      <c r="JBS57" s="146"/>
      <c r="JBT57" s="146"/>
      <c r="JBU57" s="146"/>
      <c r="JBV57" s="146"/>
      <c r="JBW57" s="146"/>
      <c r="JBX57" s="146"/>
      <c r="JBY57" s="146"/>
      <c r="JBZ57" s="146"/>
      <c r="JCA57" s="146"/>
      <c r="JCB57" s="146"/>
      <c r="JCC57" s="146"/>
      <c r="JCD57" s="146"/>
      <c r="JCE57" s="146"/>
      <c r="JCF57" s="146"/>
      <c r="JCG57" s="146"/>
      <c r="JCH57" s="146"/>
      <c r="JCI57" s="146"/>
      <c r="JCJ57" s="146"/>
      <c r="JCK57" s="146"/>
      <c r="JCL57" s="146"/>
      <c r="JCM57" s="146"/>
      <c r="JCN57" s="146"/>
      <c r="JCO57" s="146"/>
      <c r="JCP57" s="146"/>
      <c r="JCQ57" s="146"/>
      <c r="JCR57" s="146"/>
      <c r="JCS57" s="146"/>
      <c r="JCT57" s="146"/>
      <c r="JCU57" s="146"/>
      <c r="JCV57" s="146"/>
      <c r="JCW57" s="146"/>
      <c r="JCX57" s="146"/>
      <c r="JCY57" s="146"/>
      <c r="JCZ57" s="146"/>
      <c r="JDA57" s="146"/>
      <c r="JDB57" s="146"/>
      <c r="JDC57" s="146"/>
      <c r="JDD57" s="146"/>
      <c r="JDE57" s="146"/>
      <c r="JDF57" s="146"/>
      <c r="JDG57" s="146"/>
      <c r="JDH57" s="146"/>
      <c r="JDI57" s="146"/>
      <c r="JDJ57" s="146"/>
      <c r="JDK57" s="146"/>
      <c r="JDL57" s="146"/>
      <c r="JDM57" s="146"/>
      <c r="JDN57" s="146"/>
      <c r="JDO57" s="146"/>
      <c r="JDP57" s="146"/>
      <c r="JDQ57" s="146"/>
      <c r="JDR57" s="146"/>
      <c r="JDS57" s="146"/>
      <c r="JDT57" s="146"/>
      <c r="JDU57" s="146"/>
      <c r="JDV57" s="146"/>
      <c r="JDW57" s="146"/>
      <c r="JDX57" s="146"/>
      <c r="JDY57" s="146"/>
      <c r="JDZ57" s="146"/>
      <c r="JEA57" s="146"/>
      <c r="JEB57" s="146"/>
      <c r="JEC57" s="146"/>
      <c r="JED57" s="146"/>
      <c r="JEE57" s="146"/>
      <c r="JEF57" s="146"/>
      <c r="JEG57" s="146"/>
      <c r="JEH57" s="146"/>
      <c r="JEI57" s="146"/>
      <c r="JEJ57" s="146"/>
      <c r="JEK57" s="146"/>
      <c r="JEL57" s="146"/>
      <c r="JEM57" s="146"/>
      <c r="JEN57" s="146"/>
      <c r="JEO57" s="146"/>
      <c r="JEP57" s="146"/>
      <c r="JEQ57" s="146"/>
      <c r="JER57" s="146"/>
      <c r="JES57" s="146"/>
      <c r="JET57" s="146"/>
      <c r="JEU57" s="146"/>
      <c r="JEV57" s="146"/>
      <c r="JEW57" s="146"/>
      <c r="JEX57" s="146"/>
      <c r="JEY57" s="146"/>
      <c r="JEZ57" s="146"/>
      <c r="JFA57" s="146"/>
      <c r="JFB57" s="146"/>
      <c r="JFC57" s="146"/>
      <c r="JFD57" s="146"/>
      <c r="JFE57" s="146"/>
      <c r="JFF57" s="146"/>
      <c r="JFG57" s="146"/>
      <c r="JFH57" s="146"/>
      <c r="JFI57" s="146"/>
      <c r="JFJ57" s="146"/>
      <c r="JFK57" s="146"/>
      <c r="JFL57" s="146"/>
      <c r="JFM57" s="146"/>
      <c r="JFN57" s="146"/>
      <c r="JFO57" s="146"/>
      <c r="JFP57" s="146"/>
      <c r="JFQ57" s="146"/>
      <c r="JFR57" s="146"/>
      <c r="JFS57" s="146"/>
      <c r="JFT57" s="146"/>
      <c r="JFU57" s="146"/>
      <c r="JFV57" s="146"/>
      <c r="JFW57" s="146"/>
      <c r="JFX57" s="146"/>
      <c r="JFY57" s="146"/>
      <c r="JFZ57" s="146"/>
      <c r="JGA57" s="146"/>
      <c r="JGB57" s="146"/>
      <c r="JGC57" s="146"/>
      <c r="JGD57" s="146"/>
      <c r="JGE57" s="146"/>
      <c r="JGF57" s="146"/>
      <c r="JGG57" s="146"/>
      <c r="JGH57" s="146"/>
      <c r="JGI57" s="146"/>
      <c r="JGJ57" s="146"/>
      <c r="JGK57" s="146"/>
      <c r="JGL57" s="146"/>
      <c r="JGM57" s="146"/>
      <c r="JGN57" s="146"/>
      <c r="JGO57" s="146"/>
      <c r="JGP57" s="146"/>
      <c r="JGQ57" s="146"/>
      <c r="JGR57" s="146"/>
      <c r="JGS57" s="146"/>
      <c r="JGT57" s="146"/>
      <c r="JGU57" s="146"/>
      <c r="JGV57" s="146"/>
      <c r="JGW57" s="146"/>
      <c r="JGX57" s="146"/>
      <c r="JGY57" s="146"/>
      <c r="JGZ57" s="146"/>
      <c r="JHA57" s="146"/>
      <c r="JHB57" s="146"/>
      <c r="JHC57" s="146"/>
      <c r="JHD57" s="146"/>
      <c r="JHE57" s="146"/>
      <c r="JHF57" s="146"/>
      <c r="JHG57" s="146"/>
      <c r="JHH57" s="146"/>
      <c r="JHI57" s="146"/>
      <c r="JHJ57" s="146"/>
      <c r="JHK57" s="146"/>
      <c r="JHL57" s="146"/>
      <c r="JHM57" s="146"/>
      <c r="JHN57" s="146"/>
      <c r="JHO57" s="146"/>
      <c r="JHP57" s="146"/>
      <c r="JHQ57" s="146"/>
      <c r="JHR57" s="146"/>
      <c r="JHS57" s="146"/>
      <c r="JHT57" s="146"/>
      <c r="JHU57" s="146"/>
      <c r="JHV57" s="146"/>
      <c r="JHW57" s="146"/>
      <c r="JHX57" s="146"/>
      <c r="JHY57" s="146"/>
      <c r="JHZ57" s="146"/>
      <c r="JIA57" s="146"/>
      <c r="JIB57" s="146"/>
      <c r="JIC57" s="146"/>
      <c r="JID57" s="146"/>
      <c r="JIE57" s="146"/>
      <c r="JIF57" s="146"/>
      <c r="JIG57" s="146"/>
      <c r="JIH57" s="146"/>
      <c r="JII57" s="146"/>
      <c r="JIJ57" s="146"/>
      <c r="JIK57" s="146"/>
      <c r="JIL57" s="146"/>
      <c r="JIM57" s="146"/>
      <c r="JIN57" s="146"/>
      <c r="JIO57" s="146"/>
      <c r="JIP57" s="146"/>
      <c r="JIQ57" s="146"/>
      <c r="JIR57" s="146"/>
      <c r="JIS57" s="146"/>
      <c r="JIT57" s="146"/>
      <c r="JIU57" s="146"/>
      <c r="JIV57" s="146"/>
      <c r="JIW57" s="146"/>
      <c r="JIX57" s="146"/>
      <c r="JIY57" s="146"/>
      <c r="JIZ57" s="146"/>
      <c r="JJA57" s="146"/>
      <c r="JJB57" s="146"/>
      <c r="JJC57" s="146"/>
      <c r="JJD57" s="146"/>
      <c r="JJE57" s="146"/>
      <c r="JJF57" s="146"/>
      <c r="JJG57" s="146"/>
      <c r="JJH57" s="146"/>
      <c r="JJI57" s="146"/>
      <c r="JJJ57" s="146"/>
      <c r="JJK57" s="146"/>
      <c r="JJL57" s="146"/>
      <c r="JJM57" s="146"/>
      <c r="JJN57" s="146"/>
      <c r="JJO57" s="146"/>
      <c r="JJP57" s="146"/>
      <c r="JJQ57" s="146"/>
      <c r="JJR57" s="146"/>
      <c r="JJS57" s="146"/>
      <c r="JJT57" s="146"/>
      <c r="JJU57" s="146"/>
      <c r="JJV57" s="146"/>
      <c r="JJW57" s="146"/>
      <c r="JJX57" s="146"/>
      <c r="JJY57" s="146"/>
      <c r="JJZ57" s="146"/>
      <c r="JKA57" s="146"/>
      <c r="JKB57" s="146"/>
      <c r="JKC57" s="146"/>
      <c r="JKD57" s="146"/>
      <c r="JKE57" s="146"/>
      <c r="JKF57" s="146"/>
      <c r="JKG57" s="146"/>
      <c r="JKH57" s="146"/>
      <c r="JKI57" s="146"/>
      <c r="JKJ57" s="146"/>
      <c r="JKK57" s="146"/>
      <c r="JKL57" s="146"/>
      <c r="JKM57" s="146"/>
      <c r="JKN57" s="146"/>
      <c r="JKO57" s="146"/>
      <c r="JKP57" s="146"/>
      <c r="JKQ57" s="146"/>
      <c r="JKR57" s="146"/>
      <c r="JKS57" s="146"/>
      <c r="JKT57" s="146"/>
      <c r="JKU57" s="146"/>
      <c r="JKV57" s="146"/>
      <c r="JKW57" s="146"/>
      <c r="JKX57" s="146"/>
      <c r="JKY57" s="146"/>
      <c r="JKZ57" s="146"/>
      <c r="JLA57" s="146"/>
      <c r="JLB57" s="146"/>
      <c r="JLC57" s="146"/>
      <c r="JLD57" s="146"/>
      <c r="JLE57" s="146"/>
      <c r="JLF57" s="146"/>
      <c r="JLG57" s="146"/>
      <c r="JLH57" s="146"/>
      <c r="JLI57" s="146"/>
      <c r="JLJ57" s="146"/>
      <c r="JLK57" s="146"/>
      <c r="JLL57" s="146"/>
      <c r="JLM57" s="146"/>
      <c r="JLN57" s="146"/>
      <c r="JLO57" s="146"/>
      <c r="JLP57" s="146"/>
      <c r="JLQ57" s="146"/>
      <c r="JLR57" s="146"/>
      <c r="JLS57" s="146"/>
      <c r="JLT57" s="146"/>
      <c r="JLU57" s="146"/>
      <c r="JLV57" s="146"/>
      <c r="JLW57" s="146"/>
      <c r="JLX57" s="146"/>
      <c r="JLY57" s="146"/>
      <c r="JLZ57" s="146"/>
      <c r="JMA57" s="146"/>
      <c r="JMB57" s="146"/>
      <c r="JMC57" s="146"/>
      <c r="JMD57" s="146"/>
      <c r="JME57" s="146"/>
      <c r="JMF57" s="146"/>
      <c r="JMG57" s="146"/>
      <c r="JMH57" s="146"/>
      <c r="JMI57" s="146"/>
      <c r="JMJ57" s="146"/>
      <c r="JMK57" s="146"/>
      <c r="JML57" s="146"/>
      <c r="JMM57" s="146"/>
      <c r="JMN57" s="146"/>
      <c r="JMO57" s="146"/>
      <c r="JMP57" s="146"/>
      <c r="JMQ57" s="146"/>
      <c r="JMR57" s="146"/>
      <c r="JMS57" s="146"/>
      <c r="JMT57" s="146"/>
      <c r="JMU57" s="146"/>
      <c r="JMV57" s="146"/>
      <c r="JMW57" s="146"/>
      <c r="JMX57" s="146"/>
      <c r="JMY57" s="146"/>
      <c r="JMZ57" s="146"/>
      <c r="JNA57" s="146"/>
      <c r="JNB57" s="146"/>
      <c r="JNC57" s="146"/>
      <c r="JND57" s="146"/>
      <c r="JNE57" s="146"/>
      <c r="JNF57" s="146"/>
      <c r="JNG57" s="146"/>
      <c r="JNH57" s="146"/>
      <c r="JNI57" s="146"/>
      <c r="JNJ57" s="146"/>
      <c r="JNK57" s="146"/>
      <c r="JNL57" s="146"/>
      <c r="JNM57" s="146"/>
      <c r="JNN57" s="146"/>
      <c r="JNO57" s="146"/>
      <c r="JNP57" s="146"/>
      <c r="JNQ57" s="146"/>
      <c r="JNR57" s="146"/>
      <c r="JNS57" s="146"/>
      <c r="JNT57" s="146"/>
      <c r="JNU57" s="146"/>
      <c r="JNV57" s="146"/>
      <c r="JNW57" s="146"/>
      <c r="JNX57" s="146"/>
      <c r="JNY57" s="146"/>
      <c r="JNZ57" s="146"/>
      <c r="JOA57" s="146"/>
      <c r="JOB57" s="146"/>
      <c r="JOC57" s="146"/>
      <c r="JOD57" s="146"/>
      <c r="JOE57" s="146"/>
      <c r="JOF57" s="146"/>
      <c r="JOG57" s="146"/>
      <c r="JOH57" s="146"/>
      <c r="JOI57" s="146"/>
      <c r="JOJ57" s="146"/>
      <c r="JOK57" s="146"/>
      <c r="JOL57" s="146"/>
      <c r="JOM57" s="146"/>
      <c r="JON57" s="146"/>
      <c r="JOO57" s="146"/>
      <c r="JOP57" s="146"/>
      <c r="JOQ57" s="146"/>
      <c r="JOR57" s="146"/>
      <c r="JOS57" s="146"/>
      <c r="JOT57" s="146"/>
      <c r="JOU57" s="146"/>
      <c r="JOV57" s="146"/>
      <c r="JOW57" s="146"/>
      <c r="JOX57" s="146"/>
      <c r="JOY57" s="146"/>
      <c r="JOZ57" s="146"/>
      <c r="JPA57" s="146"/>
      <c r="JPB57" s="146"/>
      <c r="JPC57" s="146"/>
      <c r="JPD57" s="146"/>
      <c r="JPE57" s="146"/>
      <c r="JPF57" s="146"/>
      <c r="JPG57" s="146"/>
      <c r="JPH57" s="146"/>
      <c r="JPI57" s="146"/>
      <c r="JPJ57" s="146"/>
      <c r="JPK57" s="146"/>
      <c r="JPL57" s="146"/>
      <c r="JPM57" s="146"/>
      <c r="JPN57" s="146"/>
      <c r="JPO57" s="146"/>
      <c r="JPP57" s="146"/>
      <c r="JPQ57" s="146"/>
      <c r="JPR57" s="146"/>
      <c r="JPS57" s="146"/>
      <c r="JPT57" s="146"/>
      <c r="JPU57" s="146"/>
      <c r="JPV57" s="146"/>
      <c r="JPW57" s="146"/>
      <c r="JPX57" s="146"/>
      <c r="JPY57" s="146"/>
      <c r="JPZ57" s="146"/>
      <c r="JQA57" s="146"/>
      <c r="JQB57" s="146"/>
      <c r="JQC57" s="146"/>
      <c r="JQD57" s="146"/>
      <c r="JQE57" s="146"/>
      <c r="JQF57" s="146"/>
      <c r="JQG57" s="146"/>
      <c r="JQH57" s="146"/>
      <c r="JQI57" s="146"/>
      <c r="JQJ57" s="146"/>
      <c r="JQK57" s="146"/>
      <c r="JQL57" s="146"/>
      <c r="JQM57" s="146"/>
      <c r="JQN57" s="146"/>
      <c r="JQO57" s="146"/>
      <c r="JQP57" s="146"/>
      <c r="JQQ57" s="146"/>
      <c r="JQR57" s="146"/>
      <c r="JQS57" s="146"/>
      <c r="JQT57" s="146"/>
      <c r="JQU57" s="146"/>
      <c r="JQV57" s="146"/>
      <c r="JQW57" s="146"/>
      <c r="JQX57" s="146"/>
      <c r="JQY57" s="146"/>
      <c r="JQZ57" s="146"/>
      <c r="JRA57" s="146"/>
      <c r="JRB57" s="146"/>
      <c r="JRC57" s="146"/>
      <c r="JRD57" s="146"/>
      <c r="JRE57" s="146"/>
      <c r="JRF57" s="146"/>
      <c r="JRG57" s="146"/>
      <c r="JRH57" s="146"/>
      <c r="JRI57" s="146"/>
      <c r="JRJ57" s="146"/>
      <c r="JRK57" s="146"/>
      <c r="JRL57" s="146"/>
      <c r="JRM57" s="146"/>
      <c r="JRN57" s="146"/>
      <c r="JRO57" s="146"/>
      <c r="JRP57" s="146"/>
      <c r="JRQ57" s="146"/>
      <c r="JRR57" s="146"/>
      <c r="JRS57" s="146"/>
      <c r="JRT57" s="146"/>
      <c r="JRU57" s="146"/>
      <c r="JRV57" s="146"/>
      <c r="JRW57" s="146"/>
      <c r="JRX57" s="146"/>
      <c r="JRY57" s="146"/>
      <c r="JRZ57" s="146"/>
      <c r="JSA57" s="146"/>
      <c r="JSB57" s="146"/>
      <c r="JSC57" s="146"/>
      <c r="JSD57" s="146"/>
      <c r="JSE57" s="146"/>
      <c r="JSF57" s="146"/>
      <c r="JSG57" s="146"/>
      <c r="JSH57" s="146"/>
      <c r="JSI57" s="146"/>
      <c r="JSJ57" s="146"/>
      <c r="JSK57" s="146"/>
      <c r="JSL57" s="146"/>
      <c r="JSM57" s="146"/>
      <c r="JSN57" s="146"/>
      <c r="JSO57" s="146"/>
      <c r="JSP57" s="146"/>
      <c r="JSQ57" s="146"/>
      <c r="JSR57" s="146"/>
      <c r="JSS57" s="146"/>
      <c r="JST57" s="146"/>
      <c r="JSU57" s="146"/>
      <c r="JSV57" s="146"/>
      <c r="JSW57" s="146"/>
      <c r="JSX57" s="146"/>
      <c r="JSY57" s="146"/>
      <c r="JSZ57" s="146"/>
      <c r="JTA57" s="146"/>
      <c r="JTB57" s="146"/>
      <c r="JTC57" s="146"/>
      <c r="JTD57" s="146"/>
      <c r="JTE57" s="146"/>
      <c r="JTF57" s="146"/>
      <c r="JTG57" s="146"/>
      <c r="JTH57" s="146"/>
      <c r="JTI57" s="146"/>
      <c r="JTJ57" s="146"/>
      <c r="JTK57" s="146"/>
      <c r="JTL57" s="146"/>
      <c r="JTM57" s="146"/>
      <c r="JTN57" s="146"/>
      <c r="JTO57" s="146"/>
      <c r="JTP57" s="146"/>
      <c r="JTQ57" s="146"/>
      <c r="JTR57" s="146"/>
      <c r="JTS57" s="146"/>
      <c r="JTT57" s="146"/>
      <c r="JTU57" s="146"/>
      <c r="JTV57" s="146"/>
      <c r="JTW57" s="146"/>
      <c r="JTX57" s="146"/>
      <c r="JTY57" s="146"/>
      <c r="JTZ57" s="146"/>
      <c r="JUA57" s="146"/>
      <c r="JUB57" s="146"/>
      <c r="JUC57" s="146"/>
      <c r="JUD57" s="146"/>
      <c r="JUE57" s="146"/>
      <c r="JUF57" s="146"/>
      <c r="JUG57" s="146"/>
      <c r="JUH57" s="146"/>
      <c r="JUI57" s="146"/>
      <c r="JUJ57" s="146"/>
      <c r="JUK57" s="146"/>
      <c r="JUL57" s="146"/>
      <c r="JUM57" s="146"/>
      <c r="JUN57" s="146"/>
      <c r="JUO57" s="146"/>
      <c r="JUP57" s="146"/>
      <c r="JUQ57" s="146"/>
      <c r="JUR57" s="146"/>
      <c r="JUS57" s="146"/>
      <c r="JUT57" s="146"/>
      <c r="JUU57" s="146"/>
      <c r="JUV57" s="146"/>
      <c r="JUW57" s="146"/>
      <c r="JUX57" s="146"/>
      <c r="JUY57" s="146"/>
      <c r="JUZ57" s="146"/>
      <c r="JVA57" s="146"/>
      <c r="JVB57" s="146"/>
      <c r="JVC57" s="146"/>
      <c r="JVD57" s="146"/>
      <c r="JVE57" s="146"/>
      <c r="JVF57" s="146"/>
      <c r="JVG57" s="146"/>
      <c r="JVH57" s="146"/>
      <c r="JVI57" s="146"/>
      <c r="JVJ57" s="146"/>
      <c r="JVK57" s="146"/>
      <c r="JVL57" s="146"/>
      <c r="JVM57" s="146"/>
      <c r="JVN57" s="146"/>
      <c r="JVO57" s="146"/>
      <c r="JVP57" s="146"/>
      <c r="JVQ57" s="146"/>
      <c r="JVR57" s="146"/>
      <c r="JVS57" s="146"/>
      <c r="JVT57" s="146"/>
      <c r="JVU57" s="146"/>
      <c r="JVV57" s="146"/>
      <c r="JVW57" s="146"/>
      <c r="JVX57" s="146"/>
      <c r="JVY57" s="146"/>
      <c r="JVZ57" s="146"/>
      <c r="JWA57" s="146"/>
      <c r="JWB57" s="146"/>
      <c r="JWC57" s="146"/>
      <c r="JWD57" s="146"/>
      <c r="JWE57" s="146"/>
      <c r="JWF57" s="146"/>
      <c r="JWG57" s="146"/>
      <c r="JWH57" s="146"/>
      <c r="JWI57" s="146"/>
      <c r="JWJ57" s="146"/>
      <c r="JWK57" s="146"/>
      <c r="JWL57" s="146"/>
      <c r="JWM57" s="146"/>
      <c r="JWN57" s="146"/>
      <c r="JWO57" s="146"/>
      <c r="JWP57" s="146"/>
      <c r="JWQ57" s="146"/>
      <c r="JWR57" s="146"/>
      <c r="JWS57" s="146"/>
      <c r="JWT57" s="146"/>
      <c r="JWU57" s="146"/>
      <c r="JWV57" s="146"/>
      <c r="JWW57" s="146"/>
      <c r="JWX57" s="146"/>
      <c r="JWY57" s="146"/>
      <c r="JWZ57" s="146"/>
      <c r="JXA57" s="146"/>
      <c r="JXB57" s="146"/>
      <c r="JXC57" s="146"/>
      <c r="JXD57" s="146"/>
      <c r="JXE57" s="146"/>
      <c r="JXF57" s="146"/>
      <c r="JXG57" s="146"/>
      <c r="JXH57" s="146"/>
      <c r="JXI57" s="146"/>
      <c r="JXJ57" s="146"/>
      <c r="JXK57" s="146"/>
      <c r="JXL57" s="146"/>
      <c r="JXM57" s="146"/>
      <c r="JXN57" s="146"/>
      <c r="JXO57" s="146"/>
      <c r="JXP57" s="146"/>
      <c r="JXQ57" s="146"/>
      <c r="JXR57" s="146"/>
      <c r="JXS57" s="146"/>
      <c r="JXT57" s="146"/>
      <c r="JXU57" s="146"/>
      <c r="JXV57" s="146"/>
      <c r="JXW57" s="146"/>
      <c r="JXX57" s="146"/>
      <c r="JXY57" s="146"/>
      <c r="JXZ57" s="146"/>
      <c r="JYA57" s="146"/>
      <c r="JYB57" s="146"/>
      <c r="JYC57" s="146"/>
      <c r="JYD57" s="146"/>
      <c r="JYE57" s="146"/>
      <c r="JYF57" s="146"/>
      <c r="JYG57" s="146"/>
      <c r="JYH57" s="146"/>
      <c r="JYI57" s="146"/>
      <c r="JYJ57" s="146"/>
      <c r="JYK57" s="146"/>
      <c r="JYL57" s="146"/>
      <c r="JYM57" s="146"/>
      <c r="JYN57" s="146"/>
      <c r="JYO57" s="146"/>
      <c r="JYP57" s="146"/>
      <c r="JYQ57" s="146"/>
      <c r="JYR57" s="146"/>
      <c r="JYS57" s="146"/>
      <c r="JYT57" s="146"/>
      <c r="JYU57" s="146"/>
      <c r="JYV57" s="146"/>
      <c r="JYW57" s="146"/>
      <c r="JYX57" s="146"/>
      <c r="JYY57" s="146"/>
      <c r="JYZ57" s="146"/>
      <c r="JZA57" s="146"/>
      <c r="JZB57" s="146"/>
      <c r="JZC57" s="146"/>
      <c r="JZD57" s="146"/>
      <c r="JZE57" s="146"/>
      <c r="JZF57" s="146"/>
      <c r="JZG57" s="146"/>
      <c r="JZH57" s="146"/>
      <c r="JZI57" s="146"/>
      <c r="JZJ57" s="146"/>
      <c r="JZK57" s="146"/>
      <c r="JZL57" s="146"/>
      <c r="JZM57" s="146"/>
      <c r="JZN57" s="146"/>
      <c r="JZO57" s="146"/>
      <c r="JZP57" s="146"/>
      <c r="JZQ57" s="146"/>
      <c r="JZR57" s="146"/>
      <c r="JZS57" s="146"/>
      <c r="JZT57" s="146"/>
      <c r="JZU57" s="146"/>
      <c r="JZV57" s="146"/>
      <c r="JZW57" s="146"/>
      <c r="JZX57" s="146"/>
      <c r="JZY57" s="146"/>
      <c r="JZZ57" s="146"/>
      <c r="KAA57" s="146"/>
      <c r="KAB57" s="146"/>
      <c r="KAC57" s="146"/>
      <c r="KAD57" s="146"/>
      <c r="KAE57" s="146"/>
      <c r="KAF57" s="146"/>
      <c r="KAG57" s="146"/>
      <c r="KAH57" s="146"/>
      <c r="KAI57" s="146"/>
      <c r="KAJ57" s="146"/>
      <c r="KAK57" s="146"/>
      <c r="KAL57" s="146"/>
      <c r="KAM57" s="146"/>
      <c r="KAN57" s="146"/>
      <c r="KAO57" s="146"/>
      <c r="KAP57" s="146"/>
      <c r="KAQ57" s="146"/>
      <c r="KAR57" s="146"/>
      <c r="KAS57" s="146"/>
      <c r="KAT57" s="146"/>
      <c r="KAU57" s="146"/>
      <c r="KAV57" s="146"/>
      <c r="KAW57" s="146"/>
      <c r="KAX57" s="146"/>
      <c r="KAY57" s="146"/>
      <c r="KAZ57" s="146"/>
      <c r="KBA57" s="146"/>
      <c r="KBB57" s="146"/>
      <c r="KBC57" s="146"/>
      <c r="KBD57" s="146"/>
      <c r="KBE57" s="146"/>
      <c r="KBF57" s="146"/>
      <c r="KBG57" s="146"/>
      <c r="KBH57" s="146"/>
      <c r="KBI57" s="146"/>
      <c r="KBJ57" s="146"/>
      <c r="KBK57" s="146"/>
      <c r="KBL57" s="146"/>
      <c r="KBM57" s="146"/>
      <c r="KBN57" s="146"/>
      <c r="KBO57" s="146"/>
      <c r="KBP57" s="146"/>
      <c r="KBQ57" s="146"/>
      <c r="KBR57" s="146"/>
      <c r="KBS57" s="146"/>
      <c r="KBT57" s="146"/>
      <c r="KBU57" s="146"/>
      <c r="KBV57" s="146"/>
      <c r="KBW57" s="146"/>
      <c r="KBX57" s="146"/>
      <c r="KBY57" s="146"/>
      <c r="KBZ57" s="146"/>
      <c r="KCA57" s="146"/>
      <c r="KCB57" s="146"/>
      <c r="KCC57" s="146"/>
      <c r="KCD57" s="146"/>
      <c r="KCE57" s="146"/>
      <c r="KCF57" s="146"/>
      <c r="KCG57" s="146"/>
      <c r="KCH57" s="146"/>
      <c r="KCI57" s="146"/>
      <c r="KCJ57" s="146"/>
      <c r="KCK57" s="146"/>
      <c r="KCL57" s="146"/>
      <c r="KCM57" s="146"/>
      <c r="KCN57" s="146"/>
      <c r="KCO57" s="146"/>
      <c r="KCP57" s="146"/>
      <c r="KCQ57" s="146"/>
      <c r="KCR57" s="146"/>
      <c r="KCS57" s="146"/>
      <c r="KCT57" s="146"/>
      <c r="KCU57" s="146"/>
      <c r="KCV57" s="146"/>
      <c r="KCW57" s="146"/>
      <c r="KCX57" s="146"/>
      <c r="KCY57" s="146"/>
      <c r="KCZ57" s="146"/>
      <c r="KDA57" s="146"/>
      <c r="KDB57" s="146"/>
      <c r="KDC57" s="146"/>
      <c r="KDD57" s="146"/>
      <c r="KDE57" s="146"/>
      <c r="KDF57" s="146"/>
      <c r="KDG57" s="146"/>
      <c r="KDH57" s="146"/>
      <c r="KDI57" s="146"/>
      <c r="KDJ57" s="146"/>
      <c r="KDK57" s="146"/>
      <c r="KDL57" s="146"/>
      <c r="KDM57" s="146"/>
      <c r="KDN57" s="146"/>
      <c r="KDO57" s="146"/>
      <c r="KDP57" s="146"/>
      <c r="KDQ57" s="146"/>
      <c r="KDR57" s="146"/>
      <c r="KDS57" s="146"/>
      <c r="KDT57" s="146"/>
      <c r="KDU57" s="146"/>
      <c r="KDV57" s="146"/>
      <c r="KDW57" s="146"/>
      <c r="KDX57" s="146"/>
      <c r="KDY57" s="146"/>
      <c r="KDZ57" s="146"/>
      <c r="KEA57" s="146"/>
      <c r="KEB57" s="146"/>
      <c r="KEC57" s="146"/>
      <c r="KED57" s="146"/>
      <c r="KEE57" s="146"/>
      <c r="KEF57" s="146"/>
      <c r="KEG57" s="146"/>
      <c r="KEH57" s="146"/>
      <c r="KEI57" s="146"/>
      <c r="KEJ57" s="146"/>
      <c r="KEK57" s="146"/>
      <c r="KEL57" s="146"/>
      <c r="KEM57" s="146"/>
      <c r="KEN57" s="146"/>
      <c r="KEO57" s="146"/>
      <c r="KEP57" s="146"/>
      <c r="KEQ57" s="146"/>
      <c r="KER57" s="146"/>
      <c r="KES57" s="146"/>
      <c r="KET57" s="146"/>
      <c r="KEU57" s="146"/>
      <c r="KEV57" s="146"/>
      <c r="KEW57" s="146"/>
      <c r="KEX57" s="146"/>
      <c r="KEY57" s="146"/>
      <c r="KEZ57" s="146"/>
      <c r="KFA57" s="146"/>
      <c r="KFB57" s="146"/>
      <c r="KFC57" s="146"/>
      <c r="KFD57" s="146"/>
      <c r="KFE57" s="146"/>
      <c r="KFF57" s="146"/>
      <c r="KFG57" s="146"/>
      <c r="KFH57" s="146"/>
      <c r="KFI57" s="146"/>
      <c r="KFJ57" s="146"/>
      <c r="KFK57" s="146"/>
      <c r="KFL57" s="146"/>
      <c r="KFM57" s="146"/>
      <c r="KFN57" s="146"/>
      <c r="KFO57" s="146"/>
      <c r="KFP57" s="146"/>
      <c r="KFQ57" s="146"/>
      <c r="KFR57" s="146"/>
      <c r="KFS57" s="146"/>
      <c r="KFT57" s="146"/>
      <c r="KFU57" s="146"/>
      <c r="KFV57" s="146"/>
      <c r="KFW57" s="146"/>
      <c r="KFX57" s="146"/>
      <c r="KFY57" s="146"/>
      <c r="KFZ57" s="146"/>
      <c r="KGA57" s="146"/>
      <c r="KGB57" s="146"/>
      <c r="KGC57" s="146"/>
      <c r="KGD57" s="146"/>
      <c r="KGE57" s="146"/>
      <c r="KGF57" s="146"/>
      <c r="KGG57" s="146"/>
      <c r="KGH57" s="146"/>
      <c r="KGI57" s="146"/>
      <c r="KGJ57" s="146"/>
      <c r="KGK57" s="146"/>
      <c r="KGL57" s="146"/>
      <c r="KGM57" s="146"/>
      <c r="KGN57" s="146"/>
      <c r="KGO57" s="146"/>
      <c r="KGP57" s="146"/>
      <c r="KGQ57" s="146"/>
      <c r="KGR57" s="146"/>
      <c r="KGS57" s="146"/>
      <c r="KGT57" s="146"/>
      <c r="KGU57" s="146"/>
      <c r="KGV57" s="146"/>
      <c r="KGW57" s="146"/>
      <c r="KGX57" s="146"/>
      <c r="KGY57" s="146"/>
      <c r="KGZ57" s="146"/>
      <c r="KHA57" s="146"/>
      <c r="KHB57" s="146"/>
      <c r="KHC57" s="146"/>
      <c r="KHD57" s="146"/>
      <c r="KHE57" s="146"/>
      <c r="KHF57" s="146"/>
      <c r="KHG57" s="146"/>
      <c r="KHH57" s="146"/>
      <c r="KHI57" s="146"/>
      <c r="KHJ57" s="146"/>
      <c r="KHK57" s="146"/>
      <c r="KHL57" s="146"/>
      <c r="KHM57" s="146"/>
      <c r="KHN57" s="146"/>
      <c r="KHO57" s="146"/>
      <c r="KHP57" s="146"/>
      <c r="KHQ57" s="146"/>
      <c r="KHR57" s="146"/>
      <c r="KHS57" s="146"/>
      <c r="KHT57" s="146"/>
      <c r="KHU57" s="146"/>
      <c r="KHV57" s="146"/>
      <c r="KHW57" s="146"/>
      <c r="KHX57" s="146"/>
      <c r="KHY57" s="146"/>
      <c r="KHZ57" s="146"/>
      <c r="KIA57" s="146"/>
      <c r="KIB57" s="146"/>
      <c r="KIC57" s="146"/>
      <c r="KID57" s="146"/>
      <c r="KIE57" s="146"/>
      <c r="KIF57" s="146"/>
      <c r="KIG57" s="146"/>
      <c r="KIH57" s="146"/>
      <c r="KII57" s="146"/>
      <c r="KIJ57" s="146"/>
      <c r="KIK57" s="146"/>
      <c r="KIL57" s="146"/>
      <c r="KIM57" s="146"/>
      <c r="KIN57" s="146"/>
      <c r="KIO57" s="146"/>
      <c r="KIP57" s="146"/>
      <c r="KIQ57" s="146"/>
      <c r="KIR57" s="146"/>
      <c r="KIS57" s="146"/>
      <c r="KIT57" s="146"/>
      <c r="KIU57" s="146"/>
      <c r="KIV57" s="146"/>
      <c r="KIW57" s="146"/>
      <c r="KIX57" s="146"/>
      <c r="KIY57" s="146"/>
      <c r="KIZ57" s="146"/>
      <c r="KJA57" s="146"/>
      <c r="KJB57" s="146"/>
      <c r="KJC57" s="146"/>
      <c r="KJD57" s="146"/>
      <c r="KJE57" s="146"/>
      <c r="KJF57" s="146"/>
      <c r="KJG57" s="146"/>
      <c r="KJH57" s="146"/>
      <c r="KJI57" s="146"/>
      <c r="KJJ57" s="146"/>
      <c r="KJK57" s="146"/>
      <c r="KJL57" s="146"/>
      <c r="KJM57" s="146"/>
      <c r="KJN57" s="146"/>
      <c r="KJO57" s="146"/>
      <c r="KJP57" s="146"/>
      <c r="KJQ57" s="146"/>
      <c r="KJR57" s="146"/>
      <c r="KJS57" s="146"/>
      <c r="KJT57" s="146"/>
      <c r="KJU57" s="146"/>
      <c r="KJV57" s="146"/>
      <c r="KJW57" s="146"/>
      <c r="KJX57" s="146"/>
      <c r="KJY57" s="146"/>
      <c r="KJZ57" s="146"/>
      <c r="KKA57" s="146"/>
      <c r="KKB57" s="146"/>
      <c r="KKC57" s="146"/>
      <c r="KKD57" s="146"/>
      <c r="KKE57" s="146"/>
      <c r="KKF57" s="146"/>
      <c r="KKG57" s="146"/>
      <c r="KKH57" s="146"/>
      <c r="KKI57" s="146"/>
      <c r="KKJ57" s="146"/>
      <c r="KKK57" s="146"/>
      <c r="KKL57" s="146"/>
      <c r="KKM57" s="146"/>
      <c r="KKN57" s="146"/>
      <c r="KKO57" s="146"/>
      <c r="KKP57" s="146"/>
      <c r="KKQ57" s="146"/>
      <c r="KKR57" s="146"/>
      <c r="KKS57" s="146"/>
      <c r="KKT57" s="146"/>
      <c r="KKU57" s="146"/>
      <c r="KKV57" s="146"/>
      <c r="KKW57" s="146"/>
      <c r="KKX57" s="146"/>
      <c r="KKY57" s="146"/>
      <c r="KKZ57" s="146"/>
      <c r="KLA57" s="146"/>
      <c r="KLB57" s="146"/>
      <c r="KLC57" s="146"/>
      <c r="KLD57" s="146"/>
      <c r="KLE57" s="146"/>
      <c r="KLF57" s="146"/>
      <c r="KLG57" s="146"/>
      <c r="KLH57" s="146"/>
      <c r="KLI57" s="146"/>
      <c r="KLJ57" s="146"/>
      <c r="KLK57" s="146"/>
      <c r="KLL57" s="146"/>
      <c r="KLM57" s="146"/>
      <c r="KLN57" s="146"/>
      <c r="KLO57" s="146"/>
      <c r="KLP57" s="146"/>
      <c r="KLQ57" s="146"/>
      <c r="KLR57" s="146"/>
      <c r="KLS57" s="146"/>
      <c r="KLT57" s="146"/>
      <c r="KLU57" s="146"/>
      <c r="KLV57" s="146"/>
      <c r="KLW57" s="146"/>
      <c r="KLX57" s="146"/>
      <c r="KLY57" s="146"/>
      <c r="KLZ57" s="146"/>
      <c r="KMA57" s="146"/>
      <c r="KMB57" s="146"/>
      <c r="KMC57" s="146"/>
      <c r="KMD57" s="146"/>
      <c r="KME57" s="146"/>
      <c r="KMF57" s="146"/>
      <c r="KMG57" s="146"/>
      <c r="KMH57" s="146"/>
      <c r="KMI57" s="146"/>
      <c r="KMJ57" s="146"/>
      <c r="KMK57" s="146"/>
      <c r="KML57" s="146"/>
      <c r="KMM57" s="146"/>
      <c r="KMN57" s="146"/>
      <c r="KMO57" s="146"/>
      <c r="KMP57" s="146"/>
      <c r="KMQ57" s="146"/>
      <c r="KMR57" s="146"/>
      <c r="KMS57" s="146"/>
      <c r="KMT57" s="146"/>
      <c r="KMU57" s="146"/>
      <c r="KMV57" s="146"/>
      <c r="KMW57" s="146"/>
      <c r="KMX57" s="146"/>
      <c r="KMY57" s="146"/>
      <c r="KMZ57" s="146"/>
      <c r="KNA57" s="146"/>
      <c r="KNB57" s="146"/>
      <c r="KNC57" s="146"/>
      <c r="KND57" s="146"/>
      <c r="KNE57" s="146"/>
      <c r="KNF57" s="146"/>
      <c r="KNG57" s="146"/>
      <c r="KNH57" s="146"/>
      <c r="KNI57" s="146"/>
      <c r="KNJ57" s="146"/>
      <c r="KNK57" s="146"/>
      <c r="KNL57" s="146"/>
      <c r="KNM57" s="146"/>
      <c r="KNN57" s="146"/>
      <c r="KNO57" s="146"/>
      <c r="KNP57" s="146"/>
      <c r="KNQ57" s="146"/>
      <c r="KNR57" s="146"/>
      <c r="KNS57" s="146"/>
      <c r="KNT57" s="146"/>
      <c r="KNU57" s="146"/>
      <c r="KNV57" s="146"/>
      <c r="KNW57" s="146"/>
      <c r="KNX57" s="146"/>
      <c r="KNY57" s="146"/>
      <c r="KNZ57" s="146"/>
      <c r="KOA57" s="146"/>
      <c r="KOB57" s="146"/>
      <c r="KOC57" s="146"/>
      <c r="KOD57" s="146"/>
      <c r="KOE57" s="146"/>
      <c r="KOF57" s="146"/>
      <c r="KOG57" s="146"/>
      <c r="KOH57" s="146"/>
      <c r="KOI57" s="146"/>
      <c r="KOJ57" s="146"/>
      <c r="KOK57" s="146"/>
      <c r="KOL57" s="146"/>
      <c r="KOM57" s="146"/>
      <c r="KON57" s="146"/>
      <c r="KOO57" s="146"/>
      <c r="KOP57" s="146"/>
      <c r="KOQ57" s="146"/>
      <c r="KOR57" s="146"/>
      <c r="KOS57" s="146"/>
      <c r="KOT57" s="146"/>
      <c r="KOU57" s="146"/>
      <c r="KOV57" s="146"/>
      <c r="KOW57" s="146"/>
      <c r="KOX57" s="146"/>
      <c r="KOY57" s="146"/>
      <c r="KOZ57" s="146"/>
      <c r="KPA57" s="146"/>
      <c r="KPB57" s="146"/>
      <c r="KPC57" s="146"/>
      <c r="KPD57" s="146"/>
      <c r="KPE57" s="146"/>
      <c r="KPF57" s="146"/>
      <c r="KPG57" s="146"/>
      <c r="KPH57" s="146"/>
      <c r="KPI57" s="146"/>
      <c r="KPJ57" s="146"/>
      <c r="KPK57" s="146"/>
      <c r="KPL57" s="146"/>
      <c r="KPM57" s="146"/>
      <c r="KPN57" s="146"/>
      <c r="KPO57" s="146"/>
      <c r="KPP57" s="146"/>
      <c r="KPQ57" s="146"/>
      <c r="KPR57" s="146"/>
      <c r="KPS57" s="146"/>
      <c r="KPT57" s="146"/>
      <c r="KPU57" s="146"/>
      <c r="KPV57" s="146"/>
      <c r="KPW57" s="146"/>
      <c r="KPX57" s="146"/>
      <c r="KPY57" s="146"/>
      <c r="KPZ57" s="146"/>
      <c r="KQA57" s="146"/>
      <c r="KQB57" s="146"/>
      <c r="KQC57" s="146"/>
      <c r="KQD57" s="146"/>
      <c r="KQE57" s="146"/>
      <c r="KQF57" s="146"/>
      <c r="KQG57" s="146"/>
      <c r="KQH57" s="146"/>
      <c r="KQI57" s="146"/>
      <c r="KQJ57" s="146"/>
      <c r="KQK57" s="146"/>
      <c r="KQL57" s="146"/>
      <c r="KQM57" s="146"/>
      <c r="KQN57" s="146"/>
      <c r="KQO57" s="146"/>
      <c r="KQP57" s="146"/>
      <c r="KQQ57" s="146"/>
      <c r="KQR57" s="146"/>
      <c r="KQS57" s="146"/>
      <c r="KQT57" s="146"/>
      <c r="KQU57" s="146"/>
      <c r="KQV57" s="146"/>
      <c r="KQW57" s="146"/>
      <c r="KQX57" s="146"/>
      <c r="KQY57" s="146"/>
      <c r="KQZ57" s="146"/>
      <c r="KRA57" s="146"/>
      <c r="KRB57" s="146"/>
      <c r="KRC57" s="146"/>
      <c r="KRD57" s="146"/>
      <c r="KRE57" s="146"/>
      <c r="KRF57" s="146"/>
      <c r="KRG57" s="146"/>
      <c r="KRH57" s="146"/>
      <c r="KRI57" s="146"/>
      <c r="KRJ57" s="146"/>
      <c r="KRK57" s="146"/>
      <c r="KRL57" s="146"/>
      <c r="KRM57" s="146"/>
      <c r="KRN57" s="146"/>
      <c r="KRO57" s="146"/>
      <c r="KRP57" s="146"/>
      <c r="KRQ57" s="146"/>
      <c r="KRR57" s="146"/>
      <c r="KRS57" s="146"/>
      <c r="KRT57" s="146"/>
      <c r="KRU57" s="146"/>
      <c r="KRV57" s="146"/>
      <c r="KRW57" s="146"/>
      <c r="KRX57" s="146"/>
      <c r="KRY57" s="146"/>
      <c r="KRZ57" s="146"/>
      <c r="KSA57" s="146"/>
      <c r="KSB57" s="146"/>
      <c r="KSC57" s="146"/>
      <c r="KSD57" s="146"/>
      <c r="KSE57" s="146"/>
      <c r="KSF57" s="146"/>
      <c r="KSG57" s="146"/>
      <c r="KSH57" s="146"/>
      <c r="KSI57" s="146"/>
      <c r="KSJ57" s="146"/>
      <c r="KSK57" s="146"/>
      <c r="KSL57" s="146"/>
      <c r="KSM57" s="146"/>
      <c r="KSN57" s="146"/>
      <c r="KSO57" s="146"/>
      <c r="KSP57" s="146"/>
      <c r="KSQ57" s="146"/>
      <c r="KSR57" s="146"/>
      <c r="KSS57" s="146"/>
      <c r="KST57" s="146"/>
      <c r="KSU57" s="146"/>
      <c r="KSV57" s="146"/>
      <c r="KSW57" s="146"/>
      <c r="KSX57" s="146"/>
      <c r="KSY57" s="146"/>
      <c r="KSZ57" s="146"/>
      <c r="KTA57" s="146"/>
      <c r="KTB57" s="146"/>
      <c r="KTC57" s="146"/>
      <c r="KTD57" s="146"/>
      <c r="KTE57" s="146"/>
      <c r="KTF57" s="146"/>
      <c r="KTG57" s="146"/>
      <c r="KTH57" s="146"/>
      <c r="KTI57" s="146"/>
      <c r="KTJ57" s="146"/>
      <c r="KTK57" s="146"/>
      <c r="KTL57" s="146"/>
      <c r="KTM57" s="146"/>
      <c r="KTN57" s="146"/>
      <c r="KTO57" s="146"/>
      <c r="KTP57" s="146"/>
      <c r="KTQ57" s="146"/>
      <c r="KTR57" s="146"/>
      <c r="KTS57" s="146"/>
      <c r="KTT57" s="146"/>
      <c r="KTU57" s="146"/>
      <c r="KTV57" s="146"/>
      <c r="KTW57" s="146"/>
      <c r="KTX57" s="146"/>
      <c r="KTY57" s="146"/>
      <c r="KTZ57" s="146"/>
      <c r="KUA57" s="146"/>
      <c r="KUB57" s="146"/>
      <c r="KUC57" s="146"/>
      <c r="KUD57" s="146"/>
      <c r="KUE57" s="146"/>
      <c r="KUF57" s="146"/>
      <c r="KUG57" s="146"/>
      <c r="KUH57" s="146"/>
      <c r="KUI57" s="146"/>
      <c r="KUJ57" s="146"/>
      <c r="KUK57" s="146"/>
      <c r="KUL57" s="146"/>
      <c r="KUM57" s="146"/>
      <c r="KUN57" s="146"/>
      <c r="KUO57" s="146"/>
      <c r="KUP57" s="146"/>
      <c r="KUQ57" s="146"/>
      <c r="KUR57" s="146"/>
      <c r="KUS57" s="146"/>
      <c r="KUT57" s="146"/>
      <c r="KUU57" s="146"/>
      <c r="KUV57" s="146"/>
      <c r="KUW57" s="146"/>
      <c r="KUX57" s="146"/>
      <c r="KUY57" s="146"/>
      <c r="KUZ57" s="146"/>
      <c r="KVA57" s="146"/>
      <c r="KVB57" s="146"/>
      <c r="KVC57" s="146"/>
      <c r="KVD57" s="146"/>
      <c r="KVE57" s="146"/>
      <c r="KVF57" s="146"/>
      <c r="KVG57" s="146"/>
      <c r="KVH57" s="146"/>
      <c r="KVI57" s="146"/>
      <c r="KVJ57" s="146"/>
      <c r="KVK57" s="146"/>
      <c r="KVL57" s="146"/>
      <c r="KVM57" s="146"/>
      <c r="KVN57" s="146"/>
      <c r="KVO57" s="146"/>
      <c r="KVP57" s="146"/>
      <c r="KVQ57" s="146"/>
      <c r="KVR57" s="146"/>
      <c r="KVS57" s="146"/>
      <c r="KVT57" s="146"/>
      <c r="KVU57" s="146"/>
      <c r="KVV57" s="146"/>
      <c r="KVW57" s="146"/>
      <c r="KVX57" s="146"/>
      <c r="KVY57" s="146"/>
      <c r="KVZ57" s="146"/>
      <c r="KWA57" s="146"/>
      <c r="KWB57" s="146"/>
      <c r="KWC57" s="146"/>
      <c r="KWD57" s="146"/>
      <c r="KWE57" s="146"/>
      <c r="KWF57" s="146"/>
      <c r="KWG57" s="146"/>
      <c r="KWH57" s="146"/>
      <c r="KWI57" s="146"/>
      <c r="KWJ57" s="146"/>
      <c r="KWK57" s="146"/>
      <c r="KWL57" s="146"/>
      <c r="KWM57" s="146"/>
      <c r="KWN57" s="146"/>
      <c r="KWO57" s="146"/>
      <c r="KWP57" s="146"/>
      <c r="KWQ57" s="146"/>
      <c r="KWR57" s="146"/>
      <c r="KWS57" s="146"/>
      <c r="KWT57" s="146"/>
      <c r="KWU57" s="146"/>
      <c r="KWV57" s="146"/>
      <c r="KWW57" s="146"/>
      <c r="KWX57" s="146"/>
      <c r="KWY57" s="146"/>
      <c r="KWZ57" s="146"/>
      <c r="KXA57" s="146"/>
      <c r="KXB57" s="146"/>
      <c r="KXC57" s="146"/>
      <c r="KXD57" s="146"/>
      <c r="KXE57" s="146"/>
      <c r="KXF57" s="146"/>
      <c r="KXG57" s="146"/>
      <c r="KXH57" s="146"/>
      <c r="KXI57" s="146"/>
      <c r="KXJ57" s="146"/>
      <c r="KXK57" s="146"/>
      <c r="KXL57" s="146"/>
      <c r="KXM57" s="146"/>
      <c r="KXN57" s="146"/>
      <c r="KXO57" s="146"/>
      <c r="KXP57" s="146"/>
      <c r="KXQ57" s="146"/>
      <c r="KXR57" s="146"/>
      <c r="KXS57" s="146"/>
      <c r="KXT57" s="146"/>
      <c r="KXU57" s="146"/>
      <c r="KXV57" s="146"/>
      <c r="KXW57" s="146"/>
      <c r="KXX57" s="146"/>
      <c r="KXY57" s="146"/>
      <c r="KXZ57" s="146"/>
      <c r="KYA57" s="146"/>
      <c r="KYB57" s="146"/>
      <c r="KYC57" s="146"/>
      <c r="KYD57" s="146"/>
      <c r="KYE57" s="146"/>
      <c r="KYF57" s="146"/>
      <c r="KYG57" s="146"/>
      <c r="KYH57" s="146"/>
      <c r="KYI57" s="146"/>
      <c r="KYJ57" s="146"/>
      <c r="KYK57" s="146"/>
      <c r="KYL57" s="146"/>
      <c r="KYM57" s="146"/>
      <c r="KYN57" s="146"/>
      <c r="KYO57" s="146"/>
      <c r="KYP57" s="146"/>
      <c r="KYQ57" s="146"/>
      <c r="KYR57" s="146"/>
      <c r="KYS57" s="146"/>
      <c r="KYT57" s="146"/>
      <c r="KYU57" s="146"/>
      <c r="KYV57" s="146"/>
      <c r="KYW57" s="146"/>
      <c r="KYX57" s="146"/>
      <c r="KYY57" s="146"/>
      <c r="KYZ57" s="146"/>
      <c r="KZA57" s="146"/>
      <c r="KZB57" s="146"/>
      <c r="KZC57" s="146"/>
      <c r="KZD57" s="146"/>
      <c r="KZE57" s="146"/>
      <c r="KZF57" s="146"/>
      <c r="KZG57" s="146"/>
      <c r="KZH57" s="146"/>
      <c r="KZI57" s="146"/>
      <c r="KZJ57" s="146"/>
      <c r="KZK57" s="146"/>
      <c r="KZL57" s="146"/>
      <c r="KZM57" s="146"/>
      <c r="KZN57" s="146"/>
      <c r="KZO57" s="146"/>
      <c r="KZP57" s="146"/>
      <c r="KZQ57" s="146"/>
      <c r="KZR57" s="146"/>
      <c r="KZS57" s="146"/>
      <c r="KZT57" s="146"/>
      <c r="KZU57" s="146"/>
      <c r="KZV57" s="146"/>
      <c r="KZW57" s="146"/>
      <c r="KZX57" s="146"/>
      <c r="KZY57" s="146"/>
      <c r="KZZ57" s="146"/>
      <c r="LAA57" s="146"/>
      <c r="LAB57" s="146"/>
      <c r="LAC57" s="146"/>
      <c r="LAD57" s="146"/>
      <c r="LAE57" s="146"/>
      <c r="LAF57" s="146"/>
      <c r="LAG57" s="146"/>
      <c r="LAH57" s="146"/>
      <c r="LAI57" s="146"/>
      <c r="LAJ57" s="146"/>
      <c r="LAK57" s="146"/>
      <c r="LAL57" s="146"/>
      <c r="LAM57" s="146"/>
      <c r="LAN57" s="146"/>
      <c r="LAO57" s="146"/>
      <c r="LAP57" s="146"/>
      <c r="LAQ57" s="146"/>
      <c r="LAR57" s="146"/>
      <c r="LAS57" s="146"/>
      <c r="LAT57" s="146"/>
      <c r="LAU57" s="146"/>
      <c r="LAV57" s="146"/>
      <c r="LAW57" s="146"/>
      <c r="LAX57" s="146"/>
      <c r="LAY57" s="146"/>
      <c r="LAZ57" s="146"/>
      <c r="LBA57" s="146"/>
      <c r="LBB57" s="146"/>
      <c r="LBC57" s="146"/>
      <c r="LBD57" s="146"/>
      <c r="LBE57" s="146"/>
      <c r="LBF57" s="146"/>
      <c r="LBG57" s="146"/>
      <c r="LBH57" s="146"/>
      <c r="LBI57" s="146"/>
      <c r="LBJ57" s="146"/>
      <c r="LBK57" s="146"/>
      <c r="LBL57" s="146"/>
      <c r="LBM57" s="146"/>
      <c r="LBN57" s="146"/>
      <c r="LBO57" s="146"/>
      <c r="LBP57" s="146"/>
      <c r="LBQ57" s="146"/>
      <c r="LBR57" s="146"/>
      <c r="LBS57" s="146"/>
      <c r="LBT57" s="146"/>
      <c r="LBU57" s="146"/>
      <c r="LBV57" s="146"/>
      <c r="LBW57" s="146"/>
      <c r="LBX57" s="146"/>
      <c r="LBY57" s="146"/>
      <c r="LBZ57" s="146"/>
      <c r="LCA57" s="146"/>
      <c r="LCB57" s="146"/>
      <c r="LCC57" s="146"/>
      <c r="LCD57" s="146"/>
      <c r="LCE57" s="146"/>
      <c r="LCF57" s="146"/>
      <c r="LCG57" s="146"/>
      <c r="LCH57" s="146"/>
      <c r="LCI57" s="146"/>
      <c r="LCJ57" s="146"/>
      <c r="LCK57" s="146"/>
      <c r="LCL57" s="146"/>
      <c r="LCM57" s="146"/>
      <c r="LCN57" s="146"/>
      <c r="LCO57" s="146"/>
      <c r="LCP57" s="146"/>
      <c r="LCQ57" s="146"/>
      <c r="LCR57" s="146"/>
      <c r="LCS57" s="146"/>
      <c r="LCT57" s="146"/>
      <c r="LCU57" s="146"/>
      <c r="LCV57" s="146"/>
      <c r="LCW57" s="146"/>
      <c r="LCX57" s="146"/>
      <c r="LCY57" s="146"/>
      <c r="LCZ57" s="146"/>
      <c r="LDA57" s="146"/>
      <c r="LDB57" s="146"/>
      <c r="LDC57" s="146"/>
      <c r="LDD57" s="146"/>
      <c r="LDE57" s="146"/>
      <c r="LDF57" s="146"/>
      <c r="LDG57" s="146"/>
      <c r="LDH57" s="146"/>
      <c r="LDI57" s="146"/>
      <c r="LDJ57" s="146"/>
      <c r="LDK57" s="146"/>
      <c r="LDL57" s="146"/>
      <c r="LDM57" s="146"/>
      <c r="LDN57" s="146"/>
      <c r="LDO57" s="146"/>
      <c r="LDP57" s="146"/>
      <c r="LDQ57" s="146"/>
      <c r="LDR57" s="146"/>
      <c r="LDS57" s="146"/>
      <c r="LDT57" s="146"/>
      <c r="LDU57" s="146"/>
      <c r="LDV57" s="146"/>
      <c r="LDW57" s="146"/>
      <c r="LDX57" s="146"/>
      <c r="LDY57" s="146"/>
      <c r="LDZ57" s="146"/>
      <c r="LEA57" s="146"/>
      <c r="LEB57" s="146"/>
      <c r="LEC57" s="146"/>
      <c r="LED57" s="146"/>
      <c r="LEE57" s="146"/>
      <c r="LEF57" s="146"/>
      <c r="LEG57" s="146"/>
      <c r="LEH57" s="146"/>
      <c r="LEI57" s="146"/>
      <c r="LEJ57" s="146"/>
      <c r="LEK57" s="146"/>
      <c r="LEL57" s="146"/>
      <c r="LEM57" s="146"/>
      <c r="LEN57" s="146"/>
      <c r="LEO57" s="146"/>
      <c r="LEP57" s="146"/>
      <c r="LEQ57" s="146"/>
      <c r="LER57" s="146"/>
      <c r="LES57" s="146"/>
      <c r="LET57" s="146"/>
      <c r="LEU57" s="146"/>
      <c r="LEV57" s="146"/>
      <c r="LEW57" s="146"/>
      <c r="LEX57" s="146"/>
      <c r="LEY57" s="146"/>
      <c r="LEZ57" s="146"/>
      <c r="LFA57" s="146"/>
      <c r="LFB57" s="146"/>
      <c r="LFC57" s="146"/>
      <c r="LFD57" s="146"/>
      <c r="LFE57" s="146"/>
      <c r="LFF57" s="146"/>
      <c r="LFG57" s="146"/>
      <c r="LFH57" s="146"/>
      <c r="LFI57" s="146"/>
      <c r="LFJ57" s="146"/>
      <c r="LFK57" s="146"/>
      <c r="LFL57" s="146"/>
      <c r="LFM57" s="146"/>
      <c r="LFN57" s="146"/>
      <c r="LFO57" s="146"/>
      <c r="LFP57" s="146"/>
      <c r="LFQ57" s="146"/>
      <c r="LFR57" s="146"/>
      <c r="LFS57" s="146"/>
      <c r="LFT57" s="146"/>
      <c r="LFU57" s="146"/>
      <c r="LFV57" s="146"/>
      <c r="LFW57" s="146"/>
      <c r="LFX57" s="146"/>
      <c r="LFY57" s="146"/>
      <c r="LFZ57" s="146"/>
      <c r="LGA57" s="146"/>
      <c r="LGB57" s="146"/>
      <c r="LGC57" s="146"/>
      <c r="LGD57" s="146"/>
      <c r="LGE57" s="146"/>
      <c r="LGF57" s="146"/>
      <c r="LGG57" s="146"/>
      <c r="LGH57" s="146"/>
      <c r="LGI57" s="146"/>
      <c r="LGJ57" s="146"/>
      <c r="LGK57" s="146"/>
      <c r="LGL57" s="146"/>
      <c r="LGM57" s="146"/>
      <c r="LGN57" s="146"/>
      <c r="LGO57" s="146"/>
      <c r="LGP57" s="146"/>
      <c r="LGQ57" s="146"/>
      <c r="LGR57" s="146"/>
      <c r="LGS57" s="146"/>
      <c r="LGT57" s="146"/>
      <c r="LGU57" s="146"/>
      <c r="LGV57" s="146"/>
      <c r="LGW57" s="146"/>
      <c r="LGX57" s="146"/>
      <c r="LGY57" s="146"/>
      <c r="LGZ57" s="146"/>
      <c r="LHA57" s="146"/>
      <c r="LHB57" s="146"/>
      <c r="LHC57" s="146"/>
      <c r="LHD57" s="146"/>
      <c r="LHE57" s="146"/>
      <c r="LHF57" s="146"/>
      <c r="LHG57" s="146"/>
      <c r="LHH57" s="146"/>
      <c r="LHI57" s="146"/>
      <c r="LHJ57" s="146"/>
      <c r="LHK57" s="146"/>
      <c r="LHL57" s="146"/>
      <c r="LHM57" s="146"/>
      <c r="LHN57" s="146"/>
      <c r="LHO57" s="146"/>
      <c r="LHP57" s="146"/>
      <c r="LHQ57" s="146"/>
      <c r="LHR57" s="146"/>
      <c r="LHS57" s="146"/>
      <c r="LHT57" s="146"/>
      <c r="LHU57" s="146"/>
      <c r="LHV57" s="146"/>
      <c r="LHW57" s="146"/>
      <c r="LHX57" s="146"/>
      <c r="LHY57" s="146"/>
      <c r="LHZ57" s="146"/>
      <c r="LIA57" s="146"/>
      <c r="LIB57" s="146"/>
      <c r="LIC57" s="146"/>
      <c r="LID57" s="146"/>
      <c r="LIE57" s="146"/>
      <c r="LIF57" s="146"/>
      <c r="LIG57" s="146"/>
      <c r="LIH57" s="146"/>
      <c r="LII57" s="146"/>
      <c r="LIJ57" s="146"/>
      <c r="LIK57" s="146"/>
      <c r="LIL57" s="146"/>
      <c r="LIM57" s="146"/>
      <c r="LIN57" s="146"/>
      <c r="LIO57" s="146"/>
      <c r="LIP57" s="146"/>
      <c r="LIQ57" s="146"/>
      <c r="LIR57" s="146"/>
      <c r="LIS57" s="146"/>
      <c r="LIT57" s="146"/>
      <c r="LIU57" s="146"/>
      <c r="LIV57" s="146"/>
      <c r="LIW57" s="146"/>
      <c r="LIX57" s="146"/>
      <c r="LIY57" s="146"/>
      <c r="LIZ57" s="146"/>
      <c r="LJA57" s="146"/>
      <c r="LJB57" s="146"/>
      <c r="LJC57" s="146"/>
      <c r="LJD57" s="146"/>
      <c r="LJE57" s="146"/>
      <c r="LJF57" s="146"/>
      <c r="LJG57" s="146"/>
      <c r="LJH57" s="146"/>
      <c r="LJI57" s="146"/>
      <c r="LJJ57" s="146"/>
      <c r="LJK57" s="146"/>
      <c r="LJL57" s="146"/>
      <c r="LJM57" s="146"/>
      <c r="LJN57" s="146"/>
      <c r="LJO57" s="146"/>
      <c r="LJP57" s="146"/>
      <c r="LJQ57" s="146"/>
      <c r="LJR57" s="146"/>
      <c r="LJS57" s="146"/>
      <c r="LJT57" s="146"/>
      <c r="LJU57" s="146"/>
      <c r="LJV57" s="146"/>
      <c r="LJW57" s="146"/>
      <c r="LJX57" s="146"/>
      <c r="LJY57" s="146"/>
      <c r="LJZ57" s="146"/>
      <c r="LKA57" s="146"/>
      <c r="LKB57" s="146"/>
      <c r="LKC57" s="146"/>
      <c r="LKD57" s="146"/>
      <c r="LKE57" s="146"/>
      <c r="LKF57" s="146"/>
      <c r="LKG57" s="146"/>
      <c r="LKH57" s="146"/>
      <c r="LKI57" s="146"/>
      <c r="LKJ57" s="146"/>
      <c r="LKK57" s="146"/>
      <c r="LKL57" s="146"/>
      <c r="LKM57" s="146"/>
      <c r="LKN57" s="146"/>
      <c r="LKO57" s="146"/>
      <c r="LKP57" s="146"/>
      <c r="LKQ57" s="146"/>
      <c r="LKR57" s="146"/>
      <c r="LKS57" s="146"/>
      <c r="LKT57" s="146"/>
      <c r="LKU57" s="146"/>
      <c r="LKV57" s="146"/>
      <c r="LKW57" s="146"/>
      <c r="LKX57" s="146"/>
      <c r="LKY57" s="146"/>
      <c r="LKZ57" s="146"/>
      <c r="LLA57" s="146"/>
      <c r="LLB57" s="146"/>
      <c r="LLC57" s="146"/>
      <c r="LLD57" s="146"/>
      <c r="LLE57" s="146"/>
      <c r="LLF57" s="146"/>
      <c r="LLG57" s="146"/>
      <c r="LLH57" s="146"/>
      <c r="LLI57" s="146"/>
      <c r="LLJ57" s="146"/>
      <c r="LLK57" s="146"/>
      <c r="LLL57" s="146"/>
      <c r="LLM57" s="146"/>
      <c r="LLN57" s="146"/>
      <c r="LLO57" s="146"/>
      <c r="LLP57" s="146"/>
      <c r="LLQ57" s="146"/>
      <c r="LLR57" s="146"/>
      <c r="LLS57" s="146"/>
      <c r="LLT57" s="146"/>
      <c r="LLU57" s="146"/>
      <c r="LLV57" s="146"/>
      <c r="LLW57" s="146"/>
      <c r="LLX57" s="146"/>
      <c r="LLY57" s="146"/>
      <c r="LLZ57" s="146"/>
      <c r="LMA57" s="146"/>
      <c r="LMB57" s="146"/>
      <c r="LMC57" s="146"/>
      <c r="LMD57" s="146"/>
      <c r="LME57" s="146"/>
      <c r="LMF57" s="146"/>
      <c r="LMG57" s="146"/>
      <c r="LMH57" s="146"/>
      <c r="LMI57" s="146"/>
      <c r="LMJ57" s="146"/>
      <c r="LMK57" s="146"/>
      <c r="LML57" s="146"/>
      <c r="LMM57" s="146"/>
      <c r="LMN57" s="146"/>
      <c r="LMO57" s="146"/>
      <c r="LMP57" s="146"/>
      <c r="LMQ57" s="146"/>
      <c r="LMR57" s="146"/>
      <c r="LMS57" s="146"/>
      <c r="LMT57" s="146"/>
      <c r="LMU57" s="146"/>
      <c r="LMV57" s="146"/>
      <c r="LMW57" s="146"/>
      <c r="LMX57" s="146"/>
      <c r="LMY57" s="146"/>
      <c r="LMZ57" s="146"/>
      <c r="LNA57" s="146"/>
      <c r="LNB57" s="146"/>
      <c r="LNC57" s="146"/>
      <c r="LND57" s="146"/>
      <c r="LNE57" s="146"/>
      <c r="LNF57" s="146"/>
      <c r="LNG57" s="146"/>
      <c r="LNH57" s="146"/>
      <c r="LNI57" s="146"/>
      <c r="LNJ57" s="146"/>
      <c r="LNK57" s="146"/>
      <c r="LNL57" s="146"/>
      <c r="LNM57" s="146"/>
      <c r="LNN57" s="146"/>
      <c r="LNO57" s="146"/>
      <c r="LNP57" s="146"/>
      <c r="LNQ57" s="146"/>
      <c r="LNR57" s="146"/>
      <c r="LNS57" s="146"/>
      <c r="LNT57" s="146"/>
      <c r="LNU57" s="146"/>
      <c r="LNV57" s="146"/>
      <c r="LNW57" s="146"/>
      <c r="LNX57" s="146"/>
      <c r="LNY57" s="146"/>
      <c r="LNZ57" s="146"/>
      <c r="LOA57" s="146"/>
      <c r="LOB57" s="146"/>
      <c r="LOC57" s="146"/>
      <c r="LOD57" s="146"/>
      <c r="LOE57" s="146"/>
      <c r="LOF57" s="146"/>
      <c r="LOG57" s="146"/>
      <c r="LOH57" s="146"/>
      <c r="LOI57" s="146"/>
      <c r="LOJ57" s="146"/>
      <c r="LOK57" s="146"/>
      <c r="LOL57" s="146"/>
      <c r="LOM57" s="146"/>
      <c r="LON57" s="146"/>
      <c r="LOO57" s="146"/>
      <c r="LOP57" s="146"/>
      <c r="LOQ57" s="146"/>
      <c r="LOR57" s="146"/>
      <c r="LOS57" s="146"/>
      <c r="LOT57" s="146"/>
      <c r="LOU57" s="146"/>
      <c r="LOV57" s="146"/>
      <c r="LOW57" s="146"/>
      <c r="LOX57" s="146"/>
      <c r="LOY57" s="146"/>
      <c r="LOZ57" s="146"/>
      <c r="LPA57" s="146"/>
      <c r="LPB57" s="146"/>
      <c r="LPC57" s="146"/>
      <c r="LPD57" s="146"/>
      <c r="LPE57" s="146"/>
      <c r="LPF57" s="146"/>
      <c r="LPG57" s="146"/>
      <c r="LPH57" s="146"/>
      <c r="LPI57" s="146"/>
      <c r="LPJ57" s="146"/>
      <c r="LPK57" s="146"/>
      <c r="LPL57" s="146"/>
      <c r="LPM57" s="146"/>
      <c r="LPN57" s="146"/>
      <c r="LPO57" s="146"/>
      <c r="LPP57" s="146"/>
      <c r="LPQ57" s="146"/>
      <c r="LPR57" s="146"/>
      <c r="LPS57" s="146"/>
      <c r="LPT57" s="146"/>
      <c r="LPU57" s="146"/>
      <c r="LPV57" s="146"/>
      <c r="LPW57" s="146"/>
      <c r="LPX57" s="146"/>
      <c r="LPY57" s="146"/>
      <c r="LPZ57" s="146"/>
      <c r="LQA57" s="146"/>
      <c r="LQB57" s="146"/>
      <c r="LQC57" s="146"/>
      <c r="LQD57" s="146"/>
      <c r="LQE57" s="146"/>
      <c r="LQF57" s="146"/>
      <c r="LQG57" s="146"/>
      <c r="LQH57" s="146"/>
      <c r="LQI57" s="146"/>
      <c r="LQJ57" s="146"/>
      <c r="LQK57" s="146"/>
      <c r="LQL57" s="146"/>
      <c r="LQM57" s="146"/>
      <c r="LQN57" s="146"/>
      <c r="LQO57" s="146"/>
      <c r="LQP57" s="146"/>
      <c r="LQQ57" s="146"/>
      <c r="LQR57" s="146"/>
      <c r="LQS57" s="146"/>
      <c r="LQT57" s="146"/>
      <c r="LQU57" s="146"/>
      <c r="LQV57" s="146"/>
      <c r="LQW57" s="146"/>
      <c r="LQX57" s="146"/>
      <c r="LQY57" s="146"/>
      <c r="LQZ57" s="146"/>
      <c r="LRA57" s="146"/>
      <c r="LRB57" s="146"/>
      <c r="LRC57" s="146"/>
      <c r="LRD57" s="146"/>
      <c r="LRE57" s="146"/>
      <c r="LRF57" s="146"/>
      <c r="LRG57" s="146"/>
      <c r="LRH57" s="146"/>
      <c r="LRI57" s="146"/>
      <c r="LRJ57" s="146"/>
      <c r="LRK57" s="146"/>
      <c r="LRL57" s="146"/>
      <c r="LRM57" s="146"/>
      <c r="LRN57" s="146"/>
      <c r="LRO57" s="146"/>
      <c r="LRP57" s="146"/>
      <c r="LRQ57" s="146"/>
      <c r="LRR57" s="146"/>
      <c r="LRS57" s="146"/>
      <c r="LRT57" s="146"/>
      <c r="LRU57" s="146"/>
      <c r="LRV57" s="146"/>
      <c r="LRW57" s="146"/>
      <c r="LRX57" s="146"/>
      <c r="LRY57" s="146"/>
      <c r="LRZ57" s="146"/>
      <c r="LSA57" s="146"/>
      <c r="LSB57" s="146"/>
      <c r="LSC57" s="146"/>
      <c r="LSD57" s="146"/>
      <c r="LSE57" s="146"/>
      <c r="LSF57" s="146"/>
      <c r="LSG57" s="146"/>
      <c r="LSH57" s="146"/>
      <c r="LSI57" s="146"/>
      <c r="LSJ57" s="146"/>
      <c r="LSK57" s="146"/>
      <c r="LSL57" s="146"/>
      <c r="LSM57" s="146"/>
      <c r="LSN57" s="146"/>
      <c r="LSO57" s="146"/>
      <c r="LSP57" s="146"/>
      <c r="LSQ57" s="146"/>
      <c r="LSR57" s="146"/>
      <c r="LSS57" s="146"/>
      <c r="LST57" s="146"/>
      <c r="LSU57" s="146"/>
      <c r="LSV57" s="146"/>
      <c r="LSW57" s="146"/>
      <c r="LSX57" s="146"/>
      <c r="LSY57" s="146"/>
      <c r="LSZ57" s="146"/>
      <c r="LTA57" s="146"/>
      <c r="LTB57" s="146"/>
      <c r="LTC57" s="146"/>
      <c r="LTD57" s="146"/>
      <c r="LTE57" s="146"/>
      <c r="LTF57" s="146"/>
      <c r="LTG57" s="146"/>
      <c r="LTH57" s="146"/>
      <c r="LTI57" s="146"/>
      <c r="LTJ57" s="146"/>
      <c r="LTK57" s="146"/>
      <c r="LTL57" s="146"/>
      <c r="LTM57" s="146"/>
      <c r="LTN57" s="146"/>
      <c r="LTO57" s="146"/>
      <c r="LTP57" s="146"/>
      <c r="LTQ57" s="146"/>
      <c r="LTR57" s="146"/>
      <c r="LTS57" s="146"/>
      <c r="LTT57" s="146"/>
      <c r="LTU57" s="146"/>
      <c r="LTV57" s="146"/>
      <c r="LTW57" s="146"/>
      <c r="LTX57" s="146"/>
      <c r="LTY57" s="146"/>
      <c r="LTZ57" s="146"/>
      <c r="LUA57" s="146"/>
      <c r="LUB57" s="146"/>
      <c r="LUC57" s="146"/>
      <c r="LUD57" s="146"/>
      <c r="LUE57" s="146"/>
      <c r="LUF57" s="146"/>
      <c r="LUG57" s="146"/>
      <c r="LUH57" s="146"/>
      <c r="LUI57" s="146"/>
      <c r="LUJ57" s="146"/>
      <c r="LUK57" s="146"/>
      <c r="LUL57" s="146"/>
      <c r="LUM57" s="146"/>
      <c r="LUN57" s="146"/>
      <c r="LUO57" s="146"/>
      <c r="LUP57" s="146"/>
      <c r="LUQ57" s="146"/>
      <c r="LUR57" s="146"/>
      <c r="LUS57" s="146"/>
      <c r="LUT57" s="146"/>
      <c r="LUU57" s="146"/>
      <c r="LUV57" s="146"/>
      <c r="LUW57" s="146"/>
      <c r="LUX57" s="146"/>
      <c r="LUY57" s="146"/>
      <c r="LUZ57" s="146"/>
      <c r="LVA57" s="146"/>
      <c r="LVB57" s="146"/>
      <c r="LVC57" s="146"/>
      <c r="LVD57" s="146"/>
      <c r="LVE57" s="146"/>
      <c r="LVF57" s="146"/>
      <c r="LVG57" s="146"/>
      <c r="LVH57" s="146"/>
      <c r="LVI57" s="146"/>
      <c r="LVJ57" s="146"/>
      <c r="LVK57" s="146"/>
      <c r="LVL57" s="146"/>
      <c r="LVM57" s="146"/>
      <c r="LVN57" s="146"/>
      <c r="LVO57" s="146"/>
      <c r="LVP57" s="146"/>
      <c r="LVQ57" s="146"/>
      <c r="LVR57" s="146"/>
      <c r="LVS57" s="146"/>
      <c r="LVT57" s="146"/>
      <c r="LVU57" s="146"/>
      <c r="LVV57" s="146"/>
      <c r="LVW57" s="146"/>
      <c r="LVX57" s="146"/>
      <c r="LVY57" s="146"/>
      <c r="LVZ57" s="146"/>
      <c r="LWA57" s="146"/>
      <c r="LWB57" s="146"/>
      <c r="LWC57" s="146"/>
      <c r="LWD57" s="146"/>
      <c r="LWE57" s="146"/>
      <c r="LWF57" s="146"/>
      <c r="LWG57" s="146"/>
      <c r="LWH57" s="146"/>
      <c r="LWI57" s="146"/>
      <c r="LWJ57" s="146"/>
      <c r="LWK57" s="146"/>
      <c r="LWL57" s="146"/>
      <c r="LWM57" s="146"/>
      <c r="LWN57" s="146"/>
      <c r="LWO57" s="146"/>
      <c r="LWP57" s="146"/>
      <c r="LWQ57" s="146"/>
      <c r="LWR57" s="146"/>
      <c r="LWS57" s="146"/>
      <c r="LWT57" s="146"/>
      <c r="LWU57" s="146"/>
      <c r="LWV57" s="146"/>
      <c r="LWW57" s="146"/>
      <c r="LWX57" s="146"/>
      <c r="LWY57" s="146"/>
      <c r="LWZ57" s="146"/>
      <c r="LXA57" s="146"/>
      <c r="LXB57" s="146"/>
      <c r="LXC57" s="146"/>
      <c r="LXD57" s="146"/>
      <c r="LXE57" s="146"/>
      <c r="LXF57" s="146"/>
      <c r="LXG57" s="146"/>
      <c r="LXH57" s="146"/>
      <c r="LXI57" s="146"/>
      <c r="LXJ57" s="146"/>
      <c r="LXK57" s="146"/>
      <c r="LXL57" s="146"/>
      <c r="LXM57" s="146"/>
      <c r="LXN57" s="146"/>
      <c r="LXO57" s="146"/>
      <c r="LXP57" s="146"/>
      <c r="LXQ57" s="146"/>
      <c r="LXR57" s="146"/>
      <c r="LXS57" s="146"/>
      <c r="LXT57" s="146"/>
      <c r="LXU57" s="146"/>
      <c r="LXV57" s="146"/>
      <c r="LXW57" s="146"/>
      <c r="LXX57" s="146"/>
      <c r="LXY57" s="146"/>
      <c r="LXZ57" s="146"/>
      <c r="LYA57" s="146"/>
      <c r="LYB57" s="146"/>
      <c r="LYC57" s="146"/>
      <c r="LYD57" s="146"/>
      <c r="LYE57" s="146"/>
      <c r="LYF57" s="146"/>
      <c r="LYG57" s="146"/>
      <c r="LYH57" s="146"/>
      <c r="LYI57" s="146"/>
      <c r="LYJ57" s="146"/>
      <c r="LYK57" s="146"/>
      <c r="LYL57" s="146"/>
      <c r="LYM57" s="146"/>
      <c r="LYN57" s="146"/>
      <c r="LYO57" s="146"/>
      <c r="LYP57" s="146"/>
      <c r="LYQ57" s="146"/>
      <c r="LYR57" s="146"/>
      <c r="LYS57" s="146"/>
      <c r="LYT57" s="146"/>
      <c r="LYU57" s="146"/>
      <c r="LYV57" s="146"/>
      <c r="LYW57" s="146"/>
      <c r="LYX57" s="146"/>
      <c r="LYY57" s="146"/>
      <c r="LYZ57" s="146"/>
      <c r="LZA57" s="146"/>
      <c r="LZB57" s="146"/>
      <c r="LZC57" s="146"/>
      <c r="LZD57" s="146"/>
      <c r="LZE57" s="146"/>
      <c r="LZF57" s="146"/>
      <c r="LZG57" s="146"/>
      <c r="LZH57" s="146"/>
      <c r="LZI57" s="146"/>
      <c r="LZJ57" s="146"/>
      <c r="LZK57" s="146"/>
      <c r="LZL57" s="146"/>
      <c r="LZM57" s="146"/>
      <c r="LZN57" s="146"/>
      <c r="LZO57" s="146"/>
      <c r="LZP57" s="146"/>
      <c r="LZQ57" s="146"/>
      <c r="LZR57" s="146"/>
      <c r="LZS57" s="146"/>
      <c r="LZT57" s="146"/>
      <c r="LZU57" s="146"/>
      <c r="LZV57" s="146"/>
      <c r="LZW57" s="146"/>
      <c r="LZX57" s="146"/>
      <c r="LZY57" s="146"/>
      <c r="LZZ57" s="146"/>
      <c r="MAA57" s="146"/>
      <c r="MAB57" s="146"/>
      <c r="MAC57" s="146"/>
      <c r="MAD57" s="146"/>
      <c r="MAE57" s="146"/>
      <c r="MAF57" s="146"/>
      <c r="MAG57" s="146"/>
      <c r="MAH57" s="146"/>
      <c r="MAI57" s="146"/>
      <c r="MAJ57" s="146"/>
      <c r="MAK57" s="146"/>
      <c r="MAL57" s="146"/>
      <c r="MAM57" s="146"/>
      <c r="MAN57" s="146"/>
      <c r="MAO57" s="146"/>
      <c r="MAP57" s="146"/>
      <c r="MAQ57" s="146"/>
      <c r="MAR57" s="146"/>
      <c r="MAS57" s="146"/>
      <c r="MAT57" s="146"/>
      <c r="MAU57" s="146"/>
      <c r="MAV57" s="146"/>
      <c r="MAW57" s="146"/>
      <c r="MAX57" s="146"/>
      <c r="MAY57" s="146"/>
      <c r="MAZ57" s="146"/>
      <c r="MBA57" s="146"/>
      <c r="MBB57" s="146"/>
      <c r="MBC57" s="146"/>
      <c r="MBD57" s="146"/>
      <c r="MBE57" s="146"/>
      <c r="MBF57" s="146"/>
      <c r="MBG57" s="146"/>
      <c r="MBH57" s="146"/>
      <c r="MBI57" s="146"/>
      <c r="MBJ57" s="146"/>
      <c r="MBK57" s="146"/>
      <c r="MBL57" s="146"/>
      <c r="MBM57" s="146"/>
      <c r="MBN57" s="146"/>
      <c r="MBO57" s="146"/>
      <c r="MBP57" s="146"/>
      <c r="MBQ57" s="146"/>
      <c r="MBR57" s="146"/>
      <c r="MBS57" s="146"/>
      <c r="MBT57" s="146"/>
      <c r="MBU57" s="146"/>
      <c r="MBV57" s="146"/>
      <c r="MBW57" s="146"/>
      <c r="MBX57" s="146"/>
      <c r="MBY57" s="146"/>
      <c r="MBZ57" s="146"/>
      <c r="MCA57" s="146"/>
      <c r="MCB57" s="146"/>
      <c r="MCC57" s="146"/>
      <c r="MCD57" s="146"/>
      <c r="MCE57" s="146"/>
      <c r="MCF57" s="146"/>
      <c r="MCG57" s="146"/>
      <c r="MCH57" s="146"/>
      <c r="MCI57" s="146"/>
      <c r="MCJ57" s="146"/>
      <c r="MCK57" s="146"/>
      <c r="MCL57" s="146"/>
      <c r="MCM57" s="146"/>
      <c r="MCN57" s="146"/>
      <c r="MCO57" s="146"/>
      <c r="MCP57" s="146"/>
      <c r="MCQ57" s="146"/>
      <c r="MCR57" s="146"/>
      <c r="MCS57" s="146"/>
      <c r="MCT57" s="146"/>
      <c r="MCU57" s="146"/>
      <c r="MCV57" s="146"/>
      <c r="MCW57" s="146"/>
      <c r="MCX57" s="146"/>
      <c r="MCY57" s="146"/>
      <c r="MCZ57" s="146"/>
      <c r="MDA57" s="146"/>
      <c r="MDB57" s="146"/>
      <c r="MDC57" s="146"/>
      <c r="MDD57" s="146"/>
      <c r="MDE57" s="146"/>
      <c r="MDF57" s="146"/>
      <c r="MDG57" s="146"/>
      <c r="MDH57" s="146"/>
      <c r="MDI57" s="146"/>
      <c r="MDJ57" s="146"/>
      <c r="MDK57" s="146"/>
      <c r="MDL57" s="146"/>
      <c r="MDM57" s="146"/>
      <c r="MDN57" s="146"/>
      <c r="MDO57" s="146"/>
      <c r="MDP57" s="146"/>
      <c r="MDQ57" s="146"/>
      <c r="MDR57" s="146"/>
      <c r="MDS57" s="146"/>
      <c r="MDT57" s="146"/>
      <c r="MDU57" s="146"/>
      <c r="MDV57" s="146"/>
      <c r="MDW57" s="146"/>
      <c r="MDX57" s="146"/>
      <c r="MDY57" s="146"/>
      <c r="MDZ57" s="146"/>
      <c r="MEA57" s="146"/>
      <c r="MEB57" s="146"/>
      <c r="MEC57" s="146"/>
      <c r="MED57" s="146"/>
      <c r="MEE57" s="146"/>
      <c r="MEF57" s="146"/>
      <c r="MEG57" s="146"/>
      <c r="MEH57" s="146"/>
      <c r="MEI57" s="146"/>
      <c r="MEJ57" s="146"/>
      <c r="MEK57" s="146"/>
      <c r="MEL57" s="146"/>
      <c r="MEM57" s="146"/>
      <c r="MEN57" s="146"/>
      <c r="MEO57" s="146"/>
      <c r="MEP57" s="146"/>
      <c r="MEQ57" s="146"/>
      <c r="MER57" s="146"/>
      <c r="MES57" s="146"/>
      <c r="MET57" s="146"/>
      <c r="MEU57" s="146"/>
      <c r="MEV57" s="146"/>
      <c r="MEW57" s="146"/>
      <c r="MEX57" s="146"/>
      <c r="MEY57" s="146"/>
      <c r="MEZ57" s="146"/>
      <c r="MFA57" s="146"/>
      <c r="MFB57" s="146"/>
      <c r="MFC57" s="146"/>
      <c r="MFD57" s="146"/>
      <c r="MFE57" s="146"/>
      <c r="MFF57" s="146"/>
      <c r="MFG57" s="146"/>
      <c r="MFH57" s="146"/>
      <c r="MFI57" s="146"/>
      <c r="MFJ57" s="146"/>
      <c r="MFK57" s="146"/>
      <c r="MFL57" s="146"/>
      <c r="MFM57" s="146"/>
      <c r="MFN57" s="146"/>
      <c r="MFO57" s="146"/>
      <c r="MFP57" s="146"/>
      <c r="MFQ57" s="146"/>
      <c r="MFR57" s="146"/>
      <c r="MFS57" s="146"/>
      <c r="MFT57" s="146"/>
      <c r="MFU57" s="146"/>
      <c r="MFV57" s="146"/>
      <c r="MFW57" s="146"/>
      <c r="MFX57" s="146"/>
      <c r="MFY57" s="146"/>
      <c r="MFZ57" s="146"/>
      <c r="MGA57" s="146"/>
      <c r="MGB57" s="146"/>
      <c r="MGC57" s="146"/>
      <c r="MGD57" s="146"/>
      <c r="MGE57" s="146"/>
      <c r="MGF57" s="146"/>
      <c r="MGG57" s="146"/>
      <c r="MGH57" s="146"/>
      <c r="MGI57" s="146"/>
      <c r="MGJ57" s="146"/>
      <c r="MGK57" s="146"/>
      <c r="MGL57" s="146"/>
      <c r="MGM57" s="146"/>
      <c r="MGN57" s="146"/>
      <c r="MGO57" s="146"/>
      <c r="MGP57" s="146"/>
      <c r="MGQ57" s="146"/>
      <c r="MGR57" s="146"/>
      <c r="MGS57" s="146"/>
      <c r="MGT57" s="146"/>
      <c r="MGU57" s="146"/>
      <c r="MGV57" s="146"/>
      <c r="MGW57" s="146"/>
      <c r="MGX57" s="146"/>
      <c r="MGY57" s="146"/>
      <c r="MGZ57" s="146"/>
      <c r="MHA57" s="146"/>
      <c r="MHB57" s="146"/>
      <c r="MHC57" s="146"/>
      <c r="MHD57" s="146"/>
      <c r="MHE57" s="146"/>
      <c r="MHF57" s="146"/>
      <c r="MHG57" s="146"/>
      <c r="MHH57" s="146"/>
      <c r="MHI57" s="146"/>
      <c r="MHJ57" s="146"/>
      <c r="MHK57" s="146"/>
      <c r="MHL57" s="146"/>
      <c r="MHM57" s="146"/>
      <c r="MHN57" s="146"/>
      <c r="MHO57" s="146"/>
      <c r="MHP57" s="146"/>
      <c r="MHQ57" s="146"/>
      <c r="MHR57" s="146"/>
      <c r="MHS57" s="146"/>
      <c r="MHT57" s="146"/>
      <c r="MHU57" s="146"/>
      <c r="MHV57" s="146"/>
      <c r="MHW57" s="146"/>
      <c r="MHX57" s="146"/>
      <c r="MHY57" s="146"/>
      <c r="MHZ57" s="146"/>
      <c r="MIA57" s="146"/>
      <c r="MIB57" s="146"/>
      <c r="MIC57" s="146"/>
      <c r="MID57" s="146"/>
      <c r="MIE57" s="146"/>
      <c r="MIF57" s="146"/>
      <c r="MIG57" s="146"/>
      <c r="MIH57" s="146"/>
      <c r="MII57" s="146"/>
      <c r="MIJ57" s="146"/>
      <c r="MIK57" s="146"/>
      <c r="MIL57" s="146"/>
      <c r="MIM57" s="146"/>
      <c r="MIN57" s="146"/>
      <c r="MIO57" s="146"/>
      <c r="MIP57" s="146"/>
      <c r="MIQ57" s="146"/>
      <c r="MIR57" s="146"/>
      <c r="MIS57" s="146"/>
      <c r="MIT57" s="146"/>
      <c r="MIU57" s="146"/>
      <c r="MIV57" s="146"/>
      <c r="MIW57" s="146"/>
      <c r="MIX57" s="146"/>
      <c r="MIY57" s="146"/>
      <c r="MIZ57" s="146"/>
      <c r="MJA57" s="146"/>
      <c r="MJB57" s="146"/>
      <c r="MJC57" s="146"/>
      <c r="MJD57" s="146"/>
      <c r="MJE57" s="146"/>
      <c r="MJF57" s="146"/>
      <c r="MJG57" s="146"/>
      <c r="MJH57" s="146"/>
      <c r="MJI57" s="146"/>
      <c r="MJJ57" s="146"/>
      <c r="MJK57" s="146"/>
      <c r="MJL57" s="146"/>
      <c r="MJM57" s="146"/>
      <c r="MJN57" s="146"/>
      <c r="MJO57" s="146"/>
      <c r="MJP57" s="146"/>
      <c r="MJQ57" s="146"/>
      <c r="MJR57" s="146"/>
      <c r="MJS57" s="146"/>
      <c r="MJT57" s="146"/>
      <c r="MJU57" s="146"/>
      <c r="MJV57" s="146"/>
      <c r="MJW57" s="146"/>
      <c r="MJX57" s="146"/>
      <c r="MJY57" s="146"/>
      <c r="MJZ57" s="146"/>
      <c r="MKA57" s="146"/>
      <c r="MKB57" s="146"/>
      <c r="MKC57" s="146"/>
      <c r="MKD57" s="146"/>
      <c r="MKE57" s="146"/>
      <c r="MKF57" s="146"/>
      <c r="MKG57" s="146"/>
      <c r="MKH57" s="146"/>
      <c r="MKI57" s="146"/>
      <c r="MKJ57" s="146"/>
      <c r="MKK57" s="146"/>
      <c r="MKL57" s="146"/>
      <c r="MKM57" s="146"/>
      <c r="MKN57" s="146"/>
      <c r="MKO57" s="146"/>
      <c r="MKP57" s="146"/>
      <c r="MKQ57" s="146"/>
      <c r="MKR57" s="146"/>
      <c r="MKS57" s="146"/>
      <c r="MKT57" s="146"/>
      <c r="MKU57" s="146"/>
      <c r="MKV57" s="146"/>
      <c r="MKW57" s="146"/>
      <c r="MKX57" s="146"/>
      <c r="MKY57" s="146"/>
      <c r="MKZ57" s="146"/>
      <c r="MLA57" s="146"/>
      <c r="MLB57" s="146"/>
      <c r="MLC57" s="146"/>
      <c r="MLD57" s="146"/>
      <c r="MLE57" s="146"/>
      <c r="MLF57" s="146"/>
      <c r="MLG57" s="146"/>
      <c r="MLH57" s="146"/>
      <c r="MLI57" s="146"/>
      <c r="MLJ57" s="146"/>
      <c r="MLK57" s="146"/>
      <c r="MLL57" s="146"/>
      <c r="MLM57" s="146"/>
      <c r="MLN57" s="146"/>
      <c r="MLO57" s="146"/>
      <c r="MLP57" s="146"/>
      <c r="MLQ57" s="146"/>
      <c r="MLR57" s="146"/>
      <c r="MLS57" s="146"/>
      <c r="MLT57" s="146"/>
      <c r="MLU57" s="146"/>
      <c r="MLV57" s="146"/>
      <c r="MLW57" s="146"/>
      <c r="MLX57" s="146"/>
      <c r="MLY57" s="146"/>
      <c r="MLZ57" s="146"/>
      <c r="MMA57" s="146"/>
      <c r="MMB57" s="146"/>
      <c r="MMC57" s="146"/>
      <c r="MMD57" s="146"/>
      <c r="MME57" s="146"/>
      <c r="MMF57" s="146"/>
      <c r="MMG57" s="146"/>
      <c r="MMH57" s="146"/>
      <c r="MMI57" s="146"/>
      <c r="MMJ57" s="146"/>
      <c r="MMK57" s="146"/>
      <c r="MML57" s="146"/>
      <c r="MMM57" s="146"/>
      <c r="MMN57" s="146"/>
      <c r="MMO57" s="146"/>
      <c r="MMP57" s="146"/>
      <c r="MMQ57" s="146"/>
      <c r="MMR57" s="146"/>
      <c r="MMS57" s="146"/>
      <c r="MMT57" s="146"/>
      <c r="MMU57" s="146"/>
      <c r="MMV57" s="146"/>
      <c r="MMW57" s="146"/>
      <c r="MMX57" s="146"/>
      <c r="MMY57" s="146"/>
      <c r="MMZ57" s="146"/>
      <c r="MNA57" s="146"/>
      <c r="MNB57" s="146"/>
      <c r="MNC57" s="146"/>
      <c r="MND57" s="146"/>
      <c r="MNE57" s="146"/>
      <c r="MNF57" s="146"/>
      <c r="MNG57" s="146"/>
      <c r="MNH57" s="146"/>
      <c r="MNI57" s="146"/>
      <c r="MNJ57" s="146"/>
      <c r="MNK57" s="146"/>
      <c r="MNL57" s="146"/>
      <c r="MNM57" s="146"/>
      <c r="MNN57" s="146"/>
      <c r="MNO57" s="146"/>
      <c r="MNP57" s="146"/>
      <c r="MNQ57" s="146"/>
      <c r="MNR57" s="146"/>
      <c r="MNS57" s="146"/>
      <c r="MNT57" s="146"/>
      <c r="MNU57" s="146"/>
      <c r="MNV57" s="146"/>
      <c r="MNW57" s="146"/>
      <c r="MNX57" s="146"/>
      <c r="MNY57" s="146"/>
      <c r="MNZ57" s="146"/>
      <c r="MOA57" s="146"/>
      <c r="MOB57" s="146"/>
      <c r="MOC57" s="146"/>
      <c r="MOD57" s="146"/>
      <c r="MOE57" s="146"/>
      <c r="MOF57" s="146"/>
      <c r="MOG57" s="146"/>
      <c r="MOH57" s="146"/>
      <c r="MOI57" s="146"/>
      <c r="MOJ57" s="146"/>
      <c r="MOK57" s="146"/>
      <c r="MOL57" s="146"/>
      <c r="MOM57" s="146"/>
      <c r="MON57" s="146"/>
      <c r="MOO57" s="146"/>
      <c r="MOP57" s="146"/>
      <c r="MOQ57" s="146"/>
      <c r="MOR57" s="146"/>
      <c r="MOS57" s="146"/>
      <c r="MOT57" s="146"/>
      <c r="MOU57" s="146"/>
      <c r="MOV57" s="146"/>
      <c r="MOW57" s="146"/>
      <c r="MOX57" s="146"/>
      <c r="MOY57" s="146"/>
      <c r="MOZ57" s="146"/>
      <c r="MPA57" s="146"/>
      <c r="MPB57" s="146"/>
      <c r="MPC57" s="146"/>
      <c r="MPD57" s="146"/>
      <c r="MPE57" s="146"/>
      <c r="MPF57" s="146"/>
      <c r="MPG57" s="146"/>
      <c r="MPH57" s="146"/>
      <c r="MPI57" s="146"/>
      <c r="MPJ57" s="146"/>
      <c r="MPK57" s="146"/>
      <c r="MPL57" s="146"/>
      <c r="MPM57" s="146"/>
      <c r="MPN57" s="146"/>
      <c r="MPO57" s="146"/>
      <c r="MPP57" s="146"/>
      <c r="MPQ57" s="146"/>
      <c r="MPR57" s="146"/>
      <c r="MPS57" s="146"/>
      <c r="MPT57" s="146"/>
      <c r="MPU57" s="146"/>
      <c r="MPV57" s="146"/>
      <c r="MPW57" s="146"/>
      <c r="MPX57" s="146"/>
      <c r="MPY57" s="146"/>
      <c r="MPZ57" s="146"/>
      <c r="MQA57" s="146"/>
      <c r="MQB57" s="146"/>
      <c r="MQC57" s="146"/>
      <c r="MQD57" s="146"/>
      <c r="MQE57" s="146"/>
      <c r="MQF57" s="146"/>
      <c r="MQG57" s="146"/>
      <c r="MQH57" s="146"/>
      <c r="MQI57" s="146"/>
      <c r="MQJ57" s="146"/>
      <c r="MQK57" s="146"/>
      <c r="MQL57" s="146"/>
      <c r="MQM57" s="146"/>
      <c r="MQN57" s="146"/>
      <c r="MQO57" s="146"/>
      <c r="MQP57" s="146"/>
      <c r="MQQ57" s="146"/>
      <c r="MQR57" s="146"/>
      <c r="MQS57" s="146"/>
      <c r="MQT57" s="146"/>
      <c r="MQU57" s="146"/>
      <c r="MQV57" s="146"/>
      <c r="MQW57" s="146"/>
      <c r="MQX57" s="146"/>
      <c r="MQY57" s="146"/>
      <c r="MQZ57" s="146"/>
      <c r="MRA57" s="146"/>
      <c r="MRB57" s="146"/>
      <c r="MRC57" s="146"/>
      <c r="MRD57" s="146"/>
      <c r="MRE57" s="146"/>
      <c r="MRF57" s="146"/>
      <c r="MRG57" s="146"/>
      <c r="MRH57" s="146"/>
      <c r="MRI57" s="146"/>
      <c r="MRJ57" s="146"/>
      <c r="MRK57" s="146"/>
      <c r="MRL57" s="146"/>
      <c r="MRM57" s="146"/>
      <c r="MRN57" s="146"/>
      <c r="MRO57" s="146"/>
      <c r="MRP57" s="146"/>
      <c r="MRQ57" s="146"/>
      <c r="MRR57" s="146"/>
      <c r="MRS57" s="146"/>
      <c r="MRT57" s="146"/>
      <c r="MRU57" s="146"/>
      <c r="MRV57" s="146"/>
      <c r="MRW57" s="146"/>
      <c r="MRX57" s="146"/>
      <c r="MRY57" s="146"/>
      <c r="MRZ57" s="146"/>
      <c r="MSA57" s="146"/>
      <c r="MSB57" s="146"/>
      <c r="MSC57" s="146"/>
      <c r="MSD57" s="146"/>
      <c r="MSE57" s="146"/>
      <c r="MSF57" s="146"/>
      <c r="MSG57" s="146"/>
      <c r="MSH57" s="146"/>
      <c r="MSI57" s="146"/>
      <c r="MSJ57" s="146"/>
      <c r="MSK57" s="146"/>
      <c r="MSL57" s="146"/>
      <c r="MSM57" s="146"/>
      <c r="MSN57" s="146"/>
      <c r="MSO57" s="146"/>
      <c r="MSP57" s="146"/>
      <c r="MSQ57" s="146"/>
      <c r="MSR57" s="146"/>
      <c r="MSS57" s="146"/>
      <c r="MST57" s="146"/>
      <c r="MSU57" s="146"/>
      <c r="MSV57" s="146"/>
      <c r="MSW57" s="146"/>
      <c r="MSX57" s="146"/>
      <c r="MSY57" s="146"/>
      <c r="MSZ57" s="146"/>
      <c r="MTA57" s="146"/>
      <c r="MTB57" s="146"/>
      <c r="MTC57" s="146"/>
      <c r="MTD57" s="146"/>
      <c r="MTE57" s="146"/>
      <c r="MTF57" s="146"/>
      <c r="MTG57" s="146"/>
      <c r="MTH57" s="146"/>
      <c r="MTI57" s="146"/>
      <c r="MTJ57" s="146"/>
      <c r="MTK57" s="146"/>
      <c r="MTL57" s="146"/>
      <c r="MTM57" s="146"/>
      <c r="MTN57" s="146"/>
      <c r="MTO57" s="146"/>
      <c r="MTP57" s="146"/>
      <c r="MTQ57" s="146"/>
      <c r="MTR57" s="146"/>
      <c r="MTS57" s="146"/>
      <c r="MTT57" s="146"/>
      <c r="MTU57" s="146"/>
      <c r="MTV57" s="146"/>
      <c r="MTW57" s="146"/>
      <c r="MTX57" s="146"/>
      <c r="MTY57" s="146"/>
      <c r="MTZ57" s="146"/>
      <c r="MUA57" s="146"/>
      <c r="MUB57" s="146"/>
      <c r="MUC57" s="146"/>
      <c r="MUD57" s="146"/>
      <c r="MUE57" s="146"/>
      <c r="MUF57" s="146"/>
      <c r="MUG57" s="146"/>
      <c r="MUH57" s="146"/>
      <c r="MUI57" s="146"/>
      <c r="MUJ57" s="146"/>
      <c r="MUK57" s="146"/>
      <c r="MUL57" s="146"/>
      <c r="MUM57" s="146"/>
      <c r="MUN57" s="146"/>
      <c r="MUO57" s="146"/>
      <c r="MUP57" s="146"/>
      <c r="MUQ57" s="146"/>
      <c r="MUR57" s="146"/>
      <c r="MUS57" s="146"/>
      <c r="MUT57" s="146"/>
      <c r="MUU57" s="146"/>
      <c r="MUV57" s="146"/>
      <c r="MUW57" s="146"/>
      <c r="MUX57" s="146"/>
      <c r="MUY57" s="146"/>
      <c r="MUZ57" s="146"/>
      <c r="MVA57" s="146"/>
      <c r="MVB57" s="146"/>
      <c r="MVC57" s="146"/>
      <c r="MVD57" s="146"/>
      <c r="MVE57" s="146"/>
      <c r="MVF57" s="146"/>
      <c r="MVG57" s="146"/>
      <c r="MVH57" s="146"/>
      <c r="MVI57" s="146"/>
      <c r="MVJ57" s="146"/>
      <c r="MVK57" s="146"/>
      <c r="MVL57" s="146"/>
      <c r="MVM57" s="146"/>
      <c r="MVN57" s="146"/>
      <c r="MVO57" s="146"/>
      <c r="MVP57" s="146"/>
      <c r="MVQ57" s="146"/>
      <c r="MVR57" s="146"/>
      <c r="MVS57" s="146"/>
      <c r="MVT57" s="146"/>
      <c r="MVU57" s="146"/>
      <c r="MVV57" s="146"/>
      <c r="MVW57" s="146"/>
      <c r="MVX57" s="146"/>
      <c r="MVY57" s="146"/>
      <c r="MVZ57" s="146"/>
      <c r="MWA57" s="146"/>
      <c r="MWB57" s="146"/>
      <c r="MWC57" s="146"/>
      <c r="MWD57" s="146"/>
      <c r="MWE57" s="146"/>
      <c r="MWF57" s="146"/>
      <c r="MWG57" s="146"/>
      <c r="MWH57" s="146"/>
      <c r="MWI57" s="146"/>
      <c r="MWJ57" s="146"/>
      <c r="MWK57" s="146"/>
      <c r="MWL57" s="146"/>
      <c r="MWM57" s="146"/>
      <c r="MWN57" s="146"/>
      <c r="MWO57" s="146"/>
      <c r="MWP57" s="146"/>
      <c r="MWQ57" s="146"/>
      <c r="MWR57" s="146"/>
      <c r="MWS57" s="146"/>
      <c r="MWT57" s="146"/>
      <c r="MWU57" s="146"/>
      <c r="MWV57" s="146"/>
      <c r="MWW57" s="146"/>
      <c r="MWX57" s="146"/>
      <c r="MWY57" s="146"/>
      <c r="MWZ57" s="146"/>
      <c r="MXA57" s="146"/>
      <c r="MXB57" s="146"/>
      <c r="MXC57" s="146"/>
      <c r="MXD57" s="146"/>
      <c r="MXE57" s="146"/>
      <c r="MXF57" s="146"/>
      <c r="MXG57" s="146"/>
      <c r="MXH57" s="146"/>
      <c r="MXI57" s="146"/>
      <c r="MXJ57" s="146"/>
      <c r="MXK57" s="146"/>
      <c r="MXL57" s="146"/>
      <c r="MXM57" s="146"/>
      <c r="MXN57" s="146"/>
      <c r="MXO57" s="146"/>
      <c r="MXP57" s="146"/>
      <c r="MXQ57" s="146"/>
      <c r="MXR57" s="146"/>
      <c r="MXS57" s="146"/>
      <c r="MXT57" s="146"/>
      <c r="MXU57" s="146"/>
      <c r="MXV57" s="146"/>
      <c r="MXW57" s="146"/>
      <c r="MXX57" s="146"/>
      <c r="MXY57" s="146"/>
      <c r="MXZ57" s="146"/>
      <c r="MYA57" s="146"/>
      <c r="MYB57" s="146"/>
      <c r="MYC57" s="146"/>
      <c r="MYD57" s="146"/>
      <c r="MYE57" s="146"/>
      <c r="MYF57" s="146"/>
      <c r="MYG57" s="146"/>
      <c r="MYH57" s="146"/>
      <c r="MYI57" s="146"/>
      <c r="MYJ57" s="146"/>
      <c r="MYK57" s="146"/>
      <c r="MYL57" s="146"/>
      <c r="MYM57" s="146"/>
      <c r="MYN57" s="146"/>
      <c r="MYO57" s="146"/>
      <c r="MYP57" s="146"/>
      <c r="MYQ57" s="146"/>
      <c r="MYR57" s="146"/>
      <c r="MYS57" s="146"/>
      <c r="MYT57" s="146"/>
      <c r="MYU57" s="146"/>
      <c r="MYV57" s="146"/>
      <c r="MYW57" s="146"/>
      <c r="MYX57" s="146"/>
      <c r="MYY57" s="146"/>
      <c r="MYZ57" s="146"/>
      <c r="MZA57" s="146"/>
      <c r="MZB57" s="146"/>
      <c r="MZC57" s="146"/>
      <c r="MZD57" s="146"/>
      <c r="MZE57" s="146"/>
      <c r="MZF57" s="146"/>
      <c r="MZG57" s="146"/>
      <c r="MZH57" s="146"/>
      <c r="MZI57" s="146"/>
      <c r="MZJ57" s="146"/>
      <c r="MZK57" s="146"/>
      <c r="MZL57" s="146"/>
      <c r="MZM57" s="146"/>
      <c r="MZN57" s="146"/>
      <c r="MZO57" s="146"/>
      <c r="MZP57" s="146"/>
      <c r="MZQ57" s="146"/>
      <c r="MZR57" s="146"/>
      <c r="MZS57" s="146"/>
      <c r="MZT57" s="146"/>
      <c r="MZU57" s="146"/>
      <c r="MZV57" s="146"/>
      <c r="MZW57" s="146"/>
      <c r="MZX57" s="146"/>
      <c r="MZY57" s="146"/>
      <c r="MZZ57" s="146"/>
      <c r="NAA57" s="146"/>
      <c r="NAB57" s="146"/>
      <c r="NAC57" s="146"/>
      <c r="NAD57" s="146"/>
      <c r="NAE57" s="146"/>
      <c r="NAF57" s="146"/>
      <c r="NAG57" s="146"/>
      <c r="NAH57" s="146"/>
      <c r="NAI57" s="146"/>
      <c r="NAJ57" s="146"/>
      <c r="NAK57" s="146"/>
      <c r="NAL57" s="146"/>
      <c r="NAM57" s="146"/>
      <c r="NAN57" s="146"/>
      <c r="NAO57" s="146"/>
      <c r="NAP57" s="146"/>
      <c r="NAQ57" s="146"/>
      <c r="NAR57" s="146"/>
      <c r="NAS57" s="146"/>
      <c r="NAT57" s="146"/>
      <c r="NAU57" s="146"/>
      <c r="NAV57" s="146"/>
      <c r="NAW57" s="146"/>
      <c r="NAX57" s="146"/>
      <c r="NAY57" s="146"/>
      <c r="NAZ57" s="146"/>
      <c r="NBA57" s="146"/>
      <c r="NBB57" s="146"/>
      <c r="NBC57" s="146"/>
      <c r="NBD57" s="146"/>
      <c r="NBE57" s="146"/>
      <c r="NBF57" s="146"/>
      <c r="NBG57" s="146"/>
      <c r="NBH57" s="146"/>
      <c r="NBI57" s="146"/>
      <c r="NBJ57" s="146"/>
      <c r="NBK57" s="146"/>
      <c r="NBL57" s="146"/>
      <c r="NBM57" s="146"/>
      <c r="NBN57" s="146"/>
      <c r="NBO57" s="146"/>
      <c r="NBP57" s="146"/>
      <c r="NBQ57" s="146"/>
      <c r="NBR57" s="146"/>
      <c r="NBS57" s="146"/>
      <c r="NBT57" s="146"/>
      <c r="NBU57" s="146"/>
      <c r="NBV57" s="146"/>
      <c r="NBW57" s="146"/>
      <c r="NBX57" s="146"/>
      <c r="NBY57" s="146"/>
      <c r="NBZ57" s="146"/>
      <c r="NCA57" s="146"/>
      <c r="NCB57" s="146"/>
      <c r="NCC57" s="146"/>
      <c r="NCD57" s="146"/>
      <c r="NCE57" s="146"/>
      <c r="NCF57" s="146"/>
      <c r="NCG57" s="146"/>
      <c r="NCH57" s="146"/>
      <c r="NCI57" s="146"/>
      <c r="NCJ57" s="146"/>
      <c r="NCK57" s="146"/>
      <c r="NCL57" s="146"/>
      <c r="NCM57" s="146"/>
      <c r="NCN57" s="146"/>
      <c r="NCO57" s="146"/>
      <c r="NCP57" s="146"/>
      <c r="NCQ57" s="146"/>
      <c r="NCR57" s="146"/>
      <c r="NCS57" s="146"/>
      <c r="NCT57" s="146"/>
      <c r="NCU57" s="146"/>
      <c r="NCV57" s="146"/>
      <c r="NCW57" s="146"/>
      <c r="NCX57" s="146"/>
      <c r="NCY57" s="146"/>
      <c r="NCZ57" s="146"/>
      <c r="NDA57" s="146"/>
      <c r="NDB57" s="146"/>
      <c r="NDC57" s="146"/>
      <c r="NDD57" s="146"/>
      <c r="NDE57" s="146"/>
      <c r="NDF57" s="146"/>
      <c r="NDG57" s="146"/>
      <c r="NDH57" s="146"/>
      <c r="NDI57" s="146"/>
      <c r="NDJ57" s="146"/>
      <c r="NDK57" s="146"/>
      <c r="NDL57" s="146"/>
      <c r="NDM57" s="146"/>
      <c r="NDN57" s="146"/>
      <c r="NDO57" s="146"/>
      <c r="NDP57" s="146"/>
      <c r="NDQ57" s="146"/>
      <c r="NDR57" s="146"/>
      <c r="NDS57" s="146"/>
      <c r="NDT57" s="146"/>
      <c r="NDU57" s="146"/>
      <c r="NDV57" s="146"/>
      <c r="NDW57" s="146"/>
      <c r="NDX57" s="146"/>
      <c r="NDY57" s="146"/>
      <c r="NDZ57" s="146"/>
      <c r="NEA57" s="146"/>
      <c r="NEB57" s="146"/>
      <c r="NEC57" s="146"/>
      <c r="NED57" s="146"/>
      <c r="NEE57" s="146"/>
      <c r="NEF57" s="146"/>
      <c r="NEG57" s="146"/>
      <c r="NEH57" s="146"/>
      <c r="NEI57" s="146"/>
      <c r="NEJ57" s="146"/>
      <c r="NEK57" s="146"/>
      <c r="NEL57" s="146"/>
      <c r="NEM57" s="146"/>
      <c r="NEN57" s="146"/>
      <c r="NEO57" s="146"/>
      <c r="NEP57" s="146"/>
      <c r="NEQ57" s="146"/>
      <c r="NER57" s="146"/>
      <c r="NES57" s="146"/>
      <c r="NET57" s="146"/>
      <c r="NEU57" s="146"/>
      <c r="NEV57" s="146"/>
      <c r="NEW57" s="146"/>
      <c r="NEX57" s="146"/>
      <c r="NEY57" s="146"/>
      <c r="NEZ57" s="146"/>
      <c r="NFA57" s="146"/>
      <c r="NFB57" s="146"/>
      <c r="NFC57" s="146"/>
      <c r="NFD57" s="146"/>
      <c r="NFE57" s="146"/>
      <c r="NFF57" s="146"/>
      <c r="NFG57" s="146"/>
      <c r="NFH57" s="146"/>
      <c r="NFI57" s="146"/>
      <c r="NFJ57" s="146"/>
      <c r="NFK57" s="146"/>
      <c r="NFL57" s="146"/>
      <c r="NFM57" s="146"/>
      <c r="NFN57" s="146"/>
      <c r="NFO57" s="146"/>
      <c r="NFP57" s="146"/>
      <c r="NFQ57" s="146"/>
      <c r="NFR57" s="146"/>
      <c r="NFS57" s="146"/>
      <c r="NFT57" s="146"/>
      <c r="NFU57" s="146"/>
      <c r="NFV57" s="146"/>
      <c r="NFW57" s="146"/>
      <c r="NFX57" s="146"/>
      <c r="NFY57" s="146"/>
      <c r="NFZ57" s="146"/>
      <c r="NGA57" s="146"/>
      <c r="NGB57" s="146"/>
      <c r="NGC57" s="146"/>
      <c r="NGD57" s="146"/>
      <c r="NGE57" s="146"/>
      <c r="NGF57" s="146"/>
      <c r="NGG57" s="146"/>
      <c r="NGH57" s="146"/>
      <c r="NGI57" s="146"/>
      <c r="NGJ57" s="146"/>
      <c r="NGK57" s="146"/>
      <c r="NGL57" s="146"/>
      <c r="NGM57" s="146"/>
      <c r="NGN57" s="146"/>
      <c r="NGO57" s="146"/>
      <c r="NGP57" s="146"/>
      <c r="NGQ57" s="146"/>
      <c r="NGR57" s="146"/>
      <c r="NGS57" s="146"/>
      <c r="NGT57" s="146"/>
      <c r="NGU57" s="146"/>
      <c r="NGV57" s="146"/>
      <c r="NGW57" s="146"/>
      <c r="NGX57" s="146"/>
      <c r="NGY57" s="146"/>
      <c r="NGZ57" s="146"/>
      <c r="NHA57" s="146"/>
      <c r="NHB57" s="146"/>
      <c r="NHC57" s="146"/>
      <c r="NHD57" s="146"/>
      <c r="NHE57" s="146"/>
      <c r="NHF57" s="146"/>
      <c r="NHG57" s="146"/>
      <c r="NHH57" s="146"/>
      <c r="NHI57" s="146"/>
      <c r="NHJ57" s="146"/>
      <c r="NHK57" s="146"/>
      <c r="NHL57" s="146"/>
      <c r="NHM57" s="146"/>
      <c r="NHN57" s="146"/>
      <c r="NHO57" s="146"/>
      <c r="NHP57" s="146"/>
      <c r="NHQ57" s="146"/>
      <c r="NHR57" s="146"/>
      <c r="NHS57" s="146"/>
      <c r="NHT57" s="146"/>
      <c r="NHU57" s="146"/>
      <c r="NHV57" s="146"/>
      <c r="NHW57" s="146"/>
      <c r="NHX57" s="146"/>
      <c r="NHY57" s="146"/>
      <c r="NHZ57" s="146"/>
      <c r="NIA57" s="146"/>
      <c r="NIB57" s="146"/>
      <c r="NIC57" s="146"/>
      <c r="NID57" s="146"/>
      <c r="NIE57" s="146"/>
      <c r="NIF57" s="146"/>
      <c r="NIG57" s="146"/>
      <c r="NIH57" s="146"/>
      <c r="NII57" s="146"/>
      <c r="NIJ57" s="146"/>
      <c r="NIK57" s="146"/>
      <c r="NIL57" s="146"/>
      <c r="NIM57" s="146"/>
      <c r="NIN57" s="146"/>
      <c r="NIO57" s="146"/>
      <c r="NIP57" s="146"/>
      <c r="NIQ57" s="146"/>
      <c r="NIR57" s="146"/>
      <c r="NIS57" s="146"/>
      <c r="NIT57" s="146"/>
      <c r="NIU57" s="146"/>
      <c r="NIV57" s="146"/>
      <c r="NIW57" s="146"/>
      <c r="NIX57" s="146"/>
      <c r="NIY57" s="146"/>
      <c r="NIZ57" s="146"/>
      <c r="NJA57" s="146"/>
      <c r="NJB57" s="146"/>
      <c r="NJC57" s="146"/>
      <c r="NJD57" s="146"/>
      <c r="NJE57" s="146"/>
      <c r="NJF57" s="146"/>
      <c r="NJG57" s="146"/>
      <c r="NJH57" s="146"/>
      <c r="NJI57" s="146"/>
      <c r="NJJ57" s="146"/>
      <c r="NJK57" s="146"/>
      <c r="NJL57" s="146"/>
      <c r="NJM57" s="146"/>
      <c r="NJN57" s="146"/>
      <c r="NJO57" s="146"/>
      <c r="NJP57" s="146"/>
      <c r="NJQ57" s="146"/>
      <c r="NJR57" s="146"/>
      <c r="NJS57" s="146"/>
      <c r="NJT57" s="146"/>
      <c r="NJU57" s="146"/>
      <c r="NJV57" s="146"/>
      <c r="NJW57" s="146"/>
      <c r="NJX57" s="146"/>
      <c r="NJY57" s="146"/>
      <c r="NJZ57" s="146"/>
      <c r="NKA57" s="146"/>
      <c r="NKB57" s="146"/>
      <c r="NKC57" s="146"/>
      <c r="NKD57" s="146"/>
      <c r="NKE57" s="146"/>
      <c r="NKF57" s="146"/>
      <c r="NKG57" s="146"/>
      <c r="NKH57" s="146"/>
      <c r="NKI57" s="146"/>
      <c r="NKJ57" s="146"/>
      <c r="NKK57" s="146"/>
      <c r="NKL57" s="146"/>
      <c r="NKM57" s="146"/>
      <c r="NKN57" s="146"/>
      <c r="NKO57" s="146"/>
      <c r="NKP57" s="146"/>
      <c r="NKQ57" s="146"/>
      <c r="NKR57" s="146"/>
      <c r="NKS57" s="146"/>
      <c r="NKT57" s="146"/>
      <c r="NKU57" s="146"/>
      <c r="NKV57" s="146"/>
      <c r="NKW57" s="146"/>
      <c r="NKX57" s="146"/>
      <c r="NKY57" s="146"/>
      <c r="NKZ57" s="146"/>
      <c r="NLA57" s="146"/>
      <c r="NLB57" s="146"/>
      <c r="NLC57" s="146"/>
      <c r="NLD57" s="146"/>
      <c r="NLE57" s="146"/>
      <c r="NLF57" s="146"/>
      <c r="NLG57" s="146"/>
      <c r="NLH57" s="146"/>
      <c r="NLI57" s="146"/>
      <c r="NLJ57" s="146"/>
      <c r="NLK57" s="146"/>
      <c r="NLL57" s="146"/>
      <c r="NLM57" s="146"/>
      <c r="NLN57" s="146"/>
      <c r="NLO57" s="146"/>
      <c r="NLP57" s="146"/>
      <c r="NLQ57" s="146"/>
      <c r="NLR57" s="146"/>
      <c r="NLS57" s="146"/>
      <c r="NLT57" s="146"/>
      <c r="NLU57" s="146"/>
      <c r="NLV57" s="146"/>
      <c r="NLW57" s="146"/>
      <c r="NLX57" s="146"/>
      <c r="NLY57" s="146"/>
      <c r="NLZ57" s="146"/>
      <c r="NMA57" s="146"/>
      <c r="NMB57" s="146"/>
      <c r="NMC57" s="146"/>
      <c r="NMD57" s="146"/>
      <c r="NME57" s="146"/>
      <c r="NMF57" s="146"/>
      <c r="NMG57" s="146"/>
      <c r="NMH57" s="146"/>
      <c r="NMI57" s="146"/>
      <c r="NMJ57" s="146"/>
      <c r="NMK57" s="146"/>
      <c r="NML57" s="146"/>
      <c r="NMM57" s="146"/>
      <c r="NMN57" s="146"/>
      <c r="NMO57" s="146"/>
      <c r="NMP57" s="146"/>
      <c r="NMQ57" s="146"/>
      <c r="NMR57" s="146"/>
      <c r="NMS57" s="146"/>
      <c r="NMT57" s="146"/>
      <c r="NMU57" s="146"/>
      <c r="NMV57" s="146"/>
      <c r="NMW57" s="146"/>
      <c r="NMX57" s="146"/>
      <c r="NMY57" s="146"/>
      <c r="NMZ57" s="146"/>
      <c r="NNA57" s="146"/>
      <c r="NNB57" s="146"/>
      <c r="NNC57" s="146"/>
      <c r="NND57" s="146"/>
      <c r="NNE57" s="146"/>
      <c r="NNF57" s="146"/>
      <c r="NNG57" s="146"/>
      <c r="NNH57" s="146"/>
      <c r="NNI57" s="146"/>
      <c r="NNJ57" s="146"/>
      <c r="NNK57" s="146"/>
      <c r="NNL57" s="146"/>
      <c r="NNM57" s="146"/>
      <c r="NNN57" s="146"/>
      <c r="NNO57" s="146"/>
      <c r="NNP57" s="146"/>
      <c r="NNQ57" s="146"/>
      <c r="NNR57" s="146"/>
      <c r="NNS57" s="146"/>
      <c r="NNT57" s="146"/>
      <c r="NNU57" s="146"/>
      <c r="NNV57" s="146"/>
      <c r="NNW57" s="146"/>
      <c r="NNX57" s="146"/>
      <c r="NNY57" s="146"/>
      <c r="NNZ57" s="146"/>
      <c r="NOA57" s="146"/>
      <c r="NOB57" s="146"/>
      <c r="NOC57" s="146"/>
      <c r="NOD57" s="146"/>
      <c r="NOE57" s="146"/>
      <c r="NOF57" s="146"/>
      <c r="NOG57" s="146"/>
      <c r="NOH57" s="146"/>
      <c r="NOI57" s="146"/>
      <c r="NOJ57" s="146"/>
      <c r="NOK57" s="146"/>
      <c r="NOL57" s="146"/>
      <c r="NOM57" s="146"/>
      <c r="NON57" s="146"/>
      <c r="NOO57" s="146"/>
      <c r="NOP57" s="146"/>
      <c r="NOQ57" s="146"/>
      <c r="NOR57" s="146"/>
      <c r="NOS57" s="146"/>
      <c r="NOT57" s="146"/>
      <c r="NOU57" s="146"/>
      <c r="NOV57" s="146"/>
      <c r="NOW57" s="146"/>
      <c r="NOX57" s="146"/>
      <c r="NOY57" s="146"/>
      <c r="NOZ57" s="146"/>
      <c r="NPA57" s="146"/>
      <c r="NPB57" s="146"/>
      <c r="NPC57" s="146"/>
      <c r="NPD57" s="146"/>
      <c r="NPE57" s="146"/>
      <c r="NPF57" s="146"/>
      <c r="NPG57" s="146"/>
      <c r="NPH57" s="146"/>
      <c r="NPI57" s="146"/>
      <c r="NPJ57" s="146"/>
      <c r="NPK57" s="146"/>
      <c r="NPL57" s="146"/>
      <c r="NPM57" s="146"/>
      <c r="NPN57" s="146"/>
      <c r="NPO57" s="146"/>
      <c r="NPP57" s="146"/>
      <c r="NPQ57" s="146"/>
      <c r="NPR57" s="146"/>
      <c r="NPS57" s="146"/>
      <c r="NPT57" s="146"/>
      <c r="NPU57" s="146"/>
      <c r="NPV57" s="146"/>
      <c r="NPW57" s="146"/>
      <c r="NPX57" s="146"/>
      <c r="NPY57" s="146"/>
      <c r="NPZ57" s="146"/>
      <c r="NQA57" s="146"/>
      <c r="NQB57" s="146"/>
      <c r="NQC57" s="146"/>
      <c r="NQD57" s="146"/>
      <c r="NQE57" s="146"/>
      <c r="NQF57" s="146"/>
      <c r="NQG57" s="146"/>
      <c r="NQH57" s="146"/>
      <c r="NQI57" s="146"/>
      <c r="NQJ57" s="146"/>
      <c r="NQK57" s="146"/>
      <c r="NQL57" s="146"/>
      <c r="NQM57" s="146"/>
      <c r="NQN57" s="146"/>
      <c r="NQO57" s="146"/>
      <c r="NQP57" s="146"/>
      <c r="NQQ57" s="146"/>
      <c r="NQR57" s="146"/>
      <c r="NQS57" s="146"/>
      <c r="NQT57" s="146"/>
      <c r="NQU57" s="146"/>
      <c r="NQV57" s="146"/>
      <c r="NQW57" s="146"/>
      <c r="NQX57" s="146"/>
      <c r="NQY57" s="146"/>
      <c r="NQZ57" s="146"/>
      <c r="NRA57" s="146"/>
      <c r="NRB57" s="146"/>
      <c r="NRC57" s="146"/>
      <c r="NRD57" s="146"/>
      <c r="NRE57" s="146"/>
      <c r="NRF57" s="146"/>
      <c r="NRG57" s="146"/>
      <c r="NRH57" s="146"/>
      <c r="NRI57" s="146"/>
      <c r="NRJ57" s="146"/>
      <c r="NRK57" s="146"/>
      <c r="NRL57" s="146"/>
      <c r="NRM57" s="146"/>
      <c r="NRN57" s="146"/>
      <c r="NRO57" s="146"/>
      <c r="NRP57" s="146"/>
      <c r="NRQ57" s="146"/>
      <c r="NRR57" s="146"/>
      <c r="NRS57" s="146"/>
      <c r="NRT57" s="146"/>
      <c r="NRU57" s="146"/>
      <c r="NRV57" s="146"/>
      <c r="NRW57" s="146"/>
      <c r="NRX57" s="146"/>
      <c r="NRY57" s="146"/>
      <c r="NRZ57" s="146"/>
      <c r="NSA57" s="146"/>
      <c r="NSB57" s="146"/>
      <c r="NSC57" s="146"/>
      <c r="NSD57" s="146"/>
      <c r="NSE57" s="146"/>
      <c r="NSF57" s="146"/>
      <c r="NSG57" s="146"/>
      <c r="NSH57" s="146"/>
      <c r="NSI57" s="146"/>
      <c r="NSJ57" s="146"/>
      <c r="NSK57" s="146"/>
      <c r="NSL57" s="146"/>
      <c r="NSM57" s="146"/>
      <c r="NSN57" s="146"/>
      <c r="NSO57" s="146"/>
      <c r="NSP57" s="146"/>
      <c r="NSQ57" s="146"/>
      <c r="NSR57" s="146"/>
      <c r="NSS57" s="146"/>
      <c r="NST57" s="146"/>
      <c r="NSU57" s="146"/>
      <c r="NSV57" s="146"/>
      <c r="NSW57" s="146"/>
      <c r="NSX57" s="146"/>
      <c r="NSY57" s="146"/>
      <c r="NSZ57" s="146"/>
      <c r="NTA57" s="146"/>
      <c r="NTB57" s="146"/>
      <c r="NTC57" s="146"/>
      <c r="NTD57" s="146"/>
      <c r="NTE57" s="146"/>
      <c r="NTF57" s="146"/>
      <c r="NTG57" s="146"/>
      <c r="NTH57" s="146"/>
      <c r="NTI57" s="146"/>
      <c r="NTJ57" s="146"/>
      <c r="NTK57" s="146"/>
      <c r="NTL57" s="146"/>
      <c r="NTM57" s="146"/>
      <c r="NTN57" s="146"/>
      <c r="NTO57" s="146"/>
      <c r="NTP57" s="146"/>
      <c r="NTQ57" s="146"/>
      <c r="NTR57" s="146"/>
      <c r="NTS57" s="146"/>
      <c r="NTT57" s="146"/>
      <c r="NTU57" s="146"/>
      <c r="NTV57" s="146"/>
      <c r="NTW57" s="146"/>
      <c r="NTX57" s="146"/>
      <c r="NTY57" s="146"/>
      <c r="NTZ57" s="146"/>
      <c r="NUA57" s="146"/>
      <c r="NUB57" s="146"/>
      <c r="NUC57" s="146"/>
      <c r="NUD57" s="146"/>
      <c r="NUE57" s="146"/>
      <c r="NUF57" s="146"/>
      <c r="NUG57" s="146"/>
      <c r="NUH57" s="146"/>
      <c r="NUI57" s="146"/>
      <c r="NUJ57" s="146"/>
      <c r="NUK57" s="146"/>
      <c r="NUL57" s="146"/>
      <c r="NUM57" s="146"/>
      <c r="NUN57" s="146"/>
      <c r="NUO57" s="146"/>
      <c r="NUP57" s="146"/>
      <c r="NUQ57" s="146"/>
      <c r="NUR57" s="146"/>
      <c r="NUS57" s="146"/>
      <c r="NUT57" s="146"/>
      <c r="NUU57" s="146"/>
      <c r="NUV57" s="146"/>
      <c r="NUW57" s="146"/>
      <c r="NUX57" s="146"/>
      <c r="NUY57" s="146"/>
      <c r="NUZ57" s="146"/>
      <c r="NVA57" s="146"/>
      <c r="NVB57" s="146"/>
      <c r="NVC57" s="146"/>
      <c r="NVD57" s="146"/>
      <c r="NVE57" s="146"/>
      <c r="NVF57" s="146"/>
      <c r="NVG57" s="146"/>
      <c r="NVH57" s="146"/>
      <c r="NVI57" s="146"/>
      <c r="NVJ57" s="146"/>
      <c r="NVK57" s="146"/>
      <c r="NVL57" s="146"/>
      <c r="NVM57" s="146"/>
      <c r="NVN57" s="146"/>
      <c r="NVO57" s="146"/>
      <c r="NVP57" s="146"/>
      <c r="NVQ57" s="146"/>
      <c r="NVR57" s="146"/>
      <c r="NVS57" s="146"/>
      <c r="NVT57" s="146"/>
      <c r="NVU57" s="146"/>
      <c r="NVV57" s="146"/>
      <c r="NVW57" s="146"/>
      <c r="NVX57" s="146"/>
      <c r="NVY57" s="146"/>
      <c r="NVZ57" s="146"/>
      <c r="NWA57" s="146"/>
      <c r="NWB57" s="146"/>
      <c r="NWC57" s="146"/>
      <c r="NWD57" s="146"/>
      <c r="NWE57" s="146"/>
      <c r="NWF57" s="146"/>
      <c r="NWG57" s="146"/>
      <c r="NWH57" s="146"/>
      <c r="NWI57" s="146"/>
      <c r="NWJ57" s="146"/>
      <c r="NWK57" s="146"/>
      <c r="NWL57" s="146"/>
      <c r="NWM57" s="146"/>
      <c r="NWN57" s="146"/>
      <c r="NWO57" s="146"/>
      <c r="NWP57" s="146"/>
      <c r="NWQ57" s="146"/>
      <c r="NWR57" s="146"/>
      <c r="NWS57" s="146"/>
      <c r="NWT57" s="146"/>
      <c r="NWU57" s="146"/>
      <c r="NWV57" s="146"/>
      <c r="NWW57" s="146"/>
      <c r="NWX57" s="146"/>
      <c r="NWY57" s="146"/>
      <c r="NWZ57" s="146"/>
      <c r="NXA57" s="146"/>
      <c r="NXB57" s="146"/>
      <c r="NXC57" s="146"/>
      <c r="NXD57" s="146"/>
      <c r="NXE57" s="146"/>
      <c r="NXF57" s="146"/>
      <c r="NXG57" s="146"/>
      <c r="NXH57" s="146"/>
      <c r="NXI57" s="146"/>
      <c r="NXJ57" s="146"/>
      <c r="NXK57" s="146"/>
      <c r="NXL57" s="146"/>
      <c r="NXM57" s="146"/>
      <c r="NXN57" s="146"/>
      <c r="NXO57" s="146"/>
      <c r="NXP57" s="146"/>
      <c r="NXQ57" s="146"/>
      <c r="NXR57" s="146"/>
      <c r="NXS57" s="146"/>
      <c r="NXT57" s="146"/>
      <c r="NXU57" s="146"/>
      <c r="NXV57" s="146"/>
      <c r="NXW57" s="146"/>
      <c r="NXX57" s="146"/>
      <c r="NXY57" s="146"/>
      <c r="NXZ57" s="146"/>
      <c r="NYA57" s="146"/>
      <c r="NYB57" s="146"/>
      <c r="NYC57" s="146"/>
      <c r="NYD57" s="146"/>
      <c r="NYE57" s="146"/>
      <c r="NYF57" s="146"/>
      <c r="NYG57" s="146"/>
      <c r="NYH57" s="146"/>
      <c r="NYI57" s="146"/>
      <c r="NYJ57" s="146"/>
      <c r="NYK57" s="146"/>
      <c r="NYL57" s="146"/>
      <c r="NYM57" s="146"/>
      <c r="NYN57" s="146"/>
      <c r="NYO57" s="146"/>
      <c r="NYP57" s="146"/>
      <c r="NYQ57" s="146"/>
      <c r="NYR57" s="146"/>
      <c r="NYS57" s="146"/>
      <c r="NYT57" s="146"/>
      <c r="NYU57" s="146"/>
      <c r="NYV57" s="146"/>
      <c r="NYW57" s="146"/>
      <c r="NYX57" s="146"/>
      <c r="NYY57" s="146"/>
      <c r="NYZ57" s="146"/>
      <c r="NZA57" s="146"/>
      <c r="NZB57" s="146"/>
      <c r="NZC57" s="146"/>
      <c r="NZD57" s="146"/>
      <c r="NZE57" s="146"/>
      <c r="NZF57" s="146"/>
      <c r="NZG57" s="146"/>
      <c r="NZH57" s="146"/>
      <c r="NZI57" s="146"/>
      <c r="NZJ57" s="146"/>
      <c r="NZK57" s="146"/>
      <c r="NZL57" s="146"/>
      <c r="NZM57" s="146"/>
      <c r="NZN57" s="146"/>
      <c r="NZO57" s="146"/>
      <c r="NZP57" s="146"/>
      <c r="NZQ57" s="146"/>
      <c r="NZR57" s="146"/>
      <c r="NZS57" s="146"/>
      <c r="NZT57" s="146"/>
      <c r="NZU57" s="146"/>
      <c r="NZV57" s="146"/>
      <c r="NZW57" s="146"/>
      <c r="NZX57" s="146"/>
      <c r="NZY57" s="146"/>
      <c r="NZZ57" s="146"/>
      <c r="OAA57" s="146"/>
      <c r="OAB57" s="146"/>
      <c r="OAC57" s="146"/>
      <c r="OAD57" s="146"/>
      <c r="OAE57" s="146"/>
      <c r="OAF57" s="146"/>
      <c r="OAG57" s="146"/>
      <c r="OAH57" s="146"/>
      <c r="OAI57" s="146"/>
      <c r="OAJ57" s="146"/>
      <c r="OAK57" s="146"/>
      <c r="OAL57" s="146"/>
      <c r="OAM57" s="146"/>
      <c r="OAN57" s="146"/>
      <c r="OAO57" s="146"/>
      <c r="OAP57" s="146"/>
      <c r="OAQ57" s="146"/>
      <c r="OAR57" s="146"/>
      <c r="OAS57" s="146"/>
      <c r="OAT57" s="146"/>
      <c r="OAU57" s="146"/>
      <c r="OAV57" s="146"/>
      <c r="OAW57" s="146"/>
      <c r="OAX57" s="146"/>
      <c r="OAY57" s="146"/>
      <c r="OAZ57" s="146"/>
      <c r="OBA57" s="146"/>
      <c r="OBB57" s="146"/>
      <c r="OBC57" s="146"/>
      <c r="OBD57" s="146"/>
      <c r="OBE57" s="146"/>
      <c r="OBF57" s="146"/>
      <c r="OBG57" s="146"/>
      <c r="OBH57" s="146"/>
      <c r="OBI57" s="146"/>
      <c r="OBJ57" s="146"/>
      <c r="OBK57" s="146"/>
      <c r="OBL57" s="146"/>
      <c r="OBM57" s="146"/>
      <c r="OBN57" s="146"/>
      <c r="OBO57" s="146"/>
      <c r="OBP57" s="146"/>
      <c r="OBQ57" s="146"/>
      <c r="OBR57" s="146"/>
      <c r="OBS57" s="146"/>
      <c r="OBT57" s="146"/>
      <c r="OBU57" s="146"/>
      <c r="OBV57" s="146"/>
      <c r="OBW57" s="146"/>
      <c r="OBX57" s="146"/>
      <c r="OBY57" s="146"/>
      <c r="OBZ57" s="146"/>
      <c r="OCA57" s="146"/>
      <c r="OCB57" s="146"/>
      <c r="OCC57" s="146"/>
      <c r="OCD57" s="146"/>
      <c r="OCE57" s="146"/>
      <c r="OCF57" s="146"/>
      <c r="OCG57" s="146"/>
      <c r="OCH57" s="146"/>
      <c r="OCI57" s="146"/>
      <c r="OCJ57" s="146"/>
      <c r="OCK57" s="146"/>
      <c r="OCL57" s="146"/>
      <c r="OCM57" s="146"/>
      <c r="OCN57" s="146"/>
      <c r="OCO57" s="146"/>
      <c r="OCP57" s="146"/>
      <c r="OCQ57" s="146"/>
      <c r="OCR57" s="146"/>
      <c r="OCS57" s="146"/>
      <c r="OCT57" s="146"/>
      <c r="OCU57" s="146"/>
      <c r="OCV57" s="146"/>
      <c r="OCW57" s="146"/>
      <c r="OCX57" s="146"/>
      <c r="OCY57" s="146"/>
      <c r="OCZ57" s="146"/>
      <c r="ODA57" s="146"/>
      <c r="ODB57" s="146"/>
      <c r="ODC57" s="146"/>
      <c r="ODD57" s="146"/>
      <c r="ODE57" s="146"/>
      <c r="ODF57" s="146"/>
      <c r="ODG57" s="146"/>
      <c r="ODH57" s="146"/>
      <c r="ODI57" s="146"/>
      <c r="ODJ57" s="146"/>
      <c r="ODK57" s="146"/>
      <c r="ODL57" s="146"/>
      <c r="ODM57" s="146"/>
      <c r="ODN57" s="146"/>
      <c r="ODO57" s="146"/>
      <c r="ODP57" s="146"/>
      <c r="ODQ57" s="146"/>
      <c r="ODR57" s="146"/>
      <c r="ODS57" s="146"/>
      <c r="ODT57" s="146"/>
      <c r="ODU57" s="146"/>
      <c r="ODV57" s="146"/>
      <c r="ODW57" s="146"/>
      <c r="ODX57" s="146"/>
      <c r="ODY57" s="146"/>
      <c r="ODZ57" s="146"/>
      <c r="OEA57" s="146"/>
      <c r="OEB57" s="146"/>
      <c r="OEC57" s="146"/>
      <c r="OED57" s="146"/>
      <c r="OEE57" s="146"/>
      <c r="OEF57" s="146"/>
      <c r="OEG57" s="146"/>
      <c r="OEH57" s="146"/>
      <c r="OEI57" s="146"/>
      <c r="OEJ57" s="146"/>
      <c r="OEK57" s="146"/>
      <c r="OEL57" s="146"/>
      <c r="OEM57" s="146"/>
      <c r="OEN57" s="146"/>
      <c r="OEO57" s="146"/>
      <c r="OEP57" s="146"/>
      <c r="OEQ57" s="146"/>
      <c r="OER57" s="146"/>
      <c r="OES57" s="146"/>
      <c r="OET57" s="146"/>
      <c r="OEU57" s="146"/>
      <c r="OEV57" s="146"/>
      <c r="OEW57" s="146"/>
      <c r="OEX57" s="146"/>
      <c r="OEY57" s="146"/>
      <c r="OEZ57" s="146"/>
      <c r="OFA57" s="146"/>
      <c r="OFB57" s="146"/>
      <c r="OFC57" s="146"/>
      <c r="OFD57" s="146"/>
      <c r="OFE57" s="146"/>
      <c r="OFF57" s="146"/>
      <c r="OFG57" s="146"/>
      <c r="OFH57" s="146"/>
      <c r="OFI57" s="146"/>
      <c r="OFJ57" s="146"/>
      <c r="OFK57" s="146"/>
      <c r="OFL57" s="146"/>
      <c r="OFM57" s="146"/>
      <c r="OFN57" s="146"/>
      <c r="OFO57" s="146"/>
      <c r="OFP57" s="146"/>
      <c r="OFQ57" s="146"/>
      <c r="OFR57" s="146"/>
      <c r="OFS57" s="146"/>
      <c r="OFT57" s="146"/>
      <c r="OFU57" s="146"/>
      <c r="OFV57" s="146"/>
      <c r="OFW57" s="146"/>
      <c r="OFX57" s="146"/>
      <c r="OFY57" s="146"/>
      <c r="OFZ57" s="146"/>
      <c r="OGA57" s="146"/>
      <c r="OGB57" s="146"/>
      <c r="OGC57" s="146"/>
      <c r="OGD57" s="146"/>
      <c r="OGE57" s="146"/>
      <c r="OGF57" s="146"/>
      <c r="OGG57" s="146"/>
      <c r="OGH57" s="146"/>
      <c r="OGI57" s="146"/>
      <c r="OGJ57" s="146"/>
      <c r="OGK57" s="146"/>
      <c r="OGL57" s="146"/>
      <c r="OGM57" s="146"/>
      <c r="OGN57" s="146"/>
      <c r="OGO57" s="146"/>
      <c r="OGP57" s="146"/>
      <c r="OGQ57" s="146"/>
      <c r="OGR57" s="146"/>
      <c r="OGS57" s="146"/>
      <c r="OGT57" s="146"/>
      <c r="OGU57" s="146"/>
      <c r="OGV57" s="146"/>
      <c r="OGW57" s="146"/>
      <c r="OGX57" s="146"/>
      <c r="OGY57" s="146"/>
      <c r="OGZ57" s="146"/>
      <c r="OHA57" s="146"/>
      <c r="OHB57" s="146"/>
      <c r="OHC57" s="146"/>
      <c r="OHD57" s="146"/>
      <c r="OHE57" s="146"/>
      <c r="OHF57" s="146"/>
      <c r="OHG57" s="146"/>
      <c r="OHH57" s="146"/>
      <c r="OHI57" s="146"/>
      <c r="OHJ57" s="146"/>
      <c r="OHK57" s="146"/>
      <c r="OHL57" s="146"/>
      <c r="OHM57" s="146"/>
      <c r="OHN57" s="146"/>
      <c r="OHO57" s="146"/>
      <c r="OHP57" s="146"/>
      <c r="OHQ57" s="146"/>
      <c r="OHR57" s="146"/>
      <c r="OHS57" s="146"/>
      <c r="OHT57" s="146"/>
      <c r="OHU57" s="146"/>
      <c r="OHV57" s="146"/>
      <c r="OHW57" s="146"/>
      <c r="OHX57" s="146"/>
      <c r="OHY57" s="146"/>
      <c r="OHZ57" s="146"/>
      <c r="OIA57" s="146"/>
      <c r="OIB57" s="146"/>
      <c r="OIC57" s="146"/>
      <c r="OID57" s="146"/>
      <c r="OIE57" s="146"/>
      <c r="OIF57" s="146"/>
      <c r="OIG57" s="146"/>
      <c r="OIH57" s="146"/>
      <c r="OII57" s="146"/>
      <c r="OIJ57" s="146"/>
      <c r="OIK57" s="146"/>
      <c r="OIL57" s="146"/>
      <c r="OIM57" s="146"/>
      <c r="OIN57" s="146"/>
      <c r="OIO57" s="146"/>
      <c r="OIP57" s="146"/>
      <c r="OIQ57" s="146"/>
      <c r="OIR57" s="146"/>
      <c r="OIS57" s="146"/>
      <c r="OIT57" s="146"/>
      <c r="OIU57" s="146"/>
      <c r="OIV57" s="146"/>
      <c r="OIW57" s="146"/>
      <c r="OIX57" s="146"/>
      <c r="OIY57" s="146"/>
      <c r="OIZ57" s="146"/>
      <c r="OJA57" s="146"/>
      <c r="OJB57" s="146"/>
      <c r="OJC57" s="146"/>
      <c r="OJD57" s="146"/>
      <c r="OJE57" s="146"/>
      <c r="OJF57" s="146"/>
      <c r="OJG57" s="146"/>
      <c r="OJH57" s="146"/>
      <c r="OJI57" s="146"/>
      <c r="OJJ57" s="146"/>
      <c r="OJK57" s="146"/>
      <c r="OJL57" s="146"/>
      <c r="OJM57" s="146"/>
      <c r="OJN57" s="146"/>
      <c r="OJO57" s="146"/>
      <c r="OJP57" s="146"/>
      <c r="OJQ57" s="146"/>
      <c r="OJR57" s="146"/>
      <c r="OJS57" s="146"/>
      <c r="OJT57" s="146"/>
      <c r="OJU57" s="146"/>
      <c r="OJV57" s="146"/>
      <c r="OJW57" s="146"/>
      <c r="OJX57" s="146"/>
      <c r="OJY57" s="146"/>
      <c r="OJZ57" s="146"/>
      <c r="OKA57" s="146"/>
      <c r="OKB57" s="146"/>
      <c r="OKC57" s="146"/>
      <c r="OKD57" s="146"/>
      <c r="OKE57" s="146"/>
      <c r="OKF57" s="146"/>
      <c r="OKG57" s="146"/>
      <c r="OKH57" s="146"/>
      <c r="OKI57" s="146"/>
      <c r="OKJ57" s="146"/>
      <c r="OKK57" s="146"/>
      <c r="OKL57" s="146"/>
      <c r="OKM57" s="146"/>
      <c r="OKN57" s="146"/>
      <c r="OKO57" s="146"/>
      <c r="OKP57" s="146"/>
      <c r="OKQ57" s="146"/>
      <c r="OKR57" s="146"/>
      <c r="OKS57" s="146"/>
      <c r="OKT57" s="146"/>
      <c r="OKU57" s="146"/>
      <c r="OKV57" s="146"/>
      <c r="OKW57" s="146"/>
      <c r="OKX57" s="146"/>
      <c r="OKY57" s="146"/>
      <c r="OKZ57" s="146"/>
      <c r="OLA57" s="146"/>
      <c r="OLB57" s="146"/>
      <c r="OLC57" s="146"/>
      <c r="OLD57" s="146"/>
      <c r="OLE57" s="146"/>
      <c r="OLF57" s="146"/>
      <c r="OLG57" s="146"/>
      <c r="OLH57" s="146"/>
      <c r="OLI57" s="146"/>
      <c r="OLJ57" s="146"/>
      <c r="OLK57" s="146"/>
      <c r="OLL57" s="146"/>
      <c r="OLM57" s="146"/>
      <c r="OLN57" s="146"/>
      <c r="OLO57" s="146"/>
      <c r="OLP57" s="146"/>
      <c r="OLQ57" s="146"/>
      <c r="OLR57" s="146"/>
      <c r="OLS57" s="146"/>
      <c r="OLT57" s="146"/>
      <c r="OLU57" s="146"/>
      <c r="OLV57" s="146"/>
      <c r="OLW57" s="146"/>
      <c r="OLX57" s="146"/>
      <c r="OLY57" s="146"/>
      <c r="OLZ57" s="146"/>
      <c r="OMA57" s="146"/>
      <c r="OMB57" s="146"/>
      <c r="OMC57" s="146"/>
      <c r="OMD57" s="146"/>
      <c r="OME57" s="146"/>
      <c r="OMF57" s="146"/>
      <c r="OMG57" s="146"/>
      <c r="OMH57" s="146"/>
      <c r="OMI57" s="146"/>
      <c r="OMJ57" s="146"/>
      <c r="OMK57" s="146"/>
      <c r="OML57" s="146"/>
      <c r="OMM57" s="146"/>
      <c r="OMN57" s="146"/>
      <c r="OMO57" s="146"/>
      <c r="OMP57" s="146"/>
      <c r="OMQ57" s="146"/>
      <c r="OMR57" s="146"/>
      <c r="OMS57" s="146"/>
      <c r="OMT57" s="146"/>
      <c r="OMU57" s="146"/>
      <c r="OMV57" s="146"/>
      <c r="OMW57" s="146"/>
      <c r="OMX57" s="146"/>
      <c r="OMY57" s="146"/>
      <c r="OMZ57" s="146"/>
      <c r="ONA57" s="146"/>
      <c r="ONB57" s="146"/>
      <c r="ONC57" s="146"/>
      <c r="OND57" s="146"/>
      <c r="ONE57" s="146"/>
      <c r="ONF57" s="146"/>
      <c r="ONG57" s="146"/>
      <c r="ONH57" s="146"/>
      <c r="ONI57" s="146"/>
      <c r="ONJ57" s="146"/>
      <c r="ONK57" s="146"/>
      <c r="ONL57" s="146"/>
      <c r="ONM57" s="146"/>
      <c r="ONN57" s="146"/>
      <c r="ONO57" s="146"/>
      <c r="ONP57" s="146"/>
      <c r="ONQ57" s="146"/>
      <c r="ONR57" s="146"/>
      <c r="ONS57" s="146"/>
      <c r="ONT57" s="146"/>
      <c r="ONU57" s="146"/>
      <c r="ONV57" s="146"/>
      <c r="ONW57" s="146"/>
      <c r="ONX57" s="146"/>
      <c r="ONY57" s="146"/>
      <c r="ONZ57" s="146"/>
      <c r="OOA57" s="146"/>
      <c r="OOB57" s="146"/>
      <c r="OOC57" s="146"/>
      <c r="OOD57" s="146"/>
      <c r="OOE57" s="146"/>
      <c r="OOF57" s="146"/>
      <c r="OOG57" s="146"/>
      <c r="OOH57" s="146"/>
      <c r="OOI57" s="146"/>
      <c r="OOJ57" s="146"/>
      <c r="OOK57" s="146"/>
      <c r="OOL57" s="146"/>
      <c r="OOM57" s="146"/>
      <c r="OON57" s="146"/>
      <c r="OOO57" s="146"/>
      <c r="OOP57" s="146"/>
      <c r="OOQ57" s="146"/>
      <c r="OOR57" s="146"/>
      <c r="OOS57" s="146"/>
      <c r="OOT57" s="146"/>
      <c r="OOU57" s="146"/>
      <c r="OOV57" s="146"/>
      <c r="OOW57" s="146"/>
      <c r="OOX57" s="146"/>
      <c r="OOY57" s="146"/>
      <c r="OOZ57" s="146"/>
      <c r="OPA57" s="146"/>
      <c r="OPB57" s="146"/>
      <c r="OPC57" s="146"/>
      <c r="OPD57" s="146"/>
      <c r="OPE57" s="146"/>
      <c r="OPF57" s="146"/>
      <c r="OPG57" s="146"/>
      <c r="OPH57" s="146"/>
      <c r="OPI57" s="146"/>
      <c r="OPJ57" s="146"/>
      <c r="OPK57" s="146"/>
      <c r="OPL57" s="146"/>
      <c r="OPM57" s="146"/>
      <c r="OPN57" s="146"/>
      <c r="OPO57" s="146"/>
      <c r="OPP57" s="146"/>
      <c r="OPQ57" s="146"/>
      <c r="OPR57" s="146"/>
      <c r="OPS57" s="146"/>
      <c r="OPT57" s="146"/>
      <c r="OPU57" s="146"/>
      <c r="OPV57" s="146"/>
      <c r="OPW57" s="146"/>
      <c r="OPX57" s="146"/>
      <c r="OPY57" s="146"/>
      <c r="OPZ57" s="146"/>
      <c r="OQA57" s="146"/>
      <c r="OQB57" s="146"/>
      <c r="OQC57" s="146"/>
      <c r="OQD57" s="146"/>
      <c r="OQE57" s="146"/>
      <c r="OQF57" s="146"/>
      <c r="OQG57" s="146"/>
      <c r="OQH57" s="146"/>
      <c r="OQI57" s="146"/>
      <c r="OQJ57" s="146"/>
      <c r="OQK57" s="146"/>
      <c r="OQL57" s="146"/>
      <c r="OQM57" s="146"/>
      <c r="OQN57" s="146"/>
      <c r="OQO57" s="146"/>
      <c r="OQP57" s="146"/>
      <c r="OQQ57" s="146"/>
      <c r="OQR57" s="146"/>
      <c r="OQS57" s="146"/>
      <c r="OQT57" s="146"/>
      <c r="OQU57" s="146"/>
      <c r="OQV57" s="146"/>
      <c r="OQW57" s="146"/>
      <c r="OQX57" s="146"/>
      <c r="OQY57" s="146"/>
      <c r="OQZ57" s="146"/>
      <c r="ORA57" s="146"/>
      <c r="ORB57" s="146"/>
      <c r="ORC57" s="146"/>
      <c r="ORD57" s="146"/>
      <c r="ORE57" s="146"/>
      <c r="ORF57" s="146"/>
      <c r="ORG57" s="146"/>
      <c r="ORH57" s="146"/>
      <c r="ORI57" s="146"/>
      <c r="ORJ57" s="146"/>
      <c r="ORK57" s="146"/>
      <c r="ORL57" s="146"/>
      <c r="ORM57" s="146"/>
      <c r="ORN57" s="146"/>
      <c r="ORO57" s="146"/>
      <c r="ORP57" s="146"/>
      <c r="ORQ57" s="146"/>
      <c r="ORR57" s="146"/>
      <c r="ORS57" s="146"/>
      <c r="ORT57" s="146"/>
      <c r="ORU57" s="146"/>
      <c r="ORV57" s="146"/>
      <c r="ORW57" s="146"/>
      <c r="ORX57" s="146"/>
      <c r="ORY57" s="146"/>
      <c r="ORZ57" s="146"/>
      <c r="OSA57" s="146"/>
      <c r="OSB57" s="146"/>
      <c r="OSC57" s="146"/>
      <c r="OSD57" s="146"/>
      <c r="OSE57" s="146"/>
      <c r="OSF57" s="146"/>
      <c r="OSG57" s="146"/>
      <c r="OSH57" s="146"/>
      <c r="OSI57" s="146"/>
      <c r="OSJ57" s="146"/>
      <c r="OSK57" s="146"/>
      <c r="OSL57" s="146"/>
      <c r="OSM57" s="146"/>
      <c r="OSN57" s="146"/>
      <c r="OSO57" s="146"/>
      <c r="OSP57" s="146"/>
      <c r="OSQ57" s="146"/>
      <c r="OSR57" s="146"/>
      <c r="OSS57" s="146"/>
      <c r="OST57" s="146"/>
      <c r="OSU57" s="146"/>
      <c r="OSV57" s="146"/>
      <c r="OSW57" s="146"/>
      <c r="OSX57" s="146"/>
      <c r="OSY57" s="146"/>
      <c r="OSZ57" s="146"/>
      <c r="OTA57" s="146"/>
      <c r="OTB57" s="146"/>
      <c r="OTC57" s="146"/>
      <c r="OTD57" s="146"/>
      <c r="OTE57" s="146"/>
      <c r="OTF57" s="146"/>
      <c r="OTG57" s="146"/>
      <c r="OTH57" s="146"/>
      <c r="OTI57" s="146"/>
      <c r="OTJ57" s="146"/>
      <c r="OTK57" s="146"/>
      <c r="OTL57" s="146"/>
      <c r="OTM57" s="146"/>
      <c r="OTN57" s="146"/>
      <c r="OTO57" s="146"/>
      <c r="OTP57" s="146"/>
      <c r="OTQ57" s="146"/>
      <c r="OTR57" s="146"/>
      <c r="OTS57" s="146"/>
      <c r="OTT57" s="146"/>
      <c r="OTU57" s="146"/>
      <c r="OTV57" s="146"/>
      <c r="OTW57" s="146"/>
      <c r="OTX57" s="146"/>
      <c r="OTY57" s="146"/>
      <c r="OTZ57" s="146"/>
      <c r="OUA57" s="146"/>
      <c r="OUB57" s="146"/>
      <c r="OUC57" s="146"/>
      <c r="OUD57" s="146"/>
      <c r="OUE57" s="146"/>
      <c r="OUF57" s="146"/>
      <c r="OUG57" s="146"/>
      <c r="OUH57" s="146"/>
      <c r="OUI57" s="146"/>
      <c r="OUJ57" s="146"/>
      <c r="OUK57" s="146"/>
      <c r="OUL57" s="146"/>
      <c r="OUM57" s="146"/>
      <c r="OUN57" s="146"/>
      <c r="OUO57" s="146"/>
      <c r="OUP57" s="146"/>
      <c r="OUQ57" s="146"/>
      <c r="OUR57" s="146"/>
      <c r="OUS57" s="146"/>
      <c r="OUT57" s="146"/>
      <c r="OUU57" s="146"/>
      <c r="OUV57" s="146"/>
      <c r="OUW57" s="146"/>
      <c r="OUX57" s="146"/>
      <c r="OUY57" s="146"/>
      <c r="OUZ57" s="146"/>
      <c r="OVA57" s="146"/>
      <c r="OVB57" s="146"/>
      <c r="OVC57" s="146"/>
      <c r="OVD57" s="146"/>
      <c r="OVE57" s="146"/>
      <c r="OVF57" s="146"/>
      <c r="OVG57" s="146"/>
      <c r="OVH57" s="146"/>
      <c r="OVI57" s="146"/>
      <c r="OVJ57" s="146"/>
      <c r="OVK57" s="146"/>
      <c r="OVL57" s="146"/>
      <c r="OVM57" s="146"/>
      <c r="OVN57" s="146"/>
      <c r="OVO57" s="146"/>
      <c r="OVP57" s="146"/>
      <c r="OVQ57" s="146"/>
      <c r="OVR57" s="146"/>
      <c r="OVS57" s="146"/>
      <c r="OVT57" s="146"/>
      <c r="OVU57" s="146"/>
      <c r="OVV57" s="146"/>
      <c r="OVW57" s="146"/>
      <c r="OVX57" s="146"/>
      <c r="OVY57" s="146"/>
      <c r="OVZ57" s="146"/>
      <c r="OWA57" s="146"/>
      <c r="OWB57" s="146"/>
      <c r="OWC57" s="146"/>
      <c r="OWD57" s="146"/>
      <c r="OWE57" s="146"/>
      <c r="OWF57" s="146"/>
      <c r="OWG57" s="146"/>
      <c r="OWH57" s="146"/>
      <c r="OWI57" s="146"/>
      <c r="OWJ57" s="146"/>
      <c r="OWK57" s="146"/>
      <c r="OWL57" s="146"/>
      <c r="OWM57" s="146"/>
      <c r="OWN57" s="146"/>
      <c r="OWO57" s="146"/>
      <c r="OWP57" s="146"/>
      <c r="OWQ57" s="146"/>
      <c r="OWR57" s="146"/>
      <c r="OWS57" s="146"/>
      <c r="OWT57" s="146"/>
      <c r="OWU57" s="146"/>
      <c r="OWV57" s="146"/>
      <c r="OWW57" s="146"/>
      <c r="OWX57" s="146"/>
      <c r="OWY57" s="146"/>
      <c r="OWZ57" s="146"/>
      <c r="OXA57" s="146"/>
      <c r="OXB57" s="146"/>
      <c r="OXC57" s="146"/>
      <c r="OXD57" s="146"/>
      <c r="OXE57" s="146"/>
      <c r="OXF57" s="146"/>
      <c r="OXG57" s="146"/>
      <c r="OXH57" s="146"/>
      <c r="OXI57" s="146"/>
      <c r="OXJ57" s="146"/>
      <c r="OXK57" s="146"/>
      <c r="OXL57" s="146"/>
      <c r="OXM57" s="146"/>
      <c r="OXN57" s="146"/>
      <c r="OXO57" s="146"/>
      <c r="OXP57" s="146"/>
      <c r="OXQ57" s="146"/>
      <c r="OXR57" s="146"/>
      <c r="OXS57" s="146"/>
      <c r="OXT57" s="146"/>
      <c r="OXU57" s="146"/>
      <c r="OXV57" s="146"/>
      <c r="OXW57" s="146"/>
      <c r="OXX57" s="146"/>
      <c r="OXY57" s="146"/>
      <c r="OXZ57" s="146"/>
      <c r="OYA57" s="146"/>
      <c r="OYB57" s="146"/>
      <c r="OYC57" s="146"/>
      <c r="OYD57" s="146"/>
      <c r="OYE57" s="146"/>
      <c r="OYF57" s="146"/>
      <c r="OYG57" s="146"/>
      <c r="OYH57" s="146"/>
      <c r="OYI57" s="146"/>
      <c r="OYJ57" s="146"/>
      <c r="OYK57" s="146"/>
      <c r="OYL57" s="146"/>
      <c r="OYM57" s="146"/>
      <c r="OYN57" s="146"/>
      <c r="OYO57" s="146"/>
      <c r="OYP57" s="146"/>
      <c r="OYQ57" s="146"/>
      <c r="OYR57" s="146"/>
      <c r="OYS57" s="146"/>
      <c r="OYT57" s="146"/>
      <c r="OYU57" s="146"/>
      <c r="OYV57" s="146"/>
      <c r="OYW57" s="146"/>
      <c r="OYX57" s="146"/>
      <c r="OYY57" s="146"/>
      <c r="OYZ57" s="146"/>
      <c r="OZA57" s="146"/>
      <c r="OZB57" s="146"/>
      <c r="OZC57" s="146"/>
      <c r="OZD57" s="146"/>
      <c r="OZE57" s="146"/>
      <c r="OZF57" s="146"/>
      <c r="OZG57" s="146"/>
      <c r="OZH57" s="146"/>
      <c r="OZI57" s="146"/>
      <c r="OZJ57" s="146"/>
      <c r="OZK57" s="146"/>
      <c r="OZL57" s="146"/>
      <c r="OZM57" s="146"/>
      <c r="OZN57" s="146"/>
      <c r="OZO57" s="146"/>
      <c r="OZP57" s="146"/>
      <c r="OZQ57" s="146"/>
      <c r="OZR57" s="146"/>
      <c r="OZS57" s="146"/>
      <c r="OZT57" s="146"/>
      <c r="OZU57" s="146"/>
      <c r="OZV57" s="146"/>
      <c r="OZW57" s="146"/>
      <c r="OZX57" s="146"/>
      <c r="OZY57" s="146"/>
      <c r="OZZ57" s="146"/>
      <c r="PAA57" s="146"/>
      <c r="PAB57" s="146"/>
      <c r="PAC57" s="146"/>
      <c r="PAD57" s="146"/>
      <c r="PAE57" s="146"/>
      <c r="PAF57" s="146"/>
      <c r="PAG57" s="146"/>
      <c r="PAH57" s="146"/>
      <c r="PAI57" s="146"/>
      <c r="PAJ57" s="146"/>
      <c r="PAK57" s="146"/>
      <c r="PAL57" s="146"/>
      <c r="PAM57" s="146"/>
      <c r="PAN57" s="146"/>
      <c r="PAO57" s="146"/>
      <c r="PAP57" s="146"/>
      <c r="PAQ57" s="146"/>
      <c r="PAR57" s="146"/>
      <c r="PAS57" s="146"/>
      <c r="PAT57" s="146"/>
      <c r="PAU57" s="146"/>
      <c r="PAV57" s="146"/>
      <c r="PAW57" s="146"/>
      <c r="PAX57" s="146"/>
      <c r="PAY57" s="146"/>
      <c r="PAZ57" s="146"/>
      <c r="PBA57" s="146"/>
      <c r="PBB57" s="146"/>
      <c r="PBC57" s="146"/>
      <c r="PBD57" s="146"/>
      <c r="PBE57" s="146"/>
      <c r="PBF57" s="146"/>
      <c r="PBG57" s="146"/>
      <c r="PBH57" s="146"/>
      <c r="PBI57" s="146"/>
      <c r="PBJ57" s="146"/>
      <c r="PBK57" s="146"/>
      <c r="PBL57" s="146"/>
      <c r="PBM57" s="146"/>
      <c r="PBN57" s="146"/>
      <c r="PBO57" s="146"/>
      <c r="PBP57" s="146"/>
      <c r="PBQ57" s="146"/>
      <c r="PBR57" s="146"/>
      <c r="PBS57" s="146"/>
      <c r="PBT57" s="146"/>
      <c r="PBU57" s="146"/>
      <c r="PBV57" s="146"/>
      <c r="PBW57" s="146"/>
      <c r="PBX57" s="146"/>
      <c r="PBY57" s="146"/>
      <c r="PBZ57" s="146"/>
      <c r="PCA57" s="146"/>
      <c r="PCB57" s="146"/>
      <c r="PCC57" s="146"/>
      <c r="PCD57" s="146"/>
      <c r="PCE57" s="146"/>
      <c r="PCF57" s="146"/>
      <c r="PCG57" s="146"/>
      <c r="PCH57" s="146"/>
      <c r="PCI57" s="146"/>
      <c r="PCJ57" s="146"/>
      <c r="PCK57" s="146"/>
      <c r="PCL57" s="146"/>
      <c r="PCM57" s="146"/>
      <c r="PCN57" s="146"/>
      <c r="PCO57" s="146"/>
      <c r="PCP57" s="146"/>
      <c r="PCQ57" s="146"/>
      <c r="PCR57" s="146"/>
      <c r="PCS57" s="146"/>
      <c r="PCT57" s="146"/>
      <c r="PCU57" s="146"/>
      <c r="PCV57" s="146"/>
      <c r="PCW57" s="146"/>
      <c r="PCX57" s="146"/>
      <c r="PCY57" s="146"/>
      <c r="PCZ57" s="146"/>
      <c r="PDA57" s="146"/>
      <c r="PDB57" s="146"/>
      <c r="PDC57" s="146"/>
      <c r="PDD57" s="146"/>
      <c r="PDE57" s="146"/>
      <c r="PDF57" s="146"/>
      <c r="PDG57" s="146"/>
      <c r="PDH57" s="146"/>
      <c r="PDI57" s="146"/>
      <c r="PDJ57" s="146"/>
      <c r="PDK57" s="146"/>
      <c r="PDL57" s="146"/>
      <c r="PDM57" s="146"/>
      <c r="PDN57" s="146"/>
      <c r="PDO57" s="146"/>
      <c r="PDP57" s="146"/>
      <c r="PDQ57" s="146"/>
      <c r="PDR57" s="146"/>
      <c r="PDS57" s="146"/>
      <c r="PDT57" s="146"/>
      <c r="PDU57" s="146"/>
      <c r="PDV57" s="146"/>
      <c r="PDW57" s="146"/>
      <c r="PDX57" s="146"/>
      <c r="PDY57" s="146"/>
      <c r="PDZ57" s="146"/>
      <c r="PEA57" s="146"/>
      <c r="PEB57" s="146"/>
      <c r="PEC57" s="146"/>
      <c r="PED57" s="146"/>
      <c r="PEE57" s="146"/>
      <c r="PEF57" s="146"/>
      <c r="PEG57" s="146"/>
      <c r="PEH57" s="146"/>
      <c r="PEI57" s="146"/>
      <c r="PEJ57" s="146"/>
      <c r="PEK57" s="146"/>
      <c r="PEL57" s="146"/>
      <c r="PEM57" s="146"/>
      <c r="PEN57" s="146"/>
      <c r="PEO57" s="146"/>
      <c r="PEP57" s="146"/>
      <c r="PEQ57" s="146"/>
      <c r="PER57" s="146"/>
      <c r="PES57" s="146"/>
      <c r="PET57" s="146"/>
      <c r="PEU57" s="146"/>
      <c r="PEV57" s="146"/>
      <c r="PEW57" s="146"/>
      <c r="PEX57" s="146"/>
      <c r="PEY57" s="146"/>
      <c r="PEZ57" s="146"/>
      <c r="PFA57" s="146"/>
      <c r="PFB57" s="146"/>
      <c r="PFC57" s="146"/>
      <c r="PFD57" s="146"/>
      <c r="PFE57" s="146"/>
      <c r="PFF57" s="146"/>
      <c r="PFG57" s="146"/>
      <c r="PFH57" s="146"/>
      <c r="PFI57" s="146"/>
      <c r="PFJ57" s="146"/>
      <c r="PFK57" s="146"/>
      <c r="PFL57" s="146"/>
      <c r="PFM57" s="146"/>
      <c r="PFN57" s="146"/>
      <c r="PFO57" s="146"/>
      <c r="PFP57" s="146"/>
      <c r="PFQ57" s="146"/>
      <c r="PFR57" s="146"/>
      <c r="PFS57" s="146"/>
      <c r="PFT57" s="146"/>
      <c r="PFU57" s="146"/>
      <c r="PFV57" s="146"/>
      <c r="PFW57" s="146"/>
      <c r="PFX57" s="146"/>
      <c r="PFY57" s="146"/>
      <c r="PFZ57" s="146"/>
      <c r="PGA57" s="146"/>
      <c r="PGB57" s="146"/>
      <c r="PGC57" s="146"/>
      <c r="PGD57" s="146"/>
      <c r="PGE57" s="146"/>
      <c r="PGF57" s="146"/>
      <c r="PGG57" s="146"/>
      <c r="PGH57" s="146"/>
      <c r="PGI57" s="146"/>
      <c r="PGJ57" s="146"/>
      <c r="PGK57" s="146"/>
      <c r="PGL57" s="146"/>
      <c r="PGM57" s="146"/>
      <c r="PGN57" s="146"/>
      <c r="PGO57" s="146"/>
      <c r="PGP57" s="146"/>
      <c r="PGQ57" s="146"/>
      <c r="PGR57" s="146"/>
      <c r="PGS57" s="146"/>
      <c r="PGT57" s="146"/>
      <c r="PGU57" s="146"/>
      <c r="PGV57" s="146"/>
      <c r="PGW57" s="146"/>
      <c r="PGX57" s="146"/>
      <c r="PGY57" s="146"/>
      <c r="PGZ57" s="146"/>
      <c r="PHA57" s="146"/>
      <c r="PHB57" s="146"/>
      <c r="PHC57" s="146"/>
      <c r="PHD57" s="146"/>
      <c r="PHE57" s="146"/>
      <c r="PHF57" s="146"/>
      <c r="PHG57" s="146"/>
      <c r="PHH57" s="146"/>
      <c r="PHI57" s="146"/>
      <c r="PHJ57" s="146"/>
      <c r="PHK57" s="146"/>
      <c r="PHL57" s="146"/>
      <c r="PHM57" s="146"/>
      <c r="PHN57" s="146"/>
      <c r="PHO57" s="146"/>
      <c r="PHP57" s="146"/>
      <c r="PHQ57" s="146"/>
      <c r="PHR57" s="146"/>
      <c r="PHS57" s="146"/>
      <c r="PHT57" s="146"/>
      <c r="PHU57" s="146"/>
      <c r="PHV57" s="146"/>
      <c r="PHW57" s="146"/>
      <c r="PHX57" s="146"/>
      <c r="PHY57" s="146"/>
      <c r="PHZ57" s="146"/>
      <c r="PIA57" s="146"/>
      <c r="PIB57" s="146"/>
      <c r="PIC57" s="146"/>
      <c r="PID57" s="146"/>
      <c r="PIE57" s="146"/>
      <c r="PIF57" s="146"/>
      <c r="PIG57" s="146"/>
      <c r="PIH57" s="146"/>
      <c r="PII57" s="146"/>
      <c r="PIJ57" s="146"/>
      <c r="PIK57" s="146"/>
      <c r="PIL57" s="146"/>
      <c r="PIM57" s="146"/>
      <c r="PIN57" s="146"/>
      <c r="PIO57" s="146"/>
      <c r="PIP57" s="146"/>
      <c r="PIQ57" s="146"/>
      <c r="PIR57" s="146"/>
      <c r="PIS57" s="146"/>
      <c r="PIT57" s="146"/>
      <c r="PIU57" s="146"/>
      <c r="PIV57" s="146"/>
      <c r="PIW57" s="146"/>
      <c r="PIX57" s="146"/>
      <c r="PIY57" s="146"/>
      <c r="PIZ57" s="146"/>
      <c r="PJA57" s="146"/>
      <c r="PJB57" s="146"/>
      <c r="PJC57" s="146"/>
      <c r="PJD57" s="146"/>
      <c r="PJE57" s="146"/>
      <c r="PJF57" s="146"/>
      <c r="PJG57" s="146"/>
      <c r="PJH57" s="146"/>
      <c r="PJI57" s="146"/>
      <c r="PJJ57" s="146"/>
      <c r="PJK57" s="146"/>
      <c r="PJL57" s="146"/>
      <c r="PJM57" s="146"/>
      <c r="PJN57" s="146"/>
      <c r="PJO57" s="146"/>
      <c r="PJP57" s="146"/>
      <c r="PJQ57" s="146"/>
      <c r="PJR57" s="146"/>
      <c r="PJS57" s="146"/>
      <c r="PJT57" s="146"/>
      <c r="PJU57" s="146"/>
      <c r="PJV57" s="146"/>
      <c r="PJW57" s="146"/>
      <c r="PJX57" s="146"/>
      <c r="PJY57" s="146"/>
      <c r="PJZ57" s="146"/>
      <c r="PKA57" s="146"/>
      <c r="PKB57" s="146"/>
      <c r="PKC57" s="146"/>
      <c r="PKD57" s="146"/>
      <c r="PKE57" s="146"/>
      <c r="PKF57" s="146"/>
      <c r="PKG57" s="146"/>
      <c r="PKH57" s="146"/>
      <c r="PKI57" s="146"/>
      <c r="PKJ57" s="146"/>
      <c r="PKK57" s="146"/>
      <c r="PKL57" s="146"/>
      <c r="PKM57" s="146"/>
      <c r="PKN57" s="146"/>
      <c r="PKO57" s="146"/>
      <c r="PKP57" s="146"/>
      <c r="PKQ57" s="146"/>
      <c r="PKR57" s="146"/>
      <c r="PKS57" s="146"/>
      <c r="PKT57" s="146"/>
      <c r="PKU57" s="146"/>
      <c r="PKV57" s="146"/>
      <c r="PKW57" s="146"/>
      <c r="PKX57" s="146"/>
      <c r="PKY57" s="146"/>
      <c r="PKZ57" s="146"/>
      <c r="PLA57" s="146"/>
      <c r="PLB57" s="146"/>
      <c r="PLC57" s="146"/>
      <c r="PLD57" s="146"/>
      <c r="PLE57" s="146"/>
      <c r="PLF57" s="146"/>
      <c r="PLG57" s="146"/>
      <c r="PLH57" s="146"/>
      <c r="PLI57" s="146"/>
      <c r="PLJ57" s="146"/>
      <c r="PLK57" s="146"/>
      <c r="PLL57" s="146"/>
      <c r="PLM57" s="146"/>
      <c r="PLN57" s="146"/>
      <c r="PLO57" s="146"/>
      <c r="PLP57" s="146"/>
      <c r="PLQ57" s="146"/>
      <c r="PLR57" s="146"/>
      <c r="PLS57" s="146"/>
      <c r="PLT57" s="146"/>
      <c r="PLU57" s="146"/>
      <c r="PLV57" s="146"/>
      <c r="PLW57" s="146"/>
      <c r="PLX57" s="146"/>
      <c r="PLY57" s="146"/>
      <c r="PLZ57" s="146"/>
      <c r="PMA57" s="146"/>
      <c r="PMB57" s="146"/>
      <c r="PMC57" s="146"/>
      <c r="PMD57" s="146"/>
      <c r="PME57" s="146"/>
      <c r="PMF57" s="146"/>
      <c r="PMG57" s="146"/>
      <c r="PMH57" s="146"/>
      <c r="PMI57" s="146"/>
      <c r="PMJ57" s="146"/>
      <c r="PMK57" s="146"/>
      <c r="PML57" s="146"/>
      <c r="PMM57" s="146"/>
      <c r="PMN57" s="146"/>
      <c r="PMO57" s="146"/>
      <c r="PMP57" s="146"/>
      <c r="PMQ57" s="146"/>
      <c r="PMR57" s="146"/>
      <c r="PMS57" s="146"/>
      <c r="PMT57" s="146"/>
      <c r="PMU57" s="146"/>
      <c r="PMV57" s="146"/>
      <c r="PMW57" s="146"/>
      <c r="PMX57" s="146"/>
      <c r="PMY57" s="146"/>
      <c r="PMZ57" s="146"/>
      <c r="PNA57" s="146"/>
      <c r="PNB57" s="146"/>
      <c r="PNC57" s="146"/>
      <c r="PND57" s="146"/>
      <c r="PNE57" s="146"/>
      <c r="PNF57" s="146"/>
      <c r="PNG57" s="146"/>
      <c r="PNH57" s="146"/>
      <c r="PNI57" s="146"/>
      <c r="PNJ57" s="146"/>
      <c r="PNK57" s="146"/>
      <c r="PNL57" s="146"/>
      <c r="PNM57" s="146"/>
      <c r="PNN57" s="146"/>
      <c r="PNO57" s="146"/>
      <c r="PNP57" s="146"/>
      <c r="PNQ57" s="146"/>
      <c r="PNR57" s="146"/>
      <c r="PNS57" s="146"/>
      <c r="PNT57" s="146"/>
      <c r="PNU57" s="146"/>
      <c r="PNV57" s="146"/>
      <c r="PNW57" s="146"/>
      <c r="PNX57" s="146"/>
      <c r="PNY57" s="146"/>
      <c r="PNZ57" s="146"/>
      <c r="POA57" s="146"/>
      <c r="POB57" s="146"/>
      <c r="POC57" s="146"/>
      <c r="POD57" s="146"/>
      <c r="POE57" s="146"/>
      <c r="POF57" s="146"/>
      <c r="POG57" s="146"/>
      <c r="POH57" s="146"/>
      <c r="POI57" s="146"/>
      <c r="POJ57" s="146"/>
      <c r="POK57" s="146"/>
      <c r="POL57" s="146"/>
      <c r="POM57" s="146"/>
      <c r="PON57" s="146"/>
      <c r="POO57" s="146"/>
      <c r="POP57" s="146"/>
      <c r="POQ57" s="146"/>
      <c r="POR57" s="146"/>
      <c r="POS57" s="146"/>
      <c r="POT57" s="146"/>
      <c r="POU57" s="146"/>
      <c r="POV57" s="146"/>
      <c r="POW57" s="146"/>
      <c r="POX57" s="146"/>
      <c r="POY57" s="146"/>
      <c r="POZ57" s="146"/>
      <c r="PPA57" s="146"/>
      <c r="PPB57" s="146"/>
      <c r="PPC57" s="146"/>
      <c r="PPD57" s="146"/>
      <c r="PPE57" s="146"/>
      <c r="PPF57" s="146"/>
      <c r="PPG57" s="146"/>
      <c r="PPH57" s="146"/>
      <c r="PPI57" s="146"/>
      <c r="PPJ57" s="146"/>
      <c r="PPK57" s="146"/>
      <c r="PPL57" s="146"/>
      <c r="PPM57" s="146"/>
      <c r="PPN57" s="146"/>
      <c r="PPO57" s="146"/>
      <c r="PPP57" s="146"/>
      <c r="PPQ57" s="146"/>
      <c r="PPR57" s="146"/>
      <c r="PPS57" s="146"/>
      <c r="PPT57" s="146"/>
      <c r="PPU57" s="146"/>
      <c r="PPV57" s="146"/>
      <c r="PPW57" s="146"/>
      <c r="PPX57" s="146"/>
      <c r="PPY57" s="146"/>
      <c r="PPZ57" s="146"/>
      <c r="PQA57" s="146"/>
      <c r="PQB57" s="146"/>
      <c r="PQC57" s="146"/>
      <c r="PQD57" s="146"/>
      <c r="PQE57" s="146"/>
      <c r="PQF57" s="146"/>
      <c r="PQG57" s="146"/>
      <c r="PQH57" s="146"/>
      <c r="PQI57" s="146"/>
      <c r="PQJ57" s="146"/>
      <c r="PQK57" s="146"/>
      <c r="PQL57" s="146"/>
      <c r="PQM57" s="146"/>
      <c r="PQN57" s="146"/>
      <c r="PQO57" s="146"/>
      <c r="PQP57" s="146"/>
      <c r="PQQ57" s="146"/>
      <c r="PQR57" s="146"/>
      <c r="PQS57" s="146"/>
      <c r="PQT57" s="146"/>
      <c r="PQU57" s="146"/>
      <c r="PQV57" s="146"/>
      <c r="PQW57" s="146"/>
      <c r="PQX57" s="146"/>
      <c r="PQY57" s="146"/>
      <c r="PQZ57" s="146"/>
      <c r="PRA57" s="146"/>
      <c r="PRB57" s="146"/>
      <c r="PRC57" s="146"/>
      <c r="PRD57" s="146"/>
      <c r="PRE57" s="146"/>
      <c r="PRF57" s="146"/>
      <c r="PRG57" s="146"/>
      <c r="PRH57" s="146"/>
      <c r="PRI57" s="146"/>
      <c r="PRJ57" s="146"/>
      <c r="PRK57" s="146"/>
      <c r="PRL57" s="146"/>
      <c r="PRM57" s="146"/>
      <c r="PRN57" s="146"/>
      <c r="PRO57" s="146"/>
      <c r="PRP57" s="146"/>
      <c r="PRQ57" s="146"/>
      <c r="PRR57" s="146"/>
      <c r="PRS57" s="146"/>
      <c r="PRT57" s="146"/>
      <c r="PRU57" s="146"/>
      <c r="PRV57" s="146"/>
      <c r="PRW57" s="146"/>
      <c r="PRX57" s="146"/>
      <c r="PRY57" s="146"/>
      <c r="PRZ57" s="146"/>
      <c r="PSA57" s="146"/>
      <c r="PSB57" s="146"/>
      <c r="PSC57" s="146"/>
      <c r="PSD57" s="146"/>
      <c r="PSE57" s="146"/>
      <c r="PSF57" s="146"/>
      <c r="PSG57" s="146"/>
      <c r="PSH57" s="146"/>
      <c r="PSI57" s="146"/>
      <c r="PSJ57" s="146"/>
      <c r="PSK57" s="146"/>
      <c r="PSL57" s="146"/>
      <c r="PSM57" s="146"/>
      <c r="PSN57" s="146"/>
      <c r="PSO57" s="146"/>
      <c r="PSP57" s="146"/>
      <c r="PSQ57" s="146"/>
      <c r="PSR57" s="146"/>
      <c r="PSS57" s="146"/>
      <c r="PST57" s="146"/>
      <c r="PSU57" s="146"/>
      <c r="PSV57" s="146"/>
      <c r="PSW57" s="146"/>
      <c r="PSX57" s="146"/>
      <c r="PSY57" s="146"/>
      <c r="PSZ57" s="146"/>
      <c r="PTA57" s="146"/>
      <c r="PTB57" s="146"/>
      <c r="PTC57" s="146"/>
      <c r="PTD57" s="146"/>
      <c r="PTE57" s="146"/>
      <c r="PTF57" s="146"/>
      <c r="PTG57" s="146"/>
      <c r="PTH57" s="146"/>
      <c r="PTI57" s="146"/>
      <c r="PTJ57" s="146"/>
      <c r="PTK57" s="146"/>
      <c r="PTL57" s="146"/>
      <c r="PTM57" s="146"/>
      <c r="PTN57" s="146"/>
      <c r="PTO57" s="146"/>
      <c r="PTP57" s="146"/>
      <c r="PTQ57" s="146"/>
      <c r="PTR57" s="146"/>
      <c r="PTS57" s="146"/>
      <c r="PTT57" s="146"/>
      <c r="PTU57" s="146"/>
      <c r="PTV57" s="146"/>
      <c r="PTW57" s="146"/>
      <c r="PTX57" s="146"/>
      <c r="PTY57" s="146"/>
      <c r="PTZ57" s="146"/>
      <c r="PUA57" s="146"/>
      <c r="PUB57" s="146"/>
      <c r="PUC57" s="146"/>
      <c r="PUD57" s="146"/>
      <c r="PUE57" s="146"/>
      <c r="PUF57" s="146"/>
      <c r="PUG57" s="146"/>
      <c r="PUH57" s="146"/>
      <c r="PUI57" s="146"/>
      <c r="PUJ57" s="146"/>
      <c r="PUK57" s="146"/>
      <c r="PUL57" s="146"/>
      <c r="PUM57" s="146"/>
      <c r="PUN57" s="146"/>
      <c r="PUO57" s="146"/>
      <c r="PUP57" s="146"/>
      <c r="PUQ57" s="146"/>
      <c r="PUR57" s="146"/>
      <c r="PUS57" s="146"/>
      <c r="PUT57" s="146"/>
      <c r="PUU57" s="146"/>
      <c r="PUV57" s="146"/>
      <c r="PUW57" s="146"/>
      <c r="PUX57" s="146"/>
      <c r="PUY57" s="146"/>
      <c r="PUZ57" s="146"/>
      <c r="PVA57" s="146"/>
      <c r="PVB57" s="146"/>
      <c r="PVC57" s="146"/>
      <c r="PVD57" s="146"/>
      <c r="PVE57" s="146"/>
      <c r="PVF57" s="146"/>
      <c r="PVG57" s="146"/>
      <c r="PVH57" s="146"/>
      <c r="PVI57" s="146"/>
      <c r="PVJ57" s="146"/>
      <c r="PVK57" s="146"/>
      <c r="PVL57" s="146"/>
      <c r="PVM57" s="146"/>
      <c r="PVN57" s="146"/>
      <c r="PVO57" s="146"/>
      <c r="PVP57" s="146"/>
      <c r="PVQ57" s="146"/>
      <c r="PVR57" s="146"/>
      <c r="PVS57" s="146"/>
      <c r="PVT57" s="146"/>
      <c r="PVU57" s="146"/>
      <c r="PVV57" s="146"/>
      <c r="PVW57" s="146"/>
      <c r="PVX57" s="146"/>
      <c r="PVY57" s="146"/>
      <c r="PVZ57" s="146"/>
      <c r="PWA57" s="146"/>
      <c r="PWB57" s="146"/>
      <c r="PWC57" s="146"/>
      <c r="PWD57" s="146"/>
      <c r="PWE57" s="146"/>
      <c r="PWF57" s="146"/>
      <c r="PWG57" s="146"/>
      <c r="PWH57" s="146"/>
      <c r="PWI57" s="146"/>
      <c r="PWJ57" s="146"/>
      <c r="PWK57" s="146"/>
      <c r="PWL57" s="146"/>
      <c r="PWM57" s="146"/>
      <c r="PWN57" s="146"/>
      <c r="PWO57" s="146"/>
      <c r="PWP57" s="146"/>
      <c r="PWQ57" s="146"/>
      <c r="PWR57" s="146"/>
      <c r="PWS57" s="146"/>
      <c r="PWT57" s="146"/>
      <c r="PWU57" s="146"/>
      <c r="PWV57" s="146"/>
      <c r="PWW57" s="146"/>
      <c r="PWX57" s="146"/>
      <c r="PWY57" s="146"/>
      <c r="PWZ57" s="146"/>
      <c r="PXA57" s="146"/>
      <c r="PXB57" s="146"/>
      <c r="PXC57" s="146"/>
      <c r="PXD57" s="146"/>
      <c r="PXE57" s="146"/>
      <c r="PXF57" s="146"/>
      <c r="PXG57" s="146"/>
      <c r="PXH57" s="146"/>
      <c r="PXI57" s="146"/>
      <c r="PXJ57" s="146"/>
      <c r="PXK57" s="146"/>
      <c r="PXL57" s="146"/>
      <c r="PXM57" s="146"/>
      <c r="PXN57" s="146"/>
      <c r="PXO57" s="146"/>
      <c r="PXP57" s="146"/>
      <c r="PXQ57" s="146"/>
      <c r="PXR57" s="146"/>
      <c r="PXS57" s="146"/>
      <c r="PXT57" s="146"/>
      <c r="PXU57" s="146"/>
      <c r="PXV57" s="146"/>
      <c r="PXW57" s="146"/>
      <c r="PXX57" s="146"/>
      <c r="PXY57" s="146"/>
      <c r="PXZ57" s="146"/>
      <c r="PYA57" s="146"/>
      <c r="PYB57" s="146"/>
      <c r="PYC57" s="146"/>
      <c r="PYD57" s="146"/>
      <c r="PYE57" s="146"/>
      <c r="PYF57" s="146"/>
      <c r="PYG57" s="146"/>
      <c r="PYH57" s="146"/>
      <c r="PYI57" s="146"/>
      <c r="PYJ57" s="146"/>
      <c r="PYK57" s="146"/>
      <c r="PYL57" s="146"/>
      <c r="PYM57" s="146"/>
      <c r="PYN57" s="146"/>
      <c r="PYO57" s="146"/>
      <c r="PYP57" s="146"/>
      <c r="PYQ57" s="146"/>
      <c r="PYR57" s="146"/>
      <c r="PYS57" s="146"/>
      <c r="PYT57" s="146"/>
      <c r="PYU57" s="146"/>
      <c r="PYV57" s="146"/>
      <c r="PYW57" s="146"/>
      <c r="PYX57" s="146"/>
      <c r="PYY57" s="146"/>
      <c r="PYZ57" s="146"/>
      <c r="PZA57" s="146"/>
      <c r="PZB57" s="146"/>
      <c r="PZC57" s="146"/>
      <c r="PZD57" s="146"/>
      <c r="PZE57" s="146"/>
      <c r="PZF57" s="146"/>
      <c r="PZG57" s="146"/>
      <c r="PZH57" s="146"/>
      <c r="PZI57" s="146"/>
      <c r="PZJ57" s="146"/>
      <c r="PZK57" s="146"/>
      <c r="PZL57" s="146"/>
      <c r="PZM57" s="146"/>
      <c r="PZN57" s="146"/>
      <c r="PZO57" s="146"/>
      <c r="PZP57" s="146"/>
      <c r="PZQ57" s="146"/>
      <c r="PZR57" s="146"/>
      <c r="PZS57" s="146"/>
      <c r="PZT57" s="146"/>
      <c r="PZU57" s="146"/>
      <c r="PZV57" s="146"/>
      <c r="PZW57" s="146"/>
      <c r="PZX57" s="146"/>
      <c r="PZY57" s="146"/>
      <c r="PZZ57" s="146"/>
      <c r="QAA57" s="146"/>
      <c r="QAB57" s="146"/>
      <c r="QAC57" s="146"/>
      <c r="QAD57" s="146"/>
      <c r="QAE57" s="146"/>
      <c r="QAF57" s="146"/>
      <c r="QAG57" s="146"/>
      <c r="QAH57" s="146"/>
      <c r="QAI57" s="146"/>
      <c r="QAJ57" s="146"/>
      <c r="QAK57" s="146"/>
      <c r="QAL57" s="146"/>
      <c r="QAM57" s="146"/>
      <c r="QAN57" s="146"/>
      <c r="QAO57" s="146"/>
      <c r="QAP57" s="146"/>
      <c r="QAQ57" s="146"/>
      <c r="QAR57" s="146"/>
      <c r="QAS57" s="146"/>
      <c r="QAT57" s="146"/>
      <c r="QAU57" s="146"/>
      <c r="QAV57" s="146"/>
      <c r="QAW57" s="146"/>
      <c r="QAX57" s="146"/>
      <c r="QAY57" s="146"/>
      <c r="QAZ57" s="146"/>
      <c r="QBA57" s="146"/>
      <c r="QBB57" s="146"/>
      <c r="QBC57" s="146"/>
      <c r="QBD57" s="146"/>
      <c r="QBE57" s="146"/>
      <c r="QBF57" s="146"/>
      <c r="QBG57" s="146"/>
      <c r="QBH57" s="146"/>
      <c r="QBI57" s="146"/>
      <c r="QBJ57" s="146"/>
      <c r="QBK57" s="146"/>
      <c r="QBL57" s="146"/>
      <c r="QBM57" s="146"/>
      <c r="QBN57" s="146"/>
      <c r="QBO57" s="146"/>
      <c r="QBP57" s="146"/>
      <c r="QBQ57" s="146"/>
      <c r="QBR57" s="146"/>
      <c r="QBS57" s="146"/>
      <c r="QBT57" s="146"/>
      <c r="QBU57" s="146"/>
      <c r="QBV57" s="146"/>
      <c r="QBW57" s="146"/>
      <c r="QBX57" s="146"/>
      <c r="QBY57" s="146"/>
      <c r="QBZ57" s="146"/>
      <c r="QCA57" s="146"/>
      <c r="QCB57" s="146"/>
      <c r="QCC57" s="146"/>
      <c r="QCD57" s="146"/>
      <c r="QCE57" s="146"/>
      <c r="QCF57" s="146"/>
      <c r="QCG57" s="146"/>
      <c r="QCH57" s="146"/>
      <c r="QCI57" s="146"/>
      <c r="QCJ57" s="146"/>
      <c r="QCK57" s="146"/>
      <c r="QCL57" s="146"/>
      <c r="QCM57" s="146"/>
      <c r="QCN57" s="146"/>
      <c r="QCO57" s="146"/>
      <c r="QCP57" s="146"/>
      <c r="QCQ57" s="146"/>
      <c r="QCR57" s="146"/>
      <c r="QCS57" s="146"/>
      <c r="QCT57" s="146"/>
      <c r="QCU57" s="146"/>
      <c r="QCV57" s="146"/>
      <c r="QCW57" s="146"/>
      <c r="QCX57" s="146"/>
      <c r="QCY57" s="146"/>
      <c r="QCZ57" s="146"/>
      <c r="QDA57" s="146"/>
      <c r="QDB57" s="146"/>
      <c r="QDC57" s="146"/>
      <c r="QDD57" s="146"/>
      <c r="QDE57" s="146"/>
      <c r="QDF57" s="146"/>
      <c r="QDG57" s="146"/>
      <c r="QDH57" s="146"/>
      <c r="QDI57" s="146"/>
      <c r="QDJ57" s="146"/>
      <c r="QDK57" s="146"/>
      <c r="QDL57" s="146"/>
      <c r="QDM57" s="146"/>
      <c r="QDN57" s="146"/>
      <c r="QDO57" s="146"/>
      <c r="QDP57" s="146"/>
      <c r="QDQ57" s="146"/>
      <c r="QDR57" s="146"/>
      <c r="QDS57" s="146"/>
      <c r="QDT57" s="146"/>
      <c r="QDU57" s="146"/>
      <c r="QDV57" s="146"/>
      <c r="QDW57" s="146"/>
      <c r="QDX57" s="146"/>
      <c r="QDY57" s="146"/>
      <c r="QDZ57" s="146"/>
      <c r="QEA57" s="146"/>
      <c r="QEB57" s="146"/>
      <c r="QEC57" s="146"/>
      <c r="QED57" s="146"/>
      <c r="QEE57" s="146"/>
      <c r="QEF57" s="146"/>
      <c r="QEG57" s="146"/>
      <c r="QEH57" s="146"/>
      <c r="QEI57" s="146"/>
      <c r="QEJ57" s="146"/>
      <c r="QEK57" s="146"/>
      <c r="QEL57" s="146"/>
      <c r="QEM57" s="146"/>
      <c r="QEN57" s="146"/>
      <c r="QEO57" s="146"/>
      <c r="QEP57" s="146"/>
      <c r="QEQ57" s="146"/>
      <c r="QER57" s="146"/>
      <c r="QES57" s="146"/>
      <c r="QET57" s="146"/>
      <c r="QEU57" s="146"/>
      <c r="QEV57" s="146"/>
      <c r="QEW57" s="146"/>
      <c r="QEX57" s="146"/>
      <c r="QEY57" s="146"/>
      <c r="QEZ57" s="146"/>
      <c r="QFA57" s="146"/>
      <c r="QFB57" s="146"/>
      <c r="QFC57" s="146"/>
      <c r="QFD57" s="146"/>
      <c r="QFE57" s="146"/>
      <c r="QFF57" s="146"/>
      <c r="QFG57" s="146"/>
      <c r="QFH57" s="146"/>
      <c r="QFI57" s="146"/>
      <c r="QFJ57" s="146"/>
      <c r="QFK57" s="146"/>
      <c r="QFL57" s="146"/>
      <c r="QFM57" s="146"/>
      <c r="QFN57" s="146"/>
      <c r="QFO57" s="146"/>
      <c r="QFP57" s="146"/>
      <c r="QFQ57" s="146"/>
      <c r="QFR57" s="146"/>
      <c r="QFS57" s="146"/>
      <c r="QFT57" s="146"/>
      <c r="QFU57" s="146"/>
      <c r="QFV57" s="146"/>
      <c r="QFW57" s="146"/>
      <c r="QFX57" s="146"/>
      <c r="QFY57" s="146"/>
      <c r="QFZ57" s="146"/>
      <c r="QGA57" s="146"/>
      <c r="QGB57" s="146"/>
      <c r="QGC57" s="146"/>
      <c r="QGD57" s="146"/>
      <c r="QGE57" s="146"/>
      <c r="QGF57" s="146"/>
      <c r="QGG57" s="146"/>
      <c r="QGH57" s="146"/>
      <c r="QGI57" s="146"/>
      <c r="QGJ57" s="146"/>
      <c r="QGK57" s="146"/>
      <c r="QGL57" s="146"/>
      <c r="QGM57" s="146"/>
      <c r="QGN57" s="146"/>
      <c r="QGO57" s="146"/>
      <c r="QGP57" s="146"/>
      <c r="QGQ57" s="146"/>
      <c r="QGR57" s="146"/>
      <c r="QGS57" s="146"/>
      <c r="QGT57" s="146"/>
      <c r="QGU57" s="146"/>
      <c r="QGV57" s="146"/>
      <c r="QGW57" s="146"/>
      <c r="QGX57" s="146"/>
      <c r="QGY57" s="146"/>
      <c r="QGZ57" s="146"/>
      <c r="QHA57" s="146"/>
      <c r="QHB57" s="146"/>
      <c r="QHC57" s="146"/>
      <c r="QHD57" s="146"/>
      <c r="QHE57" s="146"/>
      <c r="QHF57" s="146"/>
      <c r="QHG57" s="146"/>
      <c r="QHH57" s="146"/>
      <c r="QHI57" s="146"/>
      <c r="QHJ57" s="146"/>
      <c r="QHK57" s="146"/>
      <c r="QHL57" s="146"/>
      <c r="QHM57" s="146"/>
      <c r="QHN57" s="146"/>
      <c r="QHO57" s="146"/>
      <c r="QHP57" s="146"/>
      <c r="QHQ57" s="146"/>
      <c r="QHR57" s="146"/>
      <c r="QHS57" s="146"/>
      <c r="QHT57" s="146"/>
      <c r="QHU57" s="146"/>
      <c r="QHV57" s="146"/>
      <c r="QHW57" s="146"/>
      <c r="QHX57" s="146"/>
      <c r="QHY57" s="146"/>
      <c r="QHZ57" s="146"/>
      <c r="QIA57" s="146"/>
      <c r="QIB57" s="146"/>
      <c r="QIC57" s="146"/>
      <c r="QID57" s="146"/>
      <c r="QIE57" s="146"/>
      <c r="QIF57" s="146"/>
      <c r="QIG57" s="146"/>
      <c r="QIH57" s="146"/>
      <c r="QII57" s="146"/>
      <c r="QIJ57" s="146"/>
      <c r="QIK57" s="146"/>
      <c r="QIL57" s="146"/>
      <c r="QIM57" s="146"/>
      <c r="QIN57" s="146"/>
      <c r="QIO57" s="146"/>
      <c r="QIP57" s="146"/>
      <c r="QIQ57" s="146"/>
      <c r="QIR57" s="146"/>
      <c r="QIS57" s="146"/>
      <c r="QIT57" s="146"/>
      <c r="QIU57" s="146"/>
      <c r="QIV57" s="146"/>
      <c r="QIW57" s="146"/>
      <c r="QIX57" s="146"/>
      <c r="QIY57" s="146"/>
      <c r="QIZ57" s="146"/>
      <c r="QJA57" s="146"/>
      <c r="QJB57" s="146"/>
      <c r="QJC57" s="146"/>
      <c r="QJD57" s="146"/>
      <c r="QJE57" s="146"/>
      <c r="QJF57" s="146"/>
      <c r="QJG57" s="146"/>
      <c r="QJH57" s="146"/>
      <c r="QJI57" s="146"/>
      <c r="QJJ57" s="146"/>
      <c r="QJK57" s="146"/>
      <c r="QJL57" s="146"/>
      <c r="QJM57" s="146"/>
      <c r="QJN57" s="146"/>
      <c r="QJO57" s="146"/>
      <c r="QJP57" s="146"/>
      <c r="QJQ57" s="146"/>
      <c r="QJR57" s="146"/>
      <c r="QJS57" s="146"/>
      <c r="QJT57" s="146"/>
      <c r="QJU57" s="146"/>
      <c r="QJV57" s="146"/>
      <c r="QJW57" s="146"/>
      <c r="QJX57" s="146"/>
      <c r="QJY57" s="146"/>
      <c r="QJZ57" s="146"/>
      <c r="QKA57" s="146"/>
      <c r="QKB57" s="146"/>
      <c r="QKC57" s="146"/>
      <c r="QKD57" s="146"/>
      <c r="QKE57" s="146"/>
      <c r="QKF57" s="146"/>
      <c r="QKG57" s="146"/>
      <c r="QKH57" s="146"/>
      <c r="QKI57" s="146"/>
      <c r="QKJ57" s="146"/>
      <c r="QKK57" s="146"/>
      <c r="QKL57" s="146"/>
      <c r="QKM57" s="146"/>
      <c r="QKN57" s="146"/>
      <c r="QKO57" s="146"/>
      <c r="QKP57" s="146"/>
      <c r="QKQ57" s="146"/>
      <c r="QKR57" s="146"/>
      <c r="QKS57" s="146"/>
      <c r="QKT57" s="146"/>
      <c r="QKU57" s="146"/>
      <c r="QKV57" s="146"/>
      <c r="QKW57" s="146"/>
      <c r="QKX57" s="146"/>
      <c r="QKY57" s="146"/>
      <c r="QKZ57" s="146"/>
      <c r="QLA57" s="146"/>
      <c r="QLB57" s="146"/>
      <c r="QLC57" s="146"/>
      <c r="QLD57" s="146"/>
      <c r="QLE57" s="146"/>
      <c r="QLF57" s="146"/>
      <c r="QLG57" s="146"/>
      <c r="QLH57" s="146"/>
      <c r="QLI57" s="146"/>
      <c r="QLJ57" s="146"/>
      <c r="QLK57" s="146"/>
      <c r="QLL57" s="146"/>
      <c r="QLM57" s="146"/>
      <c r="QLN57" s="146"/>
      <c r="QLO57" s="146"/>
      <c r="QLP57" s="146"/>
      <c r="QLQ57" s="146"/>
      <c r="QLR57" s="146"/>
      <c r="QLS57" s="146"/>
      <c r="QLT57" s="146"/>
      <c r="QLU57" s="146"/>
      <c r="QLV57" s="146"/>
      <c r="QLW57" s="146"/>
      <c r="QLX57" s="146"/>
      <c r="QLY57" s="146"/>
      <c r="QLZ57" s="146"/>
      <c r="QMA57" s="146"/>
      <c r="QMB57" s="146"/>
      <c r="QMC57" s="146"/>
      <c r="QMD57" s="146"/>
      <c r="QME57" s="146"/>
      <c r="QMF57" s="146"/>
      <c r="QMG57" s="146"/>
      <c r="QMH57" s="146"/>
      <c r="QMI57" s="146"/>
      <c r="QMJ57" s="146"/>
      <c r="QMK57" s="146"/>
      <c r="QML57" s="146"/>
      <c r="QMM57" s="146"/>
      <c r="QMN57" s="146"/>
      <c r="QMO57" s="146"/>
      <c r="QMP57" s="146"/>
      <c r="QMQ57" s="146"/>
      <c r="QMR57" s="146"/>
      <c r="QMS57" s="146"/>
      <c r="QMT57" s="146"/>
      <c r="QMU57" s="146"/>
      <c r="QMV57" s="146"/>
      <c r="QMW57" s="146"/>
      <c r="QMX57" s="146"/>
      <c r="QMY57" s="146"/>
      <c r="QMZ57" s="146"/>
      <c r="QNA57" s="146"/>
      <c r="QNB57" s="146"/>
      <c r="QNC57" s="146"/>
      <c r="QND57" s="146"/>
      <c r="QNE57" s="146"/>
      <c r="QNF57" s="146"/>
      <c r="QNG57" s="146"/>
      <c r="QNH57" s="146"/>
      <c r="QNI57" s="146"/>
      <c r="QNJ57" s="146"/>
      <c r="QNK57" s="146"/>
      <c r="QNL57" s="146"/>
      <c r="QNM57" s="146"/>
      <c r="QNN57" s="146"/>
      <c r="QNO57" s="146"/>
      <c r="QNP57" s="146"/>
      <c r="QNQ57" s="146"/>
      <c r="QNR57" s="146"/>
      <c r="QNS57" s="146"/>
      <c r="QNT57" s="146"/>
      <c r="QNU57" s="146"/>
      <c r="QNV57" s="146"/>
      <c r="QNW57" s="146"/>
      <c r="QNX57" s="146"/>
      <c r="QNY57" s="146"/>
      <c r="QNZ57" s="146"/>
      <c r="QOA57" s="146"/>
      <c r="QOB57" s="146"/>
      <c r="QOC57" s="146"/>
      <c r="QOD57" s="146"/>
      <c r="QOE57" s="146"/>
      <c r="QOF57" s="146"/>
      <c r="QOG57" s="146"/>
      <c r="QOH57" s="146"/>
      <c r="QOI57" s="146"/>
      <c r="QOJ57" s="146"/>
      <c r="QOK57" s="146"/>
      <c r="QOL57" s="146"/>
      <c r="QOM57" s="146"/>
      <c r="QON57" s="146"/>
      <c r="QOO57" s="146"/>
      <c r="QOP57" s="146"/>
      <c r="QOQ57" s="146"/>
      <c r="QOR57" s="146"/>
      <c r="QOS57" s="146"/>
      <c r="QOT57" s="146"/>
      <c r="QOU57" s="146"/>
      <c r="QOV57" s="146"/>
      <c r="QOW57" s="146"/>
      <c r="QOX57" s="146"/>
      <c r="QOY57" s="146"/>
      <c r="QOZ57" s="146"/>
      <c r="QPA57" s="146"/>
      <c r="QPB57" s="146"/>
      <c r="QPC57" s="146"/>
      <c r="QPD57" s="146"/>
      <c r="QPE57" s="146"/>
      <c r="QPF57" s="146"/>
      <c r="QPG57" s="146"/>
      <c r="QPH57" s="146"/>
      <c r="QPI57" s="146"/>
      <c r="QPJ57" s="146"/>
      <c r="QPK57" s="146"/>
      <c r="QPL57" s="146"/>
      <c r="QPM57" s="146"/>
      <c r="QPN57" s="146"/>
      <c r="QPO57" s="146"/>
      <c r="QPP57" s="146"/>
      <c r="QPQ57" s="146"/>
      <c r="QPR57" s="146"/>
      <c r="QPS57" s="146"/>
      <c r="QPT57" s="146"/>
      <c r="QPU57" s="146"/>
      <c r="QPV57" s="146"/>
      <c r="QPW57" s="146"/>
      <c r="QPX57" s="146"/>
      <c r="QPY57" s="146"/>
      <c r="QPZ57" s="146"/>
      <c r="QQA57" s="146"/>
      <c r="QQB57" s="146"/>
      <c r="QQC57" s="146"/>
      <c r="QQD57" s="146"/>
      <c r="QQE57" s="146"/>
      <c r="QQF57" s="146"/>
      <c r="QQG57" s="146"/>
      <c r="QQH57" s="146"/>
      <c r="QQI57" s="146"/>
      <c r="QQJ57" s="146"/>
      <c r="QQK57" s="146"/>
      <c r="QQL57" s="146"/>
      <c r="QQM57" s="146"/>
      <c r="QQN57" s="146"/>
      <c r="QQO57" s="146"/>
      <c r="QQP57" s="146"/>
      <c r="QQQ57" s="146"/>
      <c r="QQR57" s="146"/>
      <c r="QQS57" s="146"/>
      <c r="QQT57" s="146"/>
      <c r="QQU57" s="146"/>
      <c r="QQV57" s="146"/>
      <c r="QQW57" s="146"/>
      <c r="QQX57" s="146"/>
      <c r="QQY57" s="146"/>
      <c r="QQZ57" s="146"/>
      <c r="QRA57" s="146"/>
      <c r="QRB57" s="146"/>
      <c r="QRC57" s="146"/>
      <c r="QRD57" s="146"/>
      <c r="QRE57" s="146"/>
      <c r="QRF57" s="146"/>
      <c r="QRG57" s="146"/>
      <c r="QRH57" s="146"/>
      <c r="QRI57" s="146"/>
      <c r="QRJ57" s="146"/>
      <c r="QRK57" s="146"/>
      <c r="QRL57" s="146"/>
      <c r="QRM57" s="146"/>
      <c r="QRN57" s="146"/>
      <c r="QRO57" s="146"/>
      <c r="QRP57" s="146"/>
      <c r="QRQ57" s="146"/>
      <c r="QRR57" s="146"/>
      <c r="QRS57" s="146"/>
      <c r="QRT57" s="146"/>
      <c r="QRU57" s="146"/>
      <c r="QRV57" s="146"/>
      <c r="QRW57" s="146"/>
      <c r="QRX57" s="146"/>
      <c r="QRY57" s="146"/>
      <c r="QRZ57" s="146"/>
      <c r="QSA57" s="146"/>
      <c r="QSB57" s="146"/>
      <c r="QSC57" s="146"/>
      <c r="QSD57" s="146"/>
      <c r="QSE57" s="146"/>
      <c r="QSF57" s="146"/>
      <c r="QSG57" s="146"/>
      <c r="QSH57" s="146"/>
      <c r="QSI57" s="146"/>
      <c r="QSJ57" s="146"/>
      <c r="QSK57" s="146"/>
      <c r="QSL57" s="146"/>
      <c r="QSM57" s="146"/>
      <c r="QSN57" s="146"/>
      <c r="QSO57" s="146"/>
      <c r="QSP57" s="146"/>
      <c r="QSQ57" s="146"/>
      <c r="QSR57" s="146"/>
      <c r="QSS57" s="146"/>
      <c r="QST57" s="146"/>
      <c r="QSU57" s="146"/>
      <c r="QSV57" s="146"/>
      <c r="QSW57" s="146"/>
      <c r="QSX57" s="146"/>
      <c r="QSY57" s="146"/>
      <c r="QSZ57" s="146"/>
      <c r="QTA57" s="146"/>
      <c r="QTB57" s="146"/>
      <c r="QTC57" s="146"/>
      <c r="QTD57" s="146"/>
      <c r="QTE57" s="146"/>
      <c r="QTF57" s="146"/>
      <c r="QTG57" s="146"/>
      <c r="QTH57" s="146"/>
      <c r="QTI57" s="146"/>
      <c r="QTJ57" s="146"/>
      <c r="QTK57" s="146"/>
      <c r="QTL57" s="146"/>
      <c r="QTM57" s="146"/>
      <c r="QTN57" s="146"/>
      <c r="QTO57" s="146"/>
      <c r="QTP57" s="146"/>
      <c r="QTQ57" s="146"/>
      <c r="QTR57" s="146"/>
      <c r="QTS57" s="146"/>
      <c r="QTT57" s="146"/>
      <c r="QTU57" s="146"/>
      <c r="QTV57" s="146"/>
      <c r="QTW57" s="146"/>
      <c r="QTX57" s="146"/>
      <c r="QTY57" s="146"/>
      <c r="QTZ57" s="146"/>
      <c r="QUA57" s="146"/>
      <c r="QUB57" s="146"/>
      <c r="QUC57" s="146"/>
      <c r="QUD57" s="146"/>
      <c r="QUE57" s="146"/>
      <c r="QUF57" s="146"/>
      <c r="QUG57" s="146"/>
      <c r="QUH57" s="146"/>
      <c r="QUI57" s="146"/>
      <c r="QUJ57" s="146"/>
      <c r="QUK57" s="146"/>
      <c r="QUL57" s="146"/>
      <c r="QUM57" s="146"/>
      <c r="QUN57" s="146"/>
      <c r="QUO57" s="146"/>
      <c r="QUP57" s="146"/>
      <c r="QUQ57" s="146"/>
      <c r="QUR57" s="146"/>
      <c r="QUS57" s="146"/>
      <c r="QUT57" s="146"/>
      <c r="QUU57" s="146"/>
      <c r="QUV57" s="146"/>
      <c r="QUW57" s="146"/>
      <c r="QUX57" s="146"/>
      <c r="QUY57" s="146"/>
      <c r="QUZ57" s="146"/>
      <c r="QVA57" s="146"/>
      <c r="QVB57" s="146"/>
      <c r="QVC57" s="146"/>
      <c r="QVD57" s="146"/>
      <c r="QVE57" s="146"/>
      <c r="QVF57" s="146"/>
      <c r="QVG57" s="146"/>
      <c r="QVH57" s="146"/>
      <c r="QVI57" s="146"/>
      <c r="QVJ57" s="146"/>
      <c r="QVK57" s="146"/>
      <c r="QVL57" s="146"/>
      <c r="QVM57" s="146"/>
      <c r="QVN57" s="146"/>
      <c r="QVO57" s="146"/>
      <c r="QVP57" s="146"/>
      <c r="QVQ57" s="146"/>
      <c r="QVR57" s="146"/>
      <c r="QVS57" s="146"/>
      <c r="QVT57" s="146"/>
      <c r="QVU57" s="146"/>
      <c r="QVV57" s="146"/>
      <c r="QVW57" s="146"/>
      <c r="QVX57" s="146"/>
      <c r="QVY57" s="146"/>
      <c r="QVZ57" s="146"/>
      <c r="QWA57" s="146"/>
      <c r="QWB57" s="146"/>
      <c r="QWC57" s="146"/>
      <c r="QWD57" s="146"/>
      <c r="QWE57" s="146"/>
      <c r="QWF57" s="146"/>
      <c r="QWG57" s="146"/>
      <c r="QWH57" s="146"/>
      <c r="QWI57" s="146"/>
      <c r="QWJ57" s="146"/>
      <c r="QWK57" s="146"/>
      <c r="QWL57" s="146"/>
      <c r="QWM57" s="146"/>
      <c r="QWN57" s="146"/>
      <c r="QWO57" s="146"/>
      <c r="QWP57" s="146"/>
      <c r="QWQ57" s="146"/>
      <c r="QWR57" s="146"/>
      <c r="QWS57" s="146"/>
      <c r="QWT57" s="146"/>
      <c r="QWU57" s="146"/>
      <c r="QWV57" s="146"/>
      <c r="QWW57" s="146"/>
      <c r="QWX57" s="146"/>
      <c r="QWY57" s="146"/>
      <c r="QWZ57" s="146"/>
      <c r="QXA57" s="146"/>
      <c r="QXB57" s="146"/>
      <c r="QXC57" s="146"/>
      <c r="QXD57" s="146"/>
      <c r="QXE57" s="146"/>
      <c r="QXF57" s="146"/>
      <c r="QXG57" s="146"/>
      <c r="QXH57" s="146"/>
      <c r="QXI57" s="146"/>
      <c r="QXJ57" s="146"/>
      <c r="QXK57" s="146"/>
      <c r="QXL57" s="146"/>
      <c r="QXM57" s="146"/>
      <c r="QXN57" s="146"/>
      <c r="QXO57" s="146"/>
      <c r="QXP57" s="146"/>
      <c r="QXQ57" s="146"/>
      <c r="QXR57" s="146"/>
      <c r="QXS57" s="146"/>
      <c r="QXT57" s="146"/>
      <c r="QXU57" s="146"/>
      <c r="QXV57" s="146"/>
      <c r="QXW57" s="146"/>
      <c r="QXX57" s="146"/>
      <c r="QXY57" s="146"/>
      <c r="QXZ57" s="146"/>
      <c r="QYA57" s="146"/>
      <c r="QYB57" s="146"/>
      <c r="QYC57" s="146"/>
      <c r="QYD57" s="146"/>
      <c r="QYE57" s="146"/>
      <c r="QYF57" s="146"/>
      <c r="QYG57" s="146"/>
      <c r="QYH57" s="146"/>
      <c r="QYI57" s="146"/>
      <c r="QYJ57" s="146"/>
      <c r="QYK57" s="146"/>
      <c r="QYL57" s="146"/>
      <c r="QYM57" s="146"/>
      <c r="QYN57" s="146"/>
      <c r="QYO57" s="146"/>
      <c r="QYP57" s="146"/>
      <c r="QYQ57" s="146"/>
      <c r="QYR57" s="146"/>
      <c r="QYS57" s="146"/>
      <c r="QYT57" s="146"/>
      <c r="QYU57" s="146"/>
      <c r="QYV57" s="146"/>
      <c r="QYW57" s="146"/>
      <c r="QYX57" s="146"/>
      <c r="QYY57" s="146"/>
      <c r="QYZ57" s="146"/>
      <c r="QZA57" s="146"/>
      <c r="QZB57" s="146"/>
      <c r="QZC57" s="146"/>
      <c r="QZD57" s="146"/>
      <c r="QZE57" s="146"/>
      <c r="QZF57" s="146"/>
      <c r="QZG57" s="146"/>
      <c r="QZH57" s="146"/>
      <c r="QZI57" s="146"/>
      <c r="QZJ57" s="146"/>
      <c r="QZK57" s="146"/>
      <c r="QZL57" s="146"/>
      <c r="QZM57" s="146"/>
      <c r="QZN57" s="146"/>
      <c r="QZO57" s="146"/>
      <c r="QZP57" s="146"/>
      <c r="QZQ57" s="146"/>
      <c r="QZR57" s="146"/>
      <c r="QZS57" s="146"/>
      <c r="QZT57" s="146"/>
      <c r="QZU57" s="146"/>
      <c r="QZV57" s="146"/>
      <c r="QZW57" s="146"/>
      <c r="QZX57" s="146"/>
      <c r="QZY57" s="146"/>
      <c r="QZZ57" s="146"/>
      <c r="RAA57" s="146"/>
      <c r="RAB57" s="146"/>
      <c r="RAC57" s="146"/>
      <c r="RAD57" s="146"/>
      <c r="RAE57" s="146"/>
      <c r="RAF57" s="146"/>
      <c r="RAG57" s="146"/>
      <c r="RAH57" s="146"/>
      <c r="RAI57" s="146"/>
      <c r="RAJ57" s="146"/>
      <c r="RAK57" s="146"/>
      <c r="RAL57" s="146"/>
      <c r="RAM57" s="146"/>
      <c r="RAN57" s="146"/>
      <c r="RAO57" s="146"/>
      <c r="RAP57" s="146"/>
      <c r="RAQ57" s="146"/>
      <c r="RAR57" s="146"/>
      <c r="RAS57" s="146"/>
      <c r="RAT57" s="146"/>
      <c r="RAU57" s="146"/>
      <c r="RAV57" s="146"/>
      <c r="RAW57" s="146"/>
      <c r="RAX57" s="146"/>
      <c r="RAY57" s="146"/>
      <c r="RAZ57" s="146"/>
      <c r="RBA57" s="146"/>
      <c r="RBB57" s="146"/>
      <c r="RBC57" s="146"/>
      <c r="RBD57" s="146"/>
      <c r="RBE57" s="146"/>
      <c r="RBF57" s="146"/>
      <c r="RBG57" s="146"/>
      <c r="RBH57" s="146"/>
      <c r="RBI57" s="146"/>
      <c r="RBJ57" s="146"/>
      <c r="RBK57" s="146"/>
      <c r="RBL57" s="146"/>
      <c r="RBM57" s="146"/>
      <c r="RBN57" s="146"/>
      <c r="RBO57" s="146"/>
      <c r="RBP57" s="146"/>
      <c r="RBQ57" s="146"/>
      <c r="RBR57" s="146"/>
      <c r="RBS57" s="146"/>
      <c r="RBT57" s="146"/>
      <c r="RBU57" s="146"/>
      <c r="RBV57" s="146"/>
      <c r="RBW57" s="146"/>
      <c r="RBX57" s="146"/>
      <c r="RBY57" s="146"/>
      <c r="RBZ57" s="146"/>
      <c r="RCA57" s="146"/>
      <c r="RCB57" s="146"/>
      <c r="RCC57" s="146"/>
      <c r="RCD57" s="146"/>
      <c r="RCE57" s="146"/>
      <c r="RCF57" s="146"/>
      <c r="RCG57" s="146"/>
      <c r="RCH57" s="146"/>
      <c r="RCI57" s="146"/>
      <c r="RCJ57" s="146"/>
      <c r="RCK57" s="146"/>
      <c r="RCL57" s="146"/>
      <c r="RCM57" s="146"/>
      <c r="RCN57" s="146"/>
      <c r="RCO57" s="146"/>
      <c r="RCP57" s="146"/>
      <c r="RCQ57" s="146"/>
      <c r="RCR57" s="146"/>
      <c r="RCS57" s="146"/>
      <c r="RCT57" s="146"/>
      <c r="RCU57" s="146"/>
      <c r="RCV57" s="146"/>
      <c r="RCW57" s="146"/>
      <c r="RCX57" s="146"/>
      <c r="RCY57" s="146"/>
      <c r="RCZ57" s="146"/>
      <c r="RDA57" s="146"/>
      <c r="RDB57" s="146"/>
      <c r="RDC57" s="146"/>
      <c r="RDD57" s="146"/>
      <c r="RDE57" s="146"/>
      <c r="RDF57" s="146"/>
      <c r="RDG57" s="146"/>
      <c r="RDH57" s="146"/>
      <c r="RDI57" s="146"/>
      <c r="RDJ57" s="146"/>
      <c r="RDK57" s="146"/>
      <c r="RDL57" s="146"/>
      <c r="RDM57" s="146"/>
      <c r="RDN57" s="146"/>
      <c r="RDO57" s="146"/>
      <c r="RDP57" s="146"/>
      <c r="RDQ57" s="146"/>
      <c r="RDR57" s="146"/>
      <c r="RDS57" s="146"/>
      <c r="RDT57" s="146"/>
      <c r="RDU57" s="146"/>
      <c r="RDV57" s="146"/>
      <c r="RDW57" s="146"/>
      <c r="RDX57" s="146"/>
      <c r="RDY57" s="146"/>
      <c r="RDZ57" s="146"/>
      <c r="REA57" s="146"/>
      <c r="REB57" s="146"/>
      <c r="REC57" s="146"/>
      <c r="RED57" s="146"/>
      <c r="REE57" s="146"/>
      <c r="REF57" s="146"/>
      <c r="REG57" s="146"/>
      <c r="REH57" s="146"/>
      <c r="REI57" s="146"/>
      <c r="REJ57" s="146"/>
      <c r="REK57" s="146"/>
      <c r="REL57" s="146"/>
      <c r="REM57" s="146"/>
      <c r="REN57" s="146"/>
      <c r="REO57" s="146"/>
      <c r="REP57" s="146"/>
      <c r="REQ57" s="146"/>
      <c r="RER57" s="146"/>
      <c r="RES57" s="146"/>
      <c r="RET57" s="146"/>
      <c r="REU57" s="146"/>
      <c r="REV57" s="146"/>
      <c r="REW57" s="146"/>
      <c r="REX57" s="146"/>
      <c r="REY57" s="146"/>
      <c r="REZ57" s="146"/>
      <c r="RFA57" s="146"/>
      <c r="RFB57" s="146"/>
      <c r="RFC57" s="146"/>
      <c r="RFD57" s="146"/>
      <c r="RFE57" s="146"/>
      <c r="RFF57" s="146"/>
      <c r="RFG57" s="146"/>
      <c r="RFH57" s="146"/>
      <c r="RFI57" s="146"/>
      <c r="RFJ57" s="146"/>
      <c r="RFK57" s="146"/>
      <c r="RFL57" s="146"/>
      <c r="RFM57" s="146"/>
      <c r="RFN57" s="146"/>
      <c r="RFO57" s="146"/>
      <c r="RFP57" s="146"/>
      <c r="RFQ57" s="146"/>
      <c r="RFR57" s="146"/>
      <c r="RFS57" s="146"/>
      <c r="RFT57" s="146"/>
      <c r="RFU57" s="146"/>
      <c r="RFV57" s="146"/>
      <c r="RFW57" s="146"/>
      <c r="RFX57" s="146"/>
      <c r="RFY57" s="146"/>
      <c r="RFZ57" s="146"/>
      <c r="RGA57" s="146"/>
      <c r="RGB57" s="146"/>
      <c r="RGC57" s="146"/>
      <c r="RGD57" s="146"/>
      <c r="RGE57" s="146"/>
      <c r="RGF57" s="146"/>
      <c r="RGG57" s="146"/>
      <c r="RGH57" s="146"/>
      <c r="RGI57" s="146"/>
      <c r="RGJ57" s="146"/>
      <c r="RGK57" s="146"/>
      <c r="RGL57" s="146"/>
      <c r="RGM57" s="146"/>
      <c r="RGN57" s="146"/>
      <c r="RGO57" s="146"/>
      <c r="RGP57" s="146"/>
      <c r="RGQ57" s="146"/>
      <c r="RGR57" s="146"/>
      <c r="RGS57" s="146"/>
      <c r="RGT57" s="146"/>
      <c r="RGU57" s="146"/>
      <c r="RGV57" s="146"/>
      <c r="RGW57" s="146"/>
      <c r="RGX57" s="146"/>
      <c r="RGY57" s="146"/>
      <c r="RGZ57" s="146"/>
      <c r="RHA57" s="146"/>
      <c r="RHB57" s="146"/>
      <c r="RHC57" s="146"/>
      <c r="RHD57" s="146"/>
      <c r="RHE57" s="146"/>
      <c r="RHF57" s="146"/>
      <c r="RHG57" s="146"/>
      <c r="RHH57" s="146"/>
      <c r="RHI57" s="146"/>
      <c r="RHJ57" s="146"/>
      <c r="RHK57" s="146"/>
      <c r="RHL57" s="146"/>
      <c r="RHM57" s="146"/>
      <c r="RHN57" s="146"/>
      <c r="RHO57" s="146"/>
      <c r="RHP57" s="146"/>
      <c r="RHQ57" s="146"/>
      <c r="RHR57" s="146"/>
      <c r="RHS57" s="146"/>
      <c r="RHT57" s="146"/>
      <c r="RHU57" s="146"/>
      <c r="RHV57" s="146"/>
      <c r="RHW57" s="146"/>
      <c r="RHX57" s="146"/>
      <c r="RHY57" s="146"/>
      <c r="RHZ57" s="146"/>
      <c r="RIA57" s="146"/>
      <c r="RIB57" s="146"/>
      <c r="RIC57" s="146"/>
      <c r="RID57" s="146"/>
      <c r="RIE57" s="146"/>
      <c r="RIF57" s="146"/>
      <c r="RIG57" s="146"/>
      <c r="RIH57" s="146"/>
      <c r="RII57" s="146"/>
      <c r="RIJ57" s="146"/>
      <c r="RIK57" s="146"/>
      <c r="RIL57" s="146"/>
      <c r="RIM57" s="146"/>
      <c r="RIN57" s="146"/>
      <c r="RIO57" s="146"/>
      <c r="RIP57" s="146"/>
      <c r="RIQ57" s="146"/>
      <c r="RIR57" s="146"/>
      <c r="RIS57" s="146"/>
      <c r="RIT57" s="146"/>
      <c r="RIU57" s="146"/>
      <c r="RIV57" s="146"/>
      <c r="RIW57" s="146"/>
      <c r="RIX57" s="146"/>
      <c r="RIY57" s="146"/>
      <c r="RIZ57" s="146"/>
      <c r="RJA57" s="146"/>
      <c r="RJB57" s="146"/>
      <c r="RJC57" s="146"/>
      <c r="RJD57" s="146"/>
      <c r="RJE57" s="146"/>
      <c r="RJF57" s="146"/>
      <c r="RJG57" s="146"/>
      <c r="RJH57" s="146"/>
      <c r="RJI57" s="146"/>
      <c r="RJJ57" s="146"/>
      <c r="RJK57" s="146"/>
      <c r="RJL57" s="146"/>
      <c r="RJM57" s="146"/>
      <c r="RJN57" s="146"/>
      <c r="RJO57" s="146"/>
      <c r="RJP57" s="146"/>
      <c r="RJQ57" s="146"/>
      <c r="RJR57" s="146"/>
      <c r="RJS57" s="146"/>
      <c r="RJT57" s="146"/>
      <c r="RJU57" s="146"/>
      <c r="RJV57" s="146"/>
      <c r="RJW57" s="146"/>
      <c r="RJX57" s="146"/>
      <c r="RJY57" s="146"/>
      <c r="RJZ57" s="146"/>
      <c r="RKA57" s="146"/>
      <c r="RKB57" s="146"/>
      <c r="RKC57" s="146"/>
      <c r="RKD57" s="146"/>
      <c r="RKE57" s="146"/>
      <c r="RKF57" s="146"/>
      <c r="RKG57" s="146"/>
      <c r="RKH57" s="146"/>
      <c r="RKI57" s="146"/>
      <c r="RKJ57" s="146"/>
      <c r="RKK57" s="146"/>
      <c r="RKL57" s="146"/>
      <c r="RKM57" s="146"/>
      <c r="RKN57" s="146"/>
      <c r="RKO57" s="146"/>
      <c r="RKP57" s="146"/>
      <c r="RKQ57" s="146"/>
      <c r="RKR57" s="146"/>
      <c r="RKS57" s="146"/>
      <c r="RKT57" s="146"/>
      <c r="RKU57" s="146"/>
      <c r="RKV57" s="146"/>
      <c r="RKW57" s="146"/>
      <c r="RKX57" s="146"/>
      <c r="RKY57" s="146"/>
      <c r="RKZ57" s="146"/>
      <c r="RLA57" s="146"/>
      <c r="RLB57" s="146"/>
      <c r="RLC57" s="146"/>
      <c r="RLD57" s="146"/>
      <c r="RLE57" s="146"/>
      <c r="RLF57" s="146"/>
      <c r="RLG57" s="146"/>
      <c r="RLH57" s="146"/>
      <c r="RLI57" s="146"/>
      <c r="RLJ57" s="146"/>
      <c r="RLK57" s="146"/>
      <c r="RLL57" s="146"/>
      <c r="RLM57" s="146"/>
      <c r="RLN57" s="146"/>
      <c r="RLO57" s="146"/>
      <c r="RLP57" s="146"/>
      <c r="RLQ57" s="146"/>
      <c r="RLR57" s="146"/>
      <c r="RLS57" s="146"/>
      <c r="RLT57" s="146"/>
      <c r="RLU57" s="146"/>
      <c r="RLV57" s="146"/>
      <c r="RLW57" s="146"/>
      <c r="RLX57" s="146"/>
      <c r="RLY57" s="146"/>
      <c r="RLZ57" s="146"/>
      <c r="RMA57" s="146"/>
      <c r="RMB57" s="146"/>
      <c r="RMC57" s="146"/>
      <c r="RMD57" s="146"/>
      <c r="RME57" s="146"/>
      <c r="RMF57" s="146"/>
      <c r="RMG57" s="146"/>
      <c r="RMH57" s="146"/>
      <c r="RMI57" s="146"/>
      <c r="RMJ57" s="146"/>
      <c r="RMK57" s="146"/>
      <c r="RML57" s="146"/>
      <c r="RMM57" s="146"/>
      <c r="RMN57" s="146"/>
      <c r="RMO57" s="146"/>
      <c r="RMP57" s="146"/>
      <c r="RMQ57" s="146"/>
      <c r="RMR57" s="146"/>
      <c r="RMS57" s="146"/>
      <c r="RMT57" s="146"/>
      <c r="RMU57" s="146"/>
      <c r="RMV57" s="146"/>
      <c r="RMW57" s="146"/>
      <c r="RMX57" s="146"/>
      <c r="RMY57" s="146"/>
      <c r="RMZ57" s="146"/>
      <c r="RNA57" s="146"/>
      <c r="RNB57" s="146"/>
      <c r="RNC57" s="146"/>
      <c r="RND57" s="146"/>
      <c r="RNE57" s="146"/>
      <c r="RNF57" s="146"/>
      <c r="RNG57" s="146"/>
      <c r="RNH57" s="146"/>
      <c r="RNI57" s="146"/>
      <c r="RNJ57" s="146"/>
      <c r="RNK57" s="146"/>
      <c r="RNL57" s="146"/>
      <c r="RNM57" s="146"/>
      <c r="RNN57" s="146"/>
      <c r="RNO57" s="146"/>
      <c r="RNP57" s="146"/>
      <c r="RNQ57" s="146"/>
      <c r="RNR57" s="146"/>
      <c r="RNS57" s="146"/>
      <c r="RNT57" s="146"/>
      <c r="RNU57" s="146"/>
      <c r="RNV57" s="146"/>
      <c r="RNW57" s="146"/>
      <c r="RNX57" s="146"/>
      <c r="RNY57" s="146"/>
      <c r="RNZ57" s="146"/>
      <c r="ROA57" s="146"/>
      <c r="ROB57" s="146"/>
      <c r="ROC57" s="146"/>
      <c r="ROD57" s="146"/>
      <c r="ROE57" s="146"/>
      <c r="ROF57" s="146"/>
      <c r="ROG57" s="146"/>
      <c r="ROH57" s="146"/>
      <c r="ROI57" s="146"/>
      <c r="ROJ57" s="146"/>
      <c r="ROK57" s="146"/>
      <c r="ROL57" s="146"/>
      <c r="ROM57" s="146"/>
      <c r="RON57" s="146"/>
      <c r="ROO57" s="146"/>
      <c r="ROP57" s="146"/>
      <c r="ROQ57" s="146"/>
      <c r="ROR57" s="146"/>
      <c r="ROS57" s="146"/>
      <c r="ROT57" s="146"/>
      <c r="ROU57" s="146"/>
      <c r="ROV57" s="146"/>
      <c r="ROW57" s="146"/>
      <c r="ROX57" s="146"/>
      <c r="ROY57" s="146"/>
      <c r="ROZ57" s="146"/>
      <c r="RPA57" s="146"/>
      <c r="RPB57" s="146"/>
      <c r="RPC57" s="146"/>
      <c r="RPD57" s="146"/>
      <c r="RPE57" s="146"/>
      <c r="RPF57" s="146"/>
      <c r="RPG57" s="146"/>
      <c r="RPH57" s="146"/>
      <c r="RPI57" s="146"/>
      <c r="RPJ57" s="146"/>
      <c r="RPK57" s="146"/>
      <c r="RPL57" s="146"/>
      <c r="RPM57" s="146"/>
      <c r="RPN57" s="146"/>
      <c r="RPO57" s="146"/>
      <c r="RPP57" s="146"/>
      <c r="RPQ57" s="146"/>
      <c r="RPR57" s="146"/>
      <c r="RPS57" s="146"/>
      <c r="RPT57" s="146"/>
      <c r="RPU57" s="146"/>
      <c r="RPV57" s="146"/>
      <c r="RPW57" s="146"/>
      <c r="RPX57" s="146"/>
      <c r="RPY57" s="146"/>
      <c r="RPZ57" s="146"/>
      <c r="RQA57" s="146"/>
      <c r="RQB57" s="146"/>
      <c r="RQC57" s="146"/>
      <c r="RQD57" s="146"/>
      <c r="RQE57" s="146"/>
      <c r="RQF57" s="146"/>
      <c r="RQG57" s="146"/>
      <c r="RQH57" s="146"/>
      <c r="RQI57" s="146"/>
      <c r="RQJ57" s="146"/>
      <c r="RQK57" s="146"/>
      <c r="RQL57" s="146"/>
      <c r="RQM57" s="146"/>
      <c r="RQN57" s="146"/>
      <c r="RQO57" s="146"/>
      <c r="RQP57" s="146"/>
      <c r="RQQ57" s="146"/>
      <c r="RQR57" s="146"/>
      <c r="RQS57" s="146"/>
      <c r="RQT57" s="146"/>
      <c r="RQU57" s="146"/>
      <c r="RQV57" s="146"/>
      <c r="RQW57" s="146"/>
      <c r="RQX57" s="146"/>
      <c r="RQY57" s="146"/>
      <c r="RQZ57" s="146"/>
      <c r="RRA57" s="146"/>
      <c r="RRB57" s="146"/>
      <c r="RRC57" s="146"/>
      <c r="RRD57" s="146"/>
      <c r="RRE57" s="146"/>
      <c r="RRF57" s="146"/>
      <c r="RRG57" s="146"/>
      <c r="RRH57" s="146"/>
      <c r="RRI57" s="146"/>
      <c r="RRJ57" s="146"/>
      <c r="RRK57" s="146"/>
      <c r="RRL57" s="146"/>
      <c r="RRM57" s="146"/>
      <c r="RRN57" s="146"/>
      <c r="RRO57" s="146"/>
      <c r="RRP57" s="146"/>
      <c r="RRQ57" s="146"/>
      <c r="RRR57" s="146"/>
      <c r="RRS57" s="146"/>
      <c r="RRT57" s="146"/>
      <c r="RRU57" s="146"/>
      <c r="RRV57" s="146"/>
      <c r="RRW57" s="146"/>
      <c r="RRX57" s="146"/>
      <c r="RRY57" s="146"/>
      <c r="RRZ57" s="146"/>
      <c r="RSA57" s="146"/>
      <c r="RSB57" s="146"/>
      <c r="RSC57" s="146"/>
      <c r="RSD57" s="146"/>
      <c r="RSE57" s="146"/>
      <c r="RSF57" s="146"/>
      <c r="RSG57" s="146"/>
      <c r="RSH57" s="146"/>
      <c r="RSI57" s="146"/>
      <c r="RSJ57" s="146"/>
      <c r="RSK57" s="146"/>
      <c r="RSL57" s="146"/>
      <c r="RSM57" s="146"/>
      <c r="RSN57" s="146"/>
      <c r="RSO57" s="146"/>
      <c r="RSP57" s="146"/>
      <c r="RSQ57" s="146"/>
      <c r="RSR57" s="146"/>
      <c r="RSS57" s="146"/>
      <c r="RST57" s="146"/>
      <c r="RSU57" s="146"/>
      <c r="RSV57" s="146"/>
      <c r="RSW57" s="146"/>
      <c r="RSX57" s="146"/>
      <c r="RSY57" s="146"/>
      <c r="RSZ57" s="146"/>
      <c r="RTA57" s="146"/>
      <c r="RTB57" s="146"/>
      <c r="RTC57" s="146"/>
      <c r="RTD57" s="146"/>
      <c r="RTE57" s="146"/>
      <c r="RTF57" s="146"/>
      <c r="RTG57" s="146"/>
      <c r="RTH57" s="146"/>
      <c r="RTI57" s="146"/>
      <c r="RTJ57" s="146"/>
      <c r="RTK57" s="146"/>
      <c r="RTL57" s="146"/>
      <c r="RTM57" s="146"/>
      <c r="RTN57" s="146"/>
      <c r="RTO57" s="146"/>
      <c r="RTP57" s="146"/>
      <c r="RTQ57" s="146"/>
      <c r="RTR57" s="146"/>
      <c r="RTS57" s="146"/>
      <c r="RTT57" s="146"/>
      <c r="RTU57" s="146"/>
      <c r="RTV57" s="146"/>
      <c r="RTW57" s="146"/>
      <c r="RTX57" s="146"/>
      <c r="RTY57" s="146"/>
      <c r="RTZ57" s="146"/>
      <c r="RUA57" s="146"/>
      <c r="RUB57" s="146"/>
      <c r="RUC57" s="146"/>
      <c r="RUD57" s="146"/>
      <c r="RUE57" s="146"/>
      <c r="RUF57" s="146"/>
      <c r="RUG57" s="146"/>
      <c r="RUH57" s="146"/>
      <c r="RUI57" s="146"/>
      <c r="RUJ57" s="146"/>
      <c r="RUK57" s="146"/>
      <c r="RUL57" s="146"/>
      <c r="RUM57" s="146"/>
      <c r="RUN57" s="146"/>
      <c r="RUO57" s="146"/>
      <c r="RUP57" s="146"/>
      <c r="RUQ57" s="146"/>
      <c r="RUR57" s="146"/>
      <c r="RUS57" s="146"/>
      <c r="RUT57" s="146"/>
      <c r="RUU57" s="146"/>
      <c r="RUV57" s="146"/>
      <c r="RUW57" s="146"/>
      <c r="RUX57" s="146"/>
      <c r="RUY57" s="146"/>
      <c r="RUZ57" s="146"/>
      <c r="RVA57" s="146"/>
      <c r="RVB57" s="146"/>
      <c r="RVC57" s="146"/>
      <c r="RVD57" s="146"/>
      <c r="RVE57" s="146"/>
      <c r="RVF57" s="146"/>
      <c r="RVG57" s="146"/>
      <c r="RVH57" s="146"/>
      <c r="RVI57" s="146"/>
      <c r="RVJ57" s="146"/>
      <c r="RVK57" s="146"/>
      <c r="RVL57" s="146"/>
      <c r="RVM57" s="146"/>
      <c r="RVN57" s="146"/>
      <c r="RVO57" s="146"/>
      <c r="RVP57" s="146"/>
      <c r="RVQ57" s="146"/>
      <c r="RVR57" s="146"/>
      <c r="RVS57" s="146"/>
      <c r="RVT57" s="146"/>
      <c r="RVU57" s="146"/>
      <c r="RVV57" s="146"/>
      <c r="RVW57" s="146"/>
      <c r="RVX57" s="146"/>
      <c r="RVY57" s="146"/>
      <c r="RVZ57" s="146"/>
      <c r="RWA57" s="146"/>
      <c r="RWB57" s="146"/>
      <c r="RWC57" s="146"/>
      <c r="RWD57" s="146"/>
      <c r="RWE57" s="146"/>
      <c r="RWF57" s="146"/>
      <c r="RWG57" s="146"/>
      <c r="RWH57" s="146"/>
      <c r="RWI57" s="146"/>
      <c r="RWJ57" s="146"/>
      <c r="RWK57" s="146"/>
      <c r="RWL57" s="146"/>
      <c r="RWM57" s="146"/>
      <c r="RWN57" s="146"/>
      <c r="RWO57" s="146"/>
      <c r="RWP57" s="146"/>
      <c r="RWQ57" s="146"/>
      <c r="RWR57" s="146"/>
      <c r="RWS57" s="146"/>
      <c r="RWT57" s="146"/>
      <c r="RWU57" s="146"/>
      <c r="RWV57" s="146"/>
      <c r="RWW57" s="146"/>
      <c r="RWX57" s="146"/>
      <c r="RWY57" s="146"/>
      <c r="RWZ57" s="146"/>
      <c r="RXA57" s="146"/>
      <c r="RXB57" s="146"/>
      <c r="RXC57" s="146"/>
      <c r="RXD57" s="146"/>
      <c r="RXE57" s="146"/>
      <c r="RXF57" s="146"/>
      <c r="RXG57" s="146"/>
      <c r="RXH57" s="146"/>
      <c r="RXI57" s="146"/>
      <c r="RXJ57" s="146"/>
      <c r="RXK57" s="146"/>
      <c r="RXL57" s="146"/>
      <c r="RXM57" s="146"/>
      <c r="RXN57" s="146"/>
      <c r="RXO57" s="146"/>
      <c r="RXP57" s="146"/>
      <c r="RXQ57" s="146"/>
      <c r="RXR57" s="146"/>
      <c r="RXS57" s="146"/>
      <c r="RXT57" s="146"/>
      <c r="RXU57" s="146"/>
      <c r="RXV57" s="146"/>
      <c r="RXW57" s="146"/>
      <c r="RXX57" s="146"/>
      <c r="RXY57" s="146"/>
      <c r="RXZ57" s="146"/>
      <c r="RYA57" s="146"/>
      <c r="RYB57" s="146"/>
      <c r="RYC57" s="146"/>
      <c r="RYD57" s="146"/>
      <c r="RYE57" s="146"/>
      <c r="RYF57" s="146"/>
      <c r="RYG57" s="146"/>
      <c r="RYH57" s="146"/>
      <c r="RYI57" s="146"/>
      <c r="RYJ57" s="146"/>
      <c r="RYK57" s="146"/>
      <c r="RYL57" s="146"/>
      <c r="RYM57" s="146"/>
      <c r="RYN57" s="146"/>
      <c r="RYO57" s="146"/>
      <c r="RYP57" s="146"/>
      <c r="RYQ57" s="146"/>
      <c r="RYR57" s="146"/>
      <c r="RYS57" s="146"/>
      <c r="RYT57" s="146"/>
      <c r="RYU57" s="146"/>
      <c r="RYV57" s="146"/>
      <c r="RYW57" s="146"/>
      <c r="RYX57" s="146"/>
      <c r="RYY57" s="146"/>
      <c r="RYZ57" s="146"/>
      <c r="RZA57" s="146"/>
      <c r="RZB57" s="146"/>
      <c r="RZC57" s="146"/>
      <c r="RZD57" s="146"/>
      <c r="RZE57" s="146"/>
      <c r="RZF57" s="146"/>
      <c r="RZG57" s="146"/>
      <c r="RZH57" s="146"/>
      <c r="RZI57" s="146"/>
      <c r="RZJ57" s="146"/>
      <c r="RZK57" s="146"/>
      <c r="RZL57" s="146"/>
      <c r="RZM57" s="146"/>
      <c r="RZN57" s="146"/>
      <c r="RZO57" s="146"/>
      <c r="RZP57" s="146"/>
      <c r="RZQ57" s="146"/>
      <c r="RZR57" s="146"/>
      <c r="RZS57" s="146"/>
      <c r="RZT57" s="146"/>
      <c r="RZU57" s="146"/>
      <c r="RZV57" s="146"/>
      <c r="RZW57" s="146"/>
      <c r="RZX57" s="146"/>
      <c r="RZY57" s="146"/>
      <c r="RZZ57" s="146"/>
      <c r="SAA57" s="146"/>
      <c r="SAB57" s="146"/>
      <c r="SAC57" s="146"/>
      <c r="SAD57" s="146"/>
      <c r="SAE57" s="146"/>
      <c r="SAF57" s="146"/>
      <c r="SAG57" s="146"/>
      <c r="SAH57" s="146"/>
      <c r="SAI57" s="146"/>
      <c r="SAJ57" s="146"/>
      <c r="SAK57" s="146"/>
      <c r="SAL57" s="146"/>
      <c r="SAM57" s="146"/>
      <c r="SAN57" s="146"/>
      <c r="SAO57" s="146"/>
      <c r="SAP57" s="146"/>
      <c r="SAQ57" s="146"/>
      <c r="SAR57" s="146"/>
      <c r="SAS57" s="146"/>
      <c r="SAT57" s="146"/>
      <c r="SAU57" s="146"/>
      <c r="SAV57" s="146"/>
      <c r="SAW57" s="146"/>
      <c r="SAX57" s="146"/>
      <c r="SAY57" s="146"/>
      <c r="SAZ57" s="146"/>
      <c r="SBA57" s="146"/>
      <c r="SBB57" s="146"/>
      <c r="SBC57" s="146"/>
      <c r="SBD57" s="146"/>
      <c r="SBE57" s="146"/>
      <c r="SBF57" s="146"/>
      <c r="SBG57" s="146"/>
      <c r="SBH57" s="146"/>
      <c r="SBI57" s="146"/>
      <c r="SBJ57" s="146"/>
      <c r="SBK57" s="146"/>
      <c r="SBL57" s="146"/>
      <c r="SBM57" s="146"/>
      <c r="SBN57" s="146"/>
      <c r="SBO57" s="146"/>
      <c r="SBP57" s="146"/>
      <c r="SBQ57" s="146"/>
      <c r="SBR57" s="146"/>
      <c r="SBS57" s="146"/>
      <c r="SBT57" s="146"/>
      <c r="SBU57" s="146"/>
      <c r="SBV57" s="146"/>
      <c r="SBW57" s="146"/>
      <c r="SBX57" s="146"/>
      <c r="SBY57" s="146"/>
      <c r="SBZ57" s="146"/>
      <c r="SCA57" s="146"/>
      <c r="SCB57" s="146"/>
      <c r="SCC57" s="146"/>
      <c r="SCD57" s="146"/>
      <c r="SCE57" s="146"/>
      <c r="SCF57" s="146"/>
      <c r="SCG57" s="146"/>
      <c r="SCH57" s="146"/>
      <c r="SCI57" s="146"/>
      <c r="SCJ57" s="146"/>
      <c r="SCK57" s="146"/>
      <c r="SCL57" s="146"/>
      <c r="SCM57" s="146"/>
      <c r="SCN57" s="146"/>
      <c r="SCO57" s="146"/>
      <c r="SCP57" s="146"/>
      <c r="SCQ57" s="146"/>
      <c r="SCR57" s="146"/>
      <c r="SCS57" s="146"/>
      <c r="SCT57" s="146"/>
      <c r="SCU57" s="146"/>
      <c r="SCV57" s="146"/>
      <c r="SCW57" s="146"/>
      <c r="SCX57" s="146"/>
      <c r="SCY57" s="146"/>
      <c r="SCZ57" s="146"/>
      <c r="SDA57" s="146"/>
      <c r="SDB57" s="146"/>
      <c r="SDC57" s="146"/>
      <c r="SDD57" s="146"/>
      <c r="SDE57" s="146"/>
      <c r="SDF57" s="146"/>
      <c r="SDG57" s="146"/>
      <c r="SDH57" s="146"/>
      <c r="SDI57" s="146"/>
      <c r="SDJ57" s="146"/>
      <c r="SDK57" s="146"/>
      <c r="SDL57" s="146"/>
      <c r="SDM57" s="146"/>
      <c r="SDN57" s="146"/>
      <c r="SDO57" s="146"/>
      <c r="SDP57" s="146"/>
      <c r="SDQ57" s="146"/>
      <c r="SDR57" s="146"/>
      <c r="SDS57" s="146"/>
      <c r="SDT57" s="146"/>
      <c r="SDU57" s="146"/>
      <c r="SDV57" s="146"/>
      <c r="SDW57" s="146"/>
      <c r="SDX57" s="146"/>
      <c r="SDY57" s="146"/>
      <c r="SDZ57" s="146"/>
      <c r="SEA57" s="146"/>
      <c r="SEB57" s="146"/>
      <c r="SEC57" s="146"/>
      <c r="SED57" s="146"/>
      <c r="SEE57" s="146"/>
      <c r="SEF57" s="146"/>
      <c r="SEG57" s="146"/>
      <c r="SEH57" s="146"/>
      <c r="SEI57" s="146"/>
      <c r="SEJ57" s="146"/>
      <c r="SEK57" s="146"/>
      <c r="SEL57" s="146"/>
      <c r="SEM57" s="146"/>
      <c r="SEN57" s="146"/>
      <c r="SEO57" s="146"/>
      <c r="SEP57" s="146"/>
      <c r="SEQ57" s="146"/>
      <c r="SER57" s="146"/>
      <c r="SES57" s="146"/>
      <c r="SET57" s="146"/>
      <c r="SEU57" s="146"/>
      <c r="SEV57" s="146"/>
      <c r="SEW57" s="146"/>
      <c r="SEX57" s="146"/>
      <c r="SEY57" s="146"/>
      <c r="SEZ57" s="146"/>
      <c r="SFA57" s="146"/>
      <c r="SFB57" s="146"/>
      <c r="SFC57" s="146"/>
      <c r="SFD57" s="146"/>
      <c r="SFE57" s="146"/>
      <c r="SFF57" s="146"/>
      <c r="SFG57" s="146"/>
      <c r="SFH57" s="146"/>
      <c r="SFI57" s="146"/>
      <c r="SFJ57" s="146"/>
      <c r="SFK57" s="146"/>
      <c r="SFL57" s="146"/>
      <c r="SFM57" s="146"/>
      <c r="SFN57" s="146"/>
      <c r="SFO57" s="146"/>
      <c r="SFP57" s="146"/>
      <c r="SFQ57" s="146"/>
      <c r="SFR57" s="146"/>
      <c r="SFS57" s="146"/>
      <c r="SFT57" s="146"/>
      <c r="SFU57" s="146"/>
      <c r="SFV57" s="146"/>
      <c r="SFW57" s="146"/>
      <c r="SFX57" s="146"/>
      <c r="SFY57" s="146"/>
      <c r="SFZ57" s="146"/>
      <c r="SGA57" s="146"/>
      <c r="SGB57" s="146"/>
      <c r="SGC57" s="146"/>
      <c r="SGD57" s="146"/>
      <c r="SGE57" s="146"/>
      <c r="SGF57" s="146"/>
      <c r="SGG57" s="146"/>
      <c r="SGH57" s="146"/>
      <c r="SGI57" s="146"/>
      <c r="SGJ57" s="146"/>
      <c r="SGK57" s="146"/>
      <c r="SGL57" s="146"/>
      <c r="SGM57" s="146"/>
      <c r="SGN57" s="146"/>
      <c r="SGO57" s="146"/>
      <c r="SGP57" s="146"/>
      <c r="SGQ57" s="146"/>
      <c r="SGR57" s="146"/>
      <c r="SGS57" s="146"/>
      <c r="SGT57" s="146"/>
      <c r="SGU57" s="146"/>
      <c r="SGV57" s="146"/>
      <c r="SGW57" s="146"/>
      <c r="SGX57" s="146"/>
      <c r="SGY57" s="146"/>
      <c r="SGZ57" s="146"/>
      <c r="SHA57" s="146"/>
      <c r="SHB57" s="146"/>
      <c r="SHC57" s="146"/>
      <c r="SHD57" s="146"/>
      <c r="SHE57" s="146"/>
      <c r="SHF57" s="146"/>
      <c r="SHG57" s="146"/>
      <c r="SHH57" s="146"/>
      <c r="SHI57" s="146"/>
      <c r="SHJ57" s="146"/>
      <c r="SHK57" s="146"/>
      <c r="SHL57" s="146"/>
      <c r="SHM57" s="146"/>
      <c r="SHN57" s="146"/>
      <c r="SHO57" s="146"/>
      <c r="SHP57" s="146"/>
      <c r="SHQ57" s="146"/>
      <c r="SHR57" s="146"/>
      <c r="SHS57" s="146"/>
      <c r="SHT57" s="146"/>
      <c r="SHU57" s="146"/>
      <c r="SHV57" s="146"/>
      <c r="SHW57" s="146"/>
      <c r="SHX57" s="146"/>
      <c r="SHY57" s="146"/>
      <c r="SHZ57" s="146"/>
      <c r="SIA57" s="146"/>
      <c r="SIB57" s="146"/>
      <c r="SIC57" s="146"/>
      <c r="SID57" s="146"/>
      <c r="SIE57" s="146"/>
      <c r="SIF57" s="146"/>
      <c r="SIG57" s="146"/>
      <c r="SIH57" s="146"/>
      <c r="SII57" s="146"/>
      <c r="SIJ57" s="146"/>
      <c r="SIK57" s="146"/>
      <c r="SIL57" s="146"/>
      <c r="SIM57" s="146"/>
      <c r="SIN57" s="146"/>
      <c r="SIO57" s="146"/>
      <c r="SIP57" s="146"/>
      <c r="SIQ57" s="146"/>
      <c r="SIR57" s="146"/>
      <c r="SIS57" s="146"/>
      <c r="SIT57" s="146"/>
      <c r="SIU57" s="146"/>
      <c r="SIV57" s="146"/>
      <c r="SIW57" s="146"/>
      <c r="SIX57" s="146"/>
      <c r="SIY57" s="146"/>
      <c r="SIZ57" s="146"/>
      <c r="SJA57" s="146"/>
      <c r="SJB57" s="146"/>
      <c r="SJC57" s="146"/>
      <c r="SJD57" s="146"/>
      <c r="SJE57" s="146"/>
      <c r="SJF57" s="146"/>
      <c r="SJG57" s="146"/>
      <c r="SJH57" s="146"/>
      <c r="SJI57" s="146"/>
      <c r="SJJ57" s="146"/>
      <c r="SJK57" s="146"/>
      <c r="SJL57" s="146"/>
      <c r="SJM57" s="146"/>
      <c r="SJN57" s="146"/>
      <c r="SJO57" s="146"/>
      <c r="SJP57" s="146"/>
      <c r="SJQ57" s="146"/>
      <c r="SJR57" s="146"/>
      <c r="SJS57" s="146"/>
      <c r="SJT57" s="146"/>
      <c r="SJU57" s="146"/>
      <c r="SJV57" s="146"/>
      <c r="SJW57" s="146"/>
      <c r="SJX57" s="146"/>
      <c r="SJY57" s="146"/>
      <c r="SJZ57" s="146"/>
      <c r="SKA57" s="146"/>
      <c r="SKB57" s="146"/>
      <c r="SKC57" s="146"/>
      <c r="SKD57" s="146"/>
      <c r="SKE57" s="146"/>
      <c r="SKF57" s="146"/>
      <c r="SKG57" s="146"/>
      <c r="SKH57" s="146"/>
      <c r="SKI57" s="146"/>
      <c r="SKJ57" s="146"/>
      <c r="SKK57" s="146"/>
      <c r="SKL57" s="146"/>
      <c r="SKM57" s="146"/>
      <c r="SKN57" s="146"/>
      <c r="SKO57" s="146"/>
      <c r="SKP57" s="146"/>
      <c r="SKQ57" s="146"/>
      <c r="SKR57" s="146"/>
      <c r="SKS57" s="146"/>
      <c r="SKT57" s="146"/>
      <c r="SKU57" s="146"/>
      <c r="SKV57" s="146"/>
      <c r="SKW57" s="146"/>
      <c r="SKX57" s="146"/>
      <c r="SKY57" s="146"/>
      <c r="SKZ57" s="146"/>
      <c r="SLA57" s="146"/>
      <c r="SLB57" s="146"/>
      <c r="SLC57" s="146"/>
      <c r="SLD57" s="146"/>
      <c r="SLE57" s="146"/>
      <c r="SLF57" s="146"/>
      <c r="SLG57" s="146"/>
      <c r="SLH57" s="146"/>
      <c r="SLI57" s="146"/>
      <c r="SLJ57" s="146"/>
      <c r="SLK57" s="146"/>
      <c r="SLL57" s="146"/>
      <c r="SLM57" s="146"/>
      <c r="SLN57" s="146"/>
      <c r="SLO57" s="146"/>
      <c r="SLP57" s="146"/>
      <c r="SLQ57" s="146"/>
      <c r="SLR57" s="146"/>
      <c r="SLS57" s="146"/>
      <c r="SLT57" s="146"/>
      <c r="SLU57" s="146"/>
      <c r="SLV57" s="146"/>
      <c r="SLW57" s="146"/>
      <c r="SLX57" s="146"/>
      <c r="SLY57" s="146"/>
      <c r="SLZ57" s="146"/>
      <c r="SMA57" s="146"/>
      <c r="SMB57" s="146"/>
      <c r="SMC57" s="146"/>
      <c r="SMD57" s="146"/>
      <c r="SME57" s="146"/>
      <c r="SMF57" s="146"/>
      <c r="SMG57" s="146"/>
      <c r="SMH57" s="146"/>
      <c r="SMI57" s="146"/>
      <c r="SMJ57" s="146"/>
      <c r="SMK57" s="146"/>
      <c r="SML57" s="146"/>
      <c r="SMM57" s="146"/>
      <c r="SMN57" s="146"/>
      <c r="SMO57" s="146"/>
      <c r="SMP57" s="146"/>
      <c r="SMQ57" s="146"/>
      <c r="SMR57" s="146"/>
      <c r="SMS57" s="146"/>
      <c r="SMT57" s="146"/>
      <c r="SMU57" s="146"/>
      <c r="SMV57" s="146"/>
      <c r="SMW57" s="146"/>
      <c r="SMX57" s="146"/>
      <c r="SMY57" s="146"/>
      <c r="SMZ57" s="146"/>
      <c r="SNA57" s="146"/>
      <c r="SNB57" s="146"/>
      <c r="SNC57" s="146"/>
      <c r="SND57" s="146"/>
      <c r="SNE57" s="146"/>
      <c r="SNF57" s="146"/>
      <c r="SNG57" s="146"/>
      <c r="SNH57" s="146"/>
      <c r="SNI57" s="146"/>
      <c r="SNJ57" s="146"/>
      <c r="SNK57" s="146"/>
      <c r="SNL57" s="146"/>
      <c r="SNM57" s="146"/>
      <c r="SNN57" s="146"/>
      <c r="SNO57" s="146"/>
      <c r="SNP57" s="146"/>
      <c r="SNQ57" s="146"/>
      <c r="SNR57" s="146"/>
      <c r="SNS57" s="146"/>
      <c r="SNT57" s="146"/>
      <c r="SNU57" s="146"/>
      <c r="SNV57" s="146"/>
      <c r="SNW57" s="146"/>
      <c r="SNX57" s="146"/>
      <c r="SNY57" s="146"/>
      <c r="SNZ57" s="146"/>
      <c r="SOA57" s="146"/>
      <c r="SOB57" s="146"/>
      <c r="SOC57" s="146"/>
      <c r="SOD57" s="146"/>
      <c r="SOE57" s="146"/>
      <c r="SOF57" s="146"/>
      <c r="SOG57" s="146"/>
      <c r="SOH57" s="146"/>
      <c r="SOI57" s="146"/>
      <c r="SOJ57" s="146"/>
      <c r="SOK57" s="146"/>
      <c r="SOL57" s="146"/>
      <c r="SOM57" s="146"/>
      <c r="SON57" s="146"/>
      <c r="SOO57" s="146"/>
      <c r="SOP57" s="146"/>
      <c r="SOQ57" s="146"/>
      <c r="SOR57" s="146"/>
      <c r="SOS57" s="146"/>
      <c r="SOT57" s="146"/>
      <c r="SOU57" s="146"/>
      <c r="SOV57" s="146"/>
      <c r="SOW57" s="146"/>
      <c r="SOX57" s="146"/>
      <c r="SOY57" s="146"/>
      <c r="SOZ57" s="146"/>
      <c r="SPA57" s="146"/>
      <c r="SPB57" s="146"/>
      <c r="SPC57" s="146"/>
      <c r="SPD57" s="146"/>
      <c r="SPE57" s="146"/>
      <c r="SPF57" s="146"/>
      <c r="SPG57" s="146"/>
      <c r="SPH57" s="146"/>
      <c r="SPI57" s="146"/>
      <c r="SPJ57" s="146"/>
      <c r="SPK57" s="146"/>
      <c r="SPL57" s="146"/>
      <c r="SPM57" s="146"/>
      <c r="SPN57" s="146"/>
      <c r="SPO57" s="146"/>
      <c r="SPP57" s="146"/>
      <c r="SPQ57" s="146"/>
      <c r="SPR57" s="146"/>
      <c r="SPS57" s="146"/>
      <c r="SPT57" s="146"/>
      <c r="SPU57" s="146"/>
      <c r="SPV57" s="146"/>
      <c r="SPW57" s="146"/>
      <c r="SPX57" s="146"/>
      <c r="SPY57" s="146"/>
      <c r="SPZ57" s="146"/>
      <c r="SQA57" s="146"/>
      <c r="SQB57" s="146"/>
      <c r="SQC57" s="146"/>
      <c r="SQD57" s="146"/>
      <c r="SQE57" s="146"/>
      <c r="SQF57" s="146"/>
      <c r="SQG57" s="146"/>
      <c r="SQH57" s="146"/>
      <c r="SQI57" s="146"/>
      <c r="SQJ57" s="146"/>
      <c r="SQK57" s="146"/>
      <c r="SQL57" s="146"/>
      <c r="SQM57" s="146"/>
      <c r="SQN57" s="146"/>
      <c r="SQO57" s="146"/>
      <c r="SQP57" s="146"/>
      <c r="SQQ57" s="146"/>
      <c r="SQR57" s="146"/>
      <c r="SQS57" s="146"/>
      <c r="SQT57" s="146"/>
      <c r="SQU57" s="146"/>
      <c r="SQV57" s="146"/>
      <c r="SQW57" s="146"/>
      <c r="SQX57" s="146"/>
      <c r="SQY57" s="146"/>
      <c r="SQZ57" s="146"/>
      <c r="SRA57" s="146"/>
      <c r="SRB57" s="146"/>
      <c r="SRC57" s="146"/>
      <c r="SRD57" s="146"/>
      <c r="SRE57" s="146"/>
      <c r="SRF57" s="146"/>
      <c r="SRG57" s="146"/>
      <c r="SRH57" s="146"/>
      <c r="SRI57" s="146"/>
      <c r="SRJ57" s="146"/>
      <c r="SRK57" s="146"/>
      <c r="SRL57" s="146"/>
      <c r="SRM57" s="146"/>
      <c r="SRN57" s="146"/>
      <c r="SRO57" s="146"/>
      <c r="SRP57" s="146"/>
      <c r="SRQ57" s="146"/>
      <c r="SRR57" s="146"/>
      <c r="SRS57" s="146"/>
      <c r="SRT57" s="146"/>
      <c r="SRU57" s="146"/>
      <c r="SRV57" s="146"/>
      <c r="SRW57" s="146"/>
      <c r="SRX57" s="146"/>
      <c r="SRY57" s="146"/>
      <c r="SRZ57" s="146"/>
      <c r="SSA57" s="146"/>
      <c r="SSB57" s="146"/>
      <c r="SSC57" s="146"/>
      <c r="SSD57" s="146"/>
      <c r="SSE57" s="146"/>
      <c r="SSF57" s="146"/>
      <c r="SSG57" s="146"/>
      <c r="SSH57" s="146"/>
      <c r="SSI57" s="146"/>
      <c r="SSJ57" s="146"/>
      <c r="SSK57" s="146"/>
      <c r="SSL57" s="146"/>
      <c r="SSM57" s="146"/>
      <c r="SSN57" s="146"/>
      <c r="SSO57" s="146"/>
      <c r="SSP57" s="146"/>
      <c r="SSQ57" s="146"/>
      <c r="SSR57" s="146"/>
      <c r="SSS57" s="146"/>
      <c r="SST57" s="146"/>
      <c r="SSU57" s="146"/>
      <c r="SSV57" s="146"/>
      <c r="SSW57" s="146"/>
      <c r="SSX57" s="146"/>
      <c r="SSY57" s="146"/>
      <c r="SSZ57" s="146"/>
      <c r="STA57" s="146"/>
      <c r="STB57" s="146"/>
      <c r="STC57" s="146"/>
      <c r="STD57" s="146"/>
      <c r="STE57" s="146"/>
      <c r="STF57" s="146"/>
      <c r="STG57" s="146"/>
      <c r="STH57" s="146"/>
      <c r="STI57" s="146"/>
      <c r="STJ57" s="146"/>
      <c r="STK57" s="146"/>
      <c r="STL57" s="146"/>
      <c r="STM57" s="146"/>
      <c r="STN57" s="146"/>
      <c r="STO57" s="146"/>
      <c r="STP57" s="146"/>
      <c r="STQ57" s="146"/>
      <c r="STR57" s="146"/>
      <c r="STS57" s="146"/>
      <c r="STT57" s="146"/>
      <c r="STU57" s="146"/>
      <c r="STV57" s="146"/>
      <c r="STW57" s="146"/>
      <c r="STX57" s="146"/>
      <c r="STY57" s="146"/>
      <c r="STZ57" s="146"/>
      <c r="SUA57" s="146"/>
      <c r="SUB57" s="146"/>
      <c r="SUC57" s="146"/>
      <c r="SUD57" s="146"/>
      <c r="SUE57" s="146"/>
      <c r="SUF57" s="146"/>
      <c r="SUG57" s="146"/>
      <c r="SUH57" s="146"/>
      <c r="SUI57" s="146"/>
      <c r="SUJ57" s="146"/>
      <c r="SUK57" s="146"/>
      <c r="SUL57" s="146"/>
      <c r="SUM57" s="146"/>
      <c r="SUN57" s="146"/>
      <c r="SUO57" s="146"/>
      <c r="SUP57" s="146"/>
      <c r="SUQ57" s="146"/>
      <c r="SUR57" s="146"/>
      <c r="SUS57" s="146"/>
      <c r="SUT57" s="146"/>
      <c r="SUU57" s="146"/>
      <c r="SUV57" s="146"/>
      <c r="SUW57" s="146"/>
      <c r="SUX57" s="146"/>
      <c r="SUY57" s="146"/>
      <c r="SUZ57" s="146"/>
      <c r="SVA57" s="146"/>
      <c r="SVB57" s="146"/>
      <c r="SVC57" s="146"/>
      <c r="SVD57" s="146"/>
      <c r="SVE57" s="146"/>
      <c r="SVF57" s="146"/>
      <c r="SVG57" s="146"/>
      <c r="SVH57" s="146"/>
      <c r="SVI57" s="146"/>
      <c r="SVJ57" s="146"/>
      <c r="SVK57" s="146"/>
      <c r="SVL57" s="146"/>
      <c r="SVM57" s="146"/>
      <c r="SVN57" s="146"/>
      <c r="SVO57" s="146"/>
      <c r="SVP57" s="146"/>
      <c r="SVQ57" s="146"/>
      <c r="SVR57" s="146"/>
      <c r="SVS57" s="146"/>
      <c r="SVT57" s="146"/>
      <c r="SVU57" s="146"/>
      <c r="SVV57" s="146"/>
      <c r="SVW57" s="146"/>
      <c r="SVX57" s="146"/>
      <c r="SVY57" s="146"/>
      <c r="SVZ57" s="146"/>
      <c r="SWA57" s="146"/>
      <c r="SWB57" s="146"/>
      <c r="SWC57" s="146"/>
      <c r="SWD57" s="146"/>
      <c r="SWE57" s="146"/>
      <c r="SWF57" s="146"/>
      <c r="SWG57" s="146"/>
      <c r="SWH57" s="146"/>
      <c r="SWI57" s="146"/>
      <c r="SWJ57" s="146"/>
      <c r="SWK57" s="146"/>
      <c r="SWL57" s="146"/>
      <c r="SWM57" s="146"/>
      <c r="SWN57" s="146"/>
      <c r="SWO57" s="146"/>
      <c r="SWP57" s="146"/>
      <c r="SWQ57" s="146"/>
      <c r="SWR57" s="146"/>
      <c r="SWS57" s="146"/>
      <c r="SWT57" s="146"/>
      <c r="SWU57" s="146"/>
      <c r="SWV57" s="146"/>
      <c r="SWW57" s="146"/>
      <c r="SWX57" s="146"/>
      <c r="SWY57" s="146"/>
      <c r="SWZ57" s="146"/>
      <c r="SXA57" s="146"/>
      <c r="SXB57" s="146"/>
      <c r="SXC57" s="146"/>
      <c r="SXD57" s="146"/>
      <c r="SXE57" s="146"/>
      <c r="SXF57" s="146"/>
      <c r="SXG57" s="146"/>
      <c r="SXH57" s="146"/>
      <c r="SXI57" s="146"/>
      <c r="SXJ57" s="146"/>
      <c r="SXK57" s="146"/>
      <c r="SXL57" s="146"/>
      <c r="SXM57" s="146"/>
      <c r="SXN57" s="146"/>
      <c r="SXO57" s="146"/>
      <c r="SXP57" s="146"/>
      <c r="SXQ57" s="146"/>
      <c r="SXR57" s="146"/>
      <c r="SXS57" s="146"/>
      <c r="SXT57" s="146"/>
      <c r="SXU57" s="146"/>
      <c r="SXV57" s="146"/>
      <c r="SXW57" s="146"/>
      <c r="SXX57" s="146"/>
      <c r="SXY57" s="146"/>
      <c r="SXZ57" s="146"/>
      <c r="SYA57" s="146"/>
      <c r="SYB57" s="146"/>
      <c r="SYC57" s="146"/>
      <c r="SYD57" s="146"/>
      <c r="SYE57" s="146"/>
      <c r="SYF57" s="146"/>
      <c r="SYG57" s="146"/>
      <c r="SYH57" s="146"/>
      <c r="SYI57" s="146"/>
      <c r="SYJ57" s="146"/>
      <c r="SYK57" s="146"/>
      <c r="SYL57" s="146"/>
      <c r="SYM57" s="146"/>
      <c r="SYN57" s="146"/>
      <c r="SYO57" s="146"/>
      <c r="SYP57" s="146"/>
      <c r="SYQ57" s="146"/>
      <c r="SYR57" s="146"/>
      <c r="SYS57" s="146"/>
      <c r="SYT57" s="146"/>
      <c r="SYU57" s="146"/>
      <c r="SYV57" s="146"/>
      <c r="SYW57" s="146"/>
      <c r="SYX57" s="146"/>
      <c r="SYY57" s="146"/>
      <c r="SYZ57" s="146"/>
      <c r="SZA57" s="146"/>
      <c r="SZB57" s="146"/>
      <c r="SZC57" s="146"/>
      <c r="SZD57" s="146"/>
      <c r="SZE57" s="146"/>
      <c r="SZF57" s="146"/>
      <c r="SZG57" s="146"/>
      <c r="SZH57" s="146"/>
      <c r="SZI57" s="146"/>
      <c r="SZJ57" s="146"/>
      <c r="SZK57" s="146"/>
      <c r="SZL57" s="146"/>
      <c r="SZM57" s="146"/>
      <c r="SZN57" s="146"/>
      <c r="SZO57" s="146"/>
      <c r="SZP57" s="146"/>
      <c r="SZQ57" s="146"/>
      <c r="SZR57" s="146"/>
      <c r="SZS57" s="146"/>
      <c r="SZT57" s="146"/>
      <c r="SZU57" s="146"/>
      <c r="SZV57" s="146"/>
      <c r="SZW57" s="146"/>
      <c r="SZX57" s="146"/>
      <c r="SZY57" s="146"/>
      <c r="SZZ57" s="146"/>
      <c r="TAA57" s="146"/>
      <c r="TAB57" s="146"/>
      <c r="TAC57" s="146"/>
      <c r="TAD57" s="146"/>
      <c r="TAE57" s="146"/>
      <c r="TAF57" s="146"/>
      <c r="TAG57" s="146"/>
      <c r="TAH57" s="146"/>
      <c r="TAI57" s="146"/>
      <c r="TAJ57" s="146"/>
      <c r="TAK57" s="146"/>
      <c r="TAL57" s="146"/>
      <c r="TAM57" s="146"/>
      <c r="TAN57" s="146"/>
      <c r="TAO57" s="146"/>
      <c r="TAP57" s="146"/>
      <c r="TAQ57" s="146"/>
      <c r="TAR57" s="146"/>
      <c r="TAS57" s="146"/>
      <c r="TAT57" s="146"/>
      <c r="TAU57" s="146"/>
      <c r="TAV57" s="146"/>
      <c r="TAW57" s="146"/>
      <c r="TAX57" s="146"/>
      <c r="TAY57" s="146"/>
      <c r="TAZ57" s="146"/>
      <c r="TBA57" s="146"/>
      <c r="TBB57" s="146"/>
      <c r="TBC57" s="146"/>
      <c r="TBD57" s="146"/>
      <c r="TBE57" s="146"/>
      <c r="TBF57" s="146"/>
      <c r="TBG57" s="146"/>
      <c r="TBH57" s="146"/>
      <c r="TBI57" s="146"/>
      <c r="TBJ57" s="146"/>
      <c r="TBK57" s="146"/>
      <c r="TBL57" s="146"/>
      <c r="TBM57" s="146"/>
      <c r="TBN57" s="146"/>
      <c r="TBO57" s="146"/>
      <c r="TBP57" s="146"/>
      <c r="TBQ57" s="146"/>
      <c r="TBR57" s="146"/>
      <c r="TBS57" s="146"/>
      <c r="TBT57" s="146"/>
      <c r="TBU57" s="146"/>
      <c r="TBV57" s="146"/>
      <c r="TBW57" s="146"/>
      <c r="TBX57" s="146"/>
      <c r="TBY57" s="146"/>
      <c r="TBZ57" s="146"/>
      <c r="TCA57" s="146"/>
      <c r="TCB57" s="146"/>
      <c r="TCC57" s="146"/>
      <c r="TCD57" s="146"/>
      <c r="TCE57" s="146"/>
      <c r="TCF57" s="146"/>
      <c r="TCG57" s="146"/>
      <c r="TCH57" s="146"/>
      <c r="TCI57" s="146"/>
      <c r="TCJ57" s="146"/>
      <c r="TCK57" s="146"/>
      <c r="TCL57" s="146"/>
      <c r="TCM57" s="146"/>
      <c r="TCN57" s="146"/>
      <c r="TCO57" s="146"/>
      <c r="TCP57" s="146"/>
      <c r="TCQ57" s="146"/>
      <c r="TCR57" s="146"/>
      <c r="TCS57" s="146"/>
      <c r="TCT57" s="146"/>
      <c r="TCU57" s="146"/>
      <c r="TCV57" s="146"/>
      <c r="TCW57" s="146"/>
      <c r="TCX57" s="146"/>
      <c r="TCY57" s="146"/>
      <c r="TCZ57" s="146"/>
      <c r="TDA57" s="146"/>
      <c r="TDB57" s="146"/>
      <c r="TDC57" s="146"/>
      <c r="TDD57" s="146"/>
      <c r="TDE57" s="146"/>
      <c r="TDF57" s="146"/>
      <c r="TDG57" s="146"/>
      <c r="TDH57" s="146"/>
      <c r="TDI57" s="146"/>
      <c r="TDJ57" s="146"/>
      <c r="TDK57" s="146"/>
      <c r="TDL57" s="146"/>
      <c r="TDM57" s="146"/>
      <c r="TDN57" s="146"/>
      <c r="TDO57" s="146"/>
      <c r="TDP57" s="146"/>
      <c r="TDQ57" s="146"/>
      <c r="TDR57" s="146"/>
      <c r="TDS57" s="146"/>
      <c r="TDT57" s="146"/>
      <c r="TDU57" s="146"/>
      <c r="TDV57" s="146"/>
      <c r="TDW57" s="146"/>
      <c r="TDX57" s="146"/>
      <c r="TDY57" s="146"/>
      <c r="TDZ57" s="146"/>
      <c r="TEA57" s="146"/>
      <c r="TEB57" s="146"/>
      <c r="TEC57" s="146"/>
      <c r="TED57" s="146"/>
      <c r="TEE57" s="146"/>
      <c r="TEF57" s="146"/>
      <c r="TEG57" s="146"/>
      <c r="TEH57" s="146"/>
      <c r="TEI57" s="146"/>
      <c r="TEJ57" s="146"/>
      <c r="TEK57" s="146"/>
      <c r="TEL57" s="146"/>
      <c r="TEM57" s="146"/>
      <c r="TEN57" s="146"/>
      <c r="TEO57" s="146"/>
      <c r="TEP57" s="146"/>
      <c r="TEQ57" s="146"/>
      <c r="TER57" s="146"/>
      <c r="TES57" s="146"/>
      <c r="TET57" s="146"/>
      <c r="TEU57" s="146"/>
      <c r="TEV57" s="146"/>
      <c r="TEW57" s="146"/>
      <c r="TEX57" s="146"/>
      <c r="TEY57" s="146"/>
      <c r="TEZ57" s="146"/>
      <c r="TFA57" s="146"/>
      <c r="TFB57" s="146"/>
      <c r="TFC57" s="146"/>
      <c r="TFD57" s="146"/>
      <c r="TFE57" s="146"/>
      <c r="TFF57" s="146"/>
      <c r="TFG57" s="146"/>
      <c r="TFH57" s="146"/>
      <c r="TFI57" s="146"/>
      <c r="TFJ57" s="146"/>
      <c r="TFK57" s="146"/>
      <c r="TFL57" s="146"/>
      <c r="TFM57" s="146"/>
      <c r="TFN57" s="146"/>
      <c r="TFO57" s="146"/>
      <c r="TFP57" s="146"/>
      <c r="TFQ57" s="146"/>
      <c r="TFR57" s="146"/>
      <c r="TFS57" s="146"/>
      <c r="TFT57" s="146"/>
      <c r="TFU57" s="146"/>
      <c r="TFV57" s="146"/>
      <c r="TFW57" s="146"/>
      <c r="TFX57" s="146"/>
      <c r="TFY57" s="146"/>
      <c r="TFZ57" s="146"/>
      <c r="TGA57" s="146"/>
      <c r="TGB57" s="146"/>
      <c r="TGC57" s="146"/>
      <c r="TGD57" s="146"/>
      <c r="TGE57" s="146"/>
      <c r="TGF57" s="146"/>
      <c r="TGG57" s="146"/>
      <c r="TGH57" s="146"/>
      <c r="TGI57" s="146"/>
      <c r="TGJ57" s="146"/>
      <c r="TGK57" s="146"/>
      <c r="TGL57" s="146"/>
      <c r="TGM57" s="146"/>
      <c r="TGN57" s="146"/>
      <c r="TGO57" s="146"/>
      <c r="TGP57" s="146"/>
      <c r="TGQ57" s="146"/>
      <c r="TGR57" s="146"/>
      <c r="TGS57" s="146"/>
      <c r="TGT57" s="146"/>
      <c r="TGU57" s="146"/>
      <c r="TGV57" s="146"/>
      <c r="TGW57" s="146"/>
      <c r="TGX57" s="146"/>
      <c r="TGY57" s="146"/>
      <c r="TGZ57" s="146"/>
      <c r="THA57" s="146"/>
      <c r="THB57" s="146"/>
      <c r="THC57" s="146"/>
      <c r="THD57" s="146"/>
      <c r="THE57" s="146"/>
      <c r="THF57" s="146"/>
      <c r="THG57" s="146"/>
      <c r="THH57" s="146"/>
      <c r="THI57" s="146"/>
      <c r="THJ57" s="146"/>
      <c r="THK57" s="146"/>
      <c r="THL57" s="146"/>
      <c r="THM57" s="146"/>
      <c r="THN57" s="146"/>
      <c r="THO57" s="146"/>
      <c r="THP57" s="146"/>
      <c r="THQ57" s="146"/>
      <c r="THR57" s="146"/>
      <c r="THS57" s="146"/>
      <c r="THT57" s="146"/>
      <c r="THU57" s="146"/>
      <c r="THV57" s="146"/>
      <c r="THW57" s="146"/>
      <c r="THX57" s="146"/>
      <c r="THY57" s="146"/>
      <c r="THZ57" s="146"/>
      <c r="TIA57" s="146"/>
      <c r="TIB57" s="146"/>
      <c r="TIC57" s="146"/>
      <c r="TID57" s="146"/>
      <c r="TIE57" s="146"/>
      <c r="TIF57" s="146"/>
      <c r="TIG57" s="146"/>
      <c r="TIH57" s="146"/>
      <c r="TII57" s="146"/>
      <c r="TIJ57" s="146"/>
      <c r="TIK57" s="146"/>
      <c r="TIL57" s="146"/>
      <c r="TIM57" s="146"/>
      <c r="TIN57" s="146"/>
      <c r="TIO57" s="146"/>
      <c r="TIP57" s="146"/>
      <c r="TIQ57" s="146"/>
      <c r="TIR57" s="146"/>
      <c r="TIS57" s="146"/>
      <c r="TIT57" s="146"/>
      <c r="TIU57" s="146"/>
      <c r="TIV57" s="146"/>
      <c r="TIW57" s="146"/>
      <c r="TIX57" s="146"/>
      <c r="TIY57" s="146"/>
      <c r="TIZ57" s="146"/>
      <c r="TJA57" s="146"/>
      <c r="TJB57" s="146"/>
      <c r="TJC57" s="146"/>
      <c r="TJD57" s="146"/>
      <c r="TJE57" s="146"/>
      <c r="TJF57" s="146"/>
      <c r="TJG57" s="146"/>
      <c r="TJH57" s="146"/>
      <c r="TJI57" s="146"/>
      <c r="TJJ57" s="146"/>
      <c r="TJK57" s="146"/>
      <c r="TJL57" s="146"/>
      <c r="TJM57" s="146"/>
      <c r="TJN57" s="146"/>
      <c r="TJO57" s="146"/>
      <c r="TJP57" s="146"/>
      <c r="TJQ57" s="146"/>
      <c r="TJR57" s="146"/>
      <c r="TJS57" s="146"/>
      <c r="TJT57" s="146"/>
      <c r="TJU57" s="146"/>
      <c r="TJV57" s="146"/>
      <c r="TJW57" s="146"/>
      <c r="TJX57" s="146"/>
      <c r="TJY57" s="146"/>
      <c r="TJZ57" s="146"/>
      <c r="TKA57" s="146"/>
      <c r="TKB57" s="146"/>
      <c r="TKC57" s="146"/>
      <c r="TKD57" s="146"/>
      <c r="TKE57" s="146"/>
      <c r="TKF57" s="146"/>
      <c r="TKG57" s="146"/>
      <c r="TKH57" s="146"/>
      <c r="TKI57" s="146"/>
      <c r="TKJ57" s="146"/>
      <c r="TKK57" s="146"/>
      <c r="TKL57" s="146"/>
      <c r="TKM57" s="146"/>
      <c r="TKN57" s="146"/>
      <c r="TKO57" s="146"/>
      <c r="TKP57" s="146"/>
      <c r="TKQ57" s="146"/>
      <c r="TKR57" s="146"/>
      <c r="TKS57" s="146"/>
      <c r="TKT57" s="146"/>
      <c r="TKU57" s="146"/>
      <c r="TKV57" s="146"/>
      <c r="TKW57" s="146"/>
      <c r="TKX57" s="146"/>
      <c r="TKY57" s="146"/>
      <c r="TKZ57" s="146"/>
      <c r="TLA57" s="146"/>
      <c r="TLB57" s="146"/>
      <c r="TLC57" s="146"/>
      <c r="TLD57" s="146"/>
      <c r="TLE57" s="146"/>
      <c r="TLF57" s="146"/>
      <c r="TLG57" s="146"/>
      <c r="TLH57" s="146"/>
      <c r="TLI57" s="146"/>
      <c r="TLJ57" s="146"/>
      <c r="TLK57" s="146"/>
      <c r="TLL57" s="146"/>
      <c r="TLM57" s="146"/>
      <c r="TLN57" s="146"/>
      <c r="TLO57" s="146"/>
      <c r="TLP57" s="146"/>
      <c r="TLQ57" s="146"/>
      <c r="TLR57" s="146"/>
      <c r="TLS57" s="146"/>
      <c r="TLT57" s="146"/>
      <c r="TLU57" s="146"/>
      <c r="TLV57" s="146"/>
      <c r="TLW57" s="146"/>
      <c r="TLX57" s="146"/>
      <c r="TLY57" s="146"/>
      <c r="TLZ57" s="146"/>
      <c r="TMA57" s="146"/>
      <c r="TMB57" s="146"/>
      <c r="TMC57" s="146"/>
      <c r="TMD57" s="146"/>
      <c r="TME57" s="146"/>
      <c r="TMF57" s="146"/>
      <c r="TMG57" s="146"/>
      <c r="TMH57" s="146"/>
      <c r="TMI57" s="146"/>
      <c r="TMJ57" s="146"/>
      <c r="TMK57" s="146"/>
      <c r="TML57" s="146"/>
      <c r="TMM57" s="146"/>
      <c r="TMN57" s="146"/>
      <c r="TMO57" s="146"/>
      <c r="TMP57" s="146"/>
      <c r="TMQ57" s="146"/>
      <c r="TMR57" s="146"/>
      <c r="TMS57" s="146"/>
      <c r="TMT57" s="146"/>
      <c r="TMU57" s="146"/>
      <c r="TMV57" s="146"/>
      <c r="TMW57" s="146"/>
      <c r="TMX57" s="146"/>
      <c r="TMY57" s="146"/>
      <c r="TMZ57" s="146"/>
      <c r="TNA57" s="146"/>
      <c r="TNB57" s="146"/>
      <c r="TNC57" s="146"/>
      <c r="TND57" s="146"/>
      <c r="TNE57" s="146"/>
      <c r="TNF57" s="146"/>
      <c r="TNG57" s="146"/>
      <c r="TNH57" s="146"/>
      <c r="TNI57" s="146"/>
      <c r="TNJ57" s="146"/>
      <c r="TNK57" s="146"/>
      <c r="TNL57" s="146"/>
      <c r="TNM57" s="146"/>
      <c r="TNN57" s="146"/>
      <c r="TNO57" s="146"/>
      <c r="TNP57" s="146"/>
      <c r="TNQ57" s="146"/>
      <c r="TNR57" s="146"/>
      <c r="TNS57" s="146"/>
      <c r="TNT57" s="146"/>
      <c r="TNU57" s="146"/>
      <c r="TNV57" s="146"/>
      <c r="TNW57" s="146"/>
      <c r="TNX57" s="146"/>
      <c r="TNY57" s="146"/>
      <c r="TNZ57" s="146"/>
      <c r="TOA57" s="146"/>
      <c r="TOB57" s="146"/>
      <c r="TOC57" s="146"/>
      <c r="TOD57" s="146"/>
      <c r="TOE57" s="146"/>
      <c r="TOF57" s="146"/>
      <c r="TOG57" s="146"/>
      <c r="TOH57" s="146"/>
      <c r="TOI57" s="146"/>
      <c r="TOJ57" s="146"/>
      <c r="TOK57" s="146"/>
      <c r="TOL57" s="146"/>
      <c r="TOM57" s="146"/>
      <c r="TON57" s="146"/>
      <c r="TOO57" s="146"/>
      <c r="TOP57" s="146"/>
      <c r="TOQ57" s="146"/>
      <c r="TOR57" s="146"/>
      <c r="TOS57" s="146"/>
      <c r="TOT57" s="146"/>
      <c r="TOU57" s="146"/>
      <c r="TOV57" s="146"/>
      <c r="TOW57" s="146"/>
      <c r="TOX57" s="146"/>
      <c r="TOY57" s="146"/>
      <c r="TOZ57" s="146"/>
      <c r="TPA57" s="146"/>
      <c r="TPB57" s="146"/>
      <c r="TPC57" s="146"/>
      <c r="TPD57" s="146"/>
      <c r="TPE57" s="146"/>
      <c r="TPF57" s="146"/>
      <c r="TPG57" s="146"/>
      <c r="TPH57" s="146"/>
      <c r="TPI57" s="146"/>
      <c r="TPJ57" s="146"/>
      <c r="TPK57" s="146"/>
      <c r="TPL57" s="146"/>
      <c r="TPM57" s="146"/>
      <c r="TPN57" s="146"/>
      <c r="TPO57" s="146"/>
      <c r="TPP57" s="146"/>
      <c r="TPQ57" s="146"/>
      <c r="TPR57" s="146"/>
      <c r="TPS57" s="146"/>
      <c r="TPT57" s="146"/>
      <c r="TPU57" s="146"/>
      <c r="TPV57" s="146"/>
      <c r="TPW57" s="146"/>
      <c r="TPX57" s="146"/>
      <c r="TPY57" s="146"/>
      <c r="TPZ57" s="146"/>
      <c r="TQA57" s="146"/>
      <c r="TQB57" s="146"/>
      <c r="TQC57" s="146"/>
      <c r="TQD57" s="146"/>
      <c r="TQE57" s="146"/>
      <c r="TQF57" s="146"/>
      <c r="TQG57" s="146"/>
      <c r="TQH57" s="146"/>
      <c r="TQI57" s="146"/>
      <c r="TQJ57" s="146"/>
      <c r="TQK57" s="146"/>
      <c r="TQL57" s="146"/>
      <c r="TQM57" s="146"/>
      <c r="TQN57" s="146"/>
      <c r="TQO57" s="146"/>
      <c r="TQP57" s="146"/>
      <c r="TQQ57" s="146"/>
      <c r="TQR57" s="146"/>
      <c r="TQS57" s="146"/>
      <c r="TQT57" s="146"/>
      <c r="TQU57" s="146"/>
      <c r="TQV57" s="146"/>
      <c r="TQW57" s="146"/>
      <c r="TQX57" s="146"/>
      <c r="TQY57" s="146"/>
      <c r="TQZ57" s="146"/>
      <c r="TRA57" s="146"/>
      <c r="TRB57" s="146"/>
      <c r="TRC57" s="146"/>
      <c r="TRD57" s="146"/>
      <c r="TRE57" s="146"/>
      <c r="TRF57" s="146"/>
      <c r="TRG57" s="146"/>
      <c r="TRH57" s="146"/>
      <c r="TRI57" s="146"/>
      <c r="TRJ57" s="146"/>
      <c r="TRK57" s="146"/>
      <c r="TRL57" s="146"/>
      <c r="TRM57" s="146"/>
      <c r="TRN57" s="146"/>
      <c r="TRO57" s="146"/>
      <c r="TRP57" s="146"/>
      <c r="TRQ57" s="146"/>
      <c r="TRR57" s="146"/>
      <c r="TRS57" s="146"/>
      <c r="TRT57" s="146"/>
      <c r="TRU57" s="146"/>
      <c r="TRV57" s="146"/>
      <c r="TRW57" s="146"/>
      <c r="TRX57" s="146"/>
      <c r="TRY57" s="146"/>
      <c r="TRZ57" s="146"/>
      <c r="TSA57" s="146"/>
      <c r="TSB57" s="146"/>
      <c r="TSC57" s="146"/>
      <c r="TSD57" s="146"/>
      <c r="TSE57" s="146"/>
      <c r="TSF57" s="146"/>
      <c r="TSG57" s="146"/>
      <c r="TSH57" s="146"/>
      <c r="TSI57" s="146"/>
      <c r="TSJ57" s="146"/>
      <c r="TSK57" s="146"/>
      <c r="TSL57" s="146"/>
      <c r="TSM57" s="146"/>
      <c r="TSN57" s="146"/>
      <c r="TSO57" s="146"/>
      <c r="TSP57" s="146"/>
      <c r="TSQ57" s="146"/>
      <c r="TSR57" s="146"/>
      <c r="TSS57" s="146"/>
      <c r="TST57" s="146"/>
      <c r="TSU57" s="146"/>
      <c r="TSV57" s="146"/>
      <c r="TSW57" s="146"/>
      <c r="TSX57" s="146"/>
      <c r="TSY57" s="146"/>
      <c r="TSZ57" s="146"/>
      <c r="TTA57" s="146"/>
      <c r="TTB57" s="146"/>
      <c r="TTC57" s="146"/>
      <c r="TTD57" s="146"/>
      <c r="TTE57" s="146"/>
      <c r="TTF57" s="146"/>
      <c r="TTG57" s="146"/>
      <c r="TTH57" s="146"/>
      <c r="TTI57" s="146"/>
      <c r="TTJ57" s="146"/>
      <c r="TTK57" s="146"/>
      <c r="TTL57" s="146"/>
      <c r="TTM57" s="146"/>
      <c r="TTN57" s="146"/>
      <c r="TTO57" s="146"/>
      <c r="TTP57" s="146"/>
      <c r="TTQ57" s="146"/>
      <c r="TTR57" s="146"/>
      <c r="TTS57" s="146"/>
      <c r="TTT57" s="146"/>
      <c r="TTU57" s="146"/>
      <c r="TTV57" s="146"/>
      <c r="TTW57" s="146"/>
      <c r="TTX57" s="146"/>
      <c r="TTY57" s="146"/>
      <c r="TTZ57" s="146"/>
      <c r="TUA57" s="146"/>
      <c r="TUB57" s="146"/>
      <c r="TUC57" s="146"/>
      <c r="TUD57" s="146"/>
      <c r="TUE57" s="146"/>
      <c r="TUF57" s="146"/>
      <c r="TUG57" s="146"/>
      <c r="TUH57" s="146"/>
      <c r="TUI57" s="146"/>
      <c r="TUJ57" s="146"/>
      <c r="TUK57" s="146"/>
      <c r="TUL57" s="146"/>
      <c r="TUM57" s="146"/>
      <c r="TUN57" s="146"/>
      <c r="TUO57" s="146"/>
      <c r="TUP57" s="146"/>
      <c r="TUQ57" s="146"/>
      <c r="TUR57" s="146"/>
      <c r="TUS57" s="146"/>
      <c r="TUT57" s="146"/>
      <c r="TUU57" s="146"/>
      <c r="TUV57" s="146"/>
      <c r="TUW57" s="146"/>
      <c r="TUX57" s="146"/>
      <c r="TUY57" s="146"/>
      <c r="TUZ57" s="146"/>
      <c r="TVA57" s="146"/>
      <c r="TVB57" s="146"/>
      <c r="TVC57" s="146"/>
      <c r="TVD57" s="146"/>
      <c r="TVE57" s="146"/>
      <c r="TVF57" s="146"/>
      <c r="TVG57" s="146"/>
      <c r="TVH57" s="146"/>
      <c r="TVI57" s="146"/>
      <c r="TVJ57" s="146"/>
      <c r="TVK57" s="146"/>
      <c r="TVL57" s="146"/>
      <c r="TVM57" s="146"/>
      <c r="TVN57" s="146"/>
      <c r="TVO57" s="146"/>
      <c r="TVP57" s="146"/>
      <c r="TVQ57" s="146"/>
      <c r="TVR57" s="146"/>
      <c r="TVS57" s="146"/>
      <c r="TVT57" s="146"/>
      <c r="TVU57" s="146"/>
      <c r="TVV57" s="146"/>
      <c r="TVW57" s="146"/>
      <c r="TVX57" s="146"/>
      <c r="TVY57" s="146"/>
      <c r="TVZ57" s="146"/>
      <c r="TWA57" s="146"/>
      <c r="TWB57" s="146"/>
      <c r="TWC57" s="146"/>
      <c r="TWD57" s="146"/>
      <c r="TWE57" s="146"/>
      <c r="TWF57" s="146"/>
      <c r="TWG57" s="146"/>
      <c r="TWH57" s="146"/>
      <c r="TWI57" s="146"/>
      <c r="TWJ57" s="146"/>
      <c r="TWK57" s="146"/>
      <c r="TWL57" s="146"/>
      <c r="TWM57" s="146"/>
      <c r="TWN57" s="146"/>
      <c r="TWO57" s="146"/>
      <c r="TWP57" s="146"/>
      <c r="TWQ57" s="146"/>
      <c r="TWR57" s="146"/>
      <c r="TWS57" s="146"/>
      <c r="TWT57" s="146"/>
      <c r="TWU57" s="146"/>
      <c r="TWV57" s="146"/>
      <c r="TWW57" s="146"/>
      <c r="TWX57" s="146"/>
      <c r="TWY57" s="146"/>
      <c r="TWZ57" s="146"/>
      <c r="TXA57" s="146"/>
      <c r="TXB57" s="146"/>
      <c r="TXC57" s="146"/>
      <c r="TXD57" s="146"/>
      <c r="TXE57" s="146"/>
      <c r="TXF57" s="146"/>
      <c r="TXG57" s="146"/>
      <c r="TXH57" s="146"/>
      <c r="TXI57" s="146"/>
      <c r="TXJ57" s="146"/>
      <c r="TXK57" s="146"/>
      <c r="TXL57" s="146"/>
      <c r="TXM57" s="146"/>
      <c r="TXN57" s="146"/>
      <c r="TXO57" s="146"/>
      <c r="TXP57" s="146"/>
      <c r="TXQ57" s="146"/>
      <c r="TXR57" s="146"/>
      <c r="TXS57" s="146"/>
      <c r="TXT57" s="146"/>
      <c r="TXU57" s="146"/>
      <c r="TXV57" s="146"/>
      <c r="TXW57" s="146"/>
      <c r="TXX57" s="146"/>
      <c r="TXY57" s="146"/>
      <c r="TXZ57" s="146"/>
      <c r="TYA57" s="146"/>
      <c r="TYB57" s="146"/>
      <c r="TYC57" s="146"/>
      <c r="TYD57" s="146"/>
      <c r="TYE57" s="146"/>
      <c r="TYF57" s="146"/>
      <c r="TYG57" s="146"/>
      <c r="TYH57" s="146"/>
      <c r="TYI57" s="146"/>
      <c r="TYJ57" s="146"/>
      <c r="TYK57" s="146"/>
      <c r="TYL57" s="146"/>
      <c r="TYM57" s="146"/>
      <c r="TYN57" s="146"/>
      <c r="TYO57" s="146"/>
      <c r="TYP57" s="146"/>
      <c r="TYQ57" s="146"/>
      <c r="TYR57" s="146"/>
      <c r="TYS57" s="146"/>
      <c r="TYT57" s="146"/>
      <c r="TYU57" s="146"/>
      <c r="TYV57" s="146"/>
      <c r="TYW57" s="146"/>
      <c r="TYX57" s="146"/>
      <c r="TYY57" s="146"/>
      <c r="TYZ57" s="146"/>
      <c r="TZA57" s="146"/>
      <c r="TZB57" s="146"/>
      <c r="TZC57" s="146"/>
      <c r="TZD57" s="146"/>
      <c r="TZE57" s="146"/>
      <c r="TZF57" s="146"/>
      <c r="TZG57" s="146"/>
      <c r="TZH57" s="146"/>
      <c r="TZI57" s="146"/>
      <c r="TZJ57" s="146"/>
      <c r="TZK57" s="146"/>
      <c r="TZL57" s="146"/>
      <c r="TZM57" s="146"/>
      <c r="TZN57" s="146"/>
      <c r="TZO57" s="146"/>
      <c r="TZP57" s="146"/>
      <c r="TZQ57" s="146"/>
      <c r="TZR57" s="146"/>
      <c r="TZS57" s="146"/>
      <c r="TZT57" s="146"/>
      <c r="TZU57" s="146"/>
      <c r="TZV57" s="146"/>
      <c r="TZW57" s="146"/>
      <c r="TZX57" s="146"/>
      <c r="TZY57" s="146"/>
      <c r="TZZ57" s="146"/>
      <c r="UAA57" s="146"/>
      <c r="UAB57" s="146"/>
      <c r="UAC57" s="146"/>
      <c r="UAD57" s="146"/>
      <c r="UAE57" s="146"/>
      <c r="UAF57" s="146"/>
      <c r="UAG57" s="146"/>
      <c r="UAH57" s="146"/>
      <c r="UAI57" s="146"/>
      <c r="UAJ57" s="146"/>
      <c r="UAK57" s="146"/>
      <c r="UAL57" s="146"/>
      <c r="UAM57" s="146"/>
      <c r="UAN57" s="146"/>
      <c r="UAO57" s="146"/>
      <c r="UAP57" s="146"/>
      <c r="UAQ57" s="146"/>
      <c r="UAR57" s="146"/>
      <c r="UAS57" s="146"/>
      <c r="UAT57" s="146"/>
      <c r="UAU57" s="146"/>
      <c r="UAV57" s="146"/>
      <c r="UAW57" s="146"/>
      <c r="UAX57" s="146"/>
      <c r="UAY57" s="146"/>
      <c r="UAZ57" s="146"/>
      <c r="UBA57" s="146"/>
      <c r="UBB57" s="146"/>
      <c r="UBC57" s="146"/>
      <c r="UBD57" s="146"/>
      <c r="UBE57" s="146"/>
      <c r="UBF57" s="146"/>
      <c r="UBG57" s="146"/>
      <c r="UBH57" s="146"/>
      <c r="UBI57" s="146"/>
      <c r="UBJ57" s="146"/>
      <c r="UBK57" s="146"/>
      <c r="UBL57" s="146"/>
      <c r="UBM57" s="146"/>
      <c r="UBN57" s="146"/>
      <c r="UBO57" s="146"/>
      <c r="UBP57" s="146"/>
      <c r="UBQ57" s="146"/>
      <c r="UBR57" s="146"/>
      <c r="UBS57" s="146"/>
      <c r="UBT57" s="146"/>
      <c r="UBU57" s="146"/>
      <c r="UBV57" s="146"/>
      <c r="UBW57" s="146"/>
      <c r="UBX57" s="146"/>
      <c r="UBY57" s="146"/>
      <c r="UBZ57" s="146"/>
      <c r="UCA57" s="146"/>
      <c r="UCB57" s="146"/>
      <c r="UCC57" s="146"/>
      <c r="UCD57" s="146"/>
      <c r="UCE57" s="146"/>
      <c r="UCF57" s="146"/>
      <c r="UCG57" s="146"/>
      <c r="UCH57" s="146"/>
      <c r="UCI57" s="146"/>
      <c r="UCJ57" s="146"/>
      <c r="UCK57" s="146"/>
      <c r="UCL57" s="146"/>
      <c r="UCM57" s="146"/>
      <c r="UCN57" s="146"/>
      <c r="UCO57" s="146"/>
      <c r="UCP57" s="146"/>
      <c r="UCQ57" s="146"/>
      <c r="UCR57" s="146"/>
      <c r="UCS57" s="146"/>
      <c r="UCT57" s="146"/>
      <c r="UCU57" s="146"/>
      <c r="UCV57" s="146"/>
      <c r="UCW57" s="146"/>
      <c r="UCX57" s="146"/>
      <c r="UCY57" s="146"/>
      <c r="UCZ57" s="146"/>
      <c r="UDA57" s="146"/>
      <c r="UDB57" s="146"/>
      <c r="UDC57" s="146"/>
      <c r="UDD57" s="146"/>
      <c r="UDE57" s="146"/>
      <c r="UDF57" s="146"/>
      <c r="UDG57" s="146"/>
      <c r="UDH57" s="146"/>
      <c r="UDI57" s="146"/>
      <c r="UDJ57" s="146"/>
      <c r="UDK57" s="146"/>
      <c r="UDL57" s="146"/>
      <c r="UDM57" s="146"/>
      <c r="UDN57" s="146"/>
      <c r="UDO57" s="146"/>
      <c r="UDP57" s="146"/>
      <c r="UDQ57" s="146"/>
      <c r="UDR57" s="146"/>
      <c r="UDS57" s="146"/>
      <c r="UDT57" s="146"/>
      <c r="UDU57" s="146"/>
      <c r="UDV57" s="146"/>
      <c r="UDW57" s="146"/>
      <c r="UDX57" s="146"/>
      <c r="UDY57" s="146"/>
      <c r="UDZ57" s="146"/>
      <c r="UEA57" s="146"/>
      <c r="UEB57" s="146"/>
      <c r="UEC57" s="146"/>
      <c r="UED57" s="146"/>
      <c r="UEE57" s="146"/>
      <c r="UEF57" s="146"/>
      <c r="UEG57" s="146"/>
      <c r="UEH57" s="146"/>
      <c r="UEI57" s="146"/>
      <c r="UEJ57" s="146"/>
      <c r="UEK57" s="146"/>
      <c r="UEL57" s="146"/>
      <c r="UEM57" s="146"/>
      <c r="UEN57" s="146"/>
      <c r="UEO57" s="146"/>
      <c r="UEP57" s="146"/>
      <c r="UEQ57" s="146"/>
      <c r="UER57" s="146"/>
      <c r="UES57" s="146"/>
      <c r="UET57" s="146"/>
      <c r="UEU57" s="146"/>
      <c r="UEV57" s="146"/>
      <c r="UEW57" s="146"/>
      <c r="UEX57" s="146"/>
      <c r="UEY57" s="146"/>
      <c r="UEZ57" s="146"/>
      <c r="UFA57" s="146"/>
      <c r="UFB57" s="146"/>
      <c r="UFC57" s="146"/>
      <c r="UFD57" s="146"/>
      <c r="UFE57" s="146"/>
      <c r="UFF57" s="146"/>
      <c r="UFG57" s="146"/>
      <c r="UFH57" s="146"/>
      <c r="UFI57" s="146"/>
      <c r="UFJ57" s="146"/>
      <c r="UFK57" s="146"/>
      <c r="UFL57" s="146"/>
      <c r="UFM57" s="146"/>
      <c r="UFN57" s="146"/>
      <c r="UFO57" s="146"/>
      <c r="UFP57" s="146"/>
      <c r="UFQ57" s="146"/>
      <c r="UFR57" s="146"/>
      <c r="UFS57" s="146"/>
      <c r="UFT57" s="146"/>
      <c r="UFU57" s="146"/>
      <c r="UFV57" s="146"/>
      <c r="UFW57" s="146"/>
      <c r="UFX57" s="146"/>
      <c r="UFY57" s="146"/>
      <c r="UFZ57" s="146"/>
      <c r="UGA57" s="146"/>
      <c r="UGB57" s="146"/>
      <c r="UGC57" s="146"/>
      <c r="UGD57" s="146"/>
      <c r="UGE57" s="146"/>
      <c r="UGF57" s="146"/>
      <c r="UGG57" s="146"/>
      <c r="UGH57" s="146"/>
      <c r="UGI57" s="146"/>
      <c r="UGJ57" s="146"/>
      <c r="UGK57" s="146"/>
      <c r="UGL57" s="146"/>
      <c r="UGM57" s="146"/>
      <c r="UGN57" s="146"/>
      <c r="UGO57" s="146"/>
      <c r="UGP57" s="146"/>
      <c r="UGQ57" s="146"/>
      <c r="UGR57" s="146"/>
      <c r="UGS57" s="146"/>
      <c r="UGT57" s="146"/>
      <c r="UGU57" s="146"/>
      <c r="UGV57" s="146"/>
      <c r="UGW57" s="146"/>
      <c r="UGX57" s="146"/>
      <c r="UGY57" s="146"/>
      <c r="UGZ57" s="146"/>
      <c r="UHA57" s="146"/>
      <c r="UHB57" s="146"/>
      <c r="UHC57" s="146"/>
      <c r="UHD57" s="146"/>
      <c r="UHE57" s="146"/>
      <c r="UHF57" s="146"/>
      <c r="UHG57" s="146"/>
      <c r="UHH57" s="146"/>
      <c r="UHI57" s="146"/>
      <c r="UHJ57" s="146"/>
      <c r="UHK57" s="146"/>
      <c r="UHL57" s="146"/>
      <c r="UHM57" s="146"/>
      <c r="UHN57" s="146"/>
      <c r="UHO57" s="146"/>
      <c r="UHP57" s="146"/>
      <c r="UHQ57" s="146"/>
      <c r="UHR57" s="146"/>
      <c r="UHS57" s="146"/>
      <c r="UHT57" s="146"/>
      <c r="UHU57" s="146"/>
      <c r="UHV57" s="146"/>
      <c r="UHW57" s="146"/>
      <c r="UHX57" s="146"/>
      <c r="UHY57" s="146"/>
      <c r="UHZ57" s="146"/>
      <c r="UIA57" s="146"/>
      <c r="UIB57" s="146"/>
      <c r="UIC57" s="146"/>
      <c r="UID57" s="146"/>
      <c r="UIE57" s="146"/>
      <c r="UIF57" s="146"/>
      <c r="UIG57" s="146"/>
      <c r="UIH57" s="146"/>
      <c r="UII57" s="146"/>
      <c r="UIJ57" s="146"/>
      <c r="UIK57" s="146"/>
      <c r="UIL57" s="146"/>
      <c r="UIM57" s="146"/>
      <c r="UIN57" s="146"/>
      <c r="UIO57" s="146"/>
      <c r="UIP57" s="146"/>
      <c r="UIQ57" s="146"/>
      <c r="UIR57" s="146"/>
      <c r="UIS57" s="146"/>
      <c r="UIT57" s="146"/>
      <c r="UIU57" s="146"/>
      <c r="UIV57" s="146"/>
      <c r="UIW57" s="146"/>
      <c r="UIX57" s="146"/>
      <c r="UIY57" s="146"/>
      <c r="UIZ57" s="146"/>
      <c r="UJA57" s="146"/>
      <c r="UJB57" s="146"/>
      <c r="UJC57" s="146"/>
      <c r="UJD57" s="146"/>
      <c r="UJE57" s="146"/>
      <c r="UJF57" s="146"/>
      <c r="UJG57" s="146"/>
      <c r="UJH57" s="146"/>
      <c r="UJI57" s="146"/>
      <c r="UJJ57" s="146"/>
      <c r="UJK57" s="146"/>
      <c r="UJL57" s="146"/>
      <c r="UJM57" s="146"/>
      <c r="UJN57" s="146"/>
      <c r="UJO57" s="146"/>
      <c r="UJP57" s="146"/>
      <c r="UJQ57" s="146"/>
      <c r="UJR57" s="146"/>
      <c r="UJS57" s="146"/>
      <c r="UJT57" s="146"/>
      <c r="UJU57" s="146"/>
      <c r="UJV57" s="146"/>
      <c r="UJW57" s="146"/>
      <c r="UJX57" s="146"/>
      <c r="UJY57" s="146"/>
      <c r="UJZ57" s="146"/>
      <c r="UKA57" s="146"/>
      <c r="UKB57" s="146"/>
      <c r="UKC57" s="146"/>
      <c r="UKD57" s="146"/>
      <c r="UKE57" s="146"/>
      <c r="UKF57" s="146"/>
      <c r="UKG57" s="146"/>
      <c r="UKH57" s="146"/>
      <c r="UKI57" s="146"/>
      <c r="UKJ57" s="146"/>
      <c r="UKK57" s="146"/>
      <c r="UKL57" s="146"/>
      <c r="UKM57" s="146"/>
      <c r="UKN57" s="146"/>
      <c r="UKO57" s="146"/>
      <c r="UKP57" s="146"/>
      <c r="UKQ57" s="146"/>
      <c r="UKR57" s="146"/>
      <c r="UKS57" s="146"/>
      <c r="UKT57" s="146"/>
      <c r="UKU57" s="146"/>
      <c r="UKV57" s="146"/>
      <c r="UKW57" s="146"/>
      <c r="UKX57" s="146"/>
      <c r="UKY57" s="146"/>
      <c r="UKZ57" s="146"/>
      <c r="ULA57" s="146"/>
      <c r="ULB57" s="146"/>
      <c r="ULC57" s="146"/>
      <c r="ULD57" s="146"/>
      <c r="ULE57" s="146"/>
      <c r="ULF57" s="146"/>
      <c r="ULG57" s="146"/>
      <c r="ULH57" s="146"/>
      <c r="ULI57" s="146"/>
      <c r="ULJ57" s="146"/>
      <c r="ULK57" s="146"/>
      <c r="ULL57" s="146"/>
      <c r="ULM57" s="146"/>
      <c r="ULN57" s="146"/>
      <c r="ULO57" s="146"/>
      <c r="ULP57" s="146"/>
      <c r="ULQ57" s="146"/>
      <c r="ULR57" s="146"/>
      <c r="ULS57" s="146"/>
      <c r="ULT57" s="146"/>
      <c r="ULU57" s="146"/>
      <c r="ULV57" s="146"/>
      <c r="ULW57" s="146"/>
      <c r="ULX57" s="146"/>
      <c r="ULY57" s="146"/>
      <c r="ULZ57" s="146"/>
      <c r="UMA57" s="146"/>
      <c r="UMB57" s="146"/>
      <c r="UMC57" s="146"/>
      <c r="UMD57" s="146"/>
      <c r="UME57" s="146"/>
      <c r="UMF57" s="146"/>
      <c r="UMG57" s="146"/>
      <c r="UMH57" s="146"/>
      <c r="UMI57" s="146"/>
      <c r="UMJ57" s="146"/>
      <c r="UMK57" s="146"/>
      <c r="UML57" s="146"/>
      <c r="UMM57" s="146"/>
      <c r="UMN57" s="146"/>
      <c r="UMO57" s="146"/>
      <c r="UMP57" s="146"/>
      <c r="UMQ57" s="146"/>
      <c r="UMR57" s="146"/>
      <c r="UMS57" s="146"/>
      <c r="UMT57" s="146"/>
      <c r="UMU57" s="146"/>
      <c r="UMV57" s="146"/>
      <c r="UMW57" s="146"/>
      <c r="UMX57" s="146"/>
      <c r="UMY57" s="146"/>
      <c r="UMZ57" s="146"/>
      <c r="UNA57" s="146"/>
      <c r="UNB57" s="146"/>
      <c r="UNC57" s="146"/>
      <c r="UND57" s="146"/>
      <c r="UNE57" s="146"/>
      <c r="UNF57" s="146"/>
      <c r="UNG57" s="146"/>
      <c r="UNH57" s="146"/>
      <c r="UNI57" s="146"/>
      <c r="UNJ57" s="146"/>
      <c r="UNK57" s="146"/>
      <c r="UNL57" s="146"/>
      <c r="UNM57" s="146"/>
      <c r="UNN57" s="146"/>
      <c r="UNO57" s="146"/>
      <c r="UNP57" s="146"/>
      <c r="UNQ57" s="146"/>
      <c r="UNR57" s="146"/>
      <c r="UNS57" s="146"/>
      <c r="UNT57" s="146"/>
      <c r="UNU57" s="146"/>
      <c r="UNV57" s="146"/>
      <c r="UNW57" s="146"/>
      <c r="UNX57" s="146"/>
      <c r="UNY57" s="146"/>
      <c r="UNZ57" s="146"/>
      <c r="UOA57" s="146"/>
      <c r="UOB57" s="146"/>
      <c r="UOC57" s="146"/>
      <c r="UOD57" s="146"/>
      <c r="UOE57" s="146"/>
      <c r="UOF57" s="146"/>
      <c r="UOG57" s="146"/>
      <c r="UOH57" s="146"/>
      <c r="UOI57" s="146"/>
      <c r="UOJ57" s="146"/>
      <c r="UOK57" s="146"/>
      <c r="UOL57" s="146"/>
      <c r="UOM57" s="146"/>
      <c r="UON57" s="146"/>
      <c r="UOO57" s="146"/>
      <c r="UOP57" s="146"/>
      <c r="UOQ57" s="146"/>
      <c r="UOR57" s="146"/>
      <c r="UOS57" s="146"/>
      <c r="UOT57" s="146"/>
      <c r="UOU57" s="146"/>
      <c r="UOV57" s="146"/>
      <c r="UOW57" s="146"/>
      <c r="UOX57" s="146"/>
      <c r="UOY57" s="146"/>
      <c r="UOZ57" s="146"/>
      <c r="UPA57" s="146"/>
      <c r="UPB57" s="146"/>
      <c r="UPC57" s="146"/>
      <c r="UPD57" s="146"/>
      <c r="UPE57" s="146"/>
      <c r="UPF57" s="146"/>
      <c r="UPG57" s="146"/>
      <c r="UPH57" s="146"/>
      <c r="UPI57" s="146"/>
      <c r="UPJ57" s="146"/>
      <c r="UPK57" s="146"/>
      <c r="UPL57" s="146"/>
      <c r="UPM57" s="146"/>
      <c r="UPN57" s="146"/>
      <c r="UPO57" s="146"/>
      <c r="UPP57" s="146"/>
      <c r="UPQ57" s="146"/>
      <c r="UPR57" s="146"/>
      <c r="UPS57" s="146"/>
      <c r="UPT57" s="146"/>
      <c r="UPU57" s="146"/>
      <c r="UPV57" s="146"/>
      <c r="UPW57" s="146"/>
      <c r="UPX57" s="146"/>
      <c r="UPY57" s="146"/>
      <c r="UPZ57" s="146"/>
      <c r="UQA57" s="146"/>
      <c r="UQB57" s="146"/>
      <c r="UQC57" s="146"/>
      <c r="UQD57" s="146"/>
      <c r="UQE57" s="146"/>
      <c r="UQF57" s="146"/>
      <c r="UQG57" s="146"/>
      <c r="UQH57" s="146"/>
      <c r="UQI57" s="146"/>
      <c r="UQJ57" s="146"/>
      <c r="UQK57" s="146"/>
      <c r="UQL57" s="146"/>
      <c r="UQM57" s="146"/>
      <c r="UQN57" s="146"/>
      <c r="UQO57" s="146"/>
      <c r="UQP57" s="146"/>
      <c r="UQQ57" s="146"/>
      <c r="UQR57" s="146"/>
      <c r="UQS57" s="146"/>
      <c r="UQT57" s="146"/>
      <c r="UQU57" s="146"/>
      <c r="UQV57" s="146"/>
      <c r="UQW57" s="146"/>
      <c r="UQX57" s="146"/>
      <c r="UQY57" s="146"/>
      <c r="UQZ57" s="146"/>
      <c r="URA57" s="146"/>
      <c r="URB57" s="146"/>
      <c r="URC57" s="146"/>
      <c r="URD57" s="146"/>
      <c r="URE57" s="146"/>
      <c r="URF57" s="146"/>
      <c r="URG57" s="146"/>
      <c r="URH57" s="146"/>
      <c r="URI57" s="146"/>
      <c r="URJ57" s="146"/>
      <c r="URK57" s="146"/>
      <c r="URL57" s="146"/>
      <c r="URM57" s="146"/>
      <c r="URN57" s="146"/>
      <c r="URO57" s="146"/>
      <c r="URP57" s="146"/>
      <c r="URQ57" s="146"/>
      <c r="URR57" s="146"/>
      <c r="URS57" s="146"/>
      <c r="URT57" s="146"/>
      <c r="URU57" s="146"/>
      <c r="URV57" s="146"/>
      <c r="URW57" s="146"/>
      <c r="URX57" s="146"/>
      <c r="URY57" s="146"/>
      <c r="URZ57" s="146"/>
      <c r="USA57" s="146"/>
      <c r="USB57" s="146"/>
      <c r="USC57" s="146"/>
      <c r="USD57" s="146"/>
      <c r="USE57" s="146"/>
      <c r="USF57" s="146"/>
      <c r="USG57" s="146"/>
      <c r="USH57" s="146"/>
      <c r="USI57" s="146"/>
      <c r="USJ57" s="146"/>
      <c r="USK57" s="146"/>
      <c r="USL57" s="146"/>
      <c r="USM57" s="146"/>
      <c r="USN57" s="146"/>
      <c r="USO57" s="146"/>
      <c r="USP57" s="146"/>
      <c r="USQ57" s="146"/>
      <c r="USR57" s="146"/>
      <c r="USS57" s="146"/>
      <c r="UST57" s="146"/>
      <c r="USU57" s="146"/>
      <c r="USV57" s="146"/>
      <c r="USW57" s="146"/>
      <c r="USX57" s="146"/>
      <c r="USY57" s="146"/>
      <c r="USZ57" s="146"/>
      <c r="UTA57" s="146"/>
      <c r="UTB57" s="146"/>
      <c r="UTC57" s="146"/>
      <c r="UTD57" s="146"/>
      <c r="UTE57" s="146"/>
      <c r="UTF57" s="146"/>
      <c r="UTG57" s="146"/>
      <c r="UTH57" s="146"/>
      <c r="UTI57" s="146"/>
      <c r="UTJ57" s="146"/>
      <c r="UTK57" s="146"/>
      <c r="UTL57" s="146"/>
      <c r="UTM57" s="146"/>
      <c r="UTN57" s="146"/>
      <c r="UTO57" s="146"/>
      <c r="UTP57" s="146"/>
      <c r="UTQ57" s="146"/>
      <c r="UTR57" s="146"/>
      <c r="UTS57" s="146"/>
      <c r="UTT57" s="146"/>
      <c r="UTU57" s="146"/>
      <c r="UTV57" s="146"/>
      <c r="UTW57" s="146"/>
      <c r="UTX57" s="146"/>
      <c r="UTY57" s="146"/>
      <c r="UTZ57" s="146"/>
      <c r="UUA57" s="146"/>
      <c r="UUB57" s="146"/>
      <c r="UUC57" s="146"/>
      <c r="UUD57" s="146"/>
      <c r="UUE57" s="146"/>
      <c r="UUF57" s="146"/>
      <c r="UUG57" s="146"/>
      <c r="UUH57" s="146"/>
      <c r="UUI57" s="146"/>
      <c r="UUJ57" s="146"/>
      <c r="UUK57" s="146"/>
      <c r="UUL57" s="146"/>
      <c r="UUM57" s="146"/>
      <c r="UUN57" s="146"/>
      <c r="UUO57" s="146"/>
      <c r="UUP57" s="146"/>
      <c r="UUQ57" s="146"/>
      <c r="UUR57" s="146"/>
      <c r="UUS57" s="146"/>
      <c r="UUT57" s="146"/>
      <c r="UUU57" s="146"/>
      <c r="UUV57" s="146"/>
      <c r="UUW57" s="146"/>
      <c r="UUX57" s="146"/>
      <c r="UUY57" s="146"/>
      <c r="UUZ57" s="146"/>
      <c r="UVA57" s="146"/>
      <c r="UVB57" s="146"/>
      <c r="UVC57" s="146"/>
      <c r="UVD57" s="146"/>
      <c r="UVE57" s="146"/>
      <c r="UVF57" s="146"/>
      <c r="UVG57" s="146"/>
      <c r="UVH57" s="146"/>
      <c r="UVI57" s="146"/>
      <c r="UVJ57" s="146"/>
      <c r="UVK57" s="146"/>
      <c r="UVL57" s="146"/>
      <c r="UVM57" s="146"/>
      <c r="UVN57" s="146"/>
      <c r="UVO57" s="146"/>
      <c r="UVP57" s="146"/>
      <c r="UVQ57" s="146"/>
      <c r="UVR57" s="146"/>
      <c r="UVS57" s="146"/>
      <c r="UVT57" s="146"/>
      <c r="UVU57" s="146"/>
      <c r="UVV57" s="146"/>
      <c r="UVW57" s="146"/>
      <c r="UVX57" s="146"/>
      <c r="UVY57" s="146"/>
      <c r="UVZ57" s="146"/>
      <c r="UWA57" s="146"/>
      <c r="UWB57" s="146"/>
      <c r="UWC57" s="146"/>
      <c r="UWD57" s="146"/>
      <c r="UWE57" s="146"/>
      <c r="UWF57" s="146"/>
      <c r="UWG57" s="146"/>
      <c r="UWH57" s="146"/>
      <c r="UWI57" s="146"/>
      <c r="UWJ57" s="146"/>
      <c r="UWK57" s="146"/>
      <c r="UWL57" s="146"/>
      <c r="UWM57" s="146"/>
      <c r="UWN57" s="146"/>
      <c r="UWO57" s="146"/>
      <c r="UWP57" s="146"/>
      <c r="UWQ57" s="146"/>
      <c r="UWR57" s="146"/>
      <c r="UWS57" s="146"/>
      <c r="UWT57" s="146"/>
      <c r="UWU57" s="146"/>
      <c r="UWV57" s="146"/>
      <c r="UWW57" s="146"/>
      <c r="UWX57" s="146"/>
      <c r="UWY57" s="146"/>
      <c r="UWZ57" s="146"/>
      <c r="UXA57" s="146"/>
      <c r="UXB57" s="146"/>
      <c r="UXC57" s="146"/>
      <c r="UXD57" s="146"/>
      <c r="UXE57" s="146"/>
      <c r="UXF57" s="146"/>
      <c r="UXG57" s="146"/>
      <c r="UXH57" s="146"/>
      <c r="UXI57" s="146"/>
      <c r="UXJ57" s="146"/>
      <c r="UXK57" s="146"/>
      <c r="UXL57" s="146"/>
      <c r="UXM57" s="146"/>
      <c r="UXN57" s="146"/>
      <c r="UXO57" s="146"/>
      <c r="UXP57" s="146"/>
      <c r="UXQ57" s="146"/>
      <c r="UXR57" s="146"/>
      <c r="UXS57" s="146"/>
      <c r="UXT57" s="146"/>
      <c r="UXU57" s="146"/>
      <c r="UXV57" s="146"/>
      <c r="UXW57" s="146"/>
      <c r="UXX57" s="146"/>
      <c r="UXY57" s="146"/>
      <c r="UXZ57" s="146"/>
      <c r="UYA57" s="146"/>
      <c r="UYB57" s="146"/>
      <c r="UYC57" s="146"/>
      <c r="UYD57" s="146"/>
      <c r="UYE57" s="146"/>
      <c r="UYF57" s="146"/>
      <c r="UYG57" s="146"/>
      <c r="UYH57" s="146"/>
      <c r="UYI57" s="146"/>
      <c r="UYJ57" s="146"/>
      <c r="UYK57" s="146"/>
      <c r="UYL57" s="146"/>
      <c r="UYM57" s="146"/>
      <c r="UYN57" s="146"/>
      <c r="UYO57" s="146"/>
      <c r="UYP57" s="146"/>
      <c r="UYQ57" s="146"/>
      <c r="UYR57" s="146"/>
      <c r="UYS57" s="146"/>
      <c r="UYT57" s="146"/>
      <c r="UYU57" s="146"/>
      <c r="UYV57" s="146"/>
      <c r="UYW57" s="146"/>
      <c r="UYX57" s="146"/>
      <c r="UYY57" s="146"/>
      <c r="UYZ57" s="146"/>
      <c r="UZA57" s="146"/>
      <c r="UZB57" s="146"/>
      <c r="UZC57" s="146"/>
      <c r="UZD57" s="146"/>
      <c r="UZE57" s="146"/>
      <c r="UZF57" s="146"/>
      <c r="UZG57" s="146"/>
      <c r="UZH57" s="146"/>
      <c r="UZI57" s="146"/>
      <c r="UZJ57" s="146"/>
      <c r="UZK57" s="146"/>
      <c r="UZL57" s="146"/>
      <c r="UZM57" s="146"/>
      <c r="UZN57" s="146"/>
      <c r="UZO57" s="146"/>
      <c r="UZP57" s="146"/>
      <c r="UZQ57" s="146"/>
      <c r="UZR57" s="146"/>
      <c r="UZS57" s="146"/>
      <c r="UZT57" s="146"/>
      <c r="UZU57" s="146"/>
      <c r="UZV57" s="146"/>
      <c r="UZW57" s="146"/>
      <c r="UZX57" s="146"/>
      <c r="UZY57" s="146"/>
      <c r="UZZ57" s="146"/>
      <c r="VAA57" s="146"/>
      <c r="VAB57" s="146"/>
      <c r="VAC57" s="146"/>
      <c r="VAD57" s="146"/>
      <c r="VAE57" s="146"/>
      <c r="VAF57" s="146"/>
      <c r="VAG57" s="146"/>
      <c r="VAH57" s="146"/>
      <c r="VAI57" s="146"/>
      <c r="VAJ57" s="146"/>
      <c r="VAK57" s="146"/>
      <c r="VAL57" s="146"/>
      <c r="VAM57" s="146"/>
      <c r="VAN57" s="146"/>
      <c r="VAO57" s="146"/>
      <c r="VAP57" s="146"/>
      <c r="VAQ57" s="146"/>
      <c r="VAR57" s="146"/>
      <c r="VAS57" s="146"/>
      <c r="VAT57" s="146"/>
      <c r="VAU57" s="146"/>
      <c r="VAV57" s="146"/>
      <c r="VAW57" s="146"/>
      <c r="VAX57" s="146"/>
      <c r="VAY57" s="146"/>
      <c r="VAZ57" s="146"/>
      <c r="VBA57" s="146"/>
      <c r="VBB57" s="146"/>
      <c r="VBC57" s="146"/>
      <c r="VBD57" s="146"/>
      <c r="VBE57" s="146"/>
      <c r="VBF57" s="146"/>
      <c r="VBG57" s="146"/>
      <c r="VBH57" s="146"/>
      <c r="VBI57" s="146"/>
      <c r="VBJ57" s="146"/>
      <c r="VBK57" s="146"/>
      <c r="VBL57" s="146"/>
      <c r="VBM57" s="146"/>
      <c r="VBN57" s="146"/>
      <c r="VBO57" s="146"/>
      <c r="VBP57" s="146"/>
      <c r="VBQ57" s="146"/>
      <c r="VBR57" s="146"/>
      <c r="VBS57" s="146"/>
      <c r="VBT57" s="146"/>
      <c r="VBU57" s="146"/>
      <c r="VBV57" s="146"/>
      <c r="VBW57" s="146"/>
      <c r="VBX57" s="146"/>
      <c r="VBY57" s="146"/>
      <c r="VBZ57" s="146"/>
      <c r="VCA57" s="146"/>
      <c r="VCB57" s="146"/>
      <c r="VCC57" s="146"/>
      <c r="VCD57" s="146"/>
      <c r="VCE57" s="146"/>
      <c r="VCF57" s="146"/>
      <c r="VCG57" s="146"/>
      <c r="VCH57" s="146"/>
      <c r="VCI57" s="146"/>
      <c r="VCJ57" s="146"/>
      <c r="VCK57" s="146"/>
      <c r="VCL57" s="146"/>
      <c r="VCM57" s="146"/>
      <c r="VCN57" s="146"/>
      <c r="VCO57" s="146"/>
      <c r="VCP57" s="146"/>
      <c r="VCQ57" s="146"/>
      <c r="VCR57" s="146"/>
      <c r="VCS57" s="146"/>
      <c r="VCT57" s="146"/>
      <c r="VCU57" s="146"/>
      <c r="VCV57" s="146"/>
      <c r="VCW57" s="146"/>
      <c r="VCX57" s="146"/>
      <c r="VCY57" s="146"/>
      <c r="VCZ57" s="146"/>
      <c r="VDA57" s="146"/>
      <c r="VDB57" s="146"/>
      <c r="VDC57" s="146"/>
      <c r="VDD57" s="146"/>
      <c r="VDE57" s="146"/>
      <c r="VDF57" s="146"/>
      <c r="VDG57" s="146"/>
      <c r="VDH57" s="146"/>
      <c r="VDI57" s="146"/>
      <c r="VDJ57" s="146"/>
      <c r="VDK57" s="146"/>
      <c r="VDL57" s="146"/>
      <c r="VDM57" s="146"/>
      <c r="VDN57" s="146"/>
      <c r="VDO57" s="146"/>
      <c r="VDP57" s="146"/>
      <c r="VDQ57" s="146"/>
      <c r="VDR57" s="146"/>
      <c r="VDS57" s="146"/>
      <c r="VDT57" s="146"/>
      <c r="VDU57" s="146"/>
      <c r="VDV57" s="146"/>
      <c r="VDW57" s="146"/>
      <c r="VDX57" s="146"/>
      <c r="VDY57" s="146"/>
      <c r="VDZ57" s="146"/>
      <c r="VEA57" s="146"/>
      <c r="VEB57" s="146"/>
      <c r="VEC57" s="146"/>
      <c r="VED57" s="146"/>
      <c r="VEE57" s="146"/>
      <c r="VEF57" s="146"/>
      <c r="VEG57" s="146"/>
      <c r="VEH57" s="146"/>
      <c r="VEI57" s="146"/>
      <c r="VEJ57" s="146"/>
      <c r="VEK57" s="146"/>
      <c r="VEL57" s="146"/>
      <c r="VEM57" s="146"/>
      <c r="VEN57" s="146"/>
      <c r="VEO57" s="146"/>
      <c r="VEP57" s="146"/>
      <c r="VEQ57" s="146"/>
      <c r="VER57" s="146"/>
      <c r="VES57" s="146"/>
      <c r="VET57" s="146"/>
      <c r="VEU57" s="146"/>
      <c r="VEV57" s="146"/>
      <c r="VEW57" s="146"/>
      <c r="VEX57" s="146"/>
      <c r="VEY57" s="146"/>
      <c r="VEZ57" s="146"/>
      <c r="VFA57" s="146"/>
      <c r="VFB57" s="146"/>
      <c r="VFC57" s="146"/>
      <c r="VFD57" s="146"/>
      <c r="VFE57" s="146"/>
      <c r="VFF57" s="146"/>
      <c r="VFG57" s="146"/>
      <c r="VFH57" s="146"/>
      <c r="VFI57" s="146"/>
      <c r="VFJ57" s="146"/>
      <c r="VFK57" s="146"/>
      <c r="VFL57" s="146"/>
      <c r="VFM57" s="146"/>
      <c r="VFN57" s="146"/>
      <c r="VFO57" s="146"/>
      <c r="VFP57" s="146"/>
      <c r="VFQ57" s="146"/>
      <c r="VFR57" s="146"/>
      <c r="VFS57" s="146"/>
      <c r="VFT57" s="146"/>
      <c r="VFU57" s="146"/>
      <c r="VFV57" s="146"/>
      <c r="VFW57" s="146"/>
      <c r="VFX57" s="146"/>
      <c r="VFY57" s="146"/>
      <c r="VFZ57" s="146"/>
      <c r="VGA57" s="146"/>
      <c r="VGB57" s="146"/>
      <c r="VGC57" s="146"/>
      <c r="VGD57" s="146"/>
      <c r="VGE57" s="146"/>
      <c r="VGF57" s="146"/>
      <c r="VGG57" s="146"/>
      <c r="VGH57" s="146"/>
      <c r="VGI57" s="146"/>
      <c r="VGJ57" s="146"/>
      <c r="VGK57" s="146"/>
      <c r="VGL57" s="146"/>
      <c r="VGM57" s="146"/>
      <c r="VGN57" s="146"/>
      <c r="VGO57" s="146"/>
      <c r="VGP57" s="146"/>
      <c r="VGQ57" s="146"/>
      <c r="VGR57" s="146"/>
      <c r="VGS57" s="146"/>
      <c r="VGT57" s="146"/>
      <c r="VGU57" s="146"/>
      <c r="VGV57" s="146"/>
      <c r="VGW57" s="146"/>
      <c r="VGX57" s="146"/>
      <c r="VGY57" s="146"/>
      <c r="VGZ57" s="146"/>
      <c r="VHA57" s="146"/>
      <c r="VHB57" s="146"/>
      <c r="VHC57" s="146"/>
      <c r="VHD57" s="146"/>
      <c r="VHE57" s="146"/>
      <c r="VHF57" s="146"/>
      <c r="VHG57" s="146"/>
      <c r="VHH57" s="146"/>
      <c r="VHI57" s="146"/>
      <c r="VHJ57" s="146"/>
      <c r="VHK57" s="146"/>
      <c r="VHL57" s="146"/>
      <c r="VHM57" s="146"/>
      <c r="VHN57" s="146"/>
      <c r="VHO57" s="146"/>
      <c r="VHP57" s="146"/>
      <c r="VHQ57" s="146"/>
      <c r="VHR57" s="146"/>
      <c r="VHS57" s="146"/>
      <c r="VHT57" s="146"/>
      <c r="VHU57" s="146"/>
      <c r="VHV57" s="146"/>
      <c r="VHW57" s="146"/>
      <c r="VHX57" s="146"/>
      <c r="VHY57" s="146"/>
      <c r="VHZ57" s="146"/>
      <c r="VIA57" s="146"/>
      <c r="VIB57" s="146"/>
      <c r="VIC57" s="146"/>
      <c r="VID57" s="146"/>
      <c r="VIE57" s="146"/>
      <c r="VIF57" s="146"/>
      <c r="VIG57" s="146"/>
      <c r="VIH57" s="146"/>
      <c r="VII57" s="146"/>
      <c r="VIJ57" s="146"/>
      <c r="VIK57" s="146"/>
      <c r="VIL57" s="146"/>
      <c r="VIM57" s="146"/>
      <c r="VIN57" s="146"/>
      <c r="VIO57" s="146"/>
      <c r="VIP57" s="146"/>
      <c r="VIQ57" s="146"/>
      <c r="VIR57" s="146"/>
      <c r="VIS57" s="146"/>
      <c r="VIT57" s="146"/>
      <c r="VIU57" s="146"/>
      <c r="VIV57" s="146"/>
      <c r="VIW57" s="146"/>
      <c r="VIX57" s="146"/>
      <c r="VIY57" s="146"/>
      <c r="VIZ57" s="146"/>
      <c r="VJA57" s="146"/>
      <c r="VJB57" s="146"/>
      <c r="VJC57" s="146"/>
      <c r="VJD57" s="146"/>
      <c r="VJE57" s="146"/>
      <c r="VJF57" s="146"/>
      <c r="VJG57" s="146"/>
      <c r="VJH57" s="146"/>
      <c r="VJI57" s="146"/>
      <c r="VJJ57" s="146"/>
      <c r="VJK57" s="146"/>
      <c r="VJL57" s="146"/>
      <c r="VJM57" s="146"/>
      <c r="VJN57" s="146"/>
      <c r="VJO57" s="146"/>
      <c r="VJP57" s="146"/>
      <c r="VJQ57" s="146"/>
      <c r="VJR57" s="146"/>
      <c r="VJS57" s="146"/>
      <c r="VJT57" s="146"/>
      <c r="VJU57" s="146"/>
      <c r="VJV57" s="146"/>
      <c r="VJW57" s="146"/>
      <c r="VJX57" s="146"/>
      <c r="VJY57" s="146"/>
      <c r="VJZ57" s="146"/>
      <c r="VKA57" s="146"/>
      <c r="VKB57" s="146"/>
      <c r="VKC57" s="146"/>
      <c r="VKD57" s="146"/>
      <c r="VKE57" s="146"/>
      <c r="VKF57" s="146"/>
      <c r="VKG57" s="146"/>
      <c r="VKH57" s="146"/>
      <c r="VKI57" s="146"/>
      <c r="VKJ57" s="146"/>
      <c r="VKK57" s="146"/>
      <c r="VKL57" s="146"/>
      <c r="VKM57" s="146"/>
      <c r="VKN57" s="146"/>
      <c r="VKO57" s="146"/>
      <c r="VKP57" s="146"/>
      <c r="VKQ57" s="146"/>
      <c r="VKR57" s="146"/>
      <c r="VKS57" s="146"/>
      <c r="VKT57" s="146"/>
      <c r="VKU57" s="146"/>
      <c r="VKV57" s="146"/>
      <c r="VKW57" s="146"/>
      <c r="VKX57" s="146"/>
      <c r="VKY57" s="146"/>
      <c r="VKZ57" s="146"/>
      <c r="VLA57" s="146"/>
      <c r="VLB57" s="146"/>
      <c r="VLC57" s="146"/>
      <c r="VLD57" s="146"/>
      <c r="VLE57" s="146"/>
      <c r="VLF57" s="146"/>
      <c r="VLG57" s="146"/>
      <c r="VLH57" s="146"/>
      <c r="VLI57" s="146"/>
      <c r="VLJ57" s="146"/>
      <c r="VLK57" s="146"/>
      <c r="VLL57" s="146"/>
      <c r="VLM57" s="146"/>
      <c r="VLN57" s="146"/>
      <c r="VLO57" s="146"/>
      <c r="VLP57" s="146"/>
      <c r="VLQ57" s="146"/>
      <c r="VLR57" s="146"/>
      <c r="VLS57" s="146"/>
      <c r="VLT57" s="146"/>
      <c r="VLU57" s="146"/>
      <c r="VLV57" s="146"/>
      <c r="VLW57" s="146"/>
      <c r="VLX57" s="146"/>
      <c r="VLY57" s="146"/>
      <c r="VLZ57" s="146"/>
      <c r="VMA57" s="146"/>
      <c r="VMB57" s="146"/>
      <c r="VMC57" s="146"/>
      <c r="VMD57" s="146"/>
      <c r="VME57" s="146"/>
      <c r="VMF57" s="146"/>
      <c r="VMG57" s="146"/>
      <c r="VMH57" s="146"/>
      <c r="VMI57" s="146"/>
      <c r="VMJ57" s="146"/>
      <c r="VMK57" s="146"/>
      <c r="VML57" s="146"/>
      <c r="VMM57" s="146"/>
      <c r="VMN57" s="146"/>
      <c r="VMO57" s="146"/>
      <c r="VMP57" s="146"/>
      <c r="VMQ57" s="146"/>
      <c r="VMR57" s="146"/>
      <c r="VMS57" s="146"/>
      <c r="VMT57" s="146"/>
      <c r="VMU57" s="146"/>
      <c r="VMV57" s="146"/>
      <c r="VMW57" s="146"/>
      <c r="VMX57" s="146"/>
      <c r="VMY57" s="146"/>
      <c r="VMZ57" s="146"/>
      <c r="VNA57" s="146"/>
      <c r="VNB57" s="146"/>
      <c r="VNC57" s="146"/>
      <c r="VND57" s="146"/>
      <c r="VNE57" s="146"/>
      <c r="VNF57" s="146"/>
      <c r="VNG57" s="146"/>
      <c r="VNH57" s="146"/>
      <c r="VNI57" s="146"/>
      <c r="VNJ57" s="146"/>
      <c r="VNK57" s="146"/>
      <c r="VNL57" s="146"/>
      <c r="VNM57" s="146"/>
      <c r="VNN57" s="146"/>
      <c r="VNO57" s="146"/>
      <c r="VNP57" s="146"/>
      <c r="VNQ57" s="146"/>
      <c r="VNR57" s="146"/>
      <c r="VNS57" s="146"/>
      <c r="VNT57" s="146"/>
      <c r="VNU57" s="146"/>
      <c r="VNV57" s="146"/>
      <c r="VNW57" s="146"/>
      <c r="VNX57" s="146"/>
      <c r="VNY57" s="146"/>
      <c r="VNZ57" s="146"/>
      <c r="VOA57" s="146"/>
      <c r="VOB57" s="146"/>
      <c r="VOC57" s="146"/>
      <c r="VOD57" s="146"/>
      <c r="VOE57" s="146"/>
      <c r="VOF57" s="146"/>
      <c r="VOG57" s="146"/>
      <c r="VOH57" s="146"/>
      <c r="VOI57" s="146"/>
      <c r="VOJ57" s="146"/>
      <c r="VOK57" s="146"/>
      <c r="VOL57" s="146"/>
      <c r="VOM57" s="146"/>
      <c r="VON57" s="146"/>
      <c r="VOO57" s="146"/>
      <c r="VOP57" s="146"/>
      <c r="VOQ57" s="146"/>
      <c r="VOR57" s="146"/>
      <c r="VOS57" s="146"/>
      <c r="VOT57" s="146"/>
      <c r="VOU57" s="146"/>
      <c r="VOV57" s="146"/>
      <c r="VOW57" s="146"/>
      <c r="VOX57" s="146"/>
      <c r="VOY57" s="146"/>
      <c r="VOZ57" s="146"/>
      <c r="VPA57" s="146"/>
      <c r="VPB57" s="146"/>
      <c r="VPC57" s="146"/>
      <c r="VPD57" s="146"/>
      <c r="VPE57" s="146"/>
      <c r="VPF57" s="146"/>
      <c r="VPG57" s="146"/>
      <c r="VPH57" s="146"/>
      <c r="VPI57" s="146"/>
      <c r="VPJ57" s="146"/>
      <c r="VPK57" s="146"/>
      <c r="VPL57" s="146"/>
      <c r="VPM57" s="146"/>
      <c r="VPN57" s="146"/>
      <c r="VPO57" s="146"/>
      <c r="VPP57" s="146"/>
      <c r="VPQ57" s="146"/>
      <c r="VPR57" s="146"/>
      <c r="VPS57" s="146"/>
      <c r="VPT57" s="146"/>
      <c r="VPU57" s="146"/>
      <c r="VPV57" s="146"/>
      <c r="VPW57" s="146"/>
      <c r="VPX57" s="146"/>
      <c r="VPY57" s="146"/>
      <c r="VPZ57" s="146"/>
      <c r="VQA57" s="146"/>
      <c r="VQB57" s="146"/>
      <c r="VQC57" s="146"/>
      <c r="VQD57" s="146"/>
      <c r="VQE57" s="146"/>
      <c r="VQF57" s="146"/>
      <c r="VQG57" s="146"/>
      <c r="VQH57" s="146"/>
      <c r="VQI57" s="146"/>
      <c r="VQJ57" s="146"/>
      <c r="VQK57" s="146"/>
      <c r="VQL57" s="146"/>
      <c r="VQM57" s="146"/>
      <c r="VQN57" s="146"/>
      <c r="VQO57" s="146"/>
      <c r="VQP57" s="146"/>
      <c r="VQQ57" s="146"/>
      <c r="VQR57" s="146"/>
      <c r="VQS57" s="146"/>
      <c r="VQT57" s="146"/>
      <c r="VQU57" s="146"/>
      <c r="VQV57" s="146"/>
      <c r="VQW57" s="146"/>
      <c r="VQX57" s="146"/>
      <c r="VQY57" s="146"/>
      <c r="VQZ57" s="146"/>
      <c r="VRA57" s="146"/>
      <c r="VRB57" s="146"/>
      <c r="VRC57" s="146"/>
      <c r="VRD57" s="146"/>
      <c r="VRE57" s="146"/>
      <c r="VRF57" s="146"/>
      <c r="VRG57" s="146"/>
      <c r="VRH57" s="146"/>
      <c r="VRI57" s="146"/>
      <c r="VRJ57" s="146"/>
      <c r="VRK57" s="146"/>
      <c r="VRL57" s="146"/>
      <c r="VRM57" s="146"/>
      <c r="VRN57" s="146"/>
      <c r="VRO57" s="146"/>
      <c r="VRP57" s="146"/>
      <c r="VRQ57" s="146"/>
      <c r="VRR57" s="146"/>
      <c r="VRS57" s="146"/>
      <c r="VRT57" s="146"/>
      <c r="VRU57" s="146"/>
      <c r="VRV57" s="146"/>
      <c r="VRW57" s="146"/>
      <c r="VRX57" s="146"/>
      <c r="VRY57" s="146"/>
      <c r="VRZ57" s="146"/>
      <c r="VSA57" s="146"/>
      <c r="VSB57" s="146"/>
      <c r="VSC57" s="146"/>
      <c r="VSD57" s="146"/>
      <c r="VSE57" s="146"/>
      <c r="VSF57" s="146"/>
      <c r="VSG57" s="146"/>
      <c r="VSH57" s="146"/>
      <c r="VSI57" s="146"/>
      <c r="VSJ57" s="146"/>
      <c r="VSK57" s="146"/>
      <c r="VSL57" s="146"/>
      <c r="VSM57" s="146"/>
      <c r="VSN57" s="146"/>
      <c r="VSO57" s="146"/>
      <c r="VSP57" s="146"/>
      <c r="VSQ57" s="146"/>
      <c r="VSR57" s="146"/>
      <c r="VSS57" s="146"/>
      <c r="VST57" s="146"/>
      <c r="VSU57" s="146"/>
      <c r="VSV57" s="146"/>
      <c r="VSW57" s="146"/>
      <c r="VSX57" s="146"/>
      <c r="VSY57" s="146"/>
      <c r="VSZ57" s="146"/>
      <c r="VTA57" s="146"/>
      <c r="VTB57" s="146"/>
      <c r="VTC57" s="146"/>
      <c r="VTD57" s="146"/>
      <c r="VTE57" s="146"/>
      <c r="VTF57" s="146"/>
      <c r="VTG57" s="146"/>
      <c r="VTH57" s="146"/>
      <c r="VTI57" s="146"/>
      <c r="VTJ57" s="146"/>
      <c r="VTK57" s="146"/>
      <c r="VTL57" s="146"/>
      <c r="VTM57" s="146"/>
      <c r="VTN57" s="146"/>
      <c r="VTO57" s="146"/>
      <c r="VTP57" s="146"/>
      <c r="VTQ57" s="146"/>
      <c r="VTR57" s="146"/>
      <c r="VTS57" s="146"/>
      <c r="VTT57" s="146"/>
      <c r="VTU57" s="146"/>
      <c r="VTV57" s="146"/>
      <c r="VTW57" s="146"/>
      <c r="VTX57" s="146"/>
      <c r="VTY57" s="146"/>
      <c r="VTZ57" s="146"/>
      <c r="VUA57" s="146"/>
      <c r="VUB57" s="146"/>
      <c r="VUC57" s="146"/>
      <c r="VUD57" s="146"/>
      <c r="VUE57" s="146"/>
      <c r="VUF57" s="146"/>
      <c r="VUG57" s="146"/>
      <c r="VUH57" s="146"/>
      <c r="VUI57" s="146"/>
      <c r="VUJ57" s="146"/>
      <c r="VUK57" s="146"/>
      <c r="VUL57" s="146"/>
      <c r="VUM57" s="146"/>
      <c r="VUN57" s="146"/>
      <c r="VUO57" s="146"/>
      <c r="VUP57" s="146"/>
      <c r="VUQ57" s="146"/>
      <c r="VUR57" s="146"/>
      <c r="VUS57" s="146"/>
      <c r="VUT57" s="146"/>
      <c r="VUU57" s="146"/>
      <c r="VUV57" s="146"/>
      <c r="VUW57" s="146"/>
      <c r="VUX57" s="146"/>
      <c r="VUY57" s="146"/>
      <c r="VUZ57" s="146"/>
      <c r="VVA57" s="146"/>
      <c r="VVB57" s="146"/>
      <c r="VVC57" s="146"/>
      <c r="VVD57" s="146"/>
      <c r="VVE57" s="146"/>
      <c r="VVF57" s="146"/>
      <c r="VVG57" s="146"/>
      <c r="VVH57" s="146"/>
      <c r="VVI57" s="146"/>
      <c r="VVJ57" s="146"/>
      <c r="VVK57" s="146"/>
      <c r="VVL57" s="146"/>
      <c r="VVM57" s="146"/>
      <c r="VVN57" s="146"/>
      <c r="VVO57" s="146"/>
      <c r="VVP57" s="146"/>
      <c r="VVQ57" s="146"/>
      <c r="VVR57" s="146"/>
      <c r="VVS57" s="146"/>
      <c r="VVT57" s="146"/>
      <c r="VVU57" s="146"/>
      <c r="VVV57" s="146"/>
      <c r="VVW57" s="146"/>
      <c r="VVX57" s="146"/>
      <c r="VVY57" s="146"/>
      <c r="VVZ57" s="146"/>
      <c r="VWA57" s="146"/>
      <c r="VWB57" s="146"/>
      <c r="VWC57" s="146"/>
      <c r="VWD57" s="146"/>
      <c r="VWE57" s="146"/>
      <c r="VWF57" s="146"/>
      <c r="VWG57" s="146"/>
      <c r="VWH57" s="146"/>
      <c r="VWI57" s="146"/>
      <c r="VWJ57" s="146"/>
      <c r="VWK57" s="146"/>
      <c r="VWL57" s="146"/>
      <c r="VWM57" s="146"/>
      <c r="VWN57" s="146"/>
      <c r="VWO57" s="146"/>
      <c r="VWP57" s="146"/>
      <c r="VWQ57" s="146"/>
      <c r="VWR57" s="146"/>
      <c r="VWS57" s="146"/>
      <c r="VWT57" s="146"/>
      <c r="VWU57" s="146"/>
      <c r="VWV57" s="146"/>
      <c r="VWW57" s="146"/>
      <c r="VWX57" s="146"/>
      <c r="VWY57" s="146"/>
      <c r="VWZ57" s="146"/>
      <c r="VXA57" s="146"/>
      <c r="VXB57" s="146"/>
      <c r="VXC57" s="146"/>
      <c r="VXD57" s="146"/>
      <c r="VXE57" s="146"/>
      <c r="VXF57" s="146"/>
      <c r="VXG57" s="146"/>
      <c r="VXH57" s="146"/>
      <c r="VXI57" s="146"/>
      <c r="VXJ57" s="146"/>
      <c r="VXK57" s="146"/>
      <c r="VXL57" s="146"/>
      <c r="VXM57" s="146"/>
      <c r="VXN57" s="146"/>
      <c r="VXO57" s="146"/>
      <c r="VXP57" s="146"/>
      <c r="VXQ57" s="146"/>
      <c r="VXR57" s="146"/>
      <c r="VXS57" s="146"/>
      <c r="VXT57" s="146"/>
      <c r="VXU57" s="146"/>
      <c r="VXV57" s="146"/>
      <c r="VXW57" s="146"/>
      <c r="VXX57" s="146"/>
      <c r="VXY57" s="146"/>
      <c r="VXZ57" s="146"/>
      <c r="VYA57" s="146"/>
      <c r="VYB57" s="146"/>
      <c r="VYC57" s="146"/>
      <c r="VYD57" s="146"/>
      <c r="VYE57" s="146"/>
      <c r="VYF57" s="146"/>
      <c r="VYG57" s="146"/>
      <c r="VYH57" s="146"/>
      <c r="VYI57" s="146"/>
      <c r="VYJ57" s="146"/>
      <c r="VYK57" s="146"/>
      <c r="VYL57" s="146"/>
      <c r="VYM57" s="146"/>
      <c r="VYN57" s="146"/>
      <c r="VYO57" s="146"/>
      <c r="VYP57" s="146"/>
      <c r="VYQ57" s="146"/>
      <c r="VYR57" s="146"/>
      <c r="VYS57" s="146"/>
      <c r="VYT57" s="146"/>
      <c r="VYU57" s="146"/>
      <c r="VYV57" s="146"/>
      <c r="VYW57" s="146"/>
      <c r="VYX57" s="146"/>
      <c r="VYY57" s="146"/>
      <c r="VYZ57" s="146"/>
      <c r="VZA57" s="146"/>
      <c r="VZB57" s="146"/>
      <c r="VZC57" s="146"/>
      <c r="VZD57" s="146"/>
      <c r="VZE57" s="146"/>
      <c r="VZF57" s="146"/>
      <c r="VZG57" s="146"/>
      <c r="VZH57" s="146"/>
      <c r="VZI57" s="146"/>
      <c r="VZJ57" s="146"/>
      <c r="VZK57" s="146"/>
      <c r="VZL57" s="146"/>
      <c r="VZM57" s="146"/>
      <c r="VZN57" s="146"/>
      <c r="VZO57" s="146"/>
      <c r="VZP57" s="146"/>
      <c r="VZQ57" s="146"/>
      <c r="VZR57" s="146"/>
      <c r="VZS57" s="146"/>
      <c r="VZT57" s="146"/>
      <c r="VZU57" s="146"/>
      <c r="VZV57" s="146"/>
      <c r="VZW57" s="146"/>
      <c r="VZX57" s="146"/>
      <c r="VZY57" s="146"/>
      <c r="VZZ57" s="146"/>
      <c r="WAA57" s="146"/>
      <c r="WAB57" s="146"/>
      <c r="WAC57" s="146"/>
      <c r="WAD57" s="146"/>
      <c r="WAE57" s="146"/>
      <c r="WAF57" s="146"/>
      <c r="WAG57" s="146"/>
      <c r="WAH57" s="146"/>
      <c r="WAI57" s="146"/>
      <c r="WAJ57" s="146"/>
      <c r="WAK57" s="146"/>
      <c r="WAL57" s="146"/>
      <c r="WAM57" s="146"/>
      <c r="WAN57" s="146"/>
      <c r="WAO57" s="146"/>
      <c r="WAP57" s="146"/>
      <c r="WAQ57" s="146"/>
      <c r="WAR57" s="146"/>
      <c r="WAS57" s="146"/>
      <c r="WAT57" s="146"/>
      <c r="WAU57" s="146"/>
      <c r="WAV57" s="146"/>
      <c r="WAW57" s="146"/>
      <c r="WAX57" s="146"/>
      <c r="WAY57" s="146"/>
      <c r="WAZ57" s="146"/>
      <c r="WBA57" s="146"/>
      <c r="WBB57" s="146"/>
      <c r="WBC57" s="146"/>
      <c r="WBD57" s="146"/>
      <c r="WBE57" s="146"/>
      <c r="WBF57" s="146"/>
      <c r="WBG57" s="146"/>
      <c r="WBH57" s="146"/>
      <c r="WBI57" s="146"/>
      <c r="WBJ57" s="146"/>
      <c r="WBK57" s="146"/>
      <c r="WBL57" s="146"/>
      <c r="WBM57" s="146"/>
      <c r="WBN57" s="146"/>
      <c r="WBO57" s="146"/>
      <c r="WBP57" s="146"/>
      <c r="WBQ57" s="146"/>
      <c r="WBR57" s="146"/>
      <c r="WBS57" s="146"/>
      <c r="WBT57" s="146"/>
      <c r="WBU57" s="146"/>
      <c r="WBV57" s="146"/>
      <c r="WBW57" s="146"/>
      <c r="WBX57" s="146"/>
      <c r="WBY57" s="146"/>
      <c r="WBZ57" s="146"/>
      <c r="WCA57" s="146"/>
      <c r="WCB57" s="146"/>
      <c r="WCC57" s="146"/>
      <c r="WCD57" s="146"/>
      <c r="WCE57" s="146"/>
      <c r="WCF57" s="146"/>
      <c r="WCG57" s="146"/>
      <c r="WCH57" s="146"/>
      <c r="WCI57" s="146"/>
      <c r="WCJ57" s="146"/>
      <c r="WCK57" s="146"/>
      <c r="WCL57" s="146"/>
      <c r="WCM57" s="146"/>
      <c r="WCN57" s="146"/>
      <c r="WCO57" s="146"/>
      <c r="WCP57" s="146"/>
      <c r="WCQ57" s="146"/>
      <c r="WCR57" s="146"/>
      <c r="WCS57" s="146"/>
      <c r="WCT57" s="146"/>
      <c r="WCU57" s="146"/>
      <c r="WCV57" s="146"/>
      <c r="WCW57" s="146"/>
      <c r="WCX57" s="146"/>
      <c r="WCY57" s="146"/>
      <c r="WCZ57" s="146"/>
      <c r="WDA57" s="146"/>
      <c r="WDB57" s="146"/>
      <c r="WDC57" s="146"/>
      <c r="WDD57" s="146"/>
      <c r="WDE57" s="146"/>
      <c r="WDF57" s="146"/>
      <c r="WDG57" s="146"/>
      <c r="WDH57" s="146"/>
      <c r="WDI57" s="146"/>
      <c r="WDJ57" s="146"/>
      <c r="WDK57" s="146"/>
      <c r="WDL57" s="146"/>
      <c r="WDM57" s="146"/>
      <c r="WDN57" s="146"/>
      <c r="WDO57" s="146"/>
      <c r="WDP57" s="146"/>
      <c r="WDQ57" s="146"/>
      <c r="WDR57" s="146"/>
      <c r="WDS57" s="146"/>
      <c r="WDT57" s="146"/>
      <c r="WDU57" s="146"/>
      <c r="WDV57" s="146"/>
      <c r="WDW57" s="146"/>
      <c r="WDX57" s="146"/>
      <c r="WDY57" s="146"/>
      <c r="WDZ57" s="146"/>
      <c r="WEA57" s="146"/>
      <c r="WEB57" s="146"/>
      <c r="WEC57" s="146"/>
      <c r="WED57" s="146"/>
      <c r="WEE57" s="146"/>
      <c r="WEF57" s="146"/>
      <c r="WEG57" s="146"/>
      <c r="WEH57" s="146"/>
      <c r="WEI57" s="146"/>
      <c r="WEJ57" s="146"/>
      <c r="WEK57" s="146"/>
      <c r="WEL57" s="146"/>
      <c r="WEM57" s="146"/>
      <c r="WEN57" s="146"/>
      <c r="WEO57" s="146"/>
      <c r="WEP57" s="146"/>
      <c r="WEQ57" s="146"/>
      <c r="WER57" s="146"/>
      <c r="WES57" s="146"/>
      <c r="WET57" s="146"/>
      <c r="WEU57" s="146"/>
      <c r="WEV57" s="146"/>
      <c r="WEW57" s="146"/>
      <c r="WEX57" s="146"/>
      <c r="WEY57" s="146"/>
      <c r="WEZ57" s="146"/>
      <c r="WFA57" s="146"/>
      <c r="WFB57" s="146"/>
      <c r="WFC57" s="146"/>
      <c r="WFD57" s="146"/>
      <c r="WFE57" s="146"/>
      <c r="WFF57" s="146"/>
      <c r="WFG57" s="146"/>
      <c r="WFH57" s="146"/>
      <c r="WFI57" s="146"/>
      <c r="WFJ57" s="146"/>
      <c r="WFK57" s="146"/>
      <c r="WFL57" s="146"/>
      <c r="WFM57" s="146"/>
      <c r="WFN57" s="146"/>
      <c r="WFO57" s="146"/>
      <c r="WFP57" s="146"/>
      <c r="WFQ57" s="146"/>
      <c r="WFR57" s="146"/>
      <c r="WFS57" s="146"/>
      <c r="WFT57" s="146"/>
      <c r="WFU57" s="146"/>
      <c r="WFV57" s="146"/>
      <c r="WFW57" s="146"/>
      <c r="WFX57" s="146"/>
      <c r="WFY57" s="146"/>
      <c r="WFZ57" s="146"/>
      <c r="WGA57" s="146"/>
      <c r="WGB57" s="146"/>
      <c r="WGC57" s="146"/>
      <c r="WGD57" s="146"/>
      <c r="WGE57" s="146"/>
      <c r="WGF57" s="146"/>
      <c r="WGG57" s="146"/>
      <c r="WGH57" s="146"/>
      <c r="WGI57" s="146"/>
      <c r="WGJ57" s="146"/>
      <c r="WGK57" s="146"/>
      <c r="WGL57" s="146"/>
      <c r="WGM57" s="146"/>
      <c r="WGN57" s="146"/>
      <c r="WGO57" s="146"/>
      <c r="WGP57" s="146"/>
      <c r="WGQ57" s="146"/>
      <c r="WGR57" s="146"/>
      <c r="WGS57" s="146"/>
      <c r="WGT57" s="146"/>
      <c r="WGU57" s="146"/>
      <c r="WGV57" s="146"/>
      <c r="WGW57" s="146"/>
      <c r="WGX57" s="146"/>
      <c r="WGY57" s="146"/>
      <c r="WGZ57" s="146"/>
      <c r="WHA57" s="146"/>
      <c r="WHB57" s="146"/>
      <c r="WHC57" s="146"/>
      <c r="WHD57" s="146"/>
      <c r="WHE57" s="146"/>
      <c r="WHF57" s="146"/>
      <c r="WHG57" s="146"/>
      <c r="WHH57" s="146"/>
      <c r="WHI57" s="146"/>
      <c r="WHJ57" s="146"/>
      <c r="WHK57" s="146"/>
      <c r="WHL57" s="146"/>
      <c r="WHM57" s="146"/>
      <c r="WHN57" s="146"/>
      <c r="WHO57" s="146"/>
      <c r="WHP57" s="146"/>
      <c r="WHQ57" s="146"/>
      <c r="WHR57" s="146"/>
      <c r="WHS57" s="146"/>
      <c r="WHT57" s="146"/>
      <c r="WHU57" s="146"/>
      <c r="WHV57" s="146"/>
      <c r="WHW57" s="146"/>
      <c r="WHX57" s="146"/>
      <c r="WHY57" s="146"/>
      <c r="WHZ57" s="146"/>
      <c r="WIA57" s="146"/>
      <c r="WIB57" s="146"/>
      <c r="WIC57" s="146"/>
      <c r="WID57" s="146"/>
      <c r="WIE57" s="146"/>
      <c r="WIF57" s="146"/>
      <c r="WIG57" s="146"/>
      <c r="WIH57" s="146"/>
      <c r="WII57" s="146"/>
      <c r="WIJ57" s="146"/>
      <c r="WIK57" s="146"/>
      <c r="WIL57" s="146"/>
      <c r="WIM57" s="146"/>
      <c r="WIN57" s="146"/>
      <c r="WIO57" s="146"/>
      <c r="WIP57" s="146"/>
      <c r="WIQ57" s="146"/>
      <c r="WIR57" s="146"/>
      <c r="WIS57" s="146"/>
      <c r="WIT57" s="146"/>
      <c r="WIU57" s="146"/>
      <c r="WIV57" s="146"/>
      <c r="WIW57" s="146"/>
      <c r="WIX57" s="146"/>
      <c r="WIY57" s="146"/>
      <c r="WIZ57" s="146"/>
      <c r="WJA57" s="146"/>
      <c r="WJB57" s="146"/>
      <c r="WJC57" s="146"/>
      <c r="WJD57" s="146"/>
      <c r="WJE57" s="146"/>
      <c r="WJF57" s="146"/>
      <c r="WJG57" s="146"/>
      <c r="WJH57" s="146"/>
      <c r="WJI57" s="146"/>
      <c r="WJJ57" s="146"/>
      <c r="WJK57" s="146"/>
      <c r="WJL57" s="146"/>
      <c r="WJM57" s="146"/>
      <c r="WJN57" s="146"/>
      <c r="WJO57" s="146"/>
      <c r="WJP57" s="146"/>
      <c r="WJQ57" s="146"/>
      <c r="WJR57" s="146"/>
      <c r="WJS57" s="146"/>
      <c r="WJT57" s="146"/>
      <c r="WJU57" s="146"/>
      <c r="WJV57" s="146"/>
      <c r="WJW57" s="146"/>
      <c r="WJX57" s="146"/>
      <c r="WJY57" s="146"/>
      <c r="WJZ57" s="146"/>
      <c r="WKA57" s="146"/>
      <c r="WKB57" s="146"/>
      <c r="WKC57" s="146"/>
      <c r="WKD57" s="146"/>
      <c r="WKE57" s="146"/>
      <c r="WKF57" s="146"/>
      <c r="WKG57" s="146"/>
      <c r="WKH57" s="146"/>
      <c r="WKI57" s="146"/>
      <c r="WKJ57" s="146"/>
      <c r="WKK57" s="146"/>
      <c r="WKL57" s="146"/>
      <c r="WKM57" s="146"/>
      <c r="WKN57" s="146"/>
      <c r="WKO57" s="146"/>
      <c r="WKP57" s="146"/>
      <c r="WKQ57" s="146"/>
      <c r="WKR57" s="146"/>
      <c r="WKS57" s="146"/>
      <c r="WKT57" s="146"/>
      <c r="WKU57" s="146"/>
      <c r="WKV57" s="146"/>
      <c r="WKW57" s="146"/>
      <c r="WKX57" s="146"/>
      <c r="WKY57" s="146"/>
      <c r="WKZ57" s="146"/>
      <c r="WLA57" s="146"/>
      <c r="WLB57" s="146"/>
      <c r="WLC57" s="146"/>
      <c r="WLD57" s="146"/>
      <c r="WLE57" s="146"/>
      <c r="WLF57" s="146"/>
      <c r="WLG57" s="146"/>
      <c r="WLH57" s="146"/>
      <c r="WLI57" s="146"/>
      <c r="WLJ57" s="146"/>
      <c r="WLK57" s="146"/>
      <c r="WLL57" s="146"/>
      <c r="WLM57" s="146"/>
      <c r="WLN57" s="146"/>
      <c r="WLO57" s="146"/>
      <c r="WLP57" s="146"/>
      <c r="WLQ57" s="146"/>
      <c r="WLR57" s="146"/>
      <c r="WLS57" s="146"/>
      <c r="WLT57" s="146"/>
      <c r="WLU57" s="146"/>
      <c r="WLV57" s="146"/>
      <c r="WLW57" s="146"/>
      <c r="WLX57" s="146"/>
      <c r="WLY57" s="146"/>
      <c r="WLZ57" s="146"/>
      <c r="WMA57" s="146"/>
      <c r="WMB57" s="146"/>
      <c r="WMC57" s="146"/>
      <c r="WMD57" s="146"/>
      <c r="WME57" s="146"/>
      <c r="WMF57" s="146"/>
      <c r="WMG57" s="146"/>
      <c r="WMH57" s="146"/>
      <c r="WMI57" s="146"/>
      <c r="WMJ57" s="146"/>
      <c r="WMK57" s="146"/>
      <c r="WML57" s="146"/>
      <c r="WMM57" s="146"/>
      <c r="WMN57" s="146"/>
      <c r="WMO57" s="146"/>
      <c r="WMP57" s="146"/>
      <c r="WMQ57" s="146"/>
      <c r="WMR57" s="146"/>
      <c r="WMS57" s="146"/>
      <c r="WMT57" s="146"/>
      <c r="WMU57" s="146"/>
      <c r="WMV57" s="146"/>
      <c r="WMW57" s="146"/>
      <c r="WMX57" s="146"/>
      <c r="WMY57" s="146"/>
      <c r="WMZ57" s="146"/>
      <c r="WNA57" s="146"/>
      <c r="WNB57" s="146"/>
      <c r="WNC57" s="146"/>
      <c r="WND57" s="146"/>
      <c r="WNE57" s="146"/>
      <c r="WNF57" s="146"/>
      <c r="WNG57" s="146"/>
      <c r="WNH57" s="146"/>
      <c r="WNI57" s="146"/>
      <c r="WNJ57" s="146"/>
      <c r="WNK57" s="146"/>
      <c r="WNL57" s="146"/>
      <c r="WNM57" s="146"/>
      <c r="WNN57" s="146"/>
      <c r="WNO57" s="146"/>
      <c r="WNP57" s="146"/>
      <c r="WNQ57" s="146"/>
      <c r="WNR57" s="146"/>
      <c r="WNS57" s="146"/>
      <c r="WNT57" s="146"/>
      <c r="WNU57" s="146"/>
      <c r="WNV57" s="146"/>
      <c r="WNW57" s="146"/>
      <c r="WNX57" s="146"/>
      <c r="WNY57" s="146"/>
      <c r="WNZ57" s="146"/>
      <c r="WOA57" s="146"/>
      <c r="WOB57" s="146"/>
      <c r="WOC57" s="146"/>
      <c r="WOD57" s="146"/>
      <c r="WOE57" s="146"/>
      <c r="WOF57" s="146"/>
      <c r="WOG57" s="146"/>
      <c r="WOH57" s="146"/>
      <c r="WOI57" s="146"/>
      <c r="WOJ57" s="146"/>
      <c r="WOK57" s="146"/>
      <c r="WOL57" s="146"/>
      <c r="WOM57" s="146"/>
      <c r="WON57" s="146"/>
      <c r="WOO57" s="146"/>
      <c r="WOP57" s="146"/>
      <c r="WOQ57" s="146"/>
      <c r="WOR57" s="146"/>
      <c r="WOS57" s="146"/>
      <c r="WOT57" s="146"/>
      <c r="WOU57" s="146"/>
      <c r="WOV57" s="146"/>
      <c r="WOW57" s="146"/>
      <c r="WOX57" s="146"/>
      <c r="WOY57" s="146"/>
      <c r="WOZ57" s="146"/>
      <c r="WPA57" s="146"/>
      <c r="WPB57" s="146"/>
      <c r="WPC57" s="146"/>
      <c r="WPD57" s="146"/>
      <c r="WPE57" s="146"/>
      <c r="WPF57" s="146"/>
      <c r="WPG57" s="146"/>
      <c r="WPH57" s="146"/>
      <c r="WPI57" s="146"/>
      <c r="WPJ57" s="146"/>
      <c r="WPK57" s="146"/>
      <c r="WPL57" s="146"/>
      <c r="WPM57" s="146"/>
      <c r="WPN57" s="146"/>
      <c r="WPO57" s="146"/>
      <c r="WPP57" s="146"/>
      <c r="WPQ57" s="146"/>
      <c r="WPR57" s="146"/>
      <c r="WPS57" s="146"/>
      <c r="WPT57" s="146"/>
      <c r="WPU57" s="146"/>
      <c r="WPV57" s="146"/>
      <c r="WPW57" s="146"/>
      <c r="WPX57" s="146"/>
      <c r="WPY57" s="146"/>
      <c r="WPZ57" s="146"/>
      <c r="WQA57" s="146"/>
      <c r="WQB57" s="146"/>
      <c r="WQC57" s="146"/>
      <c r="WQD57" s="146"/>
      <c r="WQE57" s="146"/>
      <c r="WQF57" s="146"/>
      <c r="WQG57" s="146"/>
      <c r="WQH57" s="146"/>
      <c r="WQI57" s="146"/>
      <c r="WQJ57" s="146"/>
      <c r="WQK57" s="146"/>
      <c r="WQL57" s="146"/>
      <c r="WQM57" s="146"/>
      <c r="WQN57" s="146"/>
      <c r="WQO57" s="146"/>
      <c r="WQP57" s="146"/>
      <c r="WQQ57" s="146"/>
      <c r="WQR57" s="146"/>
      <c r="WQS57" s="146"/>
      <c r="WQT57" s="146"/>
      <c r="WQU57" s="146"/>
      <c r="WQV57" s="146"/>
      <c r="WQW57" s="146"/>
      <c r="WQX57" s="146"/>
      <c r="WQY57" s="146"/>
      <c r="WQZ57" s="146"/>
      <c r="WRA57" s="146"/>
      <c r="WRB57" s="146"/>
      <c r="WRC57" s="146"/>
      <c r="WRD57" s="146"/>
      <c r="WRE57" s="146"/>
      <c r="WRF57" s="146"/>
      <c r="WRG57" s="146"/>
      <c r="WRH57" s="146"/>
      <c r="WRI57" s="146"/>
      <c r="WRJ57" s="146"/>
      <c r="WRK57" s="146"/>
      <c r="WRL57" s="146"/>
      <c r="WRM57" s="146"/>
      <c r="WRN57" s="146"/>
      <c r="WRO57" s="146"/>
      <c r="WRP57" s="146"/>
      <c r="WRQ57" s="146"/>
      <c r="WRR57" s="146"/>
      <c r="WRS57" s="146"/>
      <c r="WRT57" s="146"/>
      <c r="WRU57" s="146"/>
      <c r="WRV57" s="146"/>
      <c r="WRW57" s="146"/>
      <c r="WRX57" s="146"/>
      <c r="WRY57" s="146"/>
      <c r="WRZ57" s="146"/>
      <c r="WSA57" s="146"/>
      <c r="WSB57" s="146"/>
      <c r="WSC57" s="146"/>
      <c r="WSD57" s="146"/>
      <c r="WSE57" s="146"/>
      <c r="WSF57" s="146"/>
      <c r="WSG57" s="146"/>
      <c r="WSH57" s="146"/>
      <c r="WSI57" s="146"/>
      <c r="WSJ57" s="146"/>
      <c r="WSK57" s="146"/>
      <c r="WSL57" s="146"/>
      <c r="WSM57" s="146"/>
      <c r="WSN57" s="146"/>
      <c r="WSO57" s="146"/>
      <c r="WSP57" s="146"/>
      <c r="WSQ57" s="146"/>
      <c r="WSR57" s="146"/>
      <c r="WSS57" s="146"/>
      <c r="WST57" s="146"/>
      <c r="WSU57" s="146"/>
      <c r="WSV57" s="146"/>
      <c r="WSW57" s="146"/>
      <c r="WSX57" s="146"/>
      <c r="WSY57" s="146"/>
      <c r="WSZ57" s="146"/>
      <c r="WTA57" s="146"/>
      <c r="WTB57" s="146"/>
      <c r="WTC57" s="146"/>
      <c r="WTD57" s="146"/>
      <c r="WTE57" s="146"/>
      <c r="WTF57" s="146"/>
      <c r="WTG57" s="146"/>
      <c r="WTH57" s="146"/>
      <c r="WTI57" s="146"/>
      <c r="WTJ57" s="146"/>
      <c r="WTK57" s="146"/>
      <c r="WTL57" s="146"/>
      <c r="WTM57" s="146"/>
      <c r="WTN57" s="146"/>
      <c r="WTO57" s="146"/>
      <c r="WTP57" s="146"/>
      <c r="WTQ57" s="146"/>
      <c r="WTR57" s="146"/>
      <c r="WTS57" s="146"/>
      <c r="WTT57" s="146"/>
      <c r="WTU57" s="146"/>
      <c r="WTV57" s="146"/>
      <c r="WTW57" s="146"/>
      <c r="WTX57" s="146"/>
      <c r="WTY57" s="146"/>
      <c r="WTZ57" s="146"/>
      <c r="WUA57" s="146"/>
      <c r="WUB57" s="146"/>
      <c r="WUC57" s="146"/>
      <c r="WUD57" s="146"/>
      <c r="WUE57" s="146"/>
      <c r="WUF57" s="146"/>
      <c r="WUG57" s="146"/>
      <c r="WUH57" s="146"/>
      <c r="WUI57" s="146"/>
      <c r="WUJ57" s="146"/>
      <c r="WUK57" s="146"/>
      <c r="WUL57" s="146"/>
      <c r="WUM57" s="146"/>
      <c r="WUN57" s="146"/>
      <c r="WUO57" s="146"/>
      <c r="WUP57" s="146"/>
      <c r="WUQ57" s="146"/>
      <c r="WUR57" s="146"/>
      <c r="WUS57" s="146"/>
      <c r="WUT57" s="146"/>
      <c r="WUU57" s="146"/>
      <c r="WUV57" s="146"/>
      <c r="WUW57" s="146"/>
      <c r="WUX57" s="146"/>
      <c r="WUY57" s="146"/>
      <c r="WUZ57" s="146"/>
      <c r="WVA57" s="146"/>
      <c r="WVB57" s="146"/>
      <c r="WVC57" s="146"/>
      <c r="WVD57" s="146"/>
      <c r="WVE57" s="146"/>
      <c r="WVF57" s="146"/>
      <c r="WVG57" s="146"/>
      <c r="WVH57" s="146"/>
      <c r="WVI57" s="146"/>
      <c r="WVJ57" s="146"/>
      <c r="WVK57" s="146"/>
      <c r="WVL57" s="146"/>
      <c r="WVM57" s="146"/>
      <c r="WVN57" s="146"/>
      <c r="WVO57" s="146"/>
      <c r="WVP57" s="146"/>
      <c r="WVQ57" s="146"/>
      <c r="WVR57" s="146"/>
      <c r="WVS57" s="146"/>
      <c r="WVT57" s="146"/>
      <c r="WVU57" s="146"/>
      <c r="WVV57" s="146"/>
      <c r="WVW57" s="146"/>
      <c r="WVX57" s="146"/>
      <c r="WVY57" s="146"/>
      <c r="WVZ57" s="146"/>
      <c r="WWA57" s="146"/>
      <c r="WWB57" s="146"/>
      <c r="WWC57" s="146"/>
      <c r="WWD57" s="146"/>
      <c r="WWE57" s="146"/>
      <c r="WWF57" s="146"/>
      <c r="WWG57" s="146"/>
      <c r="WWH57" s="146"/>
      <c r="WWI57" s="146"/>
      <c r="WWJ57" s="146"/>
      <c r="WWK57" s="146"/>
      <c r="WWL57" s="146"/>
      <c r="WWM57" s="146"/>
      <c r="WWN57" s="146"/>
      <c r="WWO57" s="146"/>
      <c r="WWP57" s="146"/>
      <c r="WWQ57" s="146"/>
      <c r="WWR57" s="146"/>
      <c r="WWS57" s="146"/>
      <c r="WWT57" s="146"/>
      <c r="WWU57" s="146"/>
      <c r="WWV57" s="146"/>
      <c r="WWW57" s="146"/>
      <c r="WWX57" s="146"/>
      <c r="WWY57" s="146"/>
      <c r="WWZ57" s="146"/>
      <c r="WXA57" s="146"/>
      <c r="WXB57" s="146"/>
      <c r="WXC57" s="146"/>
      <c r="WXD57" s="146"/>
      <c r="WXE57" s="146"/>
      <c r="WXF57" s="146"/>
      <c r="WXG57" s="146"/>
      <c r="WXH57" s="146"/>
      <c r="WXI57" s="146"/>
      <c r="WXJ57" s="146"/>
      <c r="WXK57" s="146"/>
      <c r="WXL57" s="146"/>
      <c r="WXM57" s="146"/>
      <c r="WXN57" s="146"/>
      <c r="WXO57" s="146"/>
      <c r="WXP57" s="146"/>
      <c r="WXQ57" s="146"/>
      <c r="WXR57" s="146"/>
      <c r="WXS57" s="146"/>
      <c r="WXT57" s="146"/>
      <c r="WXU57" s="146"/>
      <c r="WXV57" s="146"/>
      <c r="WXW57" s="146"/>
      <c r="WXX57" s="146"/>
      <c r="WXY57" s="146"/>
      <c r="WXZ57" s="146"/>
      <c r="WYA57" s="146"/>
      <c r="WYB57" s="146"/>
      <c r="WYC57" s="146"/>
      <c r="WYD57" s="146"/>
      <c r="WYE57" s="146"/>
      <c r="WYF57" s="146"/>
      <c r="WYG57" s="146"/>
      <c r="WYH57" s="146"/>
      <c r="WYI57" s="146"/>
      <c r="WYJ57" s="146"/>
      <c r="WYK57" s="146"/>
      <c r="WYL57" s="146"/>
      <c r="WYM57" s="146"/>
      <c r="WYN57" s="146"/>
      <c r="WYO57" s="146"/>
      <c r="WYP57" s="146"/>
      <c r="WYQ57" s="146"/>
      <c r="WYR57" s="146"/>
      <c r="WYS57" s="146"/>
      <c r="WYT57" s="146"/>
      <c r="WYU57" s="146"/>
      <c r="WYV57" s="146"/>
      <c r="WYW57" s="146"/>
      <c r="WYX57" s="146"/>
      <c r="WYY57" s="146"/>
      <c r="WYZ57" s="146"/>
      <c r="WZA57" s="146"/>
      <c r="WZB57" s="146"/>
      <c r="WZC57" s="146"/>
      <c r="WZD57" s="146"/>
      <c r="WZE57" s="146"/>
      <c r="WZF57" s="146"/>
      <c r="WZG57" s="146"/>
      <c r="WZH57" s="146"/>
      <c r="WZI57" s="146"/>
      <c r="WZJ57" s="146"/>
      <c r="WZK57" s="146"/>
      <c r="WZL57" s="146"/>
      <c r="WZM57" s="146"/>
      <c r="WZN57" s="146"/>
      <c r="WZO57" s="146"/>
      <c r="WZP57" s="146"/>
      <c r="WZQ57" s="146"/>
      <c r="WZR57" s="146"/>
      <c r="WZS57" s="146"/>
      <c r="WZT57" s="146"/>
      <c r="WZU57" s="146"/>
      <c r="WZV57" s="146"/>
      <c r="WZW57" s="146"/>
      <c r="WZX57" s="146"/>
      <c r="WZY57" s="146"/>
      <c r="WZZ57" s="146"/>
      <c r="XAA57" s="146"/>
      <c r="XAB57" s="146"/>
      <c r="XAC57" s="146"/>
      <c r="XAD57" s="146"/>
      <c r="XAE57" s="146"/>
      <c r="XAF57" s="146"/>
      <c r="XAG57" s="146"/>
      <c r="XAH57" s="146"/>
      <c r="XAI57" s="146"/>
      <c r="XAJ57" s="146"/>
      <c r="XAK57" s="146"/>
      <c r="XAL57" s="146"/>
      <c r="XAM57" s="146"/>
      <c r="XAN57" s="146"/>
      <c r="XAO57" s="146"/>
      <c r="XAP57" s="146"/>
      <c r="XAQ57" s="146"/>
      <c r="XAR57" s="146"/>
      <c r="XAS57" s="146"/>
      <c r="XAT57" s="146"/>
      <c r="XAU57" s="146"/>
      <c r="XAV57" s="146"/>
      <c r="XAW57" s="146"/>
      <c r="XAX57" s="146"/>
      <c r="XAY57" s="146"/>
      <c r="XAZ57" s="146"/>
      <c r="XBA57" s="146"/>
      <c r="XBB57" s="146"/>
      <c r="XBC57" s="146"/>
      <c r="XBD57" s="146"/>
      <c r="XBE57" s="146"/>
      <c r="XBF57" s="146"/>
      <c r="XBG57" s="146"/>
      <c r="XBH57" s="146"/>
      <c r="XBI57" s="146"/>
      <c r="XBJ57" s="146"/>
      <c r="XBK57" s="146"/>
      <c r="XBL57" s="146"/>
      <c r="XBM57" s="146"/>
      <c r="XBN57" s="146"/>
      <c r="XBO57" s="146"/>
      <c r="XBP57" s="146"/>
      <c r="XBQ57" s="146"/>
      <c r="XBR57" s="146"/>
      <c r="XBS57" s="146"/>
      <c r="XBT57" s="146"/>
      <c r="XBU57" s="146"/>
      <c r="XBV57" s="146"/>
      <c r="XBW57" s="146"/>
      <c r="XBX57" s="146"/>
      <c r="XBY57" s="146"/>
      <c r="XBZ57" s="146"/>
      <c r="XCA57" s="146"/>
      <c r="XCB57" s="146"/>
      <c r="XCC57" s="146"/>
      <c r="XCD57" s="146"/>
      <c r="XCE57" s="146"/>
      <c r="XCF57" s="146"/>
      <c r="XCG57" s="146"/>
      <c r="XCH57" s="146"/>
      <c r="XCI57" s="146"/>
      <c r="XCJ57" s="146"/>
      <c r="XCK57" s="146"/>
      <c r="XCL57" s="146"/>
      <c r="XCM57" s="146"/>
      <c r="XCN57" s="146"/>
      <c r="XCO57" s="146"/>
      <c r="XCP57" s="146"/>
      <c r="XCQ57" s="146"/>
      <c r="XCR57" s="146"/>
      <c r="XCS57" s="146"/>
      <c r="XCT57" s="146"/>
      <c r="XCU57" s="146"/>
      <c r="XCV57" s="146"/>
      <c r="XCW57" s="146"/>
      <c r="XCX57" s="146"/>
      <c r="XCY57" s="146"/>
      <c r="XCZ57" s="146"/>
      <c r="XDA57" s="146"/>
      <c r="XDB57" s="146"/>
      <c r="XDC57" s="146"/>
      <c r="XDD57" s="146"/>
      <c r="XDE57" s="146"/>
      <c r="XDF57" s="146"/>
      <c r="XDG57" s="146"/>
      <c r="XDH57" s="146"/>
      <c r="XDI57" s="146"/>
      <c r="XDJ57" s="146"/>
      <c r="XDK57" s="146"/>
      <c r="XDL57" s="146"/>
      <c r="XDM57" s="146"/>
      <c r="XDN57" s="146"/>
      <c r="XDO57" s="146"/>
      <c r="XDP57" s="146"/>
      <c r="XDQ57" s="146"/>
      <c r="XDR57" s="146"/>
      <c r="XDS57" s="146"/>
      <c r="XDT57" s="146"/>
      <c r="XDU57" s="146"/>
      <c r="XDV57" s="146"/>
      <c r="XDW57" s="146"/>
      <c r="XDX57" s="146"/>
      <c r="XDY57" s="146"/>
      <c r="XDZ57" s="146"/>
      <c r="XEA57" s="146"/>
      <c r="XEB57" s="146"/>
      <c r="XEC57" s="146"/>
      <c r="XED57" s="146"/>
      <c r="XEE57" s="146"/>
      <c r="XEF57" s="146"/>
      <c r="XEG57" s="146"/>
      <c r="XEH57" s="146"/>
      <c r="XEI57" s="146"/>
      <c r="XEJ57" s="146"/>
      <c r="XEK57" s="146"/>
      <c r="XEL57" s="146"/>
      <c r="XEM57" s="146"/>
      <c r="XEN57" s="146"/>
      <c r="XEO57" s="146"/>
      <c r="XEP57" s="146"/>
      <c r="XEQ57" s="146"/>
      <c r="XER57" s="146"/>
      <c r="XES57" s="146"/>
      <c r="XET57" s="146"/>
      <c r="XEU57" s="146"/>
      <c r="XEV57" s="146"/>
      <c r="XEW57" s="146"/>
      <c r="XEX57" s="146"/>
      <c r="XEY57" s="146"/>
      <c r="XEZ57" s="146"/>
      <c r="XFA57" s="146"/>
      <c r="XFB57" s="146"/>
      <c r="XFC57" s="146"/>
      <c r="XFD57" s="146"/>
    </row>
    <row r="58" spans="1:16384" x14ac:dyDescent="0.4">
      <c r="A58" s="149"/>
      <c r="B58" s="149" t="s">
        <v>191</v>
      </c>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c r="BK58" s="149"/>
      <c r="BL58" s="149"/>
      <c r="BM58" s="149"/>
      <c r="BN58" s="149"/>
      <c r="BO58" s="149"/>
      <c r="BP58" s="149"/>
      <c r="BQ58" s="146">
        <v>0</v>
      </c>
      <c r="BR58" s="146">
        <v>0</v>
      </c>
      <c r="BS58" s="146">
        <v>42</v>
      </c>
      <c r="BT58" s="146">
        <v>142</v>
      </c>
      <c r="BU58" s="146">
        <v>288</v>
      </c>
      <c r="BV58" s="146">
        <v>656</v>
      </c>
      <c r="BW58" s="146">
        <v>0</v>
      </c>
      <c r="BX58" s="146">
        <v>0</v>
      </c>
      <c r="BY58" s="146">
        <v>0</v>
      </c>
      <c r="BZ58" s="207">
        <v>0</v>
      </c>
      <c r="CA58" s="208">
        <v>0</v>
      </c>
      <c r="CB58" s="149"/>
      <c r="CC58" s="149"/>
      <c r="CD58" s="149"/>
      <c r="CE58" s="149"/>
      <c r="CF58" s="149"/>
      <c r="CG58" s="149"/>
      <c r="CH58" s="149"/>
      <c r="CI58" s="149"/>
      <c r="CJ58" s="149"/>
      <c r="CK58" s="149"/>
      <c r="CL58" s="149"/>
      <c r="CM58" s="149"/>
      <c r="CN58" s="149"/>
      <c r="CO58" s="149"/>
      <c r="CP58" s="149"/>
      <c r="CQ58" s="149"/>
      <c r="CR58" s="149"/>
      <c r="CS58" s="149"/>
      <c r="CT58" s="149"/>
      <c r="CU58" s="149"/>
      <c r="CV58" s="149"/>
      <c r="CW58" s="149"/>
      <c r="CX58" s="149"/>
      <c r="CY58" s="149"/>
      <c r="CZ58" s="149"/>
      <c r="DA58" s="149"/>
      <c r="DB58" s="149"/>
      <c r="DC58" s="149"/>
      <c r="DD58" s="149"/>
      <c r="DE58" s="149"/>
      <c r="DF58" s="149"/>
      <c r="DG58" s="149"/>
      <c r="DH58" s="149"/>
      <c r="DI58" s="149"/>
      <c r="DJ58" s="149"/>
      <c r="DK58" s="149"/>
      <c r="DL58" s="149"/>
      <c r="DM58" s="149"/>
      <c r="DN58" s="149"/>
      <c r="DO58" s="149"/>
      <c r="DP58" s="149"/>
      <c r="DQ58" s="149"/>
      <c r="DR58" s="149"/>
      <c r="DS58" s="149"/>
      <c r="DT58" s="149"/>
      <c r="DU58" s="149"/>
      <c r="DV58" s="149"/>
      <c r="DW58" s="149"/>
      <c r="DX58" s="149"/>
      <c r="DY58" s="149"/>
      <c r="DZ58" s="149"/>
      <c r="EA58" s="149"/>
      <c r="EB58" s="149"/>
      <c r="EC58" s="149"/>
      <c r="ED58" s="149"/>
      <c r="EE58" s="149"/>
      <c r="EF58" s="149"/>
      <c r="EG58" s="149"/>
      <c r="EH58" s="149"/>
      <c r="EI58" s="149"/>
      <c r="EJ58" s="149"/>
      <c r="EK58" s="149"/>
      <c r="EL58" s="149"/>
      <c r="EM58" s="149"/>
      <c r="EN58" s="149"/>
      <c r="EO58" s="149"/>
      <c r="EP58" s="149"/>
      <c r="EQ58" s="149"/>
      <c r="ER58" s="149"/>
      <c r="ES58" s="149"/>
      <c r="ET58" s="149"/>
      <c r="EU58" s="149"/>
      <c r="EV58" s="149"/>
      <c r="EW58" s="149"/>
      <c r="EX58" s="149"/>
      <c r="EY58" s="149"/>
      <c r="EZ58" s="149"/>
      <c r="FA58" s="149"/>
      <c r="FB58" s="149"/>
      <c r="FC58" s="149"/>
      <c r="FD58" s="149"/>
      <c r="FE58" s="149"/>
      <c r="FF58" s="149"/>
      <c r="FG58" s="149"/>
      <c r="FH58" s="149"/>
      <c r="FI58" s="149"/>
      <c r="FJ58" s="149"/>
      <c r="FK58" s="149"/>
      <c r="FL58" s="149"/>
      <c r="FM58" s="149"/>
      <c r="FN58" s="149"/>
      <c r="FO58" s="149"/>
      <c r="FP58" s="149"/>
      <c r="FQ58" s="149"/>
      <c r="FR58" s="149"/>
      <c r="FS58" s="149"/>
      <c r="FT58" s="149"/>
      <c r="FU58" s="149"/>
      <c r="FV58" s="149"/>
      <c r="FW58" s="149"/>
      <c r="FX58" s="149"/>
      <c r="FY58" s="149"/>
      <c r="FZ58" s="149"/>
      <c r="GA58" s="149"/>
      <c r="GB58" s="149"/>
      <c r="GC58" s="149"/>
      <c r="GD58" s="149"/>
      <c r="GE58" s="149"/>
      <c r="GF58" s="149"/>
      <c r="GG58" s="149"/>
      <c r="GH58" s="149"/>
      <c r="GI58" s="149"/>
      <c r="GJ58" s="149"/>
      <c r="GK58" s="149"/>
      <c r="GL58" s="149"/>
      <c r="GM58" s="149"/>
      <c r="GN58" s="149"/>
      <c r="GO58" s="149"/>
      <c r="GP58" s="149"/>
      <c r="GQ58" s="149"/>
      <c r="GR58" s="149"/>
      <c r="GS58" s="149"/>
      <c r="GT58" s="149"/>
      <c r="GU58" s="149"/>
      <c r="GV58" s="149"/>
      <c r="GW58" s="149"/>
      <c r="GX58" s="149"/>
      <c r="GY58" s="149"/>
      <c r="GZ58" s="149"/>
      <c r="HA58" s="149"/>
      <c r="HB58" s="149"/>
      <c r="HC58" s="149"/>
      <c r="HD58" s="149"/>
      <c r="HE58" s="149"/>
      <c r="HF58" s="149"/>
      <c r="HG58" s="149"/>
      <c r="HH58" s="149"/>
      <c r="HI58" s="149"/>
      <c r="HJ58" s="149"/>
      <c r="HK58" s="149"/>
      <c r="HL58" s="149"/>
      <c r="HM58" s="149"/>
      <c r="HN58" s="149"/>
      <c r="HO58" s="149"/>
      <c r="HP58" s="149"/>
      <c r="HQ58" s="149"/>
      <c r="HR58" s="149"/>
      <c r="HS58" s="149"/>
      <c r="HT58" s="149"/>
      <c r="HU58" s="149"/>
      <c r="HV58" s="149"/>
      <c r="HW58" s="149"/>
      <c r="HX58" s="149"/>
      <c r="HY58" s="149"/>
      <c r="HZ58" s="149"/>
      <c r="IA58" s="149"/>
      <c r="IB58" s="149"/>
      <c r="IC58" s="149"/>
      <c r="ID58" s="149"/>
      <c r="IE58" s="149"/>
      <c r="IF58" s="149"/>
      <c r="IG58" s="149"/>
      <c r="IH58" s="149"/>
      <c r="II58" s="149"/>
      <c r="IJ58" s="149"/>
      <c r="IK58" s="149"/>
      <c r="IL58" s="149"/>
      <c r="IM58" s="149"/>
      <c r="IN58" s="149"/>
      <c r="IO58" s="149"/>
      <c r="IP58" s="149"/>
      <c r="IQ58" s="149"/>
      <c r="IR58" s="149"/>
      <c r="IS58" s="149"/>
      <c r="IT58" s="149"/>
      <c r="IU58" s="149"/>
      <c r="IV58" s="149"/>
      <c r="IW58" s="149"/>
      <c r="IX58" s="149"/>
      <c r="IY58" s="149"/>
      <c r="IZ58" s="149"/>
      <c r="JA58" s="149"/>
      <c r="JB58" s="149"/>
      <c r="JC58" s="149"/>
      <c r="JD58" s="149"/>
      <c r="JE58" s="149"/>
      <c r="JF58" s="149"/>
      <c r="JG58" s="149"/>
      <c r="JH58" s="149"/>
      <c r="JI58" s="149"/>
      <c r="JJ58" s="149"/>
      <c r="JK58" s="149"/>
      <c r="JL58" s="149"/>
      <c r="JM58" s="149"/>
      <c r="JN58" s="149"/>
      <c r="JO58" s="149"/>
      <c r="JP58" s="149"/>
      <c r="JQ58" s="149"/>
      <c r="JR58" s="149"/>
      <c r="JS58" s="149"/>
      <c r="JT58" s="149"/>
      <c r="JU58" s="149"/>
      <c r="JV58" s="149"/>
      <c r="JW58" s="149"/>
      <c r="JX58" s="149"/>
      <c r="JY58" s="149"/>
      <c r="JZ58" s="149"/>
      <c r="KA58" s="149"/>
      <c r="KB58" s="149"/>
      <c r="KC58" s="149"/>
      <c r="KD58" s="149"/>
      <c r="KE58" s="149"/>
      <c r="KF58" s="149"/>
      <c r="KG58" s="149"/>
      <c r="KH58" s="149"/>
      <c r="KI58" s="149"/>
      <c r="KJ58" s="149"/>
      <c r="KK58" s="149"/>
      <c r="KL58" s="149"/>
      <c r="KM58" s="149"/>
      <c r="KN58" s="149"/>
      <c r="KO58" s="149"/>
      <c r="KP58" s="149"/>
      <c r="KQ58" s="149"/>
      <c r="KR58" s="149"/>
      <c r="KS58" s="149"/>
      <c r="KT58" s="149"/>
      <c r="KU58" s="149"/>
      <c r="KV58" s="149"/>
      <c r="KW58" s="149"/>
      <c r="KX58" s="149"/>
      <c r="KY58" s="149"/>
      <c r="KZ58" s="149"/>
      <c r="LA58" s="149"/>
      <c r="LB58" s="149"/>
      <c r="LC58" s="149"/>
      <c r="LD58" s="149"/>
      <c r="LE58" s="149"/>
      <c r="LF58" s="149"/>
      <c r="LG58" s="149"/>
      <c r="LH58" s="149"/>
      <c r="LI58" s="149"/>
      <c r="LJ58" s="149"/>
      <c r="LK58" s="149"/>
      <c r="LL58" s="149"/>
      <c r="LM58" s="149"/>
      <c r="LN58" s="149"/>
      <c r="LO58" s="149"/>
      <c r="LP58" s="149"/>
      <c r="LQ58" s="149"/>
      <c r="LR58" s="149"/>
      <c r="LS58" s="149"/>
      <c r="LT58" s="149"/>
      <c r="LU58" s="149"/>
      <c r="LV58" s="149"/>
      <c r="LW58" s="149"/>
      <c r="LX58" s="149"/>
      <c r="LY58" s="149"/>
      <c r="LZ58" s="149"/>
      <c r="MA58" s="149"/>
      <c r="MB58" s="149"/>
      <c r="MC58" s="149"/>
      <c r="MD58" s="149"/>
      <c r="ME58" s="149"/>
      <c r="MF58" s="149"/>
      <c r="MG58" s="149"/>
      <c r="MH58" s="149"/>
      <c r="MI58" s="149"/>
      <c r="MJ58" s="149"/>
      <c r="MK58" s="149"/>
      <c r="ML58" s="149"/>
      <c r="MM58" s="149"/>
      <c r="MN58" s="149"/>
      <c r="MO58" s="149"/>
      <c r="MP58" s="149"/>
      <c r="MQ58" s="149"/>
      <c r="MR58" s="149"/>
      <c r="MS58" s="149"/>
      <c r="MT58" s="149"/>
      <c r="MU58" s="149"/>
      <c r="MV58" s="149"/>
      <c r="MW58" s="149"/>
      <c r="MX58" s="149"/>
      <c r="MY58" s="149"/>
      <c r="MZ58" s="149"/>
      <c r="NA58" s="149"/>
      <c r="NB58" s="149"/>
      <c r="NC58" s="149"/>
      <c r="ND58" s="149"/>
      <c r="NE58" s="149"/>
      <c r="NF58" s="149"/>
      <c r="NG58" s="149"/>
      <c r="NH58" s="149"/>
      <c r="NI58" s="149"/>
      <c r="NJ58" s="149"/>
      <c r="NK58" s="149"/>
      <c r="NL58" s="149"/>
      <c r="NM58" s="149"/>
      <c r="NN58" s="149"/>
      <c r="NO58" s="149"/>
      <c r="NP58" s="149"/>
      <c r="NQ58" s="149"/>
      <c r="NR58" s="149"/>
      <c r="NS58" s="149"/>
      <c r="NT58" s="149"/>
      <c r="NU58" s="149"/>
      <c r="NV58" s="149"/>
      <c r="NW58" s="149"/>
      <c r="NX58" s="149"/>
      <c r="NY58" s="149"/>
      <c r="NZ58" s="149"/>
      <c r="OA58" s="149"/>
      <c r="OB58" s="149"/>
      <c r="OC58" s="149"/>
      <c r="OD58" s="149"/>
      <c r="OE58" s="149"/>
      <c r="OF58" s="149"/>
      <c r="OG58" s="149"/>
      <c r="OH58" s="149"/>
      <c r="OI58" s="149"/>
      <c r="OJ58" s="149"/>
      <c r="OK58" s="149"/>
      <c r="OL58" s="149"/>
      <c r="OM58" s="149"/>
      <c r="ON58" s="149"/>
      <c r="OO58" s="149"/>
      <c r="OP58" s="149"/>
      <c r="OQ58" s="149"/>
      <c r="OR58" s="149"/>
      <c r="OS58" s="149"/>
      <c r="OT58" s="149"/>
      <c r="OU58" s="149"/>
      <c r="OV58" s="149"/>
      <c r="OW58" s="149"/>
      <c r="OX58" s="149"/>
      <c r="OY58" s="149"/>
      <c r="OZ58" s="149"/>
      <c r="PA58" s="149"/>
      <c r="PB58" s="149"/>
      <c r="PC58" s="149"/>
      <c r="PD58" s="149"/>
      <c r="PE58" s="149"/>
      <c r="PF58" s="149"/>
      <c r="PG58" s="149"/>
      <c r="PH58" s="149"/>
      <c r="PI58" s="149"/>
      <c r="PJ58" s="149"/>
      <c r="PK58" s="149"/>
      <c r="PL58" s="149"/>
      <c r="PM58" s="149"/>
      <c r="PN58" s="149"/>
      <c r="PO58" s="149"/>
      <c r="PP58" s="149"/>
      <c r="PQ58" s="149"/>
      <c r="PR58" s="149"/>
      <c r="PS58" s="149"/>
      <c r="PT58" s="149"/>
      <c r="PU58" s="149"/>
      <c r="PV58" s="149"/>
      <c r="PW58" s="149"/>
      <c r="PX58" s="149"/>
      <c r="PY58" s="149"/>
      <c r="PZ58" s="149"/>
      <c r="QA58" s="149"/>
      <c r="QB58" s="149"/>
      <c r="QC58" s="149"/>
      <c r="QD58" s="149"/>
      <c r="QE58" s="149"/>
      <c r="QF58" s="149"/>
      <c r="QG58" s="149"/>
      <c r="QH58" s="149"/>
      <c r="QI58" s="149"/>
      <c r="QJ58" s="149"/>
      <c r="QK58" s="149"/>
      <c r="QL58" s="149"/>
      <c r="QM58" s="149"/>
      <c r="QN58" s="149"/>
      <c r="QO58" s="149"/>
      <c r="QP58" s="149"/>
      <c r="QQ58" s="149"/>
      <c r="QR58" s="149"/>
      <c r="QS58" s="149"/>
      <c r="QT58" s="149"/>
      <c r="QU58" s="149"/>
      <c r="QV58" s="149"/>
      <c r="QW58" s="149"/>
      <c r="QX58" s="149"/>
      <c r="QY58" s="149"/>
      <c r="QZ58" s="149"/>
      <c r="RA58" s="149"/>
      <c r="RB58" s="149"/>
      <c r="RC58" s="149"/>
      <c r="RD58" s="149"/>
      <c r="RE58" s="149"/>
      <c r="RF58" s="149"/>
      <c r="RG58" s="149"/>
      <c r="RH58" s="149"/>
      <c r="RI58" s="149"/>
      <c r="RJ58" s="149"/>
      <c r="RK58" s="149"/>
      <c r="RL58" s="149"/>
      <c r="RM58" s="149"/>
      <c r="RN58" s="149"/>
      <c r="RO58" s="149"/>
      <c r="RP58" s="149"/>
      <c r="RQ58" s="149"/>
      <c r="RR58" s="149"/>
      <c r="RS58" s="149"/>
      <c r="RT58" s="149"/>
      <c r="RU58" s="149"/>
      <c r="RV58" s="149"/>
      <c r="RW58" s="149"/>
      <c r="RX58" s="149"/>
      <c r="RY58" s="149"/>
      <c r="RZ58" s="149"/>
      <c r="SA58" s="149"/>
      <c r="SB58" s="149"/>
      <c r="SC58" s="149"/>
      <c r="SD58" s="149"/>
      <c r="SE58" s="149"/>
      <c r="SF58" s="149"/>
      <c r="SG58" s="149"/>
      <c r="SH58" s="149"/>
      <c r="SI58" s="149"/>
      <c r="SJ58" s="149"/>
      <c r="SK58" s="149"/>
      <c r="SL58" s="149"/>
      <c r="SM58" s="149"/>
      <c r="SN58" s="149"/>
      <c r="SO58" s="149"/>
      <c r="SP58" s="149"/>
      <c r="SQ58" s="149"/>
      <c r="SR58" s="149"/>
      <c r="SS58" s="149"/>
      <c r="ST58" s="149"/>
      <c r="SU58" s="149"/>
      <c r="SV58" s="149"/>
      <c r="SW58" s="149"/>
      <c r="SX58" s="149"/>
      <c r="SY58" s="149"/>
      <c r="SZ58" s="149"/>
      <c r="TA58" s="149"/>
      <c r="TB58" s="149"/>
      <c r="TC58" s="149"/>
      <c r="TD58" s="149"/>
      <c r="TE58" s="149"/>
      <c r="TF58" s="149"/>
      <c r="TG58" s="149"/>
      <c r="TH58" s="149"/>
      <c r="TI58" s="149"/>
      <c r="TJ58" s="149"/>
      <c r="TK58" s="149"/>
      <c r="TL58" s="149"/>
      <c r="TM58" s="149"/>
      <c r="TN58" s="149"/>
      <c r="TO58" s="149"/>
      <c r="TP58" s="149"/>
      <c r="TQ58" s="149"/>
      <c r="TR58" s="149"/>
      <c r="TS58" s="149"/>
      <c r="TT58" s="149"/>
      <c r="TU58" s="149"/>
      <c r="TV58" s="149"/>
      <c r="TW58" s="149"/>
      <c r="TX58" s="149"/>
      <c r="TY58" s="149"/>
      <c r="TZ58" s="149"/>
      <c r="UA58" s="149"/>
      <c r="UB58" s="149"/>
      <c r="UC58" s="149"/>
      <c r="UD58" s="149"/>
      <c r="UE58" s="149"/>
      <c r="UF58" s="149"/>
      <c r="UG58" s="149"/>
      <c r="UH58" s="149"/>
      <c r="UI58" s="149"/>
      <c r="UJ58" s="149"/>
      <c r="UK58" s="149"/>
      <c r="UL58" s="149"/>
      <c r="UM58" s="149"/>
      <c r="UN58" s="149"/>
      <c r="UO58" s="149"/>
      <c r="UP58" s="149"/>
      <c r="UQ58" s="149"/>
      <c r="UR58" s="149"/>
      <c r="US58" s="149"/>
      <c r="UT58" s="149"/>
      <c r="UU58" s="149"/>
      <c r="UV58" s="149"/>
      <c r="UW58" s="149"/>
      <c r="UX58" s="149"/>
      <c r="UY58" s="149"/>
      <c r="UZ58" s="149"/>
      <c r="VA58" s="149"/>
      <c r="VB58" s="149"/>
      <c r="VC58" s="149"/>
      <c r="VD58" s="149"/>
      <c r="VE58" s="149"/>
      <c r="VF58" s="149"/>
      <c r="VG58" s="149"/>
      <c r="VH58" s="149"/>
      <c r="VI58" s="149"/>
      <c r="VJ58" s="149"/>
      <c r="VK58" s="149"/>
      <c r="VL58" s="149"/>
      <c r="VM58" s="149"/>
      <c r="VN58" s="149"/>
      <c r="VO58" s="149"/>
      <c r="VP58" s="149"/>
      <c r="VQ58" s="149"/>
      <c r="VR58" s="149"/>
      <c r="VS58" s="149"/>
      <c r="VT58" s="149"/>
      <c r="VU58" s="149"/>
      <c r="VV58" s="149"/>
      <c r="VW58" s="149"/>
      <c r="VX58" s="149"/>
      <c r="VY58" s="149"/>
      <c r="VZ58" s="149"/>
      <c r="WA58" s="149"/>
      <c r="WB58" s="149"/>
      <c r="WC58" s="149"/>
      <c r="WD58" s="149"/>
      <c r="WE58" s="149"/>
      <c r="WF58" s="149"/>
      <c r="WG58" s="149"/>
      <c r="WH58" s="149"/>
      <c r="WI58" s="149"/>
      <c r="WJ58" s="149"/>
      <c r="WK58" s="149"/>
      <c r="WL58" s="149"/>
      <c r="WM58" s="149"/>
      <c r="WN58" s="149"/>
      <c r="WO58" s="149"/>
      <c r="WP58" s="149"/>
      <c r="WQ58" s="149"/>
      <c r="WR58" s="149"/>
      <c r="WS58" s="149"/>
      <c r="WT58" s="149"/>
      <c r="WU58" s="149"/>
      <c r="WV58" s="149"/>
      <c r="WW58" s="149"/>
      <c r="WX58" s="149"/>
      <c r="WY58" s="149"/>
      <c r="WZ58" s="149"/>
      <c r="XA58" s="149"/>
      <c r="XB58" s="149"/>
      <c r="XC58" s="149"/>
      <c r="XD58" s="149"/>
      <c r="XE58" s="149"/>
      <c r="XF58" s="149"/>
      <c r="XG58" s="149"/>
      <c r="XH58" s="149"/>
      <c r="XI58" s="149"/>
      <c r="XJ58" s="149"/>
      <c r="XK58" s="149"/>
      <c r="XL58" s="149"/>
      <c r="XM58" s="149"/>
      <c r="XN58" s="149"/>
      <c r="XO58" s="149"/>
      <c r="XP58" s="149"/>
      <c r="XQ58" s="149"/>
      <c r="XR58" s="149"/>
      <c r="XS58" s="149"/>
      <c r="XT58" s="149"/>
      <c r="XU58" s="149"/>
      <c r="XV58" s="149"/>
      <c r="XW58" s="149"/>
      <c r="XX58" s="149"/>
      <c r="XY58" s="149"/>
      <c r="XZ58" s="149"/>
      <c r="YA58" s="149"/>
      <c r="YB58" s="149"/>
      <c r="YC58" s="149"/>
      <c r="YD58" s="149"/>
      <c r="YE58" s="149"/>
      <c r="YF58" s="149"/>
      <c r="YG58" s="149"/>
      <c r="YH58" s="149"/>
      <c r="YI58" s="149"/>
      <c r="YJ58" s="149"/>
      <c r="YK58" s="149"/>
      <c r="YL58" s="149"/>
      <c r="YM58" s="149"/>
      <c r="YN58" s="149"/>
      <c r="YO58" s="149"/>
      <c r="YP58" s="149"/>
      <c r="YQ58" s="149"/>
      <c r="YR58" s="149"/>
      <c r="YS58" s="149"/>
      <c r="YT58" s="149"/>
      <c r="YU58" s="149"/>
      <c r="YV58" s="149"/>
      <c r="YW58" s="149"/>
      <c r="YX58" s="149"/>
      <c r="YY58" s="149"/>
      <c r="YZ58" s="149"/>
      <c r="ZA58" s="149"/>
      <c r="ZB58" s="149"/>
      <c r="ZC58" s="149"/>
      <c r="ZD58" s="149"/>
      <c r="ZE58" s="149"/>
      <c r="ZF58" s="149"/>
      <c r="ZG58" s="149"/>
      <c r="ZH58" s="149"/>
      <c r="ZI58" s="149"/>
      <c r="ZJ58" s="149"/>
      <c r="ZK58" s="149"/>
      <c r="ZL58" s="149"/>
      <c r="ZM58" s="149"/>
      <c r="ZN58" s="149"/>
      <c r="ZO58" s="149"/>
      <c r="ZP58" s="149"/>
      <c r="ZQ58" s="149"/>
      <c r="ZR58" s="149"/>
      <c r="ZS58" s="149"/>
      <c r="ZT58" s="149"/>
      <c r="ZU58" s="149"/>
      <c r="ZV58" s="149"/>
      <c r="ZW58" s="149"/>
      <c r="ZX58" s="149"/>
      <c r="ZY58" s="149"/>
      <c r="ZZ58" s="149"/>
      <c r="AAA58" s="149"/>
      <c r="AAB58" s="149"/>
      <c r="AAC58" s="149"/>
      <c r="AAD58" s="149"/>
      <c r="AAE58" s="149"/>
      <c r="AAF58" s="149"/>
      <c r="AAG58" s="149"/>
      <c r="AAH58" s="149"/>
      <c r="AAI58" s="149"/>
      <c r="AAJ58" s="149"/>
      <c r="AAK58" s="149"/>
      <c r="AAL58" s="149"/>
      <c r="AAM58" s="149"/>
      <c r="AAN58" s="149"/>
      <c r="AAO58" s="149"/>
      <c r="AAP58" s="149"/>
      <c r="AAQ58" s="149"/>
      <c r="AAR58" s="149"/>
      <c r="AAS58" s="149"/>
      <c r="AAT58" s="149"/>
      <c r="AAU58" s="149"/>
      <c r="AAV58" s="149"/>
      <c r="AAW58" s="149"/>
      <c r="AAX58" s="149"/>
      <c r="AAY58" s="149"/>
      <c r="AAZ58" s="149"/>
      <c r="ABA58" s="149"/>
      <c r="ABB58" s="149"/>
      <c r="ABC58" s="149"/>
      <c r="ABD58" s="149"/>
      <c r="ABE58" s="149"/>
      <c r="ABF58" s="149"/>
      <c r="ABG58" s="149"/>
      <c r="ABH58" s="149"/>
      <c r="ABI58" s="149"/>
      <c r="ABJ58" s="149"/>
      <c r="ABK58" s="149"/>
      <c r="ABL58" s="149"/>
      <c r="ABM58" s="149"/>
      <c r="ABN58" s="149"/>
      <c r="ABO58" s="149"/>
      <c r="ABP58" s="149"/>
      <c r="ABQ58" s="149"/>
      <c r="ABR58" s="149"/>
      <c r="ABS58" s="149"/>
      <c r="ABT58" s="149"/>
      <c r="ABU58" s="149"/>
      <c r="ABV58" s="149"/>
      <c r="ABW58" s="149"/>
      <c r="ABX58" s="149"/>
      <c r="ABY58" s="149"/>
      <c r="ABZ58" s="149"/>
      <c r="ACA58" s="149"/>
      <c r="ACB58" s="149"/>
      <c r="ACC58" s="149"/>
      <c r="ACD58" s="149"/>
      <c r="ACE58" s="149"/>
      <c r="ACF58" s="149"/>
      <c r="ACG58" s="149"/>
      <c r="ACH58" s="149"/>
      <c r="ACI58" s="149"/>
      <c r="ACJ58" s="149"/>
      <c r="ACK58" s="149"/>
      <c r="ACL58" s="149"/>
      <c r="ACM58" s="149"/>
      <c r="ACN58" s="149"/>
      <c r="ACO58" s="149"/>
      <c r="ACP58" s="149"/>
      <c r="ACQ58" s="149"/>
      <c r="ACR58" s="149"/>
      <c r="ACS58" s="149"/>
      <c r="ACT58" s="149"/>
      <c r="ACU58" s="149"/>
      <c r="ACV58" s="149"/>
      <c r="ACW58" s="149"/>
      <c r="ACX58" s="149"/>
      <c r="ACY58" s="149"/>
      <c r="ACZ58" s="149"/>
      <c r="ADA58" s="149"/>
      <c r="ADB58" s="149"/>
      <c r="ADC58" s="149"/>
      <c r="ADD58" s="149"/>
      <c r="ADE58" s="149"/>
      <c r="ADF58" s="149"/>
      <c r="ADG58" s="149"/>
      <c r="ADH58" s="149"/>
      <c r="ADI58" s="149"/>
      <c r="ADJ58" s="149"/>
      <c r="ADK58" s="149"/>
      <c r="ADL58" s="149"/>
      <c r="ADM58" s="149"/>
      <c r="ADN58" s="149"/>
      <c r="ADO58" s="149"/>
      <c r="ADP58" s="149"/>
      <c r="ADQ58" s="149"/>
      <c r="ADR58" s="149"/>
      <c r="ADS58" s="149"/>
      <c r="ADT58" s="149"/>
      <c r="ADU58" s="149"/>
      <c r="ADV58" s="149"/>
      <c r="ADW58" s="149"/>
      <c r="ADX58" s="149"/>
      <c r="ADY58" s="149"/>
      <c r="ADZ58" s="149"/>
      <c r="AEA58" s="149"/>
      <c r="AEB58" s="149"/>
      <c r="AEC58" s="149"/>
      <c r="AED58" s="149"/>
      <c r="AEE58" s="149"/>
      <c r="AEF58" s="149"/>
      <c r="AEG58" s="149"/>
      <c r="AEH58" s="149"/>
      <c r="AEI58" s="149"/>
      <c r="AEJ58" s="149"/>
      <c r="AEK58" s="149"/>
      <c r="AEL58" s="149"/>
      <c r="AEM58" s="149"/>
      <c r="AEN58" s="149"/>
      <c r="AEO58" s="149"/>
      <c r="AEP58" s="149"/>
      <c r="AEQ58" s="149"/>
      <c r="AER58" s="149"/>
      <c r="AES58" s="149"/>
      <c r="AET58" s="149"/>
      <c r="AEU58" s="149"/>
      <c r="AEV58" s="149"/>
      <c r="AEW58" s="149"/>
      <c r="AEX58" s="149"/>
      <c r="AEY58" s="149"/>
      <c r="AEZ58" s="149"/>
      <c r="AFA58" s="149"/>
      <c r="AFB58" s="149"/>
      <c r="AFC58" s="149"/>
      <c r="AFD58" s="149"/>
      <c r="AFE58" s="149"/>
      <c r="AFF58" s="149"/>
      <c r="AFG58" s="149"/>
      <c r="AFH58" s="149"/>
      <c r="AFI58" s="149"/>
      <c r="AFJ58" s="149"/>
      <c r="AFK58" s="149"/>
      <c r="AFL58" s="149"/>
      <c r="AFM58" s="149"/>
      <c r="AFN58" s="149"/>
      <c r="AFO58" s="149"/>
      <c r="AFP58" s="149"/>
      <c r="AFQ58" s="149"/>
      <c r="AFR58" s="149"/>
      <c r="AFS58" s="149"/>
      <c r="AFT58" s="149"/>
      <c r="AFU58" s="149"/>
      <c r="AFV58" s="149"/>
      <c r="AFW58" s="149"/>
      <c r="AFX58" s="149"/>
      <c r="AFY58" s="149"/>
      <c r="AFZ58" s="149"/>
      <c r="AGA58" s="149"/>
      <c r="AGB58" s="149"/>
      <c r="AGC58" s="149"/>
      <c r="AGD58" s="149"/>
      <c r="AGE58" s="149"/>
      <c r="AGF58" s="149"/>
      <c r="AGG58" s="149"/>
      <c r="AGH58" s="149"/>
      <c r="AGI58" s="149"/>
      <c r="AGJ58" s="149"/>
      <c r="AGK58" s="149"/>
      <c r="AGL58" s="149"/>
      <c r="AGM58" s="149"/>
      <c r="AGN58" s="149"/>
      <c r="AGO58" s="149"/>
      <c r="AGP58" s="149"/>
      <c r="AGQ58" s="149"/>
      <c r="AGR58" s="149"/>
      <c r="AGS58" s="149"/>
      <c r="AGT58" s="149"/>
      <c r="AGU58" s="149"/>
      <c r="AGV58" s="149"/>
      <c r="AGW58" s="149"/>
      <c r="AGX58" s="149"/>
      <c r="AGY58" s="149"/>
      <c r="AGZ58" s="149"/>
      <c r="AHA58" s="149"/>
      <c r="AHB58" s="149"/>
      <c r="AHC58" s="149"/>
      <c r="AHD58" s="149"/>
      <c r="AHE58" s="149"/>
      <c r="AHF58" s="149"/>
      <c r="AHG58" s="149"/>
      <c r="AHH58" s="149"/>
      <c r="AHI58" s="149"/>
      <c r="AHJ58" s="149"/>
      <c r="AHK58" s="149"/>
      <c r="AHL58" s="149"/>
      <c r="AHM58" s="149"/>
      <c r="AHN58" s="149"/>
      <c r="AHO58" s="149"/>
      <c r="AHP58" s="149"/>
      <c r="AHQ58" s="149"/>
      <c r="AHR58" s="149"/>
      <c r="AHS58" s="149"/>
      <c r="AHT58" s="149"/>
      <c r="AHU58" s="149"/>
      <c r="AHV58" s="149"/>
      <c r="AHW58" s="149"/>
      <c r="AHX58" s="149"/>
      <c r="AHY58" s="149"/>
      <c r="AHZ58" s="149"/>
      <c r="AIA58" s="149"/>
      <c r="AIB58" s="149"/>
      <c r="AIC58" s="149"/>
      <c r="AID58" s="149"/>
      <c r="AIE58" s="149"/>
      <c r="AIF58" s="149"/>
      <c r="AIG58" s="149"/>
      <c r="AIH58" s="149"/>
      <c r="AII58" s="149"/>
      <c r="AIJ58" s="149"/>
      <c r="AIK58" s="149"/>
      <c r="AIL58" s="149"/>
      <c r="AIM58" s="149"/>
      <c r="AIN58" s="149"/>
      <c r="AIO58" s="149"/>
      <c r="AIP58" s="149"/>
      <c r="AIQ58" s="149"/>
      <c r="AIR58" s="149"/>
      <c r="AIS58" s="149"/>
      <c r="AIT58" s="149"/>
      <c r="AIU58" s="149"/>
      <c r="AIV58" s="149"/>
      <c r="AIW58" s="149"/>
      <c r="AIX58" s="149"/>
      <c r="AIY58" s="149"/>
      <c r="AIZ58" s="149"/>
      <c r="AJA58" s="149"/>
      <c r="AJB58" s="149"/>
      <c r="AJC58" s="149"/>
      <c r="AJD58" s="149"/>
      <c r="AJE58" s="149"/>
      <c r="AJF58" s="149"/>
      <c r="AJG58" s="149"/>
      <c r="AJH58" s="149"/>
      <c r="AJI58" s="149"/>
      <c r="AJJ58" s="149"/>
      <c r="AJK58" s="149"/>
      <c r="AJL58" s="149"/>
      <c r="AJM58" s="149"/>
      <c r="AJN58" s="149"/>
      <c r="AJO58" s="149"/>
      <c r="AJP58" s="149"/>
      <c r="AJQ58" s="149"/>
      <c r="AJR58" s="149"/>
      <c r="AJS58" s="149"/>
      <c r="AJT58" s="149"/>
      <c r="AJU58" s="149"/>
      <c r="AJV58" s="149"/>
      <c r="AJW58" s="149"/>
      <c r="AJX58" s="149"/>
      <c r="AJY58" s="149"/>
      <c r="AJZ58" s="149"/>
      <c r="AKA58" s="149"/>
      <c r="AKB58" s="149"/>
      <c r="AKC58" s="149"/>
      <c r="AKD58" s="149"/>
      <c r="AKE58" s="149"/>
      <c r="AKF58" s="149"/>
      <c r="AKG58" s="149"/>
      <c r="AKH58" s="149"/>
      <c r="AKI58" s="149"/>
      <c r="AKJ58" s="149"/>
      <c r="AKK58" s="149"/>
      <c r="AKL58" s="149"/>
      <c r="AKM58" s="149"/>
      <c r="AKN58" s="149"/>
      <c r="AKO58" s="149"/>
      <c r="AKP58" s="149"/>
      <c r="AKQ58" s="149"/>
      <c r="AKR58" s="149"/>
      <c r="AKS58" s="149"/>
      <c r="AKT58" s="149"/>
      <c r="AKU58" s="149"/>
      <c r="AKV58" s="149"/>
      <c r="AKW58" s="149"/>
      <c r="AKX58" s="149"/>
      <c r="AKY58" s="149"/>
      <c r="AKZ58" s="149"/>
      <c r="ALA58" s="149"/>
      <c r="ALB58" s="149"/>
      <c r="ALC58" s="149"/>
      <c r="ALD58" s="149"/>
      <c r="ALE58" s="149"/>
      <c r="ALF58" s="149"/>
      <c r="ALG58" s="149"/>
      <c r="ALH58" s="149"/>
      <c r="ALI58" s="149"/>
      <c r="ALJ58" s="149"/>
      <c r="ALK58" s="149"/>
      <c r="ALL58" s="149"/>
      <c r="ALM58" s="149"/>
      <c r="ALN58" s="149"/>
      <c r="ALO58" s="149"/>
      <c r="ALP58" s="149"/>
      <c r="ALQ58" s="149"/>
      <c r="ALR58" s="149"/>
      <c r="ALS58" s="149"/>
      <c r="ALT58" s="149"/>
      <c r="ALU58" s="149"/>
      <c r="ALV58" s="149"/>
      <c r="ALW58" s="149"/>
      <c r="ALX58" s="149"/>
      <c r="ALY58" s="149"/>
      <c r="ALZ58" s="149"/>
      <c r="AMA58" s="149"/>
      <c r="AMB58" s="149"/>
      <c r="AMC58" s="149"/>
      <c r="AMD58" s="149"/>
      <c r="AME58" s="149"/>
      <c r="AMF58" s="149"/>
      <c r="AMG58" s="149"/>
      <c r="AMH58" s="149"/>
      <c r="AMI58" s="149"/>
      <c r="AMJ58" s="149"/>
      <c r="AMK58" s="149"/>
      <c r="AML58" s="149"/>
      <c r="AMM58" s="149"/>
      <c r="AMN58" s="149"/>
      <c r="AMO58" s="149"/>
      <c r="AMP58" s="149"/>
      <c r="AMQ58" s="149"/>
      <c r="AMR58" s="149"/>
      <c r="AMS58" s="149"/>
      <c r="AMT58" s="149"/>
      <c r="AMU58" s="149"/>
      <c r="AMV58" s="149"/>
      <c r="AMW58" s="149"/>
      <c r="AMX58" s="149"/>
      <c r="AMY58" s="149"/>
      <c r="AMZ58" s="149"/>
      <c r="ANA58" s="149"/>
      <c r="ANB58" s="149"/>
      <c r="ANC58" s="149"/>
      <c r="AND58" s="149"/>
      <c r="ANE58" s="149"/>
      <c r="ANF58" s="149"/>
      <c r="ANG58" s="149"/>
      <c r="ANH58" s="149"/>
      <c r="ANI58" s="149"/>
      <c r="ANJ58" s="149"/>
      <c r="ANK58" s="149"/>
      <c r="ANL58" s="149"/>
      <c r="ANM58" s="149"/>
      <c r="ANN58" s="149"/>
      <c r="ANO58" s="149"/>
      <c r="ANP58" s="149"/>
      <c r="ANQ58" s="149"/>
      <c r="ANR58" s="149"/>
      <c r="ANS58" s="149"/>
      <c r="ANT58" s="149"/>
      <c r="ANU58" s="149"/>
      <c r="ANV58" s="149"/>
      <c r="ANW58" s="149"/>
      <c r="ANX58" s="149"/>
      <c r="ANY58" s="149"/>
      <c r="ANZ58" s="149"/>
      <c r="AOA58" s="149"/>
      <c r="AOB58" s="149"/>
      <c r="AOC58" s="149"/>
      <c r="AOD58" s="149"/>
      <c r="AOE58" s="149"/>
      <c r="AOF58" s="149"/>
      <c r="AOG58" s="149"/>
      <c r="AOH58" s="149"/>
      <c r="AOI58" s="149"/>
      <c r="AOJ58" s="149"/>
      <c r="AOK58" s="149"/>
      <c r="AOL58" s="149"/>
      <c r="AOM58" s="149"/>
      <c r="AON58" s="149"/>
      <c r="AOO58" s="149"/>
      <c r="AOP58" s="149"/>
      <c r="AOQ58" s="149"/>
      <c r="AOR58" s="149"/>
      <c r="AOS58" s="149"/>
      <c r="AOT58" s="149"/>
      <c r="AOU58" s="149"/>
      <c r="AOV58" s="149"/>
      <c r="AOW58" s="149"/>
      <c r="AOX58" s="149"/>
      <c r="AOY58" s="149"/>
      <c r="AOZ58" s="149"/>
      <c r="APA58" s="149"/>
      <c r="APB58" s="149"/>
      <c r="APC58" s="149"/>
      <c r="APD58" s="149"/>
      <c r="APE58" s="149"/>
      <c r="APF58" s="149"/>
      <c r="APG58" s="149"/>
      <c r="APH58" s="149"/>
      <c r="API58" s="149"/>
      <c r="APJ58" s="149"/>
      <c r="APK58" s="149"/>
      <c r="APL58" s="149"/>
      <c r="APM58" s="149"/>
      <c r="APN58" s="149"/>
      <c r="APO58" s="149"/>
      <c r="APP58" s="149"/>
      <c r="APQ58" s="149"/>
      <c r="APR58" s="149"/>
      <c r="APS58" s="149"/>
      <c r="APT58" s="149"/>
      <c r="APU58" s="149"/>
      <c r="APV58" s="149"/>
      <c r="APW58" s="149"/>
      <c r="APX58" s="149"/>
      <c r="APY58" s="149"/>
      <c r="APZ58" s="149"/>
      <c r="AQA58" s="149"/>
      <c r="AQB58" s="149"/>
      <c r="AQC58" s="149"/>
      <c r="AQD58" s="149"/>
      <c r="AQE58" s="149"/>
      <c r="AQF58" s="149"/>
      <c r="AQG58" s="149"/>
      <c r="AQH58" s="149"/>
      <c r="AQI58" s="149"/>
      <c r="AQJ58" s="149"/>
      <c r="AQK58" s="149"/>
      <c r="AQL58" s="149"/>
      <c r="AQM58" s="149"/>
      <c r="AQN58" s="149"/>
      <c r="AQO58" s="149"/>
      <c r="AQP58" s="149"/>
      <c r="AQQ58" s="149"/>
      <c r="AQR58" s="149"/>
      <c r="AQS58" s="149"/>
      <c r="AQT58" s="149"/>
      <c r="AQU58" s="149"/>
      <c r="AQV58" s="149"/>
      <c r="AQW58" s="149"/>
      <c r="AQX58" s="149"/>
      <c r="AQY58" s="149"/>
      <c r="AQZ58" s="149"/>
      <c r="ARA58" s="149"/>
      <c r="ARB58" s="149"/>
      <c r="ARC58" s="149"/>
      <c r="ARD58" s="149"/>
      <c r="ARE58" s="149"/>
      <c r="ARF58" s="149"/>
      <c r="ARG58" s="149"/>
      <c r="ARH58" s="149"/>
      <c r="ARI58" s="149"/>
      <c r="ARJ58" s="149"/>
      <c r="ARK58" s="149"/>
      <c r="ARL58" s="149"/>
      <c r="ARM58" s="149"/>
      <c r="ARN58" s="149"/>
      <c r="ARO58" s="149"/>
      <c r="ARP58" s="149"/>
      <c r="ARQ58" s="149"/>
      <c r="ARR58" s="149"/>
      <c r="ARS58" s="149"/>
      <c r="ART58" s="149"/>
      <c r="ARU58" s="149"/>
      <c r="ARV58" s="149"/>
      <c r="ARW58" s="149"/>
      <c r="ARX58" s="149"/>
      <c r="ARY58" s="149"/>
      <c r="ARZ58" s="149"/>
      <c r="ASA58" s="149"/>
      <c r="ASB58" s="149"/>
      <c r="ASC58" s="149"/>
      <c r="ASD58" s="149"/>
      <c r="ASE58" s="149"/>
      <c r="ASF58" s="149"/>
      <c r="ASG58" s="149"/>
      <c r="ASH58" s="149"/>
      <c r="ASI58" s="149"/>
      <c r="ASJ58" s="149"/>
      <c r="ASK58" s="149"/>
      <c r="ASL58" s="149"/>
      <c r="ASM58" s="149"/>
      <c r="ASN58" s="149"/>
      <c r="ASO58" s="149"/>
      <c r="ASP58" s="149"/>
      <c r="ASQ58" s="149"/>
      <c r="ASR58" s="149"/>
      <c r="ASS58" s="149"/>
      <c r="AST58" s="149"/>
      <c r="ASU58" s="149"/>
      <c r="ASV58" s="149"/>
      <c r="ASW58" s="149"/>
      <c r="ASX58" s="149"/>
      <c r="ASY58" s="149"/>
      <c r="ASZ58" s="149"/>
      <c r="ATA58" s="149"/>
      <c r="ATB58" s="149"/>
      <c r="ATC58" s="149"/>
      <c r="ATD58" s="149"/>
      <c r="ATE58" s="149"/>
      <c r="ATF58" s="149"/>
      <c r="ATG58" s="149"/>
      <c r="ATH58" s="149"/>
      <c r="ATI58" s="149"/>
      <c r="ATJ58" s="149"/>
      <c r="ATK58" s="149"/>
      <c r="ATL58" s="149"/>
      <c r="ATM58" s="149"/>
      <c r="ATN58" s="149"/>
      <c r="ATO58" s="149"/>
      <c r="ATP58" s="149"/>
      <c r="ATQ58" s="149"/>
      <c r="ATR58" s="149"/>
      <c r="ATS58" s="149"/>
      <c r="ATT58" s="149"/>
      <c r="ATU58" s="149"/>
      <c r="ATV58" s="149"/>
      <c r="ATW58" s="149"/>
      <c r="ATX58" s="149"/>
      <c r="ATY58" s="149"/>
      <c r="ATZ58" s="149"/>
      <c r="AUA58" s="149"/>
      <c r="AUB58" s="149"/>
      <c r="AUC58" s="149"/>
      <c r="AUD58" s="149"/>
      <c r="AUE58" s="149"/>
      <c r="AUF58" s="149"/>
      <c r="AUG58" s="149"/>
      <c r="AUH58" s="149"/>
      <c r="AUI58" s="149"/>
      <c r="AUJ58" s="149"/>
      <c r="AUK58" s="149"/>
      <c r="AUL58" s="149"/>
      <c r="AUM58" s="149"/>
      <c r="AUN58" s="149"/>
      <c r="AUO58" s="149"/>
      <c r="AUP58" s="149"/>
      <c r="AUQ58" s="149"/>
      <c r="AUR58" s="149"/>
      <c r="AUS58" s="149"/>
      <c r="AUT58" s="149"/>
      <c r="AUU58" s="149"/>
      <c r="AUV58" s="149"/>
      <c r="AUW58" s="149"/>
      <c r="AUX58" s="149"/>
      <c r="AUY58" s="149"/>
      <c r="AUZ58" s="149"/>
      <c r="AVA58" s="149"/>
      <c r="AVB58" s="149"/>
      <c r="AVC58" s="149"/>
      <c r="AVD58" s="149"/>
      <c r="AVE58" s="149"/>
      <c r="AVF58" s="149"/>
      <c r="AVG58" s="149"/>
      <c r="AVH58" s="149"/>
      <c r="AVI58" s="149"/>
      <c r="AVJ58" s="149"/>
      <c r="AVK58" s="149"/>
      <c r="AVL58" s="149"/>
      <c r="AVM58" s="149"/>
      <c r="AVN58" s="149"/>
      <c r="AVO58" s="149"/>
      <c r="AVP58" s="149"/>
      <c r="AVQ58" s="149"/>
      <c r="AVR58" s="149"/>
      <c r="AVS58" s="149"/>
      <c r="AVT58" s="149"/>
      <c r="AVU58" s="149"/>
      <c r="AVV58" s="149"/>
      <c r="AVW58" s="149"/>
      <c r="AVX58" s="149"/>
      <c r="AVY58" s="149"/>
      <c r="AVZ58" s="149"/>
      <c r="AWA58" s="149"/>
      <c r="AWB58" s="149"/>
      <c r="AWC58" s="149"/>
      <c r="AWD58" s="149"/>
      <c r="AWE58" s="149"/>
      <c r="AWF58" s="149"/>
      <c r="AWG58" s="149"/>
      <c r="AWH58" s="149"/>
      <c r="AWI58" s="149"/>
      <c r="AWJ58" s="149"/>
      <c r="AWK58" s="149"/>
      <c r="AWL58" s="149"/>
      <c r="AWM58" s="149"/>
      <c r="AWN58" s="149"/>
      <c r="AWO58" s="149"/>
      <c r="AWP58" s="149"/>
      <c r="AWQ58" s="149"/>
      <c r="AWR58" s="149"/>
      <c r="AWS58" s="149"/>
      <c r="AWT58" s="149"/>
      <c r="AWU58" s="149"/>
      <c r="AWV58" s="149"/>
      <c r="AWW58" s="149"/>
      <c r="AWX58" s="149"/>
      <c r="AWY58" s="149"/>
      <c r="AWZ58" s="149"/>
      <c r="AXA58" s="149"/>
      <c r="AXB58" s="149"/>
      <c r="AXC58" s="149"/>
      <c r="AXD58" s="149"/>
      <c r="AXE58" s="149"/>
      <c r="AXF58" s="149"/>
      <c r="AXG58" s="149"/>
      <c r="AXH58" s="149"/>
      <c r="AXI58" s="149"/>
      <c r="AXJ58" s="149"/>
      <c r="AXK58" s="149"/>
      <c r="AXL58" s="149"/>
      <c r="AXM58" s="149"/>
      <c r="AXN58" s="149"/>
      <c r="AXO58" s="149"/>
      <c r="AXP58" s="149"/>
      <c r="AXQ58" s="149"/>
      <c r="AXR58" s="149"/>
      <c r="AXS58" s="149"/>
      <c r="AXT58" s="149"/>
      <c r="AXU58" s="149"/>
      <c r="AXV58" s="149"/>
      <c r="AXW58" s="149"/>
      <c r="AXX58" s="149"/>
      <c r="AXY58" s="149"/>
      <c r="AXZ58" s="149"/>
      <c r="AYA58" s="149"/>
      <c r="AYB58" s="149"/>
      <c r="AYC58" s="149"/>
      <c r="AYD58" s="149"/>
      <c r="AYE58" s="149"/>
      <c r="AYF58" s="149"/>
      <c r="AYG58" s="149"/>
      <c r="AYH58" s="149"/>
      <c r="AYI58" s="149"/>
      <c r="AYJ58" s="149"/>
      <c r="AYK58" s="149"/>
      <c r="AYL58" s="149"/>
      <c r="AYM58" s="149"/>
      <c r="AYN58" s="149"/>
      <c r="AYO58" s="149"/>
      <c r="AYP58" s="149"/>
      <c r="AYQ58" s="149"/>
      <c r="AYR58" s="149"/>
      <c r="AYS58" s="149"/>
      <c r="AYT58" s="149"/>
      <c r="AYU58" s="149"/>
      <c r="AYV58" s="149"/>
      <c r="AYW58" s="149"/>
      <c r="AYX58" s="149"/>
      <c r="AYY58" s="149"/>
      <c r="AYZ58" s="149"/>
      <c r="AZA58" s="149"/>
      <c r="AZB58" s="149"/>
      <c r="AZC58" s="149"/>
      <c r="AZD58" s="149"/>
      <c r="AZE58" s="149"/>
      <c r="AZF58" s="149"/>
      <c r="AZG58" s="149"/>
      <c r="AZH58" s="149"/>
      <c r="AZI58" s="149"/>
      <c r="AZJ58" s="149"/>
      <c r="AZK58" s="149"/>
      <c r="AZL58" s="149"/>
      <c r="AZM58" s="149"/>
      <c r="AZN58" s="149"/>
      <c r="AZO58" s="149"/>
      <c r="AZP58" s="149"/>
      <c r="AZQ58" s="149"/>
      <c r="AZR58" s="149"/>
      <c r="AZS58" s="149"/>
      <c r="AZT58" s="149"/>
      <c r="AZU58" s="149"/>
      <c r="AZV58" s="149"/>
      <c r="AZW58" s="149"/>
      <c r="AZX58" s="149"/>
      <c r="AZY58" s="149"/>
      <c r="AZZ58" s="149"/>
      <c r="BAA58" s="149"/>
      <c r="BAB58" s="149"/>
      <c r="BAC58" s="149"/>
      <c r="BAD58" s="149"/>
      <c r="BAE58" s="149"/>
      <c r="BAF58" s="149"/>
      <c r="BAG58" s="149"/>
      <c r="BAH58" s="149"/>
      <c r="BAI58" s="149"/>
      <c r="BAJ58" s="149"/>
      <c r="BAK58" s="149"/>
      <c r="BAL58" s="149"/>
      <c r="BAM58" s="149"/>
      <c r="BAN58" s="149"/>
      <c r="BAO58" s="149"/>
      <c r="BAP58" s="149"/>
      <c r="BAQ58" s="149"/>
      <c r="BAR58" s="149"/>
      <c r="BAS58" s="149"/>
      <c r="BAT58" s="149"/>
      <c r="BAU58" s="149"/>
      <c r="BAV58" s="149"/>
      <c r="BAW58" s="149"/>
      <c r="BAX58" s="149"/>
      <c r="BAY58" s="149"/>
      <c r="BAZ58" s="149"/>
      <c r="BBA58" s="149"/>
      <c r="BBB58" s="149"/>
      <c r="BBC58" s="149"/>
      <c r="BBD58" s="149"/>
      <c r="BBE58" s="149"/>
      <c r="BBF58" s="149"/>
      <c r="BBG58" s="149"/>
      <c r="BBH58" s="149"/>
      <c r="BBI58" s="149"/>
      <c r="BBJ58" s="149"/>
      <c r="BBK58" s="149"/>
      <c r="BBL58" s="149"/>
      <c r="BBM58" s="149"/>
      <c r="BBN58" s="149"/>
      <c r="BBO58" s="149"/>
      <c r="BBP58" s="149"/>
      <c r="BBQ58" s="149"/>
      <c r="BBR58" s="149"/>
      <c r="BBS58" s="149"/>
      <c r="BBT58" s="149"/>
      <c r="BBU58" s="149"/>
      <c r="BBV58" s="149"/>
      <c r="BBW58" s="149"/>
      <c r="BBX58" s="149"/>
      <c r="BBY58" s="149"/>
      <c r="BBZ58" s="149"/>
      <c r="BCA58" s="149"/>
      <c r="BCB58" s="149"/>
      <c r="BCC58" s="149"/>
      <c r="BCD58" s="149"/>
      <c r="BCE58" s="149"/>
      <c r="BCF58" s="149"/>
      <c r="BCG58" s="149"/>
      <c r="BCH58" s="149"/>
      <c r="BCI58" s="149"/>
      <c r="BCJ58" s="149"/>
      <c r="BCK58" s="149"/>
      <c r="BCL58" s="149"/>
      <c r="BCM58" s="149"/>
      <c r="BCN58" s="149"/>
      <c r="BCO58" s="149"/>
      <c r="BCP58" s="149"/>
      <c r="BCQ58" s="149"/>
      <c r="BCR58" s="149"/>
      <c r="BCS58" s="149"/>
      <c r="BCT58" s="149"/>
      <c r="BCU58" s="149"/>
      <c r="BCV58" s="149"/>
      <c r="BCW58" s="149"/>
      <c r="BCX58" s="149"/>
      <c r="BCY58" s="149"/>
      <c r="BCZ58" s="149"/>
      <c r="BDA58" s="149"/>
      <c r="BDB58" s="149"/>
      <c r="BDC58" s="149"/>
      <c r="BDD58" s="149"/>
      <c r="BDE58" s="149"/>
      <c r="BDF58" s="149"/>
      <c r="BDG58" s="149"/>
      <c r="BDH58" s="149"/>
      <c r="BDI58" s="149"/>
      <c r="BDJ58" s="149"/>
      <c r="BDK58" s="149"/>
      <c r="BDL58" s="149"/>
      <c r="BDM58" s="149"/>
      <c r="BDN58" s="149"/>
      <c r="BDO58" s="149"/>
      <c r="BDP58" s="149"/>
      <c r="BDQ58" s="149"/>
      <c r="BDR58" s="149"/>
      <c r="BDS58" s="149"/>
      <c r="BDT58" s="149"/>
      <c r="BDU58" s="149"/>
      <c r="BDV58" s="149"/>
      <c r="BDW58" s="149"/>
      <c r="BDX58" s="149"/>
      <c r="BDY58" s="149"/>
      <c r="BDZ58" s="149"/>
      <c r="BEA58" s="149"/>
      <c r="BEB58" s="149"/>
      <c r="BEC58" s="149"/>
      <c r="BED58" s="149"/>
      <c r="BEE58" s="149"/>
      <c r="BEF58" s="149"/>
      <c r="BEG58" s="149"/>
      <c r="BEH58" s="149"/>
      <c r="BEI58" s="149"/>
      <c r="BEJ58" s="149"/>
      <c r="BEK58" s="149"/>
      <c r="BEL58" s="149"/>
      <c r="BEM58" s="149"/>
      <c r="BEN58" s="149"/>
      <c r="BEO58" s="149"/>
      <c r="BEP58" s="149"/>
      <c r="BEQ58" s="149"/>
      <c r="BER58" s="149"/>
      <c r="BES58" s="149"/>
      <c r="BET58" s="149"/>
      <c r="BEU58" s="149"/>
      <c r="BEV58" s="149"/>
      <c r="BEW58" s="149"/>
      <c r="BEX58" s="149"/>
      <c r="BEY58" s="149"/>
      <c r="BEZ58" s="149"/>
      <c r="BFA58" s="149"/>
      <c r="BFB58" s="149"/>
      <c r="BFC58" s="149"/>
      <c r="BFD58" s="149"/>
      <c r="BFE58" s="149"/>
      <c r="BFF58" s="149"/>
      <c r="BFG58" s="149"/>
      <c r="BFH58" s="149"/>
      <c r="BFI58" s="149"/>
      <c r="BFJ58" s="149"/>
      <c r="BFK58" s="149"/>
      <c r="BFL58" s="149"/>
      <c r="BFM58" s="149"/>
      <c r="BFN58" s="149"/>
      <c r="BFO58" s="149"/>
      <c r="BFP58" s="149"/>
      <c r="BFQ58" s="149"/>
      <c r="BFR58" s="149"/>
      <c r="BFS58" s="149"/>
      <c r="BFT58" s="149"/>
      <c r="BFU58" s="149"/>
      <c r="BFV58" s="149"/>
      <c r="BFW58" s="149"/>
      <c r="BFX58" s="149"/>
      <c r="BFY58" s="149"/>
      <c r="BFZ58" s="149"/>
      <c r="BGA58" s="149"/>
      <c r="BGB58" s="149"/>
      <c r="BGC58" s="149"/>
      <c r="BGD58" s="149"/>
      <c r="BGE58" s="149"/>
      <c r="BGF58" s="149"/>
      <c r="BGG58" s="149"/>
      <c r="BGH58" s="149"/>
      <c r="BGI58" s="149"/>
      <c r="BGJ58" s="149"/>
      <c r="BGK58" s="149"/>
      <c r="BGL58" s="149"/>
      <c r="BGM58" s="149"/>
      <c r="BGN58" s="149"/>
      <c r="BGO58" s="149"/>
      <c r="BGP58" s="149"/>
      <c r="BGQ58" s="149"/>
      <c r="BGR58" s="149"/>
      <c r="BGS58" s="149"/>
      <c r="BGT58" s="149"/>
      <c r="BGU58" s="149"/>
      <c r="BGV58" s="149"/>
      <c r="BGW58" s="149"/>
      <c r="BGX58" s="149"/>
      <c r="BGY58" s="149"/>
      <c r="BGZ58" s="149"/>
      <c r="BHA58" s="149"/>
      <c r="BHB58" s="149"/>
      <c r="BHC58" s="149"/>
      <c r="BHD58" s="149"/>
      <c r="BHE58" s="149"/>
      <c r="BHF58" s="149"/>
      <c r="BHG58" s="149"/>
      <c r="BHH58" s="149"/>
      <c r="BHI58" s="149"/>
      <c r="BHJ58" s="149"/>
      <c r="BHK58" s="149"/>
      <c r="BHL58" s="149"/>
      <c r="BHM58" s="149"/>
      <c r="BHN58" s="149"/>
      <c r="BHO58" s="149"/>
      <c r="BHP58" s="149"/>
      <c r="BHQ58" s="149"/>
      <c r="BHR58" s="149"/>
      <c r="BHS58" s="149"/>
      <c r="BHT58" s="149"/>
      <c r="BHU58" s="149"/>
      <c r="BHV58" s="149"/>
      <c r="BHW58" s="149"/>
      <c r="BHX58" s="149"/>
      <c r="BHY58" s="149"/>
      <c r="BHZ58" s="149"/>
      <c r="BIA58" s="149"/>
      <c r="BIB58" s="149"/>
      <c r="BIC58" s="149"/>
      <c r="BID58" s="149"/>
      <c r="BIE58" s="149"/>
      <c r="BIF58" s="149"/>
      <c r="BIG58" s="149"/>
      <c r="BIH58" s="149"/>
      <c r="BII58" s="149"/>
      <c r="BIJ58" s="149"/>
      <c r="BIK58" s="149"/>
      <c r="BIL58" s="149"/>
      <c r="BIM58" s="149"/>
      <c r="BIN58" s="149"/>
      <c r="BIO58" s="149"/>
      <c r="BIP58" s="149"/>
      <c r="BIQ58" s="149"/>
      <c r="BIR58" s="149"/>
      <c r="BIS58" s="149"/>
      <c r="BIT58" s="149"/>
      <c r="BIU58" s="149"/>
      <c r="BIV58" s="149"/>
      <c r="BIW58" s="149"/>
      <c r="BIX58" s="149"/>
      <c r="BIY58" s="149"/>
      <c r="BIZ58" s="149"/>
      <c r="BJA58" s="149"/>
      <c r="BJB58" s="149"/>
      <c r="BJC58" s="149"/>
      <c r="BJD58" s="149"/>
      <c r="BJE58" s="149"/>
      <c r="BJF58" s="149"/>
      <c r="BJG58" s="149"/>
      <c r="BJH58" s="149"/>
      <c r="BJI58" s="149"/>
      <c r="BJJ58" s="149"/>
      <c r="BJK58" s="149"/>
      <c r="BJL58" s="149"/>
      <c r="BJM58" s="149"/>
      <c r="BJN58" s="149"/>
      <c r="BJO58" s="149"/>
      <c r="BJP58" s="149"/>
      <c r="BJQ58" s="149"/>
      <c r="BJR58" s="149"/>
      <c r="BJS58" s="149"/>
      <c r="BJT58" s="149"/>
      <c r="BJU58" s="149"/>
      <c r="BJV58" s="149"/>
      <c r="BJW58" s="149"/>
      <c r="BJX58" s="149"/>
      <c r="BJY58" s="149"/>
      <c r="BJZ58" s="149"/>
      <c r="BKA58" s="149"/>
      <c r="BKB58" s="149"/>
      <c r="BKC58" s="149"/>
      <c r="BKD58" s="149"/>
      <c r="BKE58" s="149"/>
      <c r="BKF58" s="149"/>
      <c r="BKG58" s="149"/>
      <c r="BKH58" s="149"/>
      <c r="BKI58" s="149"/>
      <c r="BKJ58" s="149"/>
      <c r="BKK58" s="149"/>
      <c r="BKL58" s="149"/>
      <c r="BKM58" s="149"/>
      <c r="BKN58" s="149"/>
      <c r="BKO58" s="149"/>
      <c r="BKP58" s="149"/>
      <c r="BKQ58" s="149"/>
      <c r="BKR58" s="149"/>
      <c r="BKS58" s="149"/>
      <c r="BKT58" s="149"/>
      <c r="BKU58" s="149"/>
      <c r="BKV58" s="149"/>
      <c r="BKW58" s="149"/>
      <c r="BKX58" s="149"/>
      <c r="BKY58" s="149"/>
      <c r="BKZ58" s="149"/>
      <c r="BLA58" s="149"/>
      <c r="BLB58" s="149"/>
      <c r="BLC58" s="149"/>
      <c r="BLD58" s="149"/>
      <c r="BLE58" s="149"/>
      <c r="BLF58" s="149"/>
      <c r="BLG58" s="149"/>
      <c r="BLH58" s="149"/>
      <c r="BLI58" s="149"/>
      <c r="BLJ58" s="149"/>
      <c r="BLK58" s="149"/>
      <c r="BLL58" s="149"/>
      <c r="BLM58" s="149"/>
      <c r="BLN58" s="149"/>
      <c r="BLO58" s="149"/>
      <c r="BLP58" s="149"/>
      <c r="BLQ58" s="149"/>
      <c r="BLR58" s="149"/>
      <c r="BLS58" s="149"/>
      <c r="BLT58" s="149"/>
      <c r="BLU58" s="149"/>
      <c r="BLV58" s="149"/>
      <c r="BLW58" s="149"/>
      <c r="BLX58" s="149"/>
      <c r="BLY58" s="149"/>
      <c r="BLZ58" s="149"/>
      <c r="BMA58" s="149"/>
      <c r="BMB58" s="149"/>
      <c r="BMC58" s="149"/>
      <c r="BMD58" s="149"/>
      <c r="BME58" s="149"/>
      <c r="BMF58" s="149"/>
      <c r="BMG58" s="149"/>
      <c r="BMH58" s="149"/>
      <c r="BMI58" s="149"/>
      <c r="BMJ58" s="149"/>
      <c r="BMK58" s="149"/>
      <c r="BML58" s="149"/>
      <c r="BMM58" s="149"/>
      <c r="BMN58" s="149"/>
      <c r="BMO58" s="149"/>
      <c r="BMP58" s="149"/>
      <c r="BMQ58" s="149"/>
      <c r="BMR58" s="149"/>
      <c r="BMS58" s="149"/>
      <c r="BMT58" s="149"/>
      <c r="BMU58" s="149"/>
      <c r="BMV58" s="149"/>
      <c r="BMW58" s="149"/>
      <c r="BMX58" s="149"/>
      <c r="BMY58" s="149"/>
      <c r="BMZ58" s="149"/>
      <c r="BNA58" s="149"/>
      <c r="BNB58" s="149"/>
      <c r="BNC58" s="149"/>
      <c r="BND58" s="149"/>
      <c r="BNE58" s="149"/>
      <c r="BNF58" s="149"/>
      <c r="BNG58" s="149"/>
      <c r="BNH58" s="149"/>
      <c r="BNI58" s="149"/>
      <c r="BNJ58" s="149"/>
      <c r="BNK58" s="149"/>
      <c r="BNL58" s="149"/>
      <c r="BNM58" s="149"/>
      <c r="BNN58" s="149"/>
      <c r="BNO58" s="149"/>
      <c r="BNP58" s="149"/>
      <c r="BNQ58" s="149"/>
      <c r="BNR58" s="149"/>
      <c r="BNS58" s="149"/>
      <c r="BNT58" s="149"/>
      <c r="BNU58" s="149"/>
      <c r="BNV58" s="149"/>
      <c r="BNW58" s="149"/>
      <c r="BNX58" s="149"/>
      <c r="BNY58" s="149"/>
      <c r="BNZ58" s="149"/>
      <c r="BOA58" s="149"/>
      <c r="BOB58" s="149"/>
      <c r="BOC58" s="149"/>
      <c r="BOD58" s="149"/>
      <c r="BOE58" s="149"/>
      <c r="BOF58" s="149"/>
      <c r="BOG58" s="149"/>
      <c r="BOH58" s="149"/>
      <c r="BOI58" s="149"/>
      <c r="BOJ58" s="149"/>
      <c r="BOK58" s="149"/>
      <c r="BOL58" s="149"/>
      <c r="BOM58" s="149"/>
      <c r="BON58" s="149"/>
      <c r="BOO58" s="149"/>
      <c r="BOP58" s="149"/>
      <c r="BOQ58" s="149"/>
      <c r="BOR58" s="149"/>
      <c r="BOS58" s="149"/>
      <c r="BOT58" s="149"/>
      <c r="BOU58" s="149"/>
      <c r="BOV58" s="149"/>
      <c r="BOW58" s="149"/>
      <c r="BOX58" s="149"/>
      <c r="BOY58" s="149"/>
      <c r="BOZ58" s="149"/>
      <c r="BPA58" s="149"/>
      <c r="BPB58" s="149"/>
      <c r="BPC58" s="149"/>
      <c r="BPD58" s="149"/>
      <c r="BPE58" s="149"/>
      <c r="BPF58" s="149"/>
      <c r="BPG58" s="149"/>
      <c r="BPH58" s="149"/>
      <c r="BPI58" s="149"/>
      <c r="BPJ58" s="149"/>
      <c r="BPK58" s="149"/>
      <c r="BPL58" s="149"/>
      <c r="BPM58" s="149"/>
      <c r="BPN58" s="149"/>
      <c r="BPO58" s="149"/>
      <c r="BPP58" s="149"/>
      <c r="BPQ58" s="149"/>
      <c r="BPR58" s="149"/>
      <c r="BPS58" s="149"/>
      <c r="BPT58" s="149"/>
      <c r="BPU58" s="149"/>
      <c r="BPV58" s="149"/>
      <c r="BPW58" s="149"/>
      <c r="BPX58" s="149"/>
      <c r="BPY58" s="149"/>
      <c r="BPZ58" s="149"/>
      <c r="BQA58" s="149"/>
      <c r="BQB58" s="149"/>
      <c r="BQC58" s="149"/>
      <c r="BQD58" s="149"/>
      <c r="BQE58" s="149"/>
      <c r="BQF58" s="149"/>
      <c r="BQG58" s="149"/>
      <c r="BQH58" s="149"/>
      <c r="BQI58" s="149"/>
      <c r="BQJ58" s="149"/>
      <c r="BQK58" s="149"/>
      <c r="BQL58" s="149"/>
      <c r="BQM58" s="149"/>
      <c r="BQN58" s="149"/>
      <c r="BQO58" s="149"/>
      <c r="BQP58" s="149"/>
      <c r="BQQ58" s="149"/>
      <c r="BQR58" s="149"/>
      <c r="BQS58" s="149"/>
      <c r="BQT58" s="149"/>
      <c r="BQU58" s="149"/>
      <c r="BQV58" s="149"/>
      <c r="BQW58" s="149"/>
      <c r="BQX58" s="149"/>
      <c r="BQY58" s="149"/>
      <c r="BQZ58" s="149"/>
      <c r="BRA58" s="149"/>
      <c r="BRB58" s="149"/>
      <c r="BRC58" s="149"/>
      <c r="BRD58" s="149"/>
      <c r="BRE58" s="149"/>
      <c r="BRF58" s="149"/>
      <c r="BRG58" s="149"/>
      <c r="BRH58" s="149"/>
      <c r="BRI58" s="149"/>
      <c r="BRJ58" s="149"/>
      <c r="BRK58" s="149"/>
      <c r="BRL58" s="149"/>
      <c r="BRM58" s="149"/>
      <c r="BRN58" s="149"/>
      <c r="BRO58" s="149"/>
      <c r="BRP58" s="149"/>
      <c r="BRQ58" s="149"/>
      <c r="BRR58" s="149"/>
      <c r="BRS58" s="149"/>
      <c r="BRT58" s="149"/>
      <c r="BRU58" s="149"/>
      <c r="BRV58" s="149"/>
      <c r="BRW58" s="149"/>
      <c r="BRX58" s="149"/>
      <c r="BRY58" s="149"/>
      <c r="BRZ58" s="149"/>
      <c r="BSA58" s="149"/>
      <c r="BSB58" s="149"/>
      <c r="BSC58" s="149"/>
      <c r="BSD58" s="149"/>
      <c r="BSE58" s="149"/>
      <c r="BSF58" s="149"/>
      <c r="BSG58" s="149"/>
      <c r="BSH58" s="149"/>
      <c r="BSI58" s="149"/>
      <c r="BSJ58" s="149"/>
      <c r="BSK58" s="149"/>
      <c r="BSL58" s="149"/>
      <c r="BSM58" s="149"/>
      <c r="BSN58" s="149"/>
      <c r="BSO58" s="149"/>
      <c r="BSP58" s="149"/>
      <c r="BSQ58" s="149"/>
      <c r="BSR58" s="149"/>
      <c r="BSS58" s="149"/>
      <c r="BST58" s="149"/>
      <c r="BSU58" s="149"/>
      <c r="BSV58" s="149"/>
      <c r="BSW58" s="149"/>
      <c r="BSX58" s="149"/>
      <c r="BSY58" s="149"/>
      <c r="BSZ58" s="149"/>
      <c r="BTA58" s="149"/>
      <c r="BTB58" s="149"/>
      <c r="BTC58" s="149"/>
      <c r="BTD58" s="149"/>
      <c r="BTE58" s="149"/>
      <c r="BTF58" s="149"/>
      <c r="BTG58" s="149"/>
      <c r="BTH58" s="149"/>
      <c r="BTI58" s="149"/>
      <c r="BTJ58" s="149"/>
      <c r="BTK58" s="149"/>
      <c r="BTL58" s="149"/>
      <c r="BTM58" s="149"/>
      <c r="BTN58" s="149"/>
      <c r="BTO58" s="149"/>
      <c r="BTP58" s="149"/>
      <c r="BTQ58" s="149"/>
      <c r="BTR58" s="149"/>
      <c r="BTS58" s="149"/>
      <c r="BTT58" s="149"/>
      <c r="BTU58" s="149"/>
      <c r="BTV58" s="149"/>
      <c r="BTW58" s="149"/>
      <c r="BTX58" s="149"/>
      <c r="BTY58" s="149"/>
      <c r="BTZ58" s="149"/>
      <c r="BUA58" s="149"/>
      <c r="BUB58" s="149"/>
      <c r="BUC58" s="149"/>
      <c r="BUD58" s="149"/>
      <c r="BUE58" s="149"/>
      <c r="BUF58" s="149"/>
      <c r="BUG58" s="149"/>
      <c r="BUH58" s="149"/>
      <c r="BUI58" s="149"/>
      <c r="BUJ58" s="149"/>
      <c r="BUK58" s="149"/>
      <c r="BUL58" s="149"/>
      <c r="BUM58" s="149"/>
      <c r="BUN58" s="149"/>
      <c r="BUO58" s="149"/>
      <c r="BUP58" s="149"/>
      <c r="BUQ58" s="149"/>
      <c r="BUR58" s="149"/>
      <c r="BUS58" s="149"/>
      <c r="BUT58" s="149"/>
      <c r="BUU58" s="149"/>
      <c r="BUV58" s="149"/>
      <c r="BUW58" s="149"/>
      <c r="BUX58" s="149"/>
      <c r="BUY58" s="149"/>
      <c r="BUZ58" s="149"/>
      <c r="BVA58" s="149"/>
      <c r="BVB58" s="149"/>
      <c r="BVC58" s="149"/>
      <c r="BVD58" s="149"/>
      <c r="BVE58" s="149"/>
      <c r="BVF58" s="149"/>
      <c r="BVG58" s="149"/>
      <c r="BVH58" s="149"/>
      <c r="BVI58" s="149"/>
      <c r="BVJ58" s="149"/>
      <c r="BVK58" s="149"/>
      <c r="BVL58" s="149"/>
      <c r="BVM58" s="149"/>
      <c r="BVN58" s="149"/>
      <c r="BVO58" s="149"/>
      <c r="BVP58" s="149"/>
      <c r="BVQ58" s="149"/>
      <c r="BVR58" s="149"/>
      <c r="BVS58" s="149"/>
      <c r="BVT58" s="149"/>
      <c r="BVU58" s="149"/>
      <c r="BVV58" s="149"/>
      <c r="BVW58" s="149"/>
      <c r="BVX58" s="149"/>
      <c r="BVY58" s="149"/>
      <c r="BVZ58" s="149"/>
      <c r="BWA58" s="149"/>
      <c r="BWB58" s="149"/>
      <c r="BWC58" s="149"/>
      <c r="BWD58" s="149"/>
      <c r="BWE58" s="149"/>
      <c r="BWF58" s="149"/>
      <c r="BWG58" s="149"/>
      <c r="BWH58" s="149"/>
      <c r="BWI58" s="149"/>
      <c r="BWJ58" s="149"/>
      <c r="BWK58" s="149"/>
      <c r="BWL58" s="149"/>
      <c r="BWM58" s="149"/>
      <c r="BWN58" s="149"/>
      <c r="BWO58" s="149"/>
      <c r="BWP58" s="149"/>
      <c r="BWQ58" s="149"/>
      <c r="BWR58" s="149"/>
      <c r="BWS58" s="149"/>
      <c r="BWT58" s="149"/>
      <c r="BWU58" s="149"/>
      <c r="BWV58" s="149"/>
      <c r="BWW58" s="149"/>
      <c r="BWX58" s="149"/>
      <c r="BWY58" s="149"/>
      <c r="BWZ58" s="149"/>
      <c r="BXA58" s="149"/>
      <c r="BXB58" s="149"/>
      <c r="BXC58" s="149"/>
      <c r="BXD58" s="149"/>
      <c r="BXE58" s="149"/>
      <c r="BXF58" s="149"/>
      <c r="BXG58" s="149"/>
      <c r="BXH58" s="149"/>
      <c r="BXI58" s="149"/>
      <c r="BXJ58" s="149"/>
      <c r="BXK58" s="149"/>
      <c r="BXL58" s="149"/>
      <c r="BXM58" s="149"/>
      <c r="BXN58" s="149"/>
      <c r="BXO58" s="149"/>
      <c r="BXP58" s="149"/>
      <c r="BXQ58" s="149"/>
      <c r="BXR58" s="149"/>
      <c r="BXS58" s="149"/>
      <c r="BXT58" s="149"/>
      <c r="BXU58" s="149"/>
      <c r="BXV58" s="149"/>
      <c r="BXW58" s="149"/>
      <c r="BXX58" s="149"/>
      <c r="BXY58" s="149"/>
      <c r="BXZ58" s="149"/>
      <c r="BYA58" s="149"/>
      <c r="BYB58" s="149"/>
      <c r="BYC58" s="149"/>
      <c r="BYD58" s="149"/>
      <c r="BYE58" s="149"/>
      <c r="BYF58" s="149"/>
      <c r="BYG58" s="149"/>
      <c r="BYH58" s="149"/>
      <c r="BYI58" s="149"/>
      <c r="BYJ58" s="149"/>
      <c r="BYK58" s="149"/>
      <c r="BYL58" s="149"/>
      <c r="BYM58" s="149"/>
      <c r="BYN58" s="149"/>
      <c r="BYO58" s="149"/>
      <c r="BYP58" s="149"/>
      <c r="BYQ58" s="149"/>
      <c r="BYR58" s="149"/>
      <c r="BYS58" s="149"/>
      <c r="BYT58" s="149"/>
      <c r="BYU58" s="149"/>
      <c r="BYV58" s="149"/>
      <c r="BYW58" s="149"/>
      <c r="BYX58" s="149"/>
      <c r="BYY58" s="149"/>
      <c r="BYZ58" s="149"/>
      <c r="BZA58" s="149"/>
      <c r="BZB58" s="149"/>
      <c r="BZC58" s="149"/>
      <c r="BZD58" s="149"/>
      <c r="BZE58" s="149"/>
      <c r="BZF58" s="149"/>
      <c r="BZG58" s="149"/>
      <c r="BZH58" s="149"/>
      <c r="BZI58" s="149"/>
      <c r="BZJ58" s="149"/>
      <c r="BZK58" s="149"/>
      <c r="BZL58" s="149"/>
      <c r="BZM58" s="149"/>
      <c r="BZN58" s="149"/>
      <c r="BZO58" s="149"/>
      <c r="BZP58" s="149"/>
      <c r="BZQ58" s="149"/>
      <c r="BZR58" s="149"/>
      <c r="BZS58" s="149"/>
      <c r="BZT58" s="149"/>
      <c r="BZU58" s="149"/>
      <c r="BZV58" s="149"/>
      <c r="BZW58" s="149"/>
      <c r="BZX58" s="149"/>
      <c r="BZY58" s="149"/>
      <c r="BZZ58" s="149"/>
      <c r="CAA58" s="149"/>
      <c r="CAB58" s="149"/>
      <c r="CAC58" s="149"/>
      <c r="CAD58" s="149"/>
      <c r="CAE58" s="149"/>
      <c r="CAF58" s="149"/>
      <c r="CAG58" s="149"/>
      <c r="CAH58" s="149"/>
      <c r="CAI58" s="149"/>
      <c r="CAJ58" s="149"/>
      <c r="CAK58" s="149"/>
      <c r="CAL58" s="149"/>
      <c r="CAM58" s="149"/>
      <c r="CAN58" s="149"/>
      <c r="CAO58" s="149"/>
      <c r="CAP58" s="149"/>
      <c r="CAQ58" s="149"/>
      <c r="CAR58" s="149"/>
      <c r="CAS58" s="149"/>
      <c r="CAT58" s="149"/>
      <c r="CAU58" s="149"/>
      <c r="CAV58" s="149"/>
      <c r="CAW58" s="149"/>
      <c r="CAX58" s="149"/>
      <c r="CAY58" s="149"/>
      <c r="CAZ58" s="149"/>
      <c r="CBA58" s="149"/>
      <c r="CBB58" s="149"/>
      <c r="CBC58" s="149"/>
      <c r="CBD58" s="149"/>
      <c r="CBE58" s="149"/>
      <c r="CBF58" s="149"/>
      <c r="CBG58" s="149"/>
      <c r="CBH58" s="149"/>
      <c r="CBI58" s="149"/>
      <c r="CBJ58" s="149"/>
      <c r="CBK58" s="149"/>
      <c r="CBL58" s="149"/>
      <c r="CBM58" s="149"/>
      <c r="CBN58" s="149"/>
      <c r="CBO58" s="149"/>
      <c r="CBP58" s="149"/>
      <c r="CBQ58" s="149"/>
      <c r="CBR58" s="149"/>
      <c r="CBS58" s="149"/>
      <c r="CBT58" s="149"/>
      <c r="CBU58" s="149"/>
      <c r="CBV58" s="149"/>
      <c r="CBW58" s="149"/>
      <c r="CBX58" s="149"/>
      <c r="CBY58" s="149"/>
      <c r="CBZ58" s="149"/>
      <c r="CCA58" s="149"/>
      <c r="CCB58" s="149"/>
      <c r="CCC58" s="149"/>
      <c r="CCD58" s="149"/>
      <c r="CCE58" s="149"/>
      <c r="CCF58" s="149"/>
      <c r="CCG58" s="149"/>
      <c r="CCH58" s="149"/>
      <c r="CCI58" s="149"/>
      <c r="CCJ58" s="149"/>
      <c r="CCK58" s="149"/>
      <c r="CCL58" s="149"/>
      <c r="CCM58" s="149"/>
      <c r="CCN58" s="149"/>
      <c r="CCO58" s="149"/>
      <c r="CCP58" s="149"/>
      <c r="CCQ58" s="149"/>
      <c r="CCR58" s="149"/>
      <c r="CCS58" s="149"/>
      <c r="CCT58" s="149"/>
      <c r="CCU58" s="149"/>
      <c r="CCV58" s="149"/>
      <c r="CCW58" s="149"/>
      <c r="CCX58" s="149"/>
      <c r="CCY58" s="149"/>
      <c r="CCZ58" s="149"/>
      <c r="CDA58" s="149"/>
      <c r="CDB58" s="149"/>
      <c r="CDC58" s="149"/>
      <c r="CDD58" s="149"/>
      <c r="CDE58" s="149"/>
      <c r="CDF58" s="149"/>
      <c r="CDG58" s="149"/>
      <c r="CDH58" s="149"/>
      <c r="CDI58" s="149"/>
      <c r="CDJ58" s="149"/>
      <c r="CDK58" s="149"/>
      <c r="CDL58" s="149"/>
      <c r="CDM58" s="149"/>
      <c r="CDN58" s="149"/>
      <c r="CDO58" s="149"/>
      <c r="CDP58" s="149"/>
      <c r="CDQ58" s="149"/>
      <c r="CDR58" s="149"/>
      <c r="CDS58" s="149"/>
      <c r="CDT58" s="149"/>
      <c r="CDU58" s="149"/>
      <c r="CDV58" s="149"/>
      <c r="CDW58" s="149"/>
      <c r="CDX58" s="149"/>
      <c r="CDY58" s="149"/>
      <c r="CDZ58" s="149"/>
      <c r="CEA58" s="149"/>
      <c r="CEB58" s="149"/>
      <c r="CEC58" s="149"/>
      <c r="CED58" s="149"/>
      <c r="CEE58" s="149"/>
      <c r="CEF58" s="149"/>
      <c r="CEG58" s="149"/>
      <c r="CEH58" s="149"/>
      <c r="CEI58" s="149"/>
      <c r="CEJ58" s="149"/>
      <c r="CEK58" s="149"/>
      <c r="CEL58" s="149"/>
      <c r="CEM58" s="149"/>
      <c r="CEN58" s="149"/>
      <c r="CEO58" s="149"/>
      <c r="CEP58" s="149"/>
      <c r="CEQ58" s="149"/>
      <c r="CER58" s="149"/>
      <c r="CES58" s="149"/>
      <c r="CET58" s="149"/>
      <c r="CEU58" s="149"/>
      <c r="CEV58" s="149"/>
      <c r="CEW58" s="149"/>
      <c r="CEX58" s="149"/>
      <c r="CEY58" s="149"/>
      <c r="CEZ58" s="149"/>
      <c r="CFA58" s="149"/>
      <c r="CFB58" s="149"/>
      <c r="CFC58" s="149"/>
      <c r="CFD58" s="149"/>
      <c r="CFE58" s="149"/>
      <c r="CFF58" s="149"/>
      <c r="CFG58" s="149"/>
      <c r="CFH58" s="149"/>
      <c r="CFI58" s="149"/>
      <c r="CFJ58" s="149"/>
      <c r="CFK58" s="149"/>
      <c r="CFL58" s="149"/>
      <c r="CFM58" s="149"/>
      <c r="CFN58" s="149"/>
      <c r="CFO58" s="149"/>
      <c r="CFP58" s="149"/>
      <c r="CFQ58" s="149"/>
      <c r="CFR58" s="149"/>
      <c r="CFS58" s="149"/>
      <c r="CFT58" s="149"/>
      <c r="CFU58" s="149"/>
      <c r="CFV58" s="149"/>
      <c r="CFW58" s="149"/>
      <c r="CFX58" s="149"/>
      <c r="CFY58" s="149"/>
      <c r="CFZ58" s="149"/>
      <c r="CGA58" s="149"/>
      <c r="CGB58" s="149"/>
      <c r="CGC58" s="149"/>
      <c r="CGD58" s="149"/>
      <c r="CGE58" s="149"/>
      <c r="CGF58" s="149"/>
      <c r="CGG58" s="149"/>
      <c r="CGH58" s="149"/>
      <c r="CGI58" s="149"/>
      <c r="CGJ58" s="149"/>
      <c r="CGK58" s="149"/>
      <c r="CGL58" s="149"/>
      <c r="CGM58" s="149"/>
      <c r="CGN58" s="149"/>
      <c r="CGO58" s="149"/>
      <c r="CGP58" s="149"/>
      <c r="CGQ58" s="149"/>
      <c r="CGR58" s="149"/>
      <c r="CGS58" s="149"/>
      <c r="CGT58" s="149"/>
      <c r="CGU58" s="149"/>
      <c r="CGV58" s="149"/>
      <c r="CGW58" s="149"/>
      <c r="CGX58" s="149"/>
      <c r="CGY58" s="149"/>
      <c r="CGZ58" s="149"/>
      <c r="CHA58" s="149"/>
      <c r="CHB58" s="149"/>
      <c r="CHC58" s="149"/>
      <c r="CHD58" s="149"/>
      <c r="CHE58" s="149"/>
      <c r="CHF58" s="149"/>
      <c r="CHG58" s="149"/>
      <c r="CHH58" s="149"/>
      <c r="CHI58" s="149"/>
      <c r="CHJ58" s="149"/>
      <c r="CHK58" s="149"/>
      <c r="CHL58" s="149"/>
      <c r="CHM58" s="149"/>
      <c r="CHN58" s="149"/>
      <c r="CHO58" s="149"/>
      <c r="CHP58" s="149"/>
      <c r="CHQ58" s="149"/>
      <c r="CHR58" s="149"/>
      <c r="CHS58" s="149"/>
      <c r="CHT58" s="149"/>
      <c r="CHU58" s="149"/>
      <c r="CHV58" s="149"/>
      <c r="CHW58" s="149"/>
      <c r="CHX58" s="149"/>
      <c r="CHY58" s="149"/>
      <c r="CHZ58" s="149"/>
      <c r="CIA58" s="149"/>
      <c r="CIB58" s="149"/>
      <c r="CIC58" s="149"/>
      <c r="CID58" s="149"/>
      <c r="CIE58" s="149"/>
      <c r="CIF58" s="149"/>
      <c r="CIG58" s="149"/>
      <c r="CIH58" s="149"/>
      <c r="CII58" s="149"/>
      <c r="CIJ58" s="149"/>
      <c r="CIK58" s="149"/>
      <c r="CIL58" s="149"/>
      <c r="CIM58" s="149"/>
      <c r="CIN58" s="149"/>
      <c r="CIO58" s="149"/>
      <c r="CIP58" s="149"/>
      <c r="CIQ58" s="149"/>
      <c r="CIR58" s="149"/>
      <c r="CIS58" s="149"/>
      <c r="CIT58" s="149"/>
      <c r="CIU58" s="149"/>
      <c r="CIV58" s="149"/>
      <c r="CIW58" s="149"/>
      <c r="CIX58" s="149"/>
      <c r="CIY58" s="149"/>
      <c r="CIZ58" s="149"/>
      <c r="CJA58" s="149"/>
      <c r="CJB58" s="149"/>
      <c r="CJC58" s="149"/>
      <c r="CJD58" s="149"/>
      <c r="CJE58" s="149"/>
      <c r="CJF58" s="149"/>
      <c r="CJG58" s="149"/>
      <c r="CJH58" s="149"/>
      <c r="CJI58" s="149"/>
      <c r="CJJ58" s="149"/>
      <c r="CJK58" s="149"/>
      <c r="CJL58" s="149"/>
      <c r="CJM58" s="149"/>
      <c r="CJN58" s="149"/>
      <c r="CJO58" s="149"/>
      <c r="CJP58" s="149"/>
      <c r="CJQ58" s="149"/>
      <c r="CJR58" s="149"/>
      <c r="CJS58" s="149"/>
      <c r="CJT58" s="149"/>
      <c r="CJU58" s="149"/>
      <c r="CJV58" s="149"/>
      <c r="CJW58" s="149"/>
      <c r="CJX58" s="149"/>
      <c r="CJY58" s="149"/>
      <c r="CJZ58" s="149"/>
      <c r="CKA58" s="149"/>
      <c r="CKB58" s="149"/>
      <c r="CKC58" s="149"/>
      <c r="CKD58" s="149"/>
      <c r="CKE58" s="149"/>
      <c r="CKF58" s="149"/>
      <c r="CKG58" s="149"/>
      <c r="CKH58" s="149"/>
      <c r="CKI58" s="149"/>
      <c r="CKJ58" s="149"/>
      <c r="CKK58" s="149"/>
      <c r="CKL58" s="149"/>
      <c r="CKM58" s="149"/>
      <c r="CKN58" s="149"/>
      <c r="CKO58" s="149"/>
      <c r="CKP58" s="149"/>
      <c r="CKQ58" s="149"/>
      <c r="CKR58" s="149"/>
      <c r="CKS58" s="149"/>
      <c r="CKT58" s="149"/>
      <c r="CKU58" s="149"/>
      <c r="CKV58" s="149"/>
      <c r="CKW58" s="149"/>
      <c r="CKX58" s="149"/>
      <c r="CKY58" s="149"/>
      <c r="CKZ58" s="149"/>
      <c r="CLA58" s="149"/>
      <c r="CLB58" s="149"/>
      <c r="CLC58" s="149"/>
      <c r="CLD58" s="149"/>
      <c r="CLE58" s="149"/>
      <c r="CLF58" s="149"/>
      <c r="CLG58" s="149"/>
      <c r="CLH58" s="149"/>
      <c r="CLI58" s="149"/>
      <c r="CLJ58" s="149"/>
      <c r="CLK58" s="149"/>
      <c r="CLL58" s="149"/>
      <c r="CLM58" s="149"/>
      <c r="CLN58" s="149"/>
      <c r="CLO58" s="149"/>
      <c r="CLP58" s="149"/>
      <c r="CLQ58" s="149"/>
      <c r="CLR58" s="149"/>
      <c r="CLS58" s="149"/>
      <c r="CLT58" s="149"/>
      <c r="CLU58" s="149"/>
      <c r="CLV58" s="149"/>
      <c r="CLW58" s="149"/>
      <c r="CLX58" s="149"/>
      <c r="CLY58" s="149"/>
      <c r="CLZ58" s="149"/>
      <c r="CMA58" s="149"/>
      <c r="CMB58" s="149"/>
      <c r="CMC58" s="149"/>
      <c r="CMD58" s="149"/>
      <c r="CME58" s="149"/>
      <c r="CMF58" s="149"/>
      <c r="CMG58" s="149"/>
      <c r="CMH58" s="149"/>
      <c r="CMI58" s="149"/>
      <c r="CMJ58" s="149"/>
      <c r="CMK58" s="149"/>
      <c r="CML58" s="149"/>
      <c r="CMM58" s="149"/>
      <c r="CMN58" s="149"/>
      <c r="CMO58" s="149"/>
      <c r="CMP58" s="149"/>
      <c r="CMQ58" s="149"/>
      <c r="CMR58" s="149"/>
      <c r="CMS58" s="149"/>
      <c r="CMT58" s="149"/>
      <c r="CMU58" s="149"/>
      <c r="CMV58" s="149"/>
      <c r="CMW58" s="149"/>
      <c r="CMX58" s="149"/>
      <c r="CMY58" s="149"/>
      <c r="CMZ58" s="149"/>
      <c r="CNA58" s="149"/>
      <c r="CNB58" s="149"/>
      <c r="CNC58" s="149"/>
      <c r="CND58" s="149"/>
      <c r="CNE58" s="149"/>
      <c r="CNF58" s="149"/>
      <c r="CNG58" s="149"/>
      <c r="CNH58" s="149"/>
      <c r="CNI58" s="149"/>
      <c r="CNJ58" s="149"/>
      <c r="CNK58" s="149"/>
      <c r="CNL58" s="149"/>
      <c r="CNM58" s="149"/>
      <c r="CNN58" s="149"/>
      <c r="CNO58" s="149"/>
      <c r="CNP58" s="149"/>
      <c r="CNQ58" s="149"/>
      <c r="CNR58" s="149"/>
      <c r="CNS58" s="149"/>
      <c r="CNT58" s="149"/>
      <c r="CNU58" s="149"/>
      <c r="CNV58" s="149"/>
      <c r="CNW58" s="149"/>
      <c r="CNX58" s="149"/>
      <c r="CNY58" s="149"/>
      <c r="CNZ58" s="149"/>
      <c r="COA58" s="149"/>
      <c r="COB58" s="149"/>
      <c r="COC58" s="149"/>
      <c r="COD58" s="149"/>
      <c r="COE58" s="149"/>
      <c r="COF58" s="149"/>
      <c r="COG58" s="149"/>
      <c r="COH58" s="149"/>
      <c r="COI58" s="149"/>
      <c r="COJ58" s="149"/>
      <c r="COK58" s="149"/>
      <c r="COL58" s="149"/>
      <c r="COM58" s="149"/>
      <c r="CON58" s="149"/>
      <c r="COO58" s="149"/>
      <c r="COP58" s="149"/>
      <c r="COQ58" s="149"/>
      <c r="COR58" s="149"/>
      <c r="COS58" s="149"/>
      <c r="COT58" s="149"/>
      <c r="COU58" s="149"/>
      <c r="COV58" s="149"/>
      <c r="COW58" s="149"/>
      <c r="COX58" s="149"/>
      <c r="COY58" s="149"/>
      <c r="COZ58" s="149"/>
      <c r="CPA58" s="149"/>
      <c r="CPB58" s="149"/>
      <c r="CPC58" s="149"/>
      <c r="CPD58" s="149"/>
      <c r="CPE58" s="149"/>
      <c r="CPF58" s="149"/>
      <c r="CPG58" s="149"/>
      <c r="CPH58" s="149"/>
      <c r="CPI58" s="149"/>
      <c r="CPJ58" s="149"/>
      <c r="CPK58" s="149"/>
      <c r="CPL58" s="149"/>
      <c r="CPM58" s="149"/>
      <c r="CPN58" s="149"/>
      <c r="CPO58" s="149"/>
      <c r="CPP58" s="149"/>
      <c r="CPQ58" s="149"/>
      <c r="CPR58" s="149"/>
      <c r="CPS58" s="149"/>
      <c r="CPT58" s="149"/>
      <c r="CPU58" s="149"/>
      <c r="CPV58" s="149"/>
      <c r="CPW58" s="149"/>
      <c r="CPX58" s="149"/>
      <c r="CPY58" s="149"/>
      <c r="CPZ58" s="149"/>
      <c r="CQA58" s="149"/>
      <c r="CQB58" s="149"/>
      <c r="CQC58" s="149"/>
      <c r="CQD58" s="149"/>
      <c r="CQE58" s="149"/>
      <c r="CQF58" s="149"/>
      <c r="CQG58" s="149"/>
      <c r="CQH58" s="149"/>
      <c r="CQI58" s="149"/>
      <c r="CQJ58" s="149"/>
      <c r="CQK58" s="149"/>
      <c r="CQL58" s="149"/>
      <c r="CQM58" s="149"/>
      <c r="CQN58" s="149"/>
      <c r="CQO58" s="149"/>
      <c r="CQP58" s="149"/>
      <c r="CQQ58" s="149"/>
      <c r="CQR58" s="149"/>
      <c r="CQS58" s="149"/>
      <c r="CQT58" s="149"/>
      <c r="CQU58" s="149"/>
      <c r="CQV58" s="149"/>
      <c r="CQW58" s="149"/>
      <c r="CQX58" s="149"/>
      <c r="CQY58" s="149"/>
      <c r="CQZ58" s="149"/>
      <c r="CRA58" s="149"/>
      <c r="CRB58" s="149"/>
      <c r="CRC58" s="149"/>
      <c r="CRD58" s="149"/>
      <c r="CRE58" s="149"/>
      <c r="CRF58" s="149"/>
      <c r="CRG58" s="149"/>
      <c r="CRH58" s="149"/>
      <c r="CRI58" s="149"/>
      <c r="CRJ58" s="149"/>
      <c r="CRK58" s="149"/>
      <c r="CRL58" s="149"/>
      <c r="CRM58" s="149"/>
      <c r="CRN58" s="149"/>
      <c r="CRO58" s="149"/>
      <c r="CRP58" s="149"/>
      <c r="CRQ58" s="149"/>
      <c r="CRR58" s="149"/>
      <c r="CRS58" s="149"/>
      <c r="CRT58" s="149"/>
      <c r="CRU58" s="149"/>
      <c r="CRV58" s="149"/>
      <c r="CRW58" s="149"/>
      <c r="CRX58" s="149"/>
      <c r="CRY58" s="149"/>
      <c r="CRZ58" s="149"/>
      <c r="CSA58" s="149"/>
      <c r="CSB58" s="149"/>
      <c r="CSC58" s="149"/>
      <c r="CSD58" s="149"/>
      <c r="CSE58" s="149"/>
      <c r="CSF58" s="149"/>
      <c r="CSG58" s="149"/>
      <c r="CSH58" s="149"/>
      <c r="CSI58" s="149"/>
      <c r="CSJ58" s="149"/>
      <c r="CSK58" s="149"/>
      <c r="CSL58" s="149"/>
      <c r="CSM58" s="149"/>
      <c r="CSN58" s="149"/>
      <c r="CSO58" s="149"/>
      <c r="CSP58" s="149"/>
      <c r="CSQ58" s="149"/>
      <c r="CSR58" s="149"/>
      <c r="CSS58" s="149"/>
      <c r="CST58" s="149"/>
      <c r="CSU58" s="149"/>
      <c r="CSV58" s="149"/>
      <c r="CSW58" s="149"/>
      <c r="CSX58" s="149"/>
      <c r="CSY58" s="149"/>
      <c r="CSZ58" s="149"/>
      <c r="CTA58" s="149"/>
      <c r="CTB58" s="149"/>
      <c r="CTC58" s="149"/>
      <c r="CTD58" s="149"/>
      <c r="CTE58" s="149"/>
      <c r="CTF58" s="149"/>
      <c r="CTG58" s="149"/>
      <c r="CTH58" s="149"/>
      <c r="CTI58" s="149"/>
      <c r="CTJ58" s="149"/>
      <c r="CTK58" s="149"/>
      <c r="CTL58" s="149"/>
      <c r="CTM58" s="149"/>
      <c r="CTN58" s="149"/>
      <c r="CTO58" s="149"/>
      <c r="CTP58" s="149"/>
      <c r="CTQ58" s="149"/>
      <c r="CTR58" s="149"/>
      <c r="CTS58" s="149"/>
      <c r="CTT58" s="149"/>
      <c r="CTU58" s="149"/>
      <c r="CTV58" s="149"/>
      <c r="CTW58" s="149"/>
      <c r="CTX58" s="149"/>
      <c r="CTY58" s="149"/>
      <c r="CTZ58" s="149"/>
      <c r="CUA58" s="149"/>
      <c r="CUB58" s="149"/>
      <c r="CUC58" s="149"/>
      <c r="CUD58" s="149"/>
      <c r="CUE58" s="149"/>
      <c r="CUF58" s="149"/>
      <c r="CUG58" s="149"/>
      <c r="CUH58" s="149"/>
      <c r="CUI58" s="149"/>
      <c r="CUJ58" s="149"/>
      <c r="CUK58" s="149"/>
      <c r="CUL58" s="149"/>
      <c r="CUM58" s="149"/>
      <c r="CUN58" s="149"/>
      <c r="CUO58" s="149"/>
      <c r="CUP58" s="149"/>
      <c r="CUQ58" s="149"/>
      <c r="CUR58" s="149"/>
      <c r="CUS58" s="149"/>
      <c r="CUT58" s="149"/>
      <c r="CUU58" s="149"/>
      <c r="CUV58" s="149"/>
      <c r="CUW58" s="149"/>
      <c r="CUX58" s="149"/>
      <c r="CUY58" s="149"/>
      <c r="CUZ58" s="149"/>
      <c r="CVA58" s="149"/>
      <c r="CVB58" s="149"/>
      <c r="CVC58" s="149"/>
      <c r="CVD58" s="149"/>
      <c r="CVE58" s="149"/>
      <c r="CVF58" s="149"/>
      <c r="CVG58" s="149"/>
      <c r="CVH58" s="149"/>
      <c r="CVI58" s="149"/>
      <c r="CVJ58" s="149"/>
      <c r="CVK58" s="149"/>
      <c r="CVL58" s="149"/>
      <c r="CVM58" s="149"/>
      <c r="CVN58" s="149"/>
      <c r="CVO58" s="149"/>
      <c r="CVP58" s="149"/>
      <c r="CVQ58" s="149"/>
      <c r="CVR58" s="149"/>
      <c r="CVS58" s="149"/>
      <c r="CVT58" s="149"/>
      <c r="CVU58" s="149"/>
      <c r="CVV58" s="149"/>
      <c r="CVW58" s="149"/>
      <c r="CVX58" s="149"/>
      <c r="CVY58" s="149"/>
      <c r="CVZ58" s="149"/>
      <c r="CWA58" s="149"/>
      <c r="CWB58" s="149"/>
      <c r="CWC58" s="149"/>
      <c r="CWD58" s="149"/>
      <c r="CWE58" s="149"/>
      <c r="CWF58" s="149"/>
      <c r="CWG58" s="149"/>
      <c r="CWH58" s="149"/>
      <c r="CWI58" s="149"/>
      <c r="CWJ58" s="149"/>
      <c r="CWK58" s="149"/>
      <c r="CWL58" s="149"/>
      <c r="CWM58" s="149"/>
      <c r="CWN58" s="149"/>
      <c r="CWO58" s="149"/>
      <c r="CWP58" s="149"/>
      <c r="CWQ58" s="149"/>
      <c r="CWR58" s="149"/>
      <c r="CWS58" s="149"/>
      <c r="CWT58" s="149"/>
      <c r="CWU58" s="149"/>
      <c r="CWV58" s="149"/>
      <c r="CWW58" s="149"/>
      <c r="CWX58" s="149"/>
      <c r="CWY58" s="149"/>
      <c r="CWZ58" s="149"/>
      <c r="CXA58" s="149"/>
      <c r="CXB58" s="149"/>
      <c r="CXC58" s="149"/>
      <c r="CXD58" s="149"/>
      <c r="CXE58" s="149"/>
      <c r="CXF58" s="149"/>
      <c r="CXG58" s="149"/>
      <c r="CXH58" s="149"/>
      <c r="CXI58" s="149"/>
      <c r="CXJ58" s="149"/>
      <c r="CXK58" s="149"/>
      <c r="CXL58" s="149"/>
      <c r="CXM58" s="149"/>
      <c r="CXN58" s="149"/>
      <c r="CXO58" s="149"/>
      <c r="CXP58" s="149"/>
      <c r="CXQ58" s="149"/>
      <c r="CXR58" s="149"/>
      <c r="CXS58" s="149"/>
      <c r="CXT58" s="149"/>
      <c r="CXU58" s="149"/>
      <c r="CXV58" s="149"/>
      <c r="CXW58" s="149"/>
      <c r="CXX58" s="149"/>
      <c r="CXY58" s="149"/>
      <c r="CXZ58" s="149"/>
      <c r="CYA58" s="149"/>
      <c r="CYB58" s="149"/>
      <c r="CYC58" s="149"/>
      <c r="CYD58" s="149"/>
      <c r="CYE58" s="149"/>
      <c r="CYF58" s="149"/>
      <c r="CYG58" s="149"/>
      <c r="CYH58" s="149"/>
      <c r="CYI58" s="149"/>
      <c r="CYJ58" s="149"/>
      <c r="CYK58" s="149"/>
      <c r="CYL58" s="149"/>
      <c r="CYM58" s="149"/>
      <c r="CYN58" s="149"/>
      <c r="CYO58" s="149"/>
      <c r="CYP58" s="149"/>
      <c r="CYQ58" s="149"/>
      <c r="CYR58" s="149"/>
      <c r="CYS58" s="149"/>
      <c r="CYT58" s="149"/>
      <c r="CYU58" s="149"/>
      <c r="CYV58" s="149"/>
      <c r="CYW58" s="149"/>
      <c r="CYX58" s="149"/>
      <c r="CYY58" s="149"/>
      <c r="CYZ58" s="149"/>
      <c r="CZA58" s="149"/>
      <c r="CZB58" s="149"/>
      <c r="CZC58" s="149"/>
      <c r="CZD58" s="149"/>
      <c r="CZE58" s="149"/>
      <c r="CZF58" s="149"/>
      <c r="CZG58" s="149"/>
      <c r="CZH58" s="149"/>
      <c r="CZI58" s="149"/>
      <c r="CZJ58" s="149"/>
      <c r="CZK58" s="149"/>
      <c r="CZL58" s="149"/>
      <c r="CZM58" s="149"/>
      <c r="CZN58" s="149"/>
      <c r="CZO58" s="149"/>
      <c r="CZP58" s="149"/>
      <c r="CZQ58" s="149"/>
      <c r="CZR58" s="149"/>
      <c r="CZS58" s="149"/>
      <c r="CZT58" s="149"/>
      <c r="CZU58" s="149"/>
      <c r="CZV58" s="149"/>
      <c r="CZW58" s="149"/>
      <c r="CZX58" s="149"/>
      <c r="CZY58" s="149"/>
      <c r="CZZ58" s="149"/>
      <c r="DAA58" s="149"/>
      <c r="DAB58" s="149"/>
      <c r="DAC58" s="149"/>
      <c r="DAD58" s="149"/>
      <c r="DAE58" s="149"/>
      <c r="DAF58" s="149"/>
      <c r="DAG58" s="149"/>
      <c r="DAH58" s="149"/>
      <c r="DAI58" s="149"/>
      <c r="DAJ58" s="149"/>
      <c r="DAK58" s="149"/>
      <c r="DAL58" s="149"/>
      <c r="DAM58" s="149"/>
      <c r="DAN58" s="149"/>
      <c r="DAO58" s="149"/>
      <c r="DAP58" s="149"/>
      <c r="DAQ58" s="149"/>
      <c r="DAR58" s="149"/>
      <c r="DAS58" s="149"/>
      <c r="DAT58" s="149"/>
      <c r="DAU58" s="149"/>
      <c r="DAV58" s="149"/>
      <c r="DAW58" s="149"/>
      <c r="DAX58" s="149"/>
      <c r="DAY58" s="149"/>
      <c r="DAZ58" s="149"/>
      <c r="DBA58" s="149"/>
      <c r="DBB58" s="149"/>
      <c r="DBC58" s="149"/>
      <c r="DBD58" s="149"/>
      <c r="DBE58" s="149"/>
      <c r="DBF58" s="149"/>
      <c r="DBG58" s="149"/>
      <c r="DBH58" s="149"/>
      <c r="DBI58" s="149"/>
      <c r="DBJ58" s="149"/>
      <c r="DBK58" s="149"/>
      <c r="DBL58" s="149"/>
      <c r="DBM58" s="149"/>
      <c r="DBN58" s="149"/>
      <c r="DBO58" s="149"/>
      <c r="DBP58" s="149"/>
      <c r="DBQ58" s="149"/>
      <c r="DBR58" s="149"/>
      <c r="DBS58" s="149"/>
      <c r="DBT58" s="149"/>
      <c r="DBU58" s="149"/>
      <c r="DBV58" s="149"/>
      <c r="DBW58" s="149"/>
      <c r="DBX58" s="149"/>
      <c r="DBY58" s="149"/>
      <c r="DBZ58" s="149"/>
      <c r="DCA58" s="149"/>
      <c r="DCB58" s="149"/>
      <c r="DCC58" s="149"/>
      <c r="DCD58" s="149"/>
      <c r="DCE58" s="149"/>
      <c r="DCF58" s="149"/>
      <c r="DCG58" s="149"/>
      <c r="DCH58" s="149"/>
      <c r="DCI58" s="149"/>
      <c r="DCJ58" s="149"/>
      <c r="DCK58" s="149"/>
      <c r="DCL58" s="149"/>
      <c r="DCM58" s="149"/>
      <c r="DCN58" s="149"/>
      <c r="DCO58" s="149"/>
      <c r="DCP58" s="149"/>
      <c r="DCQ58" s="149"/>
      <c r="DCR58" s="149"/>
      <c r="DCS58" s="149"/>
      <c r="DCT58" s="149"/>
      <c r="DCU58" s="149"/>
      <c r="DCV58" s="149"/>
      <c r="DCW58" s="149"/>
      <c r="DCX58" s="149"/>
      <c r="DCY58" s="149"/>
      <c r="DCZ58" s="149"/>
      <c r="DDA58" s="149"/>
      <c r="DDB58" s="149"/>
      <c r="DDC58" s="149"/>
      <c r="DDD58" s="149"/>
      <c r="DDE58" s="149"/>
      <c r="DDF58" s="149"/>
      <c r="DDG58" s="149"/>
      <c r="DDH58" s="149"/>
      <c r="DDI58" s="149"/>
      <c r="DDJ58" s="149"/>
      <c r="DDK58" s="149"/>
      <c r="DDL58" s="149"/>
      <c r="DDM58" s="149"/>
      <c r="DDN58" s="149"/>
      <c r="DDO58" s="149"/>
      <c r="DDP58" s="149"/>
      <c r="DDQ58" s="149"/>
      <c r="DDR58" s="149"/>
      <c r="DDS58" s="149"/>
      <c r="DDT58" s="149"/>
      <c r="DDU58" s="149"/>
      <c r="DDV58" s="149"/>
      <c r="DDW58" s="149"/>
      <c r="DDX58" s="149"/>
      <c r="DDY58" s="149"/>
      <c r="DDZ58" s="149"/>
      <c r="DEA58" s="149"/>
      <c r="DEB58" s="149"/>
      <c r="DEC58" s="149"/>
      <c r="DED58" s="149"/>
      <c r="DEE58" s="149"/>
      <c r="DEF58" s="149"/>
      <c r="DEG58" s="149"/>
      <c r="DEH58" s="149"/>
      <c r="DEI58" s="149"/>
      <c r="DEJ58" s="149"/>
      <c r="DEK58" s="149"/>
      <c r="DEL58" s="149"/>
      <c r="DEM58" s="149"/>
      <c r="DEN58" s="149"/>
      <c r="DEO58" s="149"/>
      <c r="DEP58" s="149"/>
      <c r="DEQ58" s="149"/>
      <c r="DER58" s="149"/>
      <c r="DES58" s="149"/>
      <c r="DET58" s="149"/>
      <c r="DEU58" s="149"/>
      <c r="DEV58" s="149"/>
      <c r="DEW58" s="149"/>
      <c r="DEX58" s="149"/>
      <c r="DEY58" s="149"/>
      <c r="DEZ58" s="149"/>
      <c r="DFA58" s="149"/>
      <c r="DFB58" s="149"/>
      <c r="DFC58" s="149"/>
      <c r="DFD58" s="149"/>
      <c r="DFE58" s="149"/>
      <c r="DFF58" s="149"/>
      <c r="DFG58" s="149"/>
      <c r="DFH58" s="149"/>
      <c r="DFI58" s="149"/>
      <c r="DFJ58" s="149"/>
      <c r="DFK58" s="149"/>
      <c r="DFL58" s="149"/>
      <c r="DFM58" s="149"/>
      <c r="DFN58" s="149"/>
      <c r="DFO58" s="149"/>
      <c r="DFP58" s="149"/>
      <c r="DFQ58" s="149"/>
      <c r="DFR58" s="149"/>
      <c r="DFS58" s="149"/>
      <c r="DFT58" s="149"/>
      <c r="DFU58" s="149"/>
      <c r="DFV58" s="149"/>
      <c r="DFW58" s="149"/>
      <c r="DFX58" s="149"/>
      <c r="DFY58" s="149"/>
      <c r="DFZ58" s="149"/>
      <c r="DGA58" s="149"/>
      <c r="DGB58" s="149"/>
      <c r="DGC58" s="149"/>
      <c r="DGD58" s="149"/>
      <c r="DGE58" s="149"/>
      <c r="DGF58" s="149"/>
      <c r="DGG58" s="149"/>
      <c r="DGH58" s="149"/>
      <c r="DGI58" s="149"/>
      <c r="DGJ58" s="149"/>
      <c r="DGK58" s="149"/>
      <c r="DGL58" s="149"/>
      <c r="DGM58" s="149"/>
      <c r="DGN58" s="149"/>
      <c r="DGO58" s="149"/>
      <c r="DGP58" s="149"/>
      <c r="DGQ58" s="149"/>
      <c r="DGR58" s="149"/>
      <c r="DGS58" s="149"/>
      <c r="DGT58" s="149"/>
      <c r="DGU58" s="149"/>
      <c r="DGV58" s="149"/>
      <c r="DGW58" s="149"/>
      <c r="DGX58" s="149"/>
      <c r="DGY58" s="149"/>
      <c r="DGZ58" s="149"/>
      <c r="DHA58" s="149"/>
      <c r="DHB58" s="149"/>
      <c r="DHC58" s="149"/>
      <c r="DHD58" s="149"/>
      <c r="DHE58" s="149"/>
      <c r="DHF58" s="149"/>
      <c r="DHG58" s="149"/>
      <c r="DHH58" s="149"/>
      <c r="DHI58" s="149"/>
      <c r="DHJ58" s="149"/>
      <c r="DHK58" s="149"/>
      <c r="DHL58" s="149"/>
      <c r="DHM58" s="149"/>
      <c r="DHN58" s="149"/>
      <c r="DHO58" s="149"/>
      <c r="DHP58" s="149"/>
      <c r="DHQ58" s="149"/>
      <c r="DHR58" s="149"/>
      <c r="DHS58" s="149"/>
      <c r="DHT58" s="149"/>
      <c r="DHU58" s="149"/>
      <c r="DHV58" s="149"/>
      <c r="DHW58" s="149"/>
      <c r="DHX58" s="149"/>
      <c r="DHY58" s="149"/>
      <c r="DHZ58" s="149"/>
      <c r="DIA58" s="149"/>
      <c r="DIB58" s="149"/>
      <c r="DIC58" s="149"/>
      <c r="DID58" s="149"/>
      <c r="DIE58" s="149"/>
      <c r="DIF58" s="149"/>
      <c r="DIG58" s="149"/>
      <c r="DIH58" s="149"/>
      <c r="DII58" s="149"/>
      <c r="DIJ58" s="149"/>
      <c r="DIK58" s="149"/>
      <c r="DIL58" s="149"/>
      <c r="DIM58" s="149"/>
      <c r="DIN58" s="149"/>
      <c r="DIO58" s="149"/>
      <c r="DIP58" s="149"/>
      <c r="DIQ58" s="149"/>
      <c r="DIR58" s="149"/>
      <c r="DIS58" s="149"/>
      <c r="DIT58" s="149"/>
      <c r="DIU58" s="149"/>
      <c r="DIV58" s="149"/>
      <c r="DIW58" s="149"/>
      <c r="DIX58" s="149"/>
      <c r="DIY58" s="149"/>
      <c r="DIZ58" s="149"/>
      <c r="DJA58" s="149"/>
      <c r="DJB58" s="149"/>
      <c r="DJC58" s="149"/>
      <c r="DJD58" s="149"/>
      <c r="DJE58" s="149"/>
      <c r="DJF58" s="149"/>
      <c r="DJG58" s="149"/>
      <c r="DJH58" s="149"/>
      <c r="DJI58" s="149"/>
      <c r="DJJ58" s="149"/>
      <c r="DJK58" s="149"/>
      <c r="DJL58" s="149"/>
      <c r="DJM58" s="149"/>
      <c r="DJN58" s="149"/>
      <c r="DJO58" s="149"/>
      <c r="DJP58" s="149"/>
      <c r="DJQ58" s="149"/>
      <c r="DJR58" s="149"/>
      <c r="DJS58" s="149"/>
      <c r="DJT58" s="149"/>
      <c r="DJU58" s="149"/>
      <c r="DJV58" s="149"/>
      <c r="DJW58" s="149"/>
      <c r="DJX58" s="149"/>
      <c r="DJY58" s="149"/>
      <c r="DJZ58" s="149"/>
      <c r="DKA58" s="149"/>
      <c r="DKB58" s="149"/>
      <c r="DKC58" s="149"/>
      <c r="DKD58" s="149"/>
      <c r="DKE58" s="149"/>
      <c r="DKF58" s="149"/>
      <c r="DKG58" s="149"/>
      <c r="DKH58" s="149"/>
      <c r="DKI58" s="149"/>
      <c r="DKJ58" s="149"/>
      <c r="DKK58" s="149"/>
      <c r="DKL58" s="149"/>
      <c r="DKM58" s="149"/>
      <c r="DKN58" s="149"/>
      <c r="DKO58" s="149"/>
      <c r="DKP58" s="149"/>
      <c r="DKQ58" s="149"/>
      <c r="DKR58" s="149"/>
      <c r="DKS58" s="149"/>
      <c r="DKT58" s="149"/>
      <c r="DKU58" s="149"/>
      <c r="DKV58" s="149"/>
      <c r="DKW58" s="149"/>
      <c r="DKX58" s="149"/>
      <c r="DKY58" s="149"/>
      <c r="DKZ58" s="149"/>
      <c r="DLA58" s="149"/>
      <c r="DLB58" s="149"/>
      <c r="DLC58" s="149"/>
      <c r="DLD58" s="149"/>
      <c r="DLE58" s="149"/>
      <c r="DLF58" s="149"/>
      <c r="DLG58" s="149"/>
      <c r="DLH58" s="149"/>
      <c r="DLI58" s="149"/>
      <c r="DLJ58" s="149"/>
      <c r="DLK58" s="149"/>
      <c r="DLL58" s="149"/>
      <c r="DLM58" s="149"/>
      <c r="DLN58" s="149"/>
      <c r="DLO58" s="149"/>
      <c r="DLP58" s="149"/>
      <c r="DLQ58" s="149"/>
      <c r="DLR58" s="149"/>
      <c r="DLS58" s="149"/>
      <c r="DLT58" s="149"/>
      <c r="DLU58" s="149"/>
      <c r="DLV58" s="149"/>
      <c r="DLW58" s="149"/>
      <c r="DLX58" s="149"/>
      <c r="DLY58" s="149"/>
      <c r="DLZ58" s="149"/>
      <c r="DMA58" s="149"/>
      <c r="DMB58" s="149"/>
      <c r="DMC58" s="149"/>
      <c r="DMD58" s="149"/>
      <c r="DME58" s="149"/>
      <c r="DMF58" s="149"/>
      <c r="DMG58" s="149"/>
      <c r="DMH58" s="149"/>
      <c r="DMI58" s="149"/>
      <c r="DMJ58" s="149"/>
      <c r="DMK58" s="149"/>
      <c r="DML58" s="149"/>
      <c r="DMM58" s="149"/>
      <c r="DMN58" s="149"/>
      <c r="DMO58" s="149"/>
      <c r="DMP58" s="149"/>
      <c r="DMQ58" s="149"/>
      <c r="DMR58" s="149"/>
      <c r="DMS58" s="149"/>
      <c r="DMT58" s="149"/>
      <c r="DMU58" s="149"/>
      <c r="DMV58" s="149"/>
      <c r="DMW58" s="149"/>
      <c r="DMX58" s="149"/>
      <c r="DMY58" s="149"/>
      <c r="DMZ58" s="149"/>
      <c r="DNA58" s="149"/>
      <c r="DNB58" s="149"/>
      <c r="DNC58" s="149"/>
      <c r="DND58" s="149"/>
      <c r="DNE58" s="149"/>
      <c r="DNF58" s="149"/>
      <c r="DNG58" s="149"/>
      <c r="DNH58" s="149"/>
      <c r="DNI58" s="149"/>
      <c r="DNJ58" s="149"/>
      <c r="DNK58" s="149"/>
      <c r="DNL58" s="149"/>
      <c r="DNM58" s="149"/>
      <c r="DNN58" s="149"/>
      <c r="DNO58" s="149"/>
      <c r="DNP58" s="149"/>
      <c r="DNQ58" s="149"/>
      <c r="DNR58" s="149"/>
      <c r="DNS58" s="149"/>
      <c r="DNT58" s="149"/>
      <c r="DNU58" s="149"/>
      <c r="DNV58" s="149"/>
      <c r="DNW58" s="149"/>
      <c r="DNX58" s="149"/>
      <c r="DNY58" s="149"/>
      <c r="DNZ58" s="149"/>
      <c r="DOA58" s="149"/>
      <c r="DOB58" s="149"/>
      <c r="DOC58" s="149"/>
      <c r="DOD58" s="149"/>
      <c r="DOE58" s="149"/>
      <c r="DOF58" s="149"/>
      <c r="DOG58" s="149"/>
      <c r="DOH58" s="149"/>
      <c r="DOI58" s="149"/>
      <c r="DOJ58" s="149"/>
      <c r="DOK58" s="149"/>
      <c r="DOL58" s="149"/>
      <c r="DOM58" s="149"/>
      <c r="DON58" s="149"/>
      <c r="DOO58" s="149"/>
      <c r="DOP58" s="149"/>
      <c r="DOQ58" s="149"/>
      <c r="DOR58" s="149"/>
      <c r="DOS58" s="149"/>
      <c r="DOT58" s="149"/>
      <c r="DOU58" s="149"/>
      <c r="DOV58" s="149"/>
      <c r="DOW58" s="149"/>
      <c r="DOX58" s="149"/>
      <c r="DOY58" s="149"/>
      <c r="DOZ58" s="149"/>
      <c r="DPA58" s="149"/>
      <c r="DPB58" s="149"/>
      <c r="DPC58" s="149"/>
      <c r="DPD58" s="149"/>
      <c r="DPE58" s="149"/>
      <c r="DPF58" s="149"/>
      <c r="DPG58" s="149"/>
      <c r="DPH58" s="149"/>
      <c r="DPI58" s="149"/>
      <c r="DPJ58" s="149"/>
      <c r="DPK58" s="149"/>
      <c r="DPL58" s="149"/>
      <c r="DPM58" s="149"/>
      <c r="DPN58" s="149"/>
      <c r="DPO58" s="149"/>
      <c r="DPP58" s="149"/>
      <c r="DPQ58" s="149"/>
      <c r="DPR58" s="149"/>
      <c r="DPS58" s="149"/>
      <c r="DPT58" s="149"/>
      <c r="DPU58" s="149"/>
      <c r="DPV58" s="149"/>
      <c r="DPW58" s="149"/>
      <c r="DPX58" s="149"/>
      <c r="DPY58" s="149"/>
      <c r="DPZ58" s="149"/>
      <c r="DQA58" s="149"/>
      <c r="DQB58" s="149"/>
      <c r="DQC58" s="149"/>
      <c r="DQD58" s="149"/>
      <c r="DQE58" s="149"/>
      <c r="DQF58" s="149"/>
      <c r="DQG58" s="149"/>
      <c r="DQH58" s="149"/>
      <c r="DQI58" s="149"/>
      <c r="DQJ58" s="149"/>
      <c r="DQK58" s="149"/>
      <c r="DQL58" s="149"/>
      <c r="DQM58" s="149"/>
      <c r="DQN58" s="149"/>
      <c r="DQO58" s="149"/>
      <c r="DQP58" s="149"/>
      <c r="DQQ58" s="149"/>
      <c r="DQR58" s="149"/>
      <c r="DQS58" s="149"/>
      <c r="DQT58" s="149"/>
      <c r="DQU58" s="149"/>
      <c r="DQV58" s="149"/>
      <c r="DQW58" s="149"/>
      <c r="DQX58" s="149"/>
      <c r="DQY58" s="149"/>
      <c r="DQZ58" s="149"/>
      <c r="DRA58" s="149"/>
      <c r="DRB58" s="149"/>
      <c r="DRC58" s="149"/>
      <c r="DRD58" s="149"/>
      <c r="DRE58" s="149"/>
      <c r="DRF58" s="149"/>
      <c r="DRG58" s="149"/>
      <c r="DRH58" s="149"/>
      <c r="DRI58" s="149"/>
      <c r="DRJ58" s="149"/>
      <c r="DRK58" s="149"/>
      <c r="DRL58" s="149"/>
      <c r="DRM58" s="149"/>
      <c r="DRN58" s="149"/>
      <c r="DRO58" s="149"/>
      <c r="DRP58" s="149"/>
      <c r="DRQ58" s="149"/>
      <c r="DRR58" s="149"/>
      <c r="DRS58" s="149"/>
      <c r="DRT58" s="149"/>
      <c r="DRU58" s="149"/>
      <c r="DRV58" s="149"/>
      <c r="DRW58" s="149"/>
      <c r="DRX58" s="149"/>
      <c r="DRY58" s="149"/>
      <c r="DRZ58" s="149"/>
      <c r="DSA58" s="149"/>
      <c r="DSB58" s="149"/>
      <c r="DSC58" s="149"/>
      <c r="DSD58" s="149"/>
      <c r="DSE58" s="149"/>
      <c r="DSF58" s="149"/>
      <c r="DSG58" s="149"/>
      <c r="DSH58" s="149"/>
      <c r="DSI58" s="149"/>
      <c r="DSJ58" s="149"/>
      <c r="DSK58" s="149"/>
      <c r="DSL58" s="149"/>
      <c r="DSM58" s="149"/>
      <c r="DSN58" s="149"/>
      <c r="DSO58" s="149"/>
      <c r="DSP58" s="149"/>
      <c r="DSQ58" s="149"/>
      <c r="DSR58" s="149"/>
      <c r="DSS58" s="149"/>
      <c r="DST58" s="149"/>
      <c r="DSU58" s="149"/>
      <c r="DSV58" s="149"/>
      <c r="DSW58" s="149"/>
      <c r="DSX58" s="149"/>
      <c r="DSY58" s="149"/>
      <c r="DSZ58" s="149"/>
      <c r="DTA58" s="149"/>
      <c r="DTB58" s="149"/>
      <c r="DTC58" s="149"/>
      <c r="DTD58" s="149"/>
      <c r="DTE58" s="149"/>
      <c r="DTF58" s="149"/>
      <c r="DTG58" s="149"/>
      <c r="DTH58" s="149"/>
      <c r="DTI58" s="149"/>
      <c r="DTJ58" s="149"/>
      <c r="DTK58" s="149"/>
      <c r="DTL58" s="149"/>
      <c r="DTM58" s="149"/>
      <c r="DTN58" s="149"/>
      <c r="DTO58" s="149"/>
      <c r="DTP58" s="149"/>
      <c r="DTQ58" s="149"/>
      <c r="DTR58" s="149"/>
      <c r="DTS58" s="149"/>
      <c r="DTT58" s="149"/>
      <c r="DTU58" s="149"/>
      <c r="DTV58" s="149"/>
      <c r="DTW58" s="149"/>
      <c r="DTX58" s="149"/>
      <c r="DTY58" s="149"/>
      <c r="DTZ58" s="149"/>
      <c r="DUA58" s="149"/>
      <c r="DUB58" s="149"/>
      <c r="DUC58" s="149"/>
      <c r="DUD58" s="149"/>
      <c r="DUE58" s="149"/>
      <c r="DUF58" s="149"/>
      <c r="DUG58" s="149"/>
      <c r="DUH58" s="149"/>
      <c r="DUI58" s="149"/>
      <c r="DUJ58" s="149"/>
      <c r="DUK58" s="149"/>
      <c r="DUL58" s="149"/>
      <c r="DUM58" s="149"/>
      <c r="DUN58" s="149"/>
      <c r="DUO58" s="149"/>
      <c r="DUP58" s="149"/>
      <c r="DUQ58" s="149"/>
      <c r="DUR58" s="149"/>
      <c r="DUS58" s="149"/>
      <c r="DUT58" s="149"/>
      <c r="DUU58" s="149"/>
      <c r="DUV58" s="149"/>
      <c r="DUW58" s="149"/>
      <c r="DUX58" s="149"/>
      <c r="DUY58" s="149"/>
      <c r="DUZ58" s="149"/>
      <c r="DVA58" s="149"/>
      <c r="DVB58" s="149"/>
      <c r="DVC58" s="149"/>
      <c r="DVD58" s="149"/>
      <c r="DVE58" s="149"/>
      <c r="DVF58" s="149"/>
      <c r="DVG58" s="149"/>
      <c r="DVH58" s="149"/>
      <c r="DVI58" s="149"/>
      <c r="DVJ58" s="149"/>
      <c r="DVK58" s="149"/>
      <c r="DVL58" s="149"/>
      <c r="DVM58" s="149"/>
      <c r="DVN58" s="149"/>
      <c r="DVO58" s="149"/>
      <c r="DVP58" s="149"/>
      <c r="DVQ58" s="149"/>
      <c r="DVR58" s="149"/>
      <c r="DVS58" s="149"/>
      <c r="DVT58" s="149"/>
      <c r="DVU58" s="149"/>
      <c r="DVV58" s="149"/>
      <c r="DVW58" s="149"/>
      <c r="DVX58" s="149"/>
      <c r="DVY58" s="149"/>
      <c r="DVZ58" s="149"/>
      <c r="DWA58" s="149"/>
      <c r="DWB58" s="149"/>
      <c r="DWC58" s="149"/>
      <c r="DWD58" s="149"/>
      <c r="DWE58" s="149"/>
      <c r="DWF58" s="149"/>
      <c r="DWG58" s="149"/>
      <c r="DWH58" s="149"/>
      <c r="DWI58" s="149"/>
      <c r="DWJ58" s="149"/>
      <c r="DWK58" s="149"/>
      <c r="DWL58" s="149"/>
      <c r="DWM58" s="149"/>
      <c r="DWN58" s="149"/>
      <c r="DWO58" s="149"/>
      <c r="DWP58" s="149"/>
      <c r="DWQ58" s="149"/>
      <c r="DWR58" s="149"/>
      <c r="DWS58" s="149"/>
      <c r="DWT58" s="149"/>
      <c r="DWU58" s="149"/>
      <c r="DWV58" s="149"/>
      <c r="DWW58" s="149"/>
      <c r="DWX58" s="149"/>
      <c r="DWY58" s="149"/>
      <c r="DWZ58" s="149"/>
      <c r="DXA58" s="149"/>
      <c r="DXB58" s="149"/>
      <c r="DXC58" s="149"/>
      <c r="DXD58" s="149"/>
      <c r="DXE58" s="149"/>
      <c r="DXF58" s="149"/>
      <c r="DXG58" s="149"/>
      <c r="DXH58" s="149"/>
      <c r="DXI58" s="149"/>
      <c r="DXJ58" s="149"/>
      <c r="DXK58" s="149"/>
      <c r="DXL58" s="149"/>
      <c r="DXM58" s="149"/>
      <c r="DXN58" s="149"/>
      <c r="DXO58" s="149"/>
      <c r="DXP58" s="149"/>
      <c r="DXQ58" s="149"/>
      <c r="DXR58" s="149"/>
      <c r="DXS58" s="149"/>
      <c r="DXT58" s="149"/>
      <c r="DXU58" s="149"/>
      <c r="DXV58" s="149"/>
      <c r="DXW58" s="149"/>
      <c r="DXX58" s="149"/>
      <c r="DXY58" s="149"/>
      <c r="DXZ58" s="149"/>
      <c r="DYA58" s="149"/>
      <c r="DYB58" s="149"/>
      <c r="DYC58" s="149"/>
      <c r="DYD58" s="149"/>
      <c r="DYE58" s="149"/>
      <c r="DYF58" s="149"/>
      <c r="DYG58" s="149"/>
      <c r="DYH58" s="149"/>
      <c r="DYI58" s="149"/>
      <c r="DYJ58" s="149"/>
      <c r="DYK58" s="149"/>
      <c r="DYL58" s="149"/>
      <c r="DYM58" s="149"/>
      <c r="DYN58" s="149"/>
      <c r="DYO58" s="149"/>
      <c r="DYP58" s="149"/>
      <c r="DYQ58" s="149"/>
      <c r="DYR58" s="149"/>
      <c r="DYS58" s="149"/>
      <c r="DYT58" s="149"/>
      <c r="DYU58" s="149"/>
      <c r="DYV58" s="149"/>
      <c r="DYW58" s="149"/>
      <c r="DYX58" s="149"/>
      <c r="DYY58" s="149"/>
      <c r="DYZ58" s="149"/>
      <c r="DZA58" s="149"/>
      <c r="DZB58" s="149"/>
      <c r="DZC58" s="149"/>
      <c r="DZD58" s="149"/>
      <c r="DZE58" s="149"/>
      <c r="DZF58" s="149"/>
      <c r="DZG58" s="149"/>
      <c r="DZH58" s="149"/>
      <c r="DZI58" s="149"/>
      <c r="DZJ58" s="149"/>
      <c r="DZK58" s="149"/>
      <c r="DZL58" s="149"/>
      <c r="DZM58" s="149"/>
      <c r="DZN58" s="149"/>
      <c r="DZO58" s="149"/>
      <c r="DZP58" s="149"/>
      <c r="DZQ58" s="149"/>
      <c r="DZR58" s="149"/>
      <c r="DZS58" s="149"/>
      <c r="DZT58" s="149"/>
      <c r="DZU58" s="149"/>
      <c r="DZV58" s="149"/>
      <c r="DZW58" s="149"/>
      <c r="DZX58" s="149"/>
      <c r="DZY58" s="149"/>
      <c r="DZZ58" s="149"/>
      <c r="EAA58" s="149"/>
      <c r="EAB58" s="149"/>
      <c r="EAC58" s="149"/>
      <c r="EAD58" s="149"/>
      <c r="EAE58" s="149"/>
      <c r="EAF58" s="149"/>
      <c r="EAG58" s="149"/>
      <c r="EAH58" s="149"/>
      <c r="EAI58" s="149"/>
      <c r="EAJ58" s="149"/>
      <c r="EAK58" s="149"/>
      <c r="EAL58" s="149"/>
      <c r="EAM58" s="149"/>
      <c r="EAN58" s="149"/>
      <c r="EAO58" s="149"/>
      <c r="EAP58" s="149"/>
      <c r="EAQ58" s="149"/>
      <c r="EAR58" s="149"/>
      <c r="EAS58" s="149"/>
      <c r="EAT58" s="149"/>
      <c r="EAU58" s="149"/>
      <c r="EAV58" s="149"/>
      <c r="EAW58" s="149"/>
      <c r="EAX58" s="149"/>
      <c r="EAY58" s="149"/>
      <c r="EAZ58" s="149"/>
      <c r="EBA58" s="149"/>
      <c r="EBB58" s="149"/>
      <c r="EBC58" s="149"/>
      <c r="EBD58" s="149"/>
      <c r="EBE58" s="149"/>
      <c r="EBF58" s="149"/>
      <c r="EBG58" s="149"/>
      <c r="EBH58" s="149"/>
      <c r="EBI58" s="149"/>
      <c r="EBJ58" s="149"/>
      <c r="EBK58" s="149"/>
      <c r="EBL58" s="149"/>
      <c r="EBM58" s="149"/>
      <c r="EBN58" s="149"/>
      <c r="EBO58" s="149"/>
      <c r="EBP58" s="149"/>
      <c r="EBQ58" s="149"/>
      <c r="EBR58" s="149"/>
      <c r="EBS58" s="149"/>
      <c r="EBT58" s="149"/>
      <c r="EBU58" s="149"/>
      <c r="EBV58" s="149"/>
      <c r="EBW58" s="149"/>
      <c r="EBX58" s="149"/>
      <c r="EBY58" s="149"/>
      <c r="EBZ58" s="149"/>
      <c r="ECA58" s="149"/>
      <c r="ECB58" s="149"/>
      <c r="ECC58" s="149"/>
      <c r="ECD58" s="149"/>
      <c r="ECE58" s="149"/>
      <c r="ECF58" s="149"/>
      <c r="ECG58" s="149"/>
      <c r="ECH58" s="149"/>
      <c r="ECI58" s="149"/>
      <c r="ECJ58" s="149"/>
      <c r="ECK58" s="149"/>
      <c r="ECL58" s="149"/>
      <c r="ECM58" s="149"/>
      <c r="ECN58" s="149"/>
      <c r="ECO58" s="149"/>
      <c r="ECP58" s="149"/>
      <c r="ECQ58" s="149"/>
      <c r="ECR58" s="149"/>
      <c r="ECS58" s="149"/>
      <c r="ECT58" s="149"/>
      <c r="ECU58" s="149"/>
      <c r="ECV58" s="149"/>
      <c r="ECW58" s="149"/>
      <c r="ECX58" s="149"/>
      <c r="ECY58" s="149"/>
      <c r="ECZ58" s="149"/>
      <c r="EDA58" s="149"/>
      <c r="EDB58" s="149"/>
      <c r="EDC58" s="149"/>
      <c r="EDD58" s="149"/>
      <c r="EDE58" s="149"/>
      <c r="EDF58" s="149"/>
      <c r="EDG58" s="149"/>
      <c r="EDH58" s="149"/>
      <c r="EDI58" s="149"/>
      <c r="EDJ58" s="149"/>
      <c r="EDK58" s="149"/>
      <c r="EDL58" s="149"/>
      <c r="EDM58" s="149"/>
      <c r="EDN58" s="149"/>
      <c r="EDO58" s="149"/>
      <c r="EDP58" s="149"/>
      <c r="EDQ58" s="149"/>
      <c r="EDR58" s="149"/>
      <c r="EDS58" s="149"/>
      <c r="EDT58" s="149"/>
      <c r="EDU58" s="149"/>
      <c r="EDV58" s="149"/>
      <c r="EDW58" s="149"/>
      <c r="EDX58" s="149"/>
      <c r="EDY58" s="149"/>
      <c r="EDZ58" s="149"/>
      <c r="EEA58" s="149"/>
      <c r="EEB58" s="149"/>
      <c r="EEC58" s="149"/>
      <c r="EED58" s="149"/>
      <c r="EEE58" s="149"/>
      <c r="EEF58" s="149"/>
      <c r="EEG58" s="149"/>
      <c r="EEH58" s="149"/>
      <c r="EEI58" s="149"/>
      <c r="EEJ58" s="149"/>
      <c r="EEK58" s="149"/>
      <c r="EEL58" s="149"/>
      <c r="EEM58" s="149"/>
      <c r="EEN58" s="149"/>
      <c r="EEO58" s="149"/>
      <c r="EEP58" s="149"/>
      <c r="EEQ58" s="149"/>
      <c r="EER58" s="149"/>
      <c r="EES58" s="149"/>
      <c r="EET58" s="149"/>
      <c r="EEU58" s="149"/>
      <c r="EEV58" s="149"/>
      <c r="EEW58" s="149"/>
      <c r="EEX58" s="149"/>
      <c r="EEY58" s="149"/>
      <c r="EEZ58" s="149"/>
      <c r="EFA58" s="149"/>
      <c r="EFB58" s="149"/>
      <c r="EFC58" s="149"/>
      <c r="EFD58" s="149"/>
      <c r="EFE58" s="149"/>
      <c r="EFF58" s="149"/>
      <c r="EFG58" s="149"/>
      <c r="EFH58" s="149"/>
      <c r="EFI58" s="149"/>
      <c r="EFJ58" s="149"/>
      <c r="EFK58" s="149"/>
      <c r="EFL58" s="149"/>
      <c r="EFM58" s="149"/>
      <c r="EFN58" s="149"/>
      <c r="EFO58" s="149"/>
      <c r="EFP58" s="149"/>
      <c r="EFQ58" s="149"/>
      <c r="EFR58" s="149"/>
      <c r="EFS58" s="149"/>
      <c r="EFT58" s="149"/>
      <c r="EFU58" s="149"/>
      <c r="EFV58" s="149"/>
      <c r="EFW58" s="149"/>
      <c r="EFX58" s="149"/>
      <c r="EFY58" s="149"/>
      <c r="EFZ58" s="149"/>
      <c r="EGA58" s="149"/>
      <c r="EGB58" s="149"/>
      <c r="EGC58" s="149"/>
      <c r="EGD58" s="149"/>
      <c r="EGE58" s="149"/>
      <c r="EGF58" s="149"/>
      <c r="EGG58" s="149"/>
      <c r="EGH58" s="149"/>
      <c r="EGI58" s="149"/>
      <c r="EGJ58" s="149"/>
      <c r="EGK58" s="149"/>
      <c r="EGL58" s="149"/>
      <c r="EGM58" s="149"/>
      <c r="EGN58" s="149"/>
      <c r="EGO58" s="149"/>
      <c r="EGP58" s="149"/>
      <c r="EGQ58" s="149"/>
      <c r="EGR58" s="149"/>
      <c r="EGS58" s="149"/>
      <c r="EGT58" s="149"/>
      <c r="EGU58" s="149"/>
      <c r="EGV58" s="149"/>
      <c r="EGW58" s="149"/>
      <c r="EGX58" s="149"/>
      <c r="EGY58" s="149"/>
      <c r="EGZ58" s="149"/>
      <c r="EHA58" s="149"/>
      <c r="EHB58" s="149"/>
      <c r="EHC58" s="149"/>
      <c r="EHD58" s="149"/>
      <c r="EHE58" s="149"/>
      <c r="EHF58" s="149"/>
      <c r="EHG58" s="149"/>
      <c r="EHH58" s="149"/>
      <c r="EHI58" s="149"/>
      <c r="EHJ58" s="149"/>
      <c r="EHK58" s="149"/>
      <c r="EHL58" s="149"/>
      <c r="EHM58" s="149"/>
      <c r="EHN58" s="149"/>
      <c r="EHO58" s="149"/>
      <c r="EHP58" s="149"/>
      <c r="EHQ58" s="149"/>
      <c r="EHR58" s="149"/>
      <c r="EHS58" s="149"/>
      <c r="EHT58" s="149"/>
      <c r="EHU58" s="149"/>
      <c r="EHV58" s="149"/>
      <c r="EHW58" s="149"/>
      <c r="EHX58" s="149"/>
      <c r="EHY58" s="149"/>
      <c r="EHZ58" s="149"/>
      <c r="EIA58" s="149"/>
      <c r="EIB58" s="149"/>
      <c r="EIC58" s="149"/>
      <c r="EID58" s="149"/>
      <c r="EIE58" s="149"/>
      <c r="EIF58" s="149"/>
      <c r="EIG58" s="149"/>
      <c r="EIH58" s="149"/>
      <c r="EII58" s="149"/>
      <c r="EIJ58" s="149"/>
      <c r="EIK58" s="149"/>
      <c r="EIL58" s="149"/>
      <c r="EIM58" s="149"/>
      <c r="EIN58" s="149"/>
      <c r="EIO58" s="149"/>
      <c r="EIP58" s="149"/>
      <c r="EIQ58" s="149"/>
      <c r="EIR58" s="149"/>
      <c r="EIS58" s="149"/>
      <c r="EIT58" s="149"/>
      <c r="EIU58" s="149"/>
      <c r="EIV58" s="149"/>
      <c r="EIW58" s="149"/>
      <c r="EIX58" s="149"/>
      <c r="EIY58" s="149"/>
      <c r="EIZ58" s="149"/>
      <c r="EJA58" s="149"/>
      <c r="EJB58" s="149"/>
      <c r="EJC58" s="149"/>
      <c r="EJD58" s="149"/>
      <c r="EJE58" s="149"/>
      <c r="EJF58" s="149"/>
      <c r="EJG58" s="149"/>
      <c r="EJH58" s="149"/>
      <c r="EJI58" s="149"/>
      <c r="EJJ58" s="149"/>
      <c r="EJK58" s="149"/>
      <c r="EJL58" s="149"/>
      <c r="EJM58" s="149"/>
      <c r="EJN58" s="149"/>
      <c r="EJO58" s="149"/>
      <c r="EJP58" s="149"/>
      <c r="EJQ58" s="149"/>
      <c r="EJR58" s="149"/>
      <c r="EJS58" s="149"/>
      <c r="EJT58" s="149"/>
      <c r="EJU58" s="149"/>
      <c r="EJV58" s="149"/>
      <c r="EJW58" s="149"/>
      <c r="EJX58" s="149"/>
      <c r="EJY58" s="149"/>
      <c r="EJZ58" s="149"/>
      <c r="EKA58" s="149"/>
      <c r="EKB58" s="149"/>
      <c r="EKC58" s="149"/>
      <c r="EKD58" s="149"/>
      <c r="EKE58" s="149"/>
      <c r="EKF58" s="149"/>
      <c r="EKG58" s="149"/>
      <c r="EKH58" s="149"/>
      <c r="EKI58" s="149"/>
      <c r="EKJ58" s="149"/>
      <c r="EKK58" s="149"/>
      <c r="EKL58" s="149"/>
      <c r="EKM58" s="149"/>
      <c r="EKN58" s="149"/>
      <c r="EKO58" s="149"/>
      <c r="EKP58" s="149"/>
      <c r="EKQ58" s="149"/>
      <c r="EKR58" s="149"/>
      <c r="EKS58" s="149"/>
      <c r="EKT58" s="149"/>
      <c r="EKU58" s="149"/>
      <c r="EKV58" s="149"/>
      <c r="EKW58" s="149"/>
      <c r="EKX58" s="149"/>
      <c r="EKY58" s="149"/>
      <c r="EKZ58" s="149"/>
      <c r="ELA58" s="149"/>
      <c r="ELB58" s="149"/>
      <c r="ELC58" s="149"/>
      <c r="ELD58" s="149"/>
      <c r="ELE58" s="149"/>
      <c r="ELF58" s="149"/>
      <c r="ELG58" s="149"/>
      <c r="ELH58" s="149"/>
      <c r="ELI58" s="149"/>
      <c r="ELJ58" s="149"/>
      <c r="ELK58" s="149"/>
      <c r="ELL58" s="149"/>
      <c r="ELM58" s="149"/>
      <c r="ELN58" s="149"/>
      <c r="ELO58" s="149"/>
      <c r="ELP58" s="149"/>
      <c r="ELQ58" s="149"/>
      <c r="ELR58" s="149"/>
      <c r="ELS58" s="149"/>
      <c r="ELT58" s="149"/>
      <c r="ELU58" s="149"/>
      <c r="ELV58" s="149"/>
      <c r="ELW58" s="149"/>
      <c r="ELX58" s="149"/>
      <c r="ELY58" s="149"/>
      <c r="ELZ58" s="149"/>
      <c r="EMA58" s="149"/>
      <c r="EMB58" s="149"/>
      <c r="EMC58" s="149"/>
      <c r="EMD58" s="149"/>
      <c r="EME58" s="149"/>
      <c r="EMF58" s="149"/>
      <c r="EMG58" s="149"/>
      <c r="EMH58" s="149"/>
      <c r="EMI58" s="149"/>
      <c r="EMJ58" s="149"/>
      <c r="EMK58" s="149"/>
      <c r="EML58" s="149"/>
      <c r="EMM58" s="149"/>
      <c r="EMN58" s="149"/>
      <c r="EMO58" s="149"/>
      <c r="EMP58" s="149"/>
      <c r="EMQ58" s="149"/>
      <c r="EMR58" s="149"/>
      <c r="EMS58" s="149"/>
      <c r="EMT58" s="149"/>
      <c r="EMU58" s="149"/>
      <c r="EMV58" s="149"/>
      <c r="EMW58" s="149"/>
      <c r="EMX58" s="149"/>
      <c r="EMY58" s="149"/>
      <c r="EMZ58" s="149"/>
      <c r="ENA58" s="149"/>
      <c r="ENB58" s="149"/>
      <c r="ENC58" s="149"/>
      <c r="END58" s="149"/>
      <c r="ENE58" s="149"/>
      <c r="ENF58" s="149"/>
      <c r="ENG58" s="149"/>
      <c r="ENH58" s="149"/>
      <c r="ENI58" s="149"/>
      <c r="ENJ58" s="149"/>
      <c r="ENK58" s="149"/>
      <c r="ENL58" s="149"/>
      <c r="ENM58" s="149"/>
      <c r="ENN58" s="149"/>
      <c r="ENO58" s="149"/>
      <c r="ENP58" s="149"/>
      <c r="ENQ58" s="149"/>
      <c r="ENR58" s="149"/>
      <c r="ENS58" s="149"/>
      <c r="ENT58" s="149"/>
      <c r="ENU58" s="149"/>
      <c r="ENV58" s="149"/>
      <c r="ENW58" s="149"/>
      <c r="ENX58" s="149"/>
      <c r="ENY58" s="149"/>
      <c r="ENZ58" s="149"/>
      <c r="EOA58" s="149"/>
      <c r="EOB58" s="149"/>
      <c r="EOC58" s="149"/>
      <c r="EOD58" s="149"/>
      <c r="EOE58" s="149"/>
      <c r="EOF58" s="149"/>
      <c r="EOG58" s="149"/>
      <c r="EOH58" s="149"/>
      <c r="EOI58" s="149"/>
      <c r="EOJ58" s="149"/>
      <c r="EOK58" s="149"/>
      <c r="EOL58" s="149"/>
      <c r="EOM58" s="149"/>
      <c r="EON58" s="149"/>
      <c r="EOO58" s="149"/>
      <c r="EOP58" s="149"/>
      <c r="EOQ58" s="149"/>
      <c r="EOR58" s="149"/>
      <c r="EOS58" s="149"/>
      <c r="EOT58" s="149"/>
      <c r="EOU58" s="149"/>
      <c r="EOV58" s="149"/>
      <c r="EOW58" s="149"/>
      <c r="EOX58" s="149"/>
      <c r="EOY58" s="149"/>
      <c r="EOZ58" s="149"/>
      <c r="EPA58" s="149"/>
      <c r="EPB58" s="149"/>
      <c r="EPC58" s="149"/>
      <c r="EPD58" s="149"/>
      <c r="EPE58" s="149"/>
      <c r="EPF58" s="149"/>
      <c r="EPG58" s="149"/>
      <c r="EPH58" s="149"/>
      <c r="EPI58" s="149"/>
      <c r="EPJ58" s="149"/>
      <c r="EPK58" s="149"/>
      <c r="EPL58" s="149"/>
      <c r="EPM58" s="149"/>
      <c r="EPN58" s="149"/>
      <c r="EPO58" s="149"/>
      <c r="EPP58" s="149"/>
      <c r="EPQ58" s="149"/>
      <c r="EPR58" s="149"/>
      <c r="EPS58" s="149"/>
      <c r="EPT58" s="149"/>
      <c r="EPU58" s="149"/>
      <c r="EPV58" s="149"/>
      <c r="EPW58" s="149"/>
      <c r="EPX58" s="149"/>
      <c r="EPY58" s="149"/>
      <c r="EPZ58" s="149"/>
      <c r="EQA58" s="149"/>
      <c r="EQB58" s="149"/>
      <c r="EQC58" s="149"/>
      <c r="EQD58" s="149"/>
      <c r="EQE58" s="149"/>
      <c r="EQF58" s="149"/>
      <c r="EQG58" s="149"/>
      <c r="EQH58" s="149"/>
      <c r="EQI58" s="149"/>
      <c r="EQJ58" s="149"/>
      <c r="EQK58" s="149"/>
      <c r="EQL58" s="149"/>
      <c r="EQM58" s="149"/>
      <c r="EQN58" s="149"/>
      <c r="EQO58" s="149"/>
      <c r="EQP58" s="149"/>
      <c r="EQQ58" s="149"/>
      <c r="EQR58" s="149"/>
      <c r="EQS58" s="149"/>
      <c r="EQT58" s="149"/>
      <c r="EQU58" s="149"/>
      <c r="EQV58" s="149"/>
      <c r="EQW58" s="149"/>
      <c r="EQX58" s="149"/>
      <c r="EQY58" s="149"/>
      <c r="EQZ58" s="149"/>
      <c r="ERA58" s="149"/>
      <c r="ERB58" s="149"/>
      <c r="ERC58" s="149"/>
      <c r="ERD58" s="149"/>
      <c r="ERE58" s="149"/>
      <c r="ERF58" s="149"/>
      <c r="ERG58" s="149"/>
      <c r="ERH58" s="149"/>
      <c r="ERI58" s="149"/>
      <c r="ERJ58" s="149"/>
      <c r="ERK58" s="149"/>
      <c r="ERL58" s="149"/>
      <c r="ERM58" s="149"/>
      <c r="ERN58" s="149"/>
      <c r="ERO58" s="149"/>
      <c r="ERP58" s="149"/>
      <c r="ERQ58" s="149"/>
      <c r="ERR58" s="149"/>
      <c r="ERS58" s="149"/>
      <c r="ERT58" s="149"/>
      <c r="ERU58" s="149"/>
      <c r="ERV58" s="149"/>
      <c r="ERW58" s="149"/>
      <c r="ERX58" s="149"/>
      <c r="ERY58" s="149"/>
      <c r="ERZ58" s="149"/>
      <c r="ESA58" s="149"/>
      <c r="ESB58" s="149"/>
      <c r="ESC58" s="149"/>
      <c r="ESD58" s="149"/>
      <c r="ESE58" s="149"/>
      <c r="ESF58" s="149"/>
      <c r="ESG58" s="149"/>
      <c r="ESH58" s="149"/>
      <c r="ESI58" s="149"/>
      <c r="ESJ58" s="149"/>
      <c r="ESK58" s="149"/>
      <c r="ESL58" s="149"/>
      <c r="ESM58" s="149"/>
      <c r="ESN58" s="149"/>
      <c r="ESO58" s="149"/>
      <c r="ESP58" s="149"/>
      <c r="ESQ58" s="149"/>
      <c r="ESR58" s="149"/>
      <c r="ESS58" s="149"/>
      <c r="EST58" s="149"/>
      <c r="ESU58" s="149"/>
      <c r="ESV58" s="149"/>
      <c r="ESW58" s="149"/>
      <c r="ESX58" s="149"/>
      <c r="ESY58" s="149"/>
      <c r="ESZ58" s="149"/>
      <c r="ETA58" s="149"/>
      <c r="ETB58" s="149"/>
      <c r="ETC58" s="149"/>
      <c r="ETD58" s="149"/>
      <c r="ETE58" s="149"/>
      <c r="ETF58" s="149"/>
      <c r="ETG58" s="149"/>
      <c r="ETH58" s="149"/>
      <c r="ETI58" s="149"/>
      <c r="ETJ58" s="149"/>
      <c r="ETK58" s="149"/>
      <c r="ETL58" s="149"/>
      <c r="ETM58" s="149"/>
      <c r="ETN58" s="149"/>
      <c r="ETO58" s="149"/>
      <c r="ETP58" s="149"/>
      <c r="ETQ58" s="149"/>
      <c r="ETR58" s="149"/>
      <c r="ETS58" s="149"/>
      <c r="ETT58" s="149"/>
      <c r="ETU58" s="149"/>
      <c r="ETV58" s="149"/>
      <c r="ETW58" s="149"/>
      <c r="ETX58" s="149"/>
      <c r="ETY58" s="149"/>
      <c r="ETZ58" s="149"/>
      <c r="EUA58" s="149"/>
      <c r="EUB58" s="149"/>
      <c r="EUC58" s="149"/>
      <c r="EUD58" s="149"/>
      <c r="EUE58" s="149"/>
      <c r="EUF58" s="149"/>
      <c r="EUG58" s="149"/>
      <c r="EUH58" s="149"/>
      <c r="EUI58" s="149"/>
      <c r="EUJ58" s="149"/>
      <c r="EUK58" s="149"/>
      <c r="EUL58" s="149"/>
      <c r="EUM58" s="149"/>
      <c r="EUN58" s="149"/>
      <c r="EUO58" s="149"/>
      <c r="EUP58" s="149"/>
      <c r="EUQ58" s="149"/>
      <c r="EUR58" s="149"/>
      <c r="EUS58" s="149"/>
      <c r="EUT58" s="149"/>
      <c r="EUU58" s="149"/>
      <c r="EUV58" s="149"/>
      <c r="EUW58" s="149"/>
      <c r="EUX58" s="149"/>
      <c r="EUY58" s="149"/>
      <c r="EUZ58" s="149"/>
      <c r="EVA58" s="149"/>
      <c r="EVB58" s="149"/>
      <c r="EVC58" s="149"/>
      <c r="EVD58" s="149"/>
      <c r="EVE58" s="149"/>
      <c r="EVF58" s="149"/>
      <c r="EVG58" s="149"/>
      <c r="EVH58" s="149"/>
      <c r="EVI58" s="149"/>
      <c r="EVJ58" s="149"/>
      <c r="EVK58" s="149"/>
      <c r="EVL58" s="149"/>
      <c r="EVM58" s="149"/>
      <c r="EVN58" s="149"/>
      <c r="EVO58" s="149"/>
      <c r="EVP58" s="149"/>
      <c r="EVQ58" s="149"/>
      <c r="EVR58" s="149"/>
      <c r="EVS58" s="149"/>
      <c r="EVT58" s="149"/>
      <c r="EVU58" s="149"/>
      <c r="EVV58" s="149"/>
      <c r="EVW58" s="149"/>
      <c r="EVX58" s="149"/>
      <c r="EVY58" s="149"/>
      <c r="EVZ58" s="149"/>
      <c r="EWA58" s="149"/>
      <c r="EWB58" s="149"/>
      <c r="EWC58" s="149"/>
      <c r="EWD58" s="149"/>
      <c r="EWE58" s="149"/>
      <c r="EWF58" s="149"/>
      <c r="EWG58" s="149"/>
      <c r="EWH58" s="149"/>
      <c r="EWI58" s="149"/>
      <c r="EWJ58" s="149"/>
      <c r="EWK58" s="149"/>
      <c r="EWL58" s="149"/>
      <c r="EWM58" s="149"/>
      <c r="EWN58" s="149"/>
      <c r="EWO58" s="149"/>
      <c r="EWP58" s="149"/>
      <c r="EWQ58" s="149"/>
      <c r="EWR58" s="149"/>
      <c r="EWS58" s="149"/>
      <c r="EWT58" s="149"/>
      <c r="EWU58" s="149"/>
      <c r="EWV58" s="149"/>
      <c r="EWW58" s="149"/>
      <c r="EWX58" s="149"/>
      <c r="EWY58" s="149"/>
      <c r="EWZ58" s="149"/>
      <c r="EXA58" s="149"/>
      <c r="EXB58" s="149"/>
      <c r="EXC58" s="149"/>
      <c r="EXD58" s="149"/>
      <c r="EXE58" s="149"/>
      <c r="EXF58" s="149"/>
      <c r="EXG58" s="149"/>
      <c r="EXH58" s="149"/>
      <c r="EXI58" s="149"/>
      <c r="EXJ58" s="149"/>
      <c r="EXK58" s="149"/>
      <c r="EXL58" s="149"/>
      <c r="EXM58" s="149"/>
      <c r="EXN58" s="149"/>
      <c r="EXO58" s="149"/>
      <c r="EXP58" s="149"/>
      <c r="EXQ58" s="149"/>
      <c r="EXR58" s="149"/>
      <c r="EXS58" s="149"/>
      <c r="EXT58" s="149"/>
      <c r="EXU58" s="149"/>
      <c r="EXV58" s="149"/>
      <c r="EXW58" s="149"/>
      <c r="EXX58" s="149"/>
      <c r="EXY58" s="149"/>
      <c r="EXZ58" s="149"/>
      <c r="EYA58" s="149"/>
      <c r="EYB58" s="149"/>
      <c r="EYC58" s="149"/>
      <c r="EYD58" s="149"/>
      <c r="EYE58" s="149"/>
      <c r="EYF58" s="149"/>
      <c r="EYG58" s="149"/>
      <c r="EYH58" s="149"/>
      <c r="EYI58" s="149"/>
      <c r="EYJ58" s="149"/>
      <c r="EYK58" s="149"/>
      <c r="EYL58" s="149"/>
      <c r="EYM58" s="149"/>
      <c r="EYN58" s="149"/>
      <c r="EYO58" s="149"/>
      <c r="EYP58" s="149"/>
      <c r="EYQ58" s="149"/>
      <c r="EYR58" s="149"/>
      <c r="EYS58" s="149"/>
      <c r="EYT58" s="149"/>
      <c r="EYU58" s="149"/>
      <c r="EYV58" s="149"/>
      <c r="EYW58" s="149"/>
      <c r="EYX58" s="149"/>
      <c r="EYY58" s="149"/>
      <c r="EYZ58" s="149"/>
      <c r="EZA58" s="149"/>
      <c r="EZB58" s="149"/>
      <c r="EZC58" s="149"/>
      <c r="EZD58" s="149"/>
      <c r="EZE58" s="149"/>
      <c r="EZF58" s="149"/>
      <c r="EZG58" s="149"/>
      <c r="EZH58" s="149"/>
      <c r="EZI58" s="149"/>
      <c r="EZJ58" s="149"/>
      <c r="EZK58" s="149"/>
      <c r="EZL58" s="149"/>
      <c r="EZM58" s="149"/>
      <c r="EZN58" s="149"/>
      <c r="EZO58" s="149"/>
      <c r="EZP58" s="149"/>
      <c r="EZQ58" s="149"/>
      <c r="EZR58" s="149"/>
      <c r="EZS58" s="149"/>
      <c r="EZT58" s="149"/>
      <c r="EZU58" s="149"/>
      <c r="EZV58" s="149"/>
      <c r="EZW58" s="149"/>
      <c r="EZX58" s="149"/>
      <c r="EZY58" s="149"/>
      <c r="EZZ58" s="149"/>
      <c r="FAA58" s="149"/>
      <c r="FAB58" s="149"/>
      <c r="FAC58" s="149"/>
      <c r="FAD58" s="149"/>
      <c r="FAE58" s="149"/>
      <c r="FAF58" s="149"/>
      <c r="FAG58" s="149"/>
      <c r="FAH58" s="149"/>
      <c r="FAI58" s="149"/>
      <c r="FAJ58" s="149"/>
      <c r="FAK58" s="149"/>
      <c r="FAL58" s="149"/>
      <c r="FAM58" s="149"/>
      <c r="FAN58" s="149"/>
      <c r="FAO58" s="149"/>
      <c r="FAP58" s="149"/>
      <c r="FAQ58" s="149"/>
      <c r="FAR58" s="149"/>
      <c r="FAS58" s="149"/>
      <c r="FAT58" s="149"/>
      <c r="FAU58" s="149"/>
      <c r="FAV58" s="149"/>
      <c r="FAW58" s="149"/>
      <c r="FAX58" s="149"/>
      <c r="FAY58" s="149"/>
      <c r="FAZ58" s="149"/>
      <c r="FBA58" s="149"/>
      <c r="FBB58" s="149"/>
      <c r="FBC58" s="149"/>
      <c r="FBD58" s="149"/>
      <c r="FBE58" s="149"/>
      <c r="FBF58" s="149"/>
      <c r="FBG58" s="149"/>
      <c r="FBH58" s="149"/>
      <c r="FBI58" s="149"/>
      <c r="FBJ58" s="149"/>
      <c r="FBK58" s="149"/>
      <c r="FBL58" s="149"/>
      <c r="FBM58" s="149"/>
      <c r="FBN58" s="149"/>
      <c r="FBO58" s="149"/>
      <c r="FBP58" s="149"/>
      <c r="FBQ58" s="149"/>
      <c r="FBR58" s="149"/>
      <c r="FBS58" s="149"/>
      <c r="FBT58" s="149"/>
      <c r="FBU58" s="149"/>
      <c r="FBV58" s="149"/>
      <c r="FBW58" s="149"/>
      <c r="FBX58" s="149"/>
      <c r="FBY58" s="149"/>
      <c r="FBZ58" s="149"/>
      <c r="FCA58" s="149"/>
      <c r="FCB58" s="149"/>
      <c r="FCC58" s="149"/>
      <c r="FCD58" s="149"/>
      <c r="FCE58" s="149"/>
      <c r="FCF58" s="149"/>
      <c r="FCG58" s="149"/>
      <c r="FCH58" s="149"/>
      <c r="FCI58" s="149"/>
      <c r="FCJ58" s="149"/>
      <c r="FCK58" s="149"/>
      <c r="FCL58" s="149"/>
      <c r="FCM58" s="149"/>
      <c r="FCN58" s="149"/>
      <c r="FCO58" s="149"/>
      <c r="FCP58" s="149"/>
      <c r="FCQ58" s="149"/>
      <c r="FCR58" s="149"/>
      <c r="FCS58" s="149"/>
      <c r="FCT58" s="149"/>
      <c r="FCU58" s="149"/>
      <c r="FCV58" s="149"/>
      <c r="FCW58" s="149"/>
      <c r="FCX58" s="149"/>
      <c r="FCY58" s="149"/>
      <c r="FCZ58" s="149"/>
      <c r="FDA58" s="149"/>
      <c r="FDB58" s="149"/>
      <c r="FDC58" s="149"/>
      <c r="FDD58" s="149"/>
      <c r="FDE58" s="149"/>
      <c r="FDF58" s="149"/>
      <c r="FDG58" s="149"/>
      <c r="FDH58" s="149"/>
      <c r="FDI58" s="149"/>
      <c r="FDJ58" s="149"/>
      <c r="FDK58" s="149"/>
      <c r="FDL58" s="149"/>
      <c r="FDM58" s="149"/>
      <c r="FDN58" s="149"/>
      <c r="FDO58" s="149"/>
      <c r="FDP58" s="149"/>
      <c r="FDQ58" s="149"/>
      <c r="FDR58" s="149"/>
      <c r="FDS58" s="149"/>
      <c r="FDT58" s="149"/>
      <c r="FDU58" s="149"/>
      <c r="FDV58" s="149"/>
      <c r="FDW58" s="149"/>
      <c r="FDX58" s="149"/>
      <c r="FDY58" s="149"/>
      <c r="FDZ58" s="149"/>
      <c r="FEA58" s="149"/>
      <c r="FEB58" s="149"/>
      <c r="FEC58" s="149"/>
      <c r="FED58" s="149"/>
      <c r="FEE58" s="149"/>
      <c r="FEF58" s="149"/>
      <c r="FEG58" s="149"/>
      <c r="FEH58" s="149"/>
      <c r="FEI58" s="149"/>
      <c r="FEJ58" s="149"/>
      <c r="FEK58" s="149"/>
      <c r="FEL58" s="149"/>
      <c r="FEM58" s="149"/>
      <c r="FEN58" s="149"/>
      <c r="FEO58" s="149"/>
      <c r="FEP58" s="149"/>
      <c r="FEQ58" s="149"/>
      <c r="FER58" s="149"/>
      <c r="FES58" s="149"/>
      <c r="FET58" s="149"/>
      <c r="FEU58" s="149"/>
      <c r="FEV58" s="149"/>
      <c r="FEW58" s="149"/>
      <c r="FEX58" s="149"/>
      <c r="FEY58" s="149"/>
      <c r="FEZ58" s="149"/>
      <c r="FFA58" s="149"/>
      <c r="FFB58" s="149"/>
      <c r="FFC58" s="149"/>
      <c r="FFD58" s="149"/>
      <c r="FFE58" s="149"/>
      <c r="FFF58" s="149"/>
      <c r="FFG58" s="149"/>
      <c r="FFH58" s="149"/>
      <c r="FFI58" s="149"/>
      <c r="FFJ58" s="149"/>
      <c r="FFK58" s="149"/>
      <c r="FFL58" s="149"/>
      <c r="FFM58" s="149"/>
      <c r="FFN58" s="149"/>
      <c r="FFO58" s="149"/>
      <c r="FFP58" s="149"/>
      <c r="FFQ58" s="149"/>
      <c r="FFR58" s="149"/>
      <c r="FFS58" s="149"/>
      <c r="FFT58" s="149"/>
      <c r="FFU58" s="149"/>
      <c r="FFV58" s="149"/>
      <c r="FFW58" s="149"/>
      <c r="FFX58" s="149"/>
      <c r="FFY58" s="149"/>
      <c r="FFZ58" s="149"/>
      <c r="FGA58" s="149"/>
      <c r="FGB58" s="149"/>
      <c r="FGC58" s="149"/>
      <c r="FGD58" s="149"/>
      <c r="FGE58" s="149"/>
      <c r="FGF58" s="149"/>
      <c r="FGG58" s="149"/>
      <c r="FGH58" s="149"/>
      <c r="FGI58" s="149"/>
      <c r="FGJ58" s="149"/>
      <c r="FGK58" s="149"/>
      <c r="FGL58" s="149"/>
      <c r="FGM58" s="149"/>
      <c r="FGN58" s="149"/>
      <c r="FGO58" s="149"/>
      <c r="FGP58" s="149"/>
      <c r="FGQ58" s="149"/>
      <c r="FGR58" s="149"/>
      <c r="FGS58" s="149"/>
      <c r="FGT58" s="149"/>
      <c r="FGU58" s="149"/>
      <c r="FGV58" s="149"/>
      <c r="FGW58" s="149"/>
      <c r="FGX58" s="149"/>
      <c r="FGY58" s="149"/>
      <c r="FGZ58" s="149"/>
      <c r="FHA58" s="149"/>
      <c r="FHB58" s="149"/>
      <c r="FHC58" s="149"/>
      <c r="FHD58" s="149"/>
      <c r="FHE58" s="149"/>
      <c r="FHF58" s="149"/>
      <c r="FHG58" s="149"/>
      <c r="FHH58" s="149"/>
      <c r="FHI58" s="149"/>
      <c r="FHJ58" s="149"/>
      <c r="FHK58" s="149"/>
      <c r="FHL58" s="149"/>
      <c r="FHM58" s="149"/>
      <c r="FHN58" s="149"/>
      <c r="FHO58" s="149"/>
      <c r="FHP58" s="149"/>
      <c r="FHQ58" s="149"/>
      <c r="FHR58" s="149"/>
      <c r="FHS58" s="149"/>
      <c r="FHT58" s="149"/>
      <c r="FHU58" s="149"/>
      <c r="FHV58" s="149"/>
      <c r="FHW58" s="149"/>
      <c r="FHX58" s="149"/>
      <c r="FHY58" s="149"/>
      <c r="FHZ58" s="149"/>
      <c r="FIA58" s="149"/>
      <c r="FIB58" s="149"/>
      <c r="FIC58" s="149"/>
      <c r="FID58" s="149"/>
      <c r="FIE58" s="149"/>
      <c r="FIF58" s="149"/>
      <c r="FIG58" s="149"/>
      <c r="FIH58" s="149"/>
      <c r="FII58" s="149"/>
      <c r="FIJ58" s="149"/>
      <c r="FIK58" s="149"/>
      <c r="FIL58" s="149"/>
      <c r="FIM58" s="149"/>
      <c r="FIN58" s="149"/>
      <c r="FIO58" s="149"/>
      <c r="FIP58" s="149"/>
      <c r="FIQ58" s="149"/>
      <c r="FIR58" s="149"/>
      <c r="FIS58" s="149"/>
      <c r="FIT58" s="149"/>
      <c r="FIU58" s="149"/>
      <c r="FIV58" s="149"/>
      <c r="FIW58" s="149"/>
      <c r="FIX58" s="149"/>
      <c r="FIY58" s="149"/>
      <c r="FIZ58" s="149"/>
      <c r="FJA58" s="149"/>
      <c r="FJB58" s="149"/>
      <c r="FJC58" s="149"/>
      <c r="FJD58" s="149"/>
      <c r="FJE58" s="149"/>
      <c r="FJF58" s="149"/>
      <c r="FJG58" s="149"/>
      <c r="FJH58" s="149"/>
      <c r="FJI58" s="149"/>
      <c r="FJJ58" s="149"/>
      <c r="FJK58" s="149"/>
      <c r="FJL58" s="149"/>
      <c r="FJM58" s="149"/>
      <c r="FJN58" s="149"/>
      <c r="FJO58" s="149"/>
      <c r="FJP58" s="149"/>
      <c r="FJQ58" s="149"/>
      <c r="FJR58" s="149"/>
      <c r="FJS58" s="149"/>
      <c r="FJT58" s="149"/>
      <c r="FJU58" s="149"/>
      <c r="FJV58" s="149"/>
      <c r="FJW58" s="149"/>
      <c r="FJX58" s="149"/>
      <c r="FJY58" s="149"/>
      <c r="FJZ58" s="149"/>
      <c r="FKA58" s="149"/>
      <c r="FKB58" s="149"/>
      <c r="FKC58" s="149"/>
      <c r="FKD58" s="149"/>
      <c r="FKE58" s="149"/>
      <c r="FKF58" s="149"/>
      <c r="FKG58" s="149"/>
      <c r="FKH58" s="149"/>
      <c r="FKI58" s="149"/>
      <c r="FKJ58" s="149"/>
      <c r="FKK58" s="149"/>
      <c r="FKL58" s="149"/>
      <c r="FKM58" s="149"/>
      <c r="FKN58" s="149"/>
      <c r="FKO58" s="149"/>
      <c r="FKP58" s="149"/>
      <c r="FKQ58" s="149"/>
      <c r="FKR58" s="149"/>
      <c r="FKS58" s="149"/>
      <c r="FKT58" s="149"/>
      <c r="FKU58" s="149"/>
      <c r="FKV58" s="149"/>
      <c r="FKW58" s="149"/>
      <c r="FKX58" s="149"/>
      <c r="FKY58" s="149"/>
      <c r="FKZ58" s="149"/>
      <c r="FLA58" s="149"/>
      <c r="FLB58" s="149"/>
      <c r="FLC58" s="149"/>
      <c r="FLD58" s="149"/>
      <c r="FLE58" s="149"/>
      <c r="FLF58" s="149"/>
      <c r="FLG58" s="149"/>
      <c r="FLH58" s="149"/>
      <c r="FLI58" s="149"/>
      <c r="FLJ58" s="149"/>
      <c r="FLK58" s="149"/>
      <c r="FLL58" s="149"/>
      <c r="FLM58" s="149"/>
      <c r="FLN58" s="149"/>
      <c r="FLO58" s="149"/>
      <c r="FLP58" s="149"/>
      <c r="FLQ58" s="149"/>
      <c r="FLR58" s="149"/>
      <c r="FLS58" s="149"/>
      <c r="FLT58" s="149"/>
      <c r="FLU58" s="149"/>
      <c r="FLV58" s="149"/>
      <c r="FLW58" s="149"/>
      <c r="FLX58" s="149"/>
      <c r="FLY58" s="149"/>
      <c r="FLZ58" s="149"/>
      <c r="FMA58" s="149"/>
      <c r="FMB58" s="149"/>
      <c r="FMC58" s="149"/>
      <c r="FMD58" s="149"/>
      <c r="FME58" s="149"/>
      <c r="FMF58" s="149"/>
      <c r="FMG58" s="149"/>
      <c r="FMH58" s="149"/>
      <c r="FMI58" s="149"/>
      <c r="FMJ58" s="149"/>
      <c r="FMK58" s="149"/>
      <c r="FML58" s="149"/>
      <c r="FMM58" s="149"/>
      <c r="FMN58" s="149"/>
      <c r="FMO58" s="149"/>
      <c r="FMP58" s="149"/>
      <c r="FMQ58" s="149"/>
      <c r="FMR58" s="149"/>
      <c r="FMS58" s="149"/>
      <c r="FMT58" s="149"/>
      <c r="FMU58" s="149"/>
      <c r="FMV58" s="149"/>
      <c r="FMW58" s="149"/>
      <c r="FMX58" s="149"/>
      <c r="FMY58" s="149"/>
      <c r="FMZ58" s="149"/>
      <c r="FNA58" s="149"/>
      <c r="FNB58" s="149"/>
      <c r="FNC58" s="149"/>
      <c r="FND58" s="149"/>
      <c r="FNE58" s="149"/>
      <c r="FNF58" s="149"/>
      <c r="FNG58" s="149"/>
      <c r="FNH58" s="149"/>
      <c r="FNI58" s="149"/>
      <c r="FNJ58" s="149"/>
      <c r="FNK58" s="149"/>
      <c r="FNL58" s="149"/>
      <c r="FNM58" s="149"/>
      <c r="FNN58" s="149"/>
      <c r="FNO58" s="149"/>
      <c r="FNP58" s="149"/>
      <c r="FNQ58" s="149"/>
      <c r="FNR58" s="149"/>
      <c r="FNS58" s="149"/>
      <c r="FNT58" s="149"/>
      <c r="FNU58" s="149"/>
      <c r="FNV58" s="149"/>
      <c r="FNW58" s="149"/>
      <c r="FNX58" s="149"/>
      <c r="FNY58" s="149"/>
      <c r="FNZ58" s="149"/>
      <c r="FOA58" s="149"/>
      <c r="FOB58" s="149"/>
      <c r="FOC58" s="149"/>
      <c r="FOD58" s="149"/>
      <c r="FOE58" s="149"/>
      <c r="FOF58" s="149"/>
      <c r="FOG58" s="149"/>
      <c r="FOH58" s="149"/>
      <c r="FOI58" s="149"/>
      <c r="FOJ58" s="149"/>
      <c r="FOK58" s="149"/>
      <c r="FOL58" s="149"/>
      <c r="FOM58" s="149"/>
      <c r="FON58" s="149"/>
      <c r="FOO58" s="149"/>
      <c r="FOP58" s="149"/>
      <c r="FOQ58" s="149"/>
      <c r="FOR58" s="149"/>
      <c r="FOS58" s="149"/>
      <c r="FOT58" s="149"/>
      <c r="FOU58" s="149"/>
      <c r="FOV58" s="149"/>
      <c r="FOW58" s="149"/>
      <c r="FOX58" s="149"/>
      <c r="FOY58" s="149"/>
      <c r="FOZ58" s="149"/>
      <c r="FPA58" s="149"/>
      <c r="FPB58" s="149"/>
      <c r="FPC58" s="149"/>
      <c r="FPD58" s="149"/>
      <c r="FPE58" s="149"/>
      <c r="FPF58" s="149"/>
      <c r="FPG58" s="149"/>
      <c r="FPH58" s="149"/>
      <c r="FPI58" s="149"/>
      <c r="FPJ58" s="149"/>
      <c r="FPK58" s="149"/>
      <c r="FPL58" s="149"/>
      <c r="FPM58" s="149"/>
      <c r="FPN58" s="149"/>
      <c r="FPO58" s="149"/>
      <c r="FPP58" s="149"/>
      <c r="FPQ58" s="149"/>
      <c r="FPR58" s="149"/>
      <c r="FPS58" s="149"/>
      <c r="FPT58" s="149"/>
      <c r="FPU58" s="149"/>
      <c r="FPV58" s="149"/>
      <c r="FPW58" s="149"/>
      <c r="FPX58" s="149"/>
      <c r="FPY58" s="149"/>
      <c r="FPZ58" s="149"/>
      <c r="FQA58" s="149"/>
      <c r="FQB58" s="149"/>
      <c r="FQC58" s="149"/>
      <c r="FQD58" s="149"/>
      <c r="FQE58" s="149"/>
      <c r="FQF58" s="149"/>
      <c r="FQG58" s="149"/>
      <c r="FQH58" s="149"/>
      <c r="FQI58" s="149"/>
      <c r="FQJ58" s="149"/>
      <c r="FQK58" s="149"/>
      <c r="FQL58" s="149"/>
      <c r="FQM58" s="149"/>
      <c r="FQN58" s="149"/>
      <c r="FQO58" s="149"/>
      <c r="FQP58" s="149"/>
      <c r="FQQ58" s="149"/>
      <c r="FQR58" s="149"/>
      <c r="FQS58" s="149"/>
      <c r="FQT58" s="149"/>
      <c r="FQU58" s="149"/>
      <c r="FQV58" s="149"/>
      <c r="FQW58" s="149"/>
      <c r="FQX58" s="149"/>
      <c r="FQY58" s="149"/>
      <c r="FQZ58" s="149"/>
      <c r="FRA58" s="149"/>
      <c r="FRB58" s="149"/>
      <c r="FRC58" s="149"/>
      <c r="FRD58" s="149"/>
      <c r="FRE58" s="149"/>
      <c r="FRF58" s="149"/>
      <c r="FRG58" s="149"/>
      <c r="FRH58" s="149"/>
      <c r="FRI58" s="149"/>
      <c r="FRJ58" s="149"/>
      <c r="FRK58" s="149"/>
      <c r="FRL58" s="149"/>
      <c r="FRM58" s="149"/>
      <c r="FRN58" s="149"/>
      <c r="FRO58" s="149"/>
      <c r="FRP58" s="149"/>
      <c r="FRQ58" s="149"/>
      <c r="FRR58" s="149"/>
      <c r="FRS58" s="149"/>
      <c r="FRT58" s="149"/>
      <c r="FRU58" s="149"/>
      <c r="FRV58" s="149"/>
      <c r="FRW58" s="149"/>
      <c r="FRX58" s="149"/>
      <c r="FRY58" s="149"/>
      <c r="FRZ58" s="149"/>
      <c r="FSA58" s="149"/>
      <c r="FSB58" s="149"/>
      <c r="FSC58" s="149"/>
      <c r="FSD58" s="149"/>
      <c r="FSE58" s="149"/>
      <c r="FSF58" s="149"/>
      <c r="FSG58" s="149"/>
      <c r="FSH58" s="149"/>
      <c r="FSI58" s="149"/>
      <c r="FSJ58" s="149"/>
      <c r="FSK58" s="149"/>
      <c r="FSL58" s="149"/>
      <c r="FSM58" s="149"/>
      <c r="FSN58" s="149"/>
      <c r="FSO58" s="149"/>
      <c r="FSP58" s="149"/>
      <c r="FSQ58" s="149"/>
      <c r="FSR58" s="149"/>
      <c r="FSS58" s="149"/>
      <c r="FST58" s="149"/>
      <c r="FSU58" s="149"/>
      <c r="FSV58" s="149"/>
      <c r="FSW58" s="149"/>
      <c r="FSX58" s="149"/>
      <c r="FSY58" s="149"/>
      <c r="FSZ58" s="149"/>
      <c r="FTA58" s="149"/>
      <c r="FTB58" s="149"/>
      <c r="FTC58" s="149"/>
      <c r="FTD58" s="149"/>
      <c r="FTE58" s="149"/>
      <c r="FTF58" s="149"/>
      <c r="FTG58" s="149"/>
      <c r="FTH58" s="149"/>
      <c r="FTI58" s="149"/>
      <c r="FTJ58" s="149"/>
      <c r="FTK58" s="149"/>
      <c r="FTL58" s="149"/>
      <c r="FTM58" s="149"/>
      <c r="FTN58" s="149"/>
      <c r="FTO58" s="149"/>
      <c r="FTP58" s="149"/>
      <c r="FTQ58" s="149"/>
      <c r="FTR58" s="149"/>
      <c r="FTS58" s="149"/>
      <c r="FTT58" s="149"/>
      <c r="FTU58" s="149"/>
      <c r="FTV58" s="149"/>
      <c r="FTW58" s="149"/>
      <c r="FTX58" s="149"/>
      <c r="FTY58" s="149"/>
      <c r="FTZ58" s="149"/>
      <c r="FUA58" s="149"/>
      <c r="FUB58" s="149"/>
      <c r="FUC58" s="149"/>
      <c r="FUD58" s="149"/>
      <c r="FUE58" s="149"/>
      <c r="FUF58" s="149"/>
      <c r="FUG58" s="149"/>
      <c r="FUH58" s="149"/>
      <c r="FUI58" s="149"/>
      <c r="FUJ58" s="149"/>
      <c r="FUK58" s="149"/>
      <c r="FUL58" s="149"/>
      <c r="FUM58" s="149"/>
      <c r="FUN58" s="149"/>
      <c r="FUO58" s="149"/>
      <c r="FUP58" s="149"/>
      <c r="FUQ58" s="149"/>
      <c r="FUR58" s="149"/>
      <c r="FUS58" s="149"/>
      <c r="FUT58" s="149"/>
      <c r="FUU58" s="149"/>
      <c r="FUV58" s="149"/>
      <c r="FUW58" s="149"/>
      <c r="FUX58" s="149"/>
      <c r="FUY58" s="149"/>
      <c r="FUZ58" s="149"/>
      <c r="FVA58" s="149"/>
      <c r="FVB58" s="149"/>
      <c r="FVC58" s="149"/>
      <c r="FVD58" s="149"/>
      <c r="FVE58" s="149"/>
      <c r="FVF58" s="149"/>
      <c r="FVG58" s="149"/>
      <c r="FVH58" s="149"/>
      <c r="FVI58" s="149"/>
      <c r="FVJ58" s="149"/>
      <c r="FVK58" s="149"/>
      <c r="FVL58" s="149"/>
      <c r="FVM58" s="149"/>
      <c r="FVN58" s="149"/>
      <c r="FVO58" s="149"/>
      <c r="FVP58" s="149"/>
      <c r="FVQ58" s="149"/>
      <c r="FVR58" s="149"/>
      <c r="FVS58" s="149"/>
      <c r="FVT58" s="149"/>
      <c r="FVU58" s="149"/>
      <c r="FVV58" s="149"/>
      <c r="FVW58" s="149"/>
      <c r="FVX58" s="149"/>
      <c r="FVY58" s="149"/>
      <c r="FVZ58" s="149"/>
      <c r="FWA58" s="149"/>
      <c r="FWB58" s="149"/>
      <c r="FWC58" s="149"/>
      <c r="FWD58" s="149"/>
      <c r="FWE58" s="149"/>
      <c r="FWF58" s="149"/>
      <c r="FWG58" s="149"/>
      <c r="FWH58" s="149"/>
      <c r="FWI58" s="149"/>
      <c r="FWJ58" s="149"/>
      <c r="FWK58" s="149"/>
      <c r="FWL58" s="149"/>
      <c r="FWM58" s="149"/>
      <c r="FWN58" s="149"/>
      <c r="FWO58" s="149"/>
      <c r="FWP58" s="149"/>
      <c r="FWQ58" s="149"/>
      <c r="FWR58" s="149"/>
      <c r="FWS58" s="149"/>
      <c r="FWT58" s="149"/>
      <c r="FWU58" s="149"/>
      <c r="FWV58" s="149"/>
      <c r="FWW58" s="149"/>
      <c r="FWX58" s="149"/>
      <c r="FWY58" s="149"/>
      <c r="FWZ58" s="149"/>
      <c r="FXA58" s="149"/>
      <c r="FXB58" s="149"/>
      <c r="FXC58" s="149"/>
      <c r="FXD58" s="149"/>
      <c r="FXE58" s="149"/>
      <c r="FXF58" s="149"/>
      <c r="FXG58" s="149"/>
      <c r="FXH58" s="149"/>
      <c r="FXI58" s="149"/>
      <c r="FXJ58" s="149"/>
      <c r="FXK58" s="149"/>
      <c r="FXL58" s="149"/>
      <c r="FXM58" s="149"/>
      <c r="FXN58" s="149"/>
      <c r="FXO58" s="149"/>
      <c r="FXP58" s="149"/>
      <c r="FXQ58" s="149"/>
      <c r="FXR58" s="149"/>
      <c r="FXS58" s="149"/>
      <c r="FXT58" s="149"/>
      <c r="FXU58" s="149"/>
      <c r="FXV58" s="149"/>
      <c r="FXW58" s="149"/>
      <c r="FXX58" s="149"/>
      <c r="FXY58" s="149"/>
      <c r="FXZ58" s="149"/>
      <c r="FYA58" s="149"/>
      <c r="FYB58" s="149"/>
      <c r="FYC58" s="149"/>
      <c r="FYD58" s="149"/>
      <c r="FYE58" s="149"/>
      <c r="FYF58" s="149"/>
      <c r="FYG58" s="149"/>
      <c r="FYH58" s="149"/>
      <c r="FYI58" s="149"/>
      <c r="FYJ58" s="149"/>
      <c r="FYK58" s="149"/>
      <c r="FYL58" s="149"/>
      <c r="FYM58" s="149"/>
      <c r="FYN58" s="149"/>
      <c r="FYO58" s="149"/>
      <c r="FYP58" s="149"/>
      <c r="FYQ58" s="149"/>
      <c r="FYR58" s="149"/>
      <c r="FYS58" s="149"/>
      <c r="FYT58" s="149"/>
      <c r="FYU58" s="149"/>
      <c r="FYV58" s="149"/>
      <c r="FYW58" s="149"/>
      <c r="FYX58" s="149"/>
      <c r="FYY58" s="149"/>
      <c r="FYZ58" s="149"/>
      <c r="FZA58" s="149"/>
      <c r="FZB58" s="149"/>
      <c r="FZC58" s="149"/>
      <c r="FZD58" s="149"/>
      <c r="FZE58" s="149"/>
      <c r="FZF58" s="149"/>
      <c r="FZG58" s="149"/>
      <c r="FZH58" s="149"/>
      <c r="FZI58" s="149"/>
      <c r="FZJ58" s="149"/>
      <c r="FZK58" s="149"/>
      <c r="FZL58" s="149"/>
      <c r="FZM58" s="149"/>
      <c r="FZN58" s="149"/>
      <c r="FZO58" s="149"/>
      <c r="FZP58" s="149"/>
      <c r="FZQ58" s="149"/>
      <c r="FZR58" s="149"/>
      <c r="FZS58" s="149"/>
      <c r="FZT58" s="149"/>
      <c r="FZU58" s="149"/>
      <c r="FZV58" s="149"/>
      <c r="FZW58" s="149"/>
      <c r="FZX58" s="149"/>
      <c r="FZY58" s="149"/>
      <c r="FZZ58" s="149"/>
      <c r="GAA58" s="149"/>
      <c r="GAB58" s="149"/>
      <c r="GAC58" s="149"/>
      <c r="GAD58" s="149"/>
      <c r="GAE58" s="149"/>
      <c r="GAF58" s="149"/>
      <c r="GAG58" s="149"/>
      <c r="GAH58" s="149"/>
      <c r="GAI58" s="149"/>
      <c r="GAJ58" s="149"/>
      <c r="GAK58" s="149"/>
      <c r="GAL58" s="149"/>
      <c r="GAM58" s="149"/>
      <c r="GAN58" s="149"/>
      <c r="GAO58" s="149"/>
      <c r="GAP58" s="149"/>
      <c r="GAQ58" s="149"/>
      <c r="GAR58" s="149"/>
      <c r="GAS58" s="149"/>
      <c r="GAT58" s="149"/>
      <c r="GAU58" s="149"/>
      <c r="GAV58" s="149"/>
      <c r="GAW58" s="149"/>
      <c r="GAX58" s="149"/>
      <c r="GAY58" s="149"/>
      <c r="GAZ58" s="149"/>
      <c r="GBA58" s="149"/>
      <c r="GBB58" s="149"/>
      <c r="GBC58" s="149"/>
      <c r="GBD58" s="149"/>
      <c r="GBE58" s="149"/>
      <c r="GBF58" s="149"/>
      <c r="GBG58" s="149"/>
      <c r="GBH58" s="149"/>
      <c r="GBI58" s="149"/>
      <c r="GBJ58" s="149"/>
      <c r="GBK58" s="149"/>
      <c r="GBL58" s="149"/>
      <c r="GBM58" s="149"/>
      <c r="GBN58" s="149"/>
      <c r="GBO58" s="149"/>
      <c r="GBP58" s="149"/>
      <c r="GBQ58" s="149"/>
      <c r="GBR58" s="149"/>
      <c r="GBS58" s="149"/>
      <c r="GBT58" s="149"/>
      <c r="GBU58" s="149"/>
      <c r="GBV58" s="149"/>
      <c r="GBW58" s="149"/>
      <c r="GBX58" s="149"/>
      <c r="GBY58" s="149"/>
      <c r="GBZ58" s="149"/>
      <c r="GCA58" s="149"/>
      <c r="GCB58" s="149"/>
      <c r="GCC58" s="149"/>
      <c r="GCD58" s="149"/>
      <c r="GCE58" s="149"/>
      <c r="GCF58" s="149"/>
      <c r="GCG58" s="149"/>
      <c r="GCH58" s="149"/>
      <c r="GCI58" s="149"/>
      <c r="GCJ58" s="149"/>
      <c r="GCK58" s="149"/>
      <c r="GCL58" s="149"/>
      <c r="GCM58" s="149"/>
      <c r="GCN58" s="149"/>
      <c r="GCO58" s="149"/>
      <c r="GCP58" s="149"/>
      <c r="GCQ58" s="149"/>
      <c r="GCR58" s="149"/>
      <c r="GCS58" s="149"/>
      <c r="GCT58" s="149"/>
      <c r="GCU58" s="149"/>
      <c r="GCV58" s="149"/>
      <c r="GCW58" s="149"/>
      <c r="GCX58" s="149"/>
      <c r="GCY58" s="149"/>
      <c r="GCZ58" s="149"/>
      <c r="GDA58" s="149"/>
      <c r="GDB58" s="149"/>
      <c r="GDC58" s="149"/>
      <c r="GDD58" s="149"/>
      <c r="GDE58" s="149"/>
      <c r="GDF58" s="149"/>
      <c r="GDG58" s="149"/>
      <c r="GDH58" s="149"/>
      <c r="GDI58" s="149"/>
      <c r="GDJ58" s="149"/>
      <c r="GDK58" s="149"/>
      <c r="GDL58" s="149"/>
      <c r="GDM58" s="149"/>
      <c r="GDN58" s="149"/>
      <c r="GDO58" s="149"/>
      <c r="GDP58" s="149"/>
      <c r="GDQ58" s="149"/>
      <c r="GDR58" s="149"/>
      <c r="GDS58" s="149"/>
      <c r="GDT58" s="149"/>
      <c r="GDU58" s="149"/>
      <c r="GDV58" s="149"/>
      <c r="GDW58" s="149"/>
      <c r="GDX58" s="149"/>
      <c r="GDY58" s="149"/>
      <c r="GDZ58" s="149"/>
      <c r="GEA58" s="149"/>
      <c r="GEB58" s="149"/>
      <c r="GEC58" s="149"/>
      <c r="GED58" s="149"/>
      <c r="GEE58" s="149"/>
      <c r="GEF58" s="149"/>
      <c r="GEG58" s="149"/>
      <c r="GEH58" s="149"/>
      <c r="GEI58" s="149"/>
      <c r="GEJ58" s="149"/>
      <c r="GEK58" s="149"/>
      <c r="GEL58" s="149"/>
      <c r="GEM58" s="149"/>
      <c r="GEN58" s="149"/>
      <c r="GEO58" s="149"/>
      <c r="GEP58" s="149"/>
      <c r="GEQ58" s="149"/>
      <c r="GER58" s="149"/>
      <c r="GES58" s="149"/>
      <c r="GET58" s="149"/>
      <c r="GEU58" s="149"/>
      <c r="GEV58" s="149"/>
      <c r="GEW58" s="149"/>
      <c r="GEX58" s="149"/>
      <c r="GEY58" s="149"/>
      <c r="GEZ58" s="149"/>
      <c r="GFA58" s="149"/>
      <c r="GFB58" s="149"/>
      <c r="GFC58" s="149"/>
      <c r="GFD58" s="149"/>
      <c r="GFE58" s="149"/>
      <c r="GFF58" s="149"/>
      <c r="GFG58" s="149"/>
      <c r="GFH58" s="149"/>
      <c r="GFI58" s="149"/>
      <c r="GFJ58" s="149"/>
      <c r="GFK58" s="149"/>
      <c r="GFL58" s="149"/>
      <c r="GFM58" s="149"/>
      <c r="GFN58" s="149"/>
      <c r="GFO58" s="149"/>
      <c r="GFP58" s="149"/>
      <c r="GFQ58" s="149"/>
      <c r="GFR58" s="149"/>
      <c r="GFS58" s="149"/>
      <c r="GFT58" s="149"/>
      <c r="GFU58" s="149"/>
      <c r="GFV58" s="149"/>
      <c r="GFW58" s="149"/>
      <c r="GFX58" s="149"/>
      <c r="GFY58" s="149"/>
      <c r="GFZ58" s="149"/>
      <c r="GGA58" s="149"/>
      <c r="GGB58" s="149"/>
      <c r="GGC58" s="149"/>
      <c r="GGD58" s="149"/>
      <c r="GGE58" s="149"/>
      <c r="GGF58" s="149"/>
      <c r="GGG58" s="149"/>
      <c r="GGH58" s="149"/>
      <c r="GGI58" s="149"/>
      <c r="GGJ58" s="149"/>
      <c r="GGK58" s="149"/>
      <c r="GGL58" s="149"/>
      <c r="GGM58" s="149"/>
      <c r="GGN58" s="149"/>
      <c r="GGO58" s="149"/>
      <c r="GGP58" s="149"/>
      <c r="GGQ58" s="149"/>
      <c r="GGR58" s="149"/>
      <c r="GGS58" s="149"/>
      <c r="GGT58" s="149"/>
      <c r="GGU58" s="149"/>
      <c r="GGV58" s="149"/>
      <c r="GGW58" s="149"/>
      <c r="GGX58" s="149"/>
      <c r="GGY58" s="149"/>
      <c r="GGZ58" s="149"/>
      <c r="GHA58" s="149"/>
      <c r="GHB58" s="149"/>
      <c r="GHC58" s="149"/>
      <c r="GHD58" s="149"/>
      <c r="GHE58" s="149"/>
      <c r="GHF58" s="149"/>
      <c r="GHG58" s="149"/>
      <c r="GHH58" s="149"/>
      <c r="GHI58" s="149"/>
      <c r="GHJ58" s="149"/>
      <c r="GHK58" s="149"/>
      <c r="GHL58" s="149"/>
      <c r="GHM58" s="149"/>
      <c r="GHN58" s="149"/>
      <c r="GHO58" s="149"/>
      <c r="GHP58" s="149"/>
      <c r="GHQ58" s="149"/>
      <c r="GHR58" s="149"/>
      <c r="GHS58" s="149"/>
      <c r="GHT58" s="149"/>
      <c r="GHU58" s="149"/>
      <c r="GHV58" s="149"/>
      <c r="GHW58" s="149"/>
      <c r="GHX58" s="149"/>
      <c r="GHY58" s="149"/>
      <c r="GHZ58" s="149"/>
      <c r="GIA58" s="149"/>
      <c r="GIB58" s="149"/>
      <c r="GIC58" s="149"/>
      <c r="GID58" s="149"/>
      <c r="GIE58" s="149"/>
      <c r="GIF58" s="149"/>
      <c r="GIG58" s="149"/>
      <c r="GIH58" s="149"/>
      <c r="GII58" s="149"/>
      <c r="GIJ58" s="149"/>
      <c r="GIK58" s="149"/>
      <c r="GIL58" s="149"/>
      <c r="GIM58" s="149"/>
      <c r="GIN58" s="149"/>
      <c r="GIO58" s="149"/>
      <c r="GIP58" s="149"/>
      <c r="GIQ58" s="149"/>
      <c r="GIR58" s="149"/>
      <c r="GIS58" s="149"/>
      <c r="GIT58" s="149"/>
      <c r="GIU58" s="149"/>
      <c r="GIV58" s="149"/>
      <c r="GIW58" s="149"/>
      <c r="GIX58" s="149"/>
      <c r="GIY58" s="149"/>
      <c r="GIZ58" s="149"/>
      <c r="GJA58" s="149"/>
      <c r="GJB58" s="149"/>
      <c r="GJC58" s="149"/>
      <c r="GJD58" s="149"/>
      <c r="GJE58" s="149"/>
      <c r="GJF58" s="149"/>
      <c r="GJG58" s="149"/>
      <c r="GJH58" s="149"/>
      <c r="GJI58" s="149"/>
      <c r="GJJ58" s="149"/>
      <c r="GJK58" s="149"/>
      <c r="GJL58" s="149"/>
      <c r="GJM58" s="149"/>
      <c r="GJN58" s="149"/>
      <c r="GJO58" s="149"/>
      <c r="GJP58" s="149"/>
      <c r="GJQ58" s="149"/>
      <c r="GJR58" s="149"/>
      <c r="GJS58" s="149"/>
      <c r="GJT58" s="149"/>
      <c r="GJU58" s="149"/>
      <c r="GJV58" s="149"/>
      <c r="GJW58" s="149"/>
      <c r="GJX58" s="149"/>
      <c r="GJY58" s="149"/>
      <c r="GJZ58" s="149"/>
      <c r="GKA58" s="149"/>
      <c r="GKB58" s="149"/>
      <c r="GKC58" s="149"/>
      <c r="GKD58" s="149"/>
      <c r="GKE58" s="149"/>
      <c r="GKF58" s="149"/>
      <c r="GKG58" s="149"/>
      <c r="GKH58" s="149"/>
      <c r="GKI58" s="149"/>
      <c r="GKJ58" s="149"/>
      <c r="GKK58" s="149"/>
      <c r="GKL58" s="149"/>
      <c r="GKM58" s="149"/>
      <c r="GKN58" s="149"/>
      <c r="GKO58" s="149"/>
      <c r="GKP58" s="149"/>
      <c r="GKQ58" s="149"/>
      <c r="GKR58" s="149"/>
      <c r="GKS58" s="149"/>
      <c r="GKT58" s="149"/>
      <c r="GKU58" s="149"/>
      <c r="GKV58" s="149"/>
      <c r="GKW58" s="149"/>
      <c r="GKX58" s="149"/>
      <c r="GKY58" s="149"/>
      <c r="GKZ58" s="149"/>
      <c r="GLA58" s="149"/>
      <c r="GLB58" s="149"/>
      <c r="GLC58" s="149"/>
      <c r="GLD58" s="149"/>
      <c r="GLE58" s="149"/>
      <c r="GLF58" s="149"/>
      <c r="GLG58" s="149"/>
      <c r="GLH58" s="149"/>
      <c r="GLI58" s="149"/>
      <c r="GLJ58" s="149"/>
      <c r="GLK58" s="149"/>
      <c r="GLL58" s="149"/>
      <c r="GLM58" s="149"/>
      <c r="GLN58" s="149"/>
      <c r="GLO58" s="149"/>
      <c r="GLP58" s="149"/>
      <c r="GLQ58" s="149"/>
      <c r="GLR58" s="149"/>
      <c r="GLS58" s="149"/>
      <c r="GLT58" s="149"/>
      <c r="GLU58" s="149"/>
      <c r="GLV58" s="149"/>
      <c r="GLW58" s="149"/>
      <c r="GLX58" s="149"/>
      <c r="GLY58" s="149"/>
      <c r="GLZ58" s="149"/>
      <c r="GMA58" s="149"/>
      <c r="GMB58" s="149"/>
      <c r="GMC58" s="149"/>
      <c r="GMD58" s="149"/>
      <c r="GME58" s="149"/>
      <c r="GMF58" s="149"/>
      <c r="GMG58" s="149"/>
      <c r="GMH58" s="149"/>
      <c r="GMI58" s="149"/>
      <c r="GMJ58" s="149"/>
      <c r="GMK58" s="149"/>
      <c r="GML58" s="149"/>
      <c r="GMM58" s="149"/>
      <c r="GMN58" s="149"/>
      <c r="GMO58" s="149"/>
      <c r="GMP58" s="149"/>
      <c r="GMQ58" s="149"/>
      <c r="GMR58" s="149"/>
      <c r="GMS58" s="149"/>
      <c r="GMT58" s="149"/>
      <c r="GMU58" s="149"/>
      <c r="GMV58" s="149"/>
      <c r="GMW58" s="149"/>
      <c r="GMX58" s="149"/>
      <c r="GMY58" s="149"/>
      <c r="GMZ58" s="149"/>
      <c r="GNA58" s="149"/>
      <c r="GNB58" s="149"/>
      <c r="GNC58" s="149"/>
      <c r="GND58" s="149"/>
      <c r="GNE58" s="149"/>
      <c r="GNF58" s="149"/>
      <c r="GNG58" s="149"/>
      <c r="GNH58" s="149"/>
      <c r="GNI58" s="149"/>
      <c r="GNJ58" s="149"/>
      <c r="GNK58" s="149"/>
      <c r="GNL58" s="149"/>
      <c r="GNM58" s="149"/>
      <c r="GNN58" s="149"/>
      <c r="GNO58" s="149"/>
      <c r="GNP58" s="149"/>
      <c r="GNQ58" s="149"/>
      <c r="GNR58" s="149"/>
      <c r="GNS58" s="149"/>
      <c r="GNT58" s="149"/>
      <c r="GNU58" s="149"/>
      <c r="GNV58" s="149"/>
      <c r="GNW58" s="149"/>
      <c r="GNX58" s="149"/>
      <c r="GNY58" s="149"/>
      <c r="GNZ58" s="149"/>
      <c r="GOA58" s="149"/>
      <c r="GOB58" s="149"/>
      <c r="GOC58" s="149"/>
      <c r="GOD58" s="149"/>
      <c r="GOE58" s="149"/>
      <c r="GOF58" s="149"/>
      <c r="GOG58" s="149"/>
      <c r="GOH58" s="149"/>
      <c r="GOI58" s="149"/>
      <c r="GOJ58" s="149"/>
      <c r="GOK58" s="149"/>
      <c r="GOL58" s="149"/>
      <c r="GOM58" s="149"/>
      <c r="GON58" s="149"/>
      <c r="GOO58" s="149"/>
      <c r="GOP58" s="149"/>
      <c r="GOQ58" s="149"/>
      <c r="GOR58" s="149"/>
      <c r="GOS58" s="149"/>
      <c r="GOT58" s="149"/>
      <c r="GOU58" s="149"/>
      <c r="GOV58" s="149"/>
      <c r="GOW58" s="149"/>
      <c r="GOX58" s="149"/>
      <c r="GOY58" s="149"/>
      <c r="GOZ58" s="149"/>
      <c r="GPA58" s="149"/>
      <c r="GPB58" s="149"/>
      <c r="GPC58" s="149"/>
      <c r="GPD58" s="149"/>
      <c r="GPE58" s="149"/>
      <c r="GPF58" s="149"/>
      <c r="GPG58" s="149"/>
      <c r="GPH58" s="149"/>
      <c r="GPI58" s="149"/>
      <c r="GPJ58" s="149"/>
      <c r="GPK58" s="149"/>
      <c r="GPL58" s="149"/>
      <c r="GPM58" s="149"/>
      <c r="GPN58" s="149"/>
      <c r="GPO58" s="149"/>
      <c r="GPP58" s="149"/>
      <c r="GPQ58" s="149"/>
      <c r="GPR58" s="149"/>
      <c r="GPS58" s="149"/>
      <c r="GPT58" s="149"/>
      <c r="GPU58" s="149"/>
      <c r="GPV58" s="149"/>
      <c r="GPW58" s="149"/>
      <c r="GPX58" s="149"/>
      <c r="GPY58" s="149"/>
      <c r="GPZ58" s="149"/>
      <c r="GQA58" s="149"/>
      <c r="GQB58" s="149"/>
      <c r="GQC58" s="149"/>
      <c r="GQD58" s="149"/>
      <c r="GQE58" s="149"/>
      <c r="GQF58" s="149"/>
      <c r="GQG58" s="149"/>
      <c r="GQH58" s="149"/>
      <c r="GQI58" s="149"/>
      <c r="GQJ58" s="149"/>
      <c r="GQK58" s="149"/>
      <c r="GQL58" s="149"/>
      <c r="GQM58" s="149"/>
      <c r="GQN58" s="149"/>
      <c r="GQO58" s="149"/>
      <c r="GQP58" s="149"/>
      <c r="GQQ58" s="149"/>
      <c r="GQR58" s="149"/>
      <c r="GQS58" s="149"/>
      <c r="GQT58" s="149"/>
      <c r="GQU58" s="149"/>
      <c r="GQV58" s="149"/>
      <c r="GQW58" s="149"/>
      <c r="GQX58" s="149"/>
      <c r="GQY58" s="149"/>
      <c r="GQZ58" s="149"/>
      <c r="GRA58" s="149"/>
      <c r="GRB58" s="149"/>
      <c r="GRC58" s="149"/>
      <c r="GRD58" s="149"/>
      <c r="GRE58" s="149"/>
      <c r="GRF58" s="149"/>
      <c r="GRG58" s="149"/>
      <c r="GRH58" s="149"/>
      <c r="GRI58" s="149"/>
      <c r="GRJ58" s="149"/>
      <c r="GRK58" s="149"/>
      <c r="GRL58" s="149"/>
      <c r="GRM58" s="149"/>
      <c r="GRN58" s="149"/>
      <c r="GRO58" s="149"/>
      <c r="GRP58" s="149"/>
      <c r="GRQ58" s="149"/>
      <c r="GRR58" s="149"/>
      <c r="GRS58" s="149"/>
      <c r="GRT58" s="149"/>
      <c r="GRU58" s="149"/>
      <c r="GRV58" s="149"/>
      <c r="GRW58" s="149"/>
      <c r="GRX58" s="149"/>
      <c r="GRY58" s="149"/>
      <c r="GRZ58" s="149"/>
      <c r="GSA58" s="149"/>
      <c r="GSB58" s="149"/>
      <c r="GSC58" s="149"/>
      <c r="GSD58" s="149"/>
      <c r="GSE58" s="149"/>
      <c r="GSF58" s="149"/>
      <c r="GSG58" s="149"/>
      <c r="GSH58" s="149"/>
      <c r="GSI58" s="149"/>
      <c r="GSJ58" s="149"/>
      <c r="GSK58" s="149"/>
      <c r="GSL58" s="149"/>
      <c r="GSM58" s="149"/>
      <c r="GSN58" s="149"/>
      <c r="GSO58" s="149"/>
      <c r="GSP58" s="149"/>
      <c r="GSQ58" s="149"/>
      <c r="GSR58" s="149"/>
      <c r="GSS58" s="149"/>
      <c r="GST58" s="149"/>
      <c r="GSU58" s="149"/>
      <c r="GSV58" s="149"/>
      <c r="GSW58" s="149"/>
      <c r="GSX58" s="149"/>
      <c r="GSY58" s="149"/>
      <c r="GSZ58" s="149"/>
      <c r="GTA58" s="149"/>
      <c r="GTB58" s="149"/>
      <c r="GTC58" s="149"/>
      <c r="GTD58" s="149"/>
      <c r="GTE58" s="149"/>
      <c r="GTF58" s="149"/>
      <c r="GTG58" s="149"/>
      <c r="GTH58" s="149"/>
      <c r="GTI58" s="149"/>
      <c r="GTJ58" s="149"/>
      <c r="GTK58" s="149"/>
      <c r="GTL58" s="149"/>
      <c r="GTM58" s="149"/>
      <c r="GTN58" s="149"/>
      <c r="GTO58" s="149"/>
      <c r="GTP58" s="149"/>
      <c r="GTQ58" s="149"/>
      <c r="GTR58" s="149"/>
      <c r="GTS58" s="149"/>
      <c r="GTT58" s="149"/>
      <c r="GTU58" s="149"/>
      <c r="GTV58" s="149"/>
      <c r="GTW58" s="149"/>
      <c r="GTX58" s="149"/>
      <c r="GTY58" s="149"/>
      <c r="GTZ58" s="149"/>
      <c r="GUA58" s="149"/>
      <c r="GUB58" s="149"/>
      <c r="GUC58" s="149"/>
      <c r="GUD58" s="149"/>
      <c r="GUE58" s="149"/>
      <c r="GUF58" s="149"/>
      <c r="GUG58" s="149"/>
      <c r="GUH58" s="149"/>
      <c r="GUI58" s="149"/>
      <c r="GUJ58" s="149"/>
      <c r="GUK58" s="149"/>
      <c r="GUL58" s="149"/>
      <c r="GUM58" s="149"/>
      <c r="GUN58" s="149"/>
      <c r="GUO58" s="149"/>
      <c r="GUP58" s="149"/>
      <c r="GUQ58" s="149"/>
      <c r="GUR58" s="149"/>
      <c r="GUS58" s="149"/>
      <c r="GUT58" s="149"/>
      <c r="GUU58" s="149"/>
      <c r="GUV58" s="149"/>
      <c r="GUW58" s="149"/>
      <c r="GUX58" s="149"/>
      <c r="GUY58" s="149"/>
      <c r="GUZ58" s="149"/>
      <c r="GVA58" s="149"/>
      <c r="GVB58" s="149"/>
      <c r="GVC58" s="149"/>
      <c r="GVD58" s="149"/>
      <c r="GVE58" s="149"/>
      <c r="GVF58" s="149"/>
      <c r="GVG58" s="149"/>
      <c r="GVH58" s="149"/>
      <c r="GVI58" s="149"/>
      <c r="GVJ58" s="149"/>
      <c r="GVK58" s="149"/>
      <c r="GVL58" s="149"/>
      <c r="GVM58" s="149"/>
      <c r="GVN58" s="149"/>
      <c r="GVO58" s="149"/>
      <c r="GVP58" s="149"/>
      <c r="GVQ58" s="149"/>
      <c r="GVR58" s="149"/>
      <c r="GVS58" s="149"/>
      <c r="GVT58" s="149"/>
      <c r="GVU58" s="149"/>
      <c r="GVV58" s="149"/>
      <c r="GVW58" s="149"/>
      <c r="GVX58" s="149"/>
      <c r="GVY58" s="149"/>
      <c r="GVZ58" s="149"/>
      <c r="GWA58" s="149"/>
      <c r="GWB58" s="149"/>
      <c r="GWC58" s="149"/>
      <c r="GWD58" s="149"/>
      <c r="GWE58" s="149"/>
      <c r="GWF58" s="149"/>
      <c r="GWG58" s="149"/>
      <c r="GWH58" s="149"/>
      <c r="GWI58" s="149"/>
      <c r="GWJ58" s="149"/>
      <c r="GWK58" s="149"/>
      <c r="GWL58" s="149"/>
      <c r="GWM58" s="149"/>
      <c r="GWN58" s="149"/>
      <c r="GWO58" s="149"/>
      <c r="GWP58" s="149"/>
      <c r="GWQ58" s="149"/>
      <c r="GWR58" s="149"/>
      <c r="GWS58" s="149"/>
      <c r="GWT58" s="149"/>
      <c r="GWU58" s="149"/>
      <c r="GWV58" s="149"/>
      <c r="GWW58" s="149"/>
      <c r="GWX58" s="149"/>
      <c r="GWY58" s="149"/>
      <c r="GWZ58" s="149"/>
      <c r="GXA58" s="149"/>
      <c r="GXB58" s="149"/>
      <c r="GXC58" s="149"/>
      <c r="GXD58" s="149"/>
      <c r="GXE58" s="149"/>
      <c r="GXF58" s="149"/>
      <c r="GXG58" s="149"/>
      <c r="GXH58" s="149"/>
      <c r="GXI58" s="149"/>
      <c r="GXJ58" s="149"/>
      <c r="GXK58" s="149"/>
      <c r="GXL58" s="149"/>
      <c r="GXM58" s="149"/>
      <c r="GXN58" s="149"/>
      <c r="GXO58" s="149"/>
      <c r="GXP58" s="149"/>
      <c r="GXQ58" s="149"/>
      <c r="GXR58" s="149"/>
      <c r="GXS58" s="149"/>
      <c r="GXT58" s="149"/>
      <c r="GXU58" s="149"/>
      <c r="GXV58" s="149"/>
      <c r="GXW58" s="149"/>
      <c r="GXX58" s="149"/>
      <c r="GXY58" s="149"/>
      <c r="GXZ58" s="149"/>
      <c r="GYA58" s="149"/>
      <c r="GYB58" s="149"/>
      <c r="GYC58" s="149"/>
      <c r="GYD58" s="149"/>
      <c r="GYE58" s="149"/>
      <c r="GYF58" s="149"/>
      <c r="GYG58" s="149"/>
      <c r="GYH58" s="149"/>
      <c r="GYI58" s="149"/>
      <c r="GYJ58" s="149"/>
      <c r="GYK58" s="149"/>
      <c r="GYL58" s="149"/>
      <c r="GYM58" s="149"/>
      <c r="GYN58" s="149"/>
      <c r="GYO58" s="149"/>
      <c r="GYP58" s="149"/>
      <c r="GYQ58" s="149"/>
      <c r="GYR58" s="149"/>
      <c r="GYS58" s="149"/>
      <c r="GYT58" s="149"/>
      <c r="GYU58" s="149"/>
      <c r="GYV58" s="149"/>
      <c r="GYW58" s="149"/>
      <c r="GYX58" s="149"/>
      <c r="GYY58" s="149"/>
      <c r="GYZ58" s="149"/>
      <c r="GZA58" s="149"/>
      <c r="GZB58" s="149"/>
      <c r="GZC58" s="149"/>
      <c r="GZD58" s="149"/>
      <c r="GZE58" s="149"/>
      <c r="GZF58" s="149"/>
      <c r="GZG58" s="149"/>
      <c r="GZH58" s="149"/>
      <c r="GZI58" s="149"/>
      <c r="GZJ58" s="149"/>
      <c r="GZK58" s="149"/>
      <c r="GZL58" s="149"/>
      <c r="GZM58" s="149"/>
      <c r="GZN58" s="149"/>
      <c r="GZO58" s="149"/>
      <c r="GZP58" s="149"/>
      <c r="GZQ58" s="149"/>
      <c r="GZR58" s="149"/>
      <c r="GZS58" s="149"/>
      <c r="GZT58" s="149"/>
      <c r="GZU58" s="149"/>
      <c r="GZV58" s="149"/>
      <c r="GZW58" s="149"/>
      <c r="GZX58" s="149"/>
      <c r="GZY58" s="149"/>
      <c r="GZZ58" s="149"/>
      <c r="HAA58" s="149"/>
      <c r="HAB58" s="149"/>
      <c r="HAC58" s="149"/>
      <c r="HAD58" s="149"/>
      <c r="HAE58" s="149"/>
      <c r="HAF58" s="149"/>
      <c r="HAG58" s="149"/>
      <c r="HAH58" s="149"/>
      <c r="HAI58" s="149"/>
      <c r="HAJ58" s="149"/>
      <c r="HAK58" s="149"/>
      <c r="HAL58" s="149"/>
      <c r="HAM58" s="149"/>
      <c r="HAN58" s="149"/>
      <c r="HAO58" s="149"/>
      <c r="HAP58" s="149"/>
      <c r="HAQ58" s="149"/>
      <c r="HAR58" s="149"/>
      <c r="HAS58" s="149"/>
      <c r="HAT58" s="149"/>
      <c r="HAU58" s="149"/>
      <c r="HAV58" s="149"/>
      <c r="HAW58" s="149"/>
      <c r="HAX58" s="149"/>
      <c r="HAY58" s="149"/>
      <c r="HAZ58" s="149"/>
      <c r="HBA58" s="149"/>
      <c r="HBB58" s="149"/>
      <c r="HBC58" s="149"/>
      <c r="HBD58" s="149"/>
      <c r="HBE58" s="149"/>
      <c r="HBF58" s="149"/>
      <c r="HBG58" s="149"/>
      <c r="HBH58" s="149"/>
      <c r="HBI58" s="149"/>
      <c r="HBJ58" s="149"/>
      <c r="HBK58" s="149"/>
      <c r="HBL58" s="149"/>
      <c r="HBM58" s="149"/>
      <c r="HBN58" s="149"/>
      <c r="HBO58" s="149"/>
      <c r="HBP58" s="149"/>
      <c r="HBQ58" s="149"/>
      <c r="HBR58" s="149"/>
      <c r="HBS58" s="149"/>
      <c r="HBT58" s="149"/>
      <c r="HBU58" s="149"/>
      <c r="HBV58" s="149"/>
      <c r="HBW58" s="149"/>
      <c r="HBX58" s="149"/>
      <c r="HBY58" s="149"/>
      <c r="HBZ58" s="149"/>
      <c r="HCA58" s="149"/>
      <c r="HCB58" s="149"/>
      <c r="HCC58" s="149"/>
      <c r="HCD58" s="149"/>
      <c r="HCE58" s="149"/>
      <c r="HCF58" s="149"/>
      <c r="HCG58" s="149"/>
      <c r="HCH58" s="149"/>
      <c r="HCI58" s="149"/>
      <c r="HCJ58" s="149"/>
      <c r="HCK58" s="149"/>
      <c r="HCL58" s="149"/>
      <c r="HCM58" s="149"/>
      <c r="HCN58" s="149"/>
      <c r="HCO58" s="149"/>
      <c r="HCP58" s="149"/>
      <c r="HCQ58" s="149"/>
      <c r="HCR58" s="149"/>
      <c r="HCS58" s="149"/>
      <c r="HCT58" s="149"/>
      <c r="HCU58" s="149"/>
      <c r="HCV58" s="149"/>
      <c r="HCW58" s="149"/>
      <c r="HCX58" s="149"/>
      <c r="HCY58" s="149"/>
      <c r="HCZ58" s="149"/>
      <c r="HDA58" s="149"/>
      <c r="HDB58" s="149"/>
      <c r="HDC58" s="149"/>
      <c r="HDD58" s="149"/>
      <c r="HDE58" s="149"/>
      <c r="HDF58" s="149"/>
      <c r="HDG58" s="149"/>
      <c r="HDH58" s="149"/>
      <c r="HDI58" s="149"/>
      <c r="HDJ58" s="149"/>
      <c r="HDK58" s="149"/>
      <c r="HDL58" s="149"/>
      <c r="HDM58" s="149"/>
      <c r="HDN58" s="149"/>
      <c r="HDO58" s="149"/>
      <c r="HDP58" s="149"/>
      <c r="HDQ58" s="149"/>
      <c r="HDR58" s="149"/>
      <c r="HDS58" s="149"/>
      <c r="HDT58" s="149"/>
      <c r="HDU58" s="149"/>
      <c r="HDV58" s="149"/>
      <c r="HDW58" s="149"/>
      <c r="HDX58" s="149"/>
      <c r="HDY58" s="149"/>
      <c r="HDZ58" s="149"/>
      <c r="HEA58" s="149"/>
      <c r="HEB58" s="149"/>
      <c r="HEC58" s="149"/>
      <c r="HED58" s="149"/>
      <c r="HEE58" s="149"/>
      <c r="HEF58" s="149"/>
      <c r="HEG58" s="149"/>
      <c r="HEH58" s="149"/>
      <c r="HEI58" s="149"/>
      <c r="HEJ58" s="149"/>
      <c r="HEK58" s="149"/>
      <c r="HEL58" s="149"/>
      <c r="HEM58" s="149"/>
      <c r="HEN58" s="149"/>
      <c r="HEO58" s="149"/>
      <c r="HEP58" s="149"/>
      <c r="HEQ58" s="149"/>
      <c r="HER58" s="149"/>
      <c r="HES58" s="149"/>
      <c r="HET58" s="149"/>
      <c r="HEU58" s="149"/>
      <c r="HEV58" s="149"/>
      <c r="HEW58" s="149"/>
      <c r="HEX58" s="149"/>
      <c r="HEY58" s="149"/>
      <c r="HEZ58" s="149"/>
      <c r="HFA58" s="149"/>
      <c r="HFB58" s="149"/>
      <c r="HFC58" s="149"/>
      <c r="HFD58" s="149"/>
      <c r="HFE58" s="149"/>
      <c r="HFF58" s="149"/>
      <c r="HFG58" s="149"/>
      <c r="HFH58" s="149"/>
      <c r="HFI58" s="149"/>
      <c r="HFJ58" s="149"/>
      <c r="HFK58" s="149"/>
      <c r="HFL58" s="149"/>
      <c r="HFM58" s="149"/>
      <c r="HFN58" s="149"/>
      <c r="HFO58" s="149"/>
      <c r="HFP58" s="149"/>
      <c r="HFQ58" s="149"/>
      <c r="HFR58" s="149"/>
      <c r="HFS58" s="149"/>
      <c r="HFT58" s="149"/>
      <c r="HFU58" s="149"/>
      <c r="HFV58" s="149"/>
      <c r="HFW58" s="149"/>
      <c r="HFX58" s="149"/>
      <c r="HFY58" s="149"/>
      <c r="HFZ58" s="149"/>
      <c r="HGA58" s="149"/>
      <c r="HGB58" s="149"/>
      <c r="HGC58" s="149"/>
      <c r="HGD58" s="149"/>
      <c r="HGE58" s="149"/>
      <c r="HGF58" s="149"/>
      <c r="HGG58" s="149"/>
      <c r="HGH58" s="149"/>
      <c r="HGI58" s="149"/>
      <c r="HGJ58" s="149"/>
      <c r="HGK58" s="149"/>
      <c r="HGL58" s="149"/>
      <c r="HGM58" s="149"/>
      <c r="HGN58" s="149"/>
      <c r="HGO58" s="149"/>
      <c r="HGP58" s="149"/>
      <c r="HGQ58" s="149"/>
      <c r="HGR58" s="149"/>
      <c r="HGS58" s="149"/>
      <c r="HGT58" s="149"/>
      <c r="HGU58" s="149"/>
      <c r="HGV58" s="149"/>
      <c r="HGW58" s="149"/>
      <c r="HGX58" s="149"/>
      <c r="HGY58" s="149"/>
      <c r="HGZ58" s="149"/>
      <c r="HHA58" s="149"/>
      <c r="HHB58" s="149"/>
      <c r="HHC58" s="149"/>
      <c r="HHD58" s="149"/>
      <c r="HHE58" s="149"/>
      <c r="HHF58" s="149"/>
      <c r="HHG58" s="149"/>
      <c r="HHH58" s="149"/>
      <c r="HHI58" s="149"/>
      <c r="HHJ58" s="149"/>
      <c r="HHK58" s="149"/>
      <c r="HHL58" s="149"/>
      <c r="HHM58" s="149"/>
      <c r="HHN58" s="149"/>
      <c r="HHO58" s="149"/>
      <c r="HHP58" s="149"/>
      <c r="HHQ58" s="149"/>
      <c r="HHR58" s="149"/>
      <c r="HHS58" s="149"/>
      <c r="HHT58" s="149"/>
      <c r="HHU58" s="149"/>
      <c r="HHV58" s="149"/>
      <c r="HHW58" s="149"/>
      <c r="HHX58" s="149"/>
      <c r="HHY58" s="149"/>
      <c r="HHZ58" s="149"/>
      <c r="HIA58" s="149"/>
      <c r="HIB58" s="149"/>
      <c r="HIC58" s="149"/>
      <c r="HID58" s="149"/>
      <c r="HIE58" s="149"/>
      <c r="HIF58" s="149"/>
      <c r="HIG58" s="149"/>
      <c r="HIH58" s="149"/>
      <c r="HII58" s="149"/>
      <c r="HIJ58" s="149"/>
      <c r="HIK58" s="149"/>
      <c r="HIL58" s="149"/>
      <c r="HIM58" s="149"/>
      <c r="HIN58" s="149"/>
      <c r="HIO58" s="149"/>
      <c r="HIP58" s="149"/>
      <c r="HIQ58" s="149"/>
      <c r="HIR58" s="149"/>
      <c r="HIS58" s="149"/>
      <c r="HIT58" s="149"/>
      <c r="HIU58" s="149"/>
      <c r="HIV58" s="149"/>
      <c r="HIW58" s="149"/>
      <c r="HIX58" s="149"/>
      <c r="HIY58" s="149"/>
      <c r="HIZ58" s="149"/>
      <c r="HJA58" s="149"/>
      <c r="HJB58" s="149"/>
      <c r="HJC58" s="149"/>
      <c r="HJD58" s="149"/>
      <c r="HJE58" s="149"/>
      <c r="HJF58" s="149"/>
      <c r="HJG58" s="149"/>
      <c r="HJH58" s="149"/>
      <c r="HJI58" s="149"/>
      <c r="HJJ58" s="149"/>
      <c r="HJK58" s="149"/>
      <c r="HJL58" s="149"/>
      <c r="HJM58" s="149"/>
      <c r="HJN58" s="149"/>
      <c r="HJO58" s="149"/>
      <c r="HJP58" s="149"/>
      <c r="HJQ58" s="149"/>
      <c r="HJR58" s="149"/>
      <c r="HJS58" s="149"/>
      <c r="HJT58" s="149"/>
      <c r="HJU58" s="149"/>
      <c r="HJV58" s="149"/>
      <c r="HJW58" s="149"/>
      <c r="HJX58" s="149"/>
      <c r="HJY58" s="149"/>
      <c r="HJZ58" s="149"/>
      <c r="HKA58" s="149"/>
      <c r="HKB58" s="149"/>
      <c r="HKC58" s="149"/>
      <c r="HKD58" s="149"/>
      <c r="HKE58" s="149"/>
      <c r="HKF58" s="149"/>
      <c r="HKG58" s="149"/>
      <c r="HKH58" s="149"/>
      <c r="HKI58" s="149"/>
      <c r="HKJ58" s="149"/>
      <c r="HKK58" s="149"/>
      <c r="HKL58" s="149"/>
      <c r="HKM58" s="149"/>
      <c r="HKN58" s="149"/>
      <c r="HKO58" s="149"/>
      <c r="HKP58" s="149"/>
      <c r="HKQ58" s="149"/>
      <c r="HKR58" s="149"/>
      <c r="HKS58" s="149"/>
      <c r="HKT58" s="149"/>
      <c r="HKU58" s="149"/>
      <c r="HKV58" s="149"/>
      <c r="HKW58" s="149"/>
      <c r="HKX58" s="149"/>
      <c r="HKY58" s="149"/>
      <c r="HKZ58" s="149"/>
      <c r="HLA58" s="149"/>
      <c r="HLB58" s="149"/>
      <c r="HLC58" s="149"/>
      <c r="HLD58" s="149"/>
      <c r="HLE58" s="149"/>
      <c r="HLF58" s="149"/>
      <c r="HLG58" s="149"/>
      <c r="HLH58" s="149"/>
      <c r="HLI58" s="149"/>
      <c r="HLJ58" s="149"/>
      <c r="HLK58" s="149"/>
      <c r="HLL58" s="149"/>
      <c r="HLM58" s="149"/>
      <c r="HLN58" s="149"/>
      <c r="HLO58" s="149"/>
      <c r="HLP58" s="149"/>
      <c r="HLQ58" s="149"/>
      <c r="HLR58" s="149"/>
      <c r="HLS58" s="149"/>
      <c r="HLT58" s="149"/>
      <c r="HLU58" s="149"/>
      <c r="HLV58" s="149"/>
      <c r="HLW58" s="149"/>
      <c r="HLX58" s="149"/>
      <c r="HLY58" s="149"/>
      <c r="HLZ58" s="149"/>
      <c r="HMA58" s="149"/>
      <c r="HMB58" s="149"/>
      <c r="HMC58" s="149"/>
      <c r="HMD58" s="149"/>
      <c r="HME58" s="149"/>
      <c r="HMF58" s="149"/>
      <c r="HMG58" s="149"/>
      <c r="HMH58" s="149"/>
      <c r="HMI58" s="149"/>
      <c r="HMJ58" s="149"/>
      <c r="HMK58" s="149"/>
      <c r="HML58" s="149"/>
      <c r="HMM58" s="149"/>
      <c r="HMN58" s="149"/>
      <c r="HMO58" s="149"/>
      <c r="HMP58" s="149"/>
      <c r="HMQ58" s="149"/>
      <c r="HMR58" s="149"/>
      <c r="HMS58" s="149"/>
      <c r="HMT58" s="149"/>
      <c r="HMU58" s="149"/>
      <c r="HMV58" s="149"/>
      <c r="HMW58" s="149"/>
      <c r="HMX58" s="149"/>
      <c r="HMY58" s="149"/>
      <c r="HMZ58" s="149"/>
      <c r="HNA58" s="149"/>
      <c r="HNB58" s="149"/>
      <c r="HNC58" s="149"/>
      <c r="HND58" s="149"/>
      <c r="HNE58" s="149"/>
      <c r="HNF58" s="149"/>
      <c r="HNG58" s="149"/>
      <c r="HNH58" s="149"/>
      <c r="HNI58" s="149"/>
      <c r="HNJ58" s="149"/>
      <c r="HNK58" s="149"/>
      <c r="HNL58" s="149"/>
      <c r="HNM58" s="149"/>
      <c r="HNN58" s="149"/>
      <c r="HNO58" s="149"/>
      <c r="HNP58" s="149"/>
      <c r="HNQ58" s="149"/>
      <c r="HNR58" s="149"/>
      <c r="HNS58" s="149"/>
      <c r="HNT58" s="149"/>
      <c r="HNU58" s="149"/>
      <c r="HNV58" s="149"/>
      <c r="HNW58" s="149"/>
      <c r="HNX58" s="149"/>
      <c r="HNY58" s="149"/>
      <c r="HNZ58" s="149"/>
      <c r="HOA58" s="149"/>
      <c r="HOB58" s="149"/>
      <c r="HOC58" s="149"/>
      <c r="HOD58" s="149"/>
      <c r="HOE58" s="149"/>
      <c r="HOF58" s="149"/>
      <c r="HOG58" s="149"/>
      <c r="HOH58" s="149"/>
      <c r="HOI58" s="149"/>
      <c r="HOJ58" s="149"/>
      <c r="HOK58" s="149"/>
      <c r="HOL58" s="149"/>
      <c r="HOM58" s="149"/>
      <c r="HON58" s="149"/>
      <c r="HOO58" s="149"/>
      <c r="HOP58" s="149"/>
      <c r="HOQ58" s="149"/>
      <c r="HOR58" s="149"/>
      <c r="HOS58" s="149"/>
      <c r="HOT58" s="149"/>
      <c r="HOU58" s="149"/>
      <c r="HOV58" s="149"/>
      <c r="HOW58" s="149"/>
      <c r="HOX58" s="149"/>
      <c r="HOY58" s="149"/>
      <c r="HOZ58" s="149"/>
      <c r="HPA58" s="149"/>
      <c r="HPB58" s="149"/>
      <c r="HPC58" s="149"/>
      <c r="HPD58" s="149"/>
      <c r="HPE58" s="149"/>
      <c r="HPF58" s="149"/>
      <c r="HPG58" s="149"/>
      <c r="HPH58" s="149"/>
      <c r="HPI58" s="149"/>
      <c r="HPJ58" s="149"/>
      <c r="HPK58" s="149"/>
      <c r="HPL58" s="149"/>
      <c r="HPM58" s="149"/>
      <c r="HPN58" s="149"/>
      <c r="HPO58" s="149"/>
      <c r="HPP58" s="149"/>
      <c r="HPQ58" s="149"/>
      <c r="HPR58" s="149"/>
      <c r="HPS58" s="149"/>
      <c r="HPT58" s="149"/>
      <c r="HPU58" s="149"/>
      <c r="HPV58" s="149"/>
      <c r="HPW58" s="149"/>
      <c r="HPX58" s="149"/>
      <c r="HPY58" s="149"/>
      <c r="HPZ58" s="149"/>
      <c r="HQA58" s="149"/>
      <c r="HQB58" s="149"/>
      <c r="HQC58" s="149"/>
      <c r="HQD58" s="149"/>
      <c r="HQE58" s="149"/>
      <c r="HQF58" s="149"/>
      <c r="HQG58" s="149"/>
      <c r="HQH58" s="149"/>
      <c r="HQI58" s="149"/>
      <c r="HQJ58" s="149"/>
      <c r="HQK58" s="149"/>
      <c r="HQL58" s="149"/>
      <c r="HQM58" s="149"/>
      <c r="HQN58" s="149"/>
      <c r="HQO58" s="149"/>
      <c r="HQP58" s="149"/>
      <c r="HQQ58" s="149"/>
      <c r="HQR58" s="149"/>
      <c r="HQS58" s="149"/>
      <c r="HQT58" s="149"/>
      <c r="HQU58" s="149"/>
      <c r="HQV58" s="149"/>
      <c r="HQW58" s="149"/>
      <c r="HQX58" s="149"/>
      <c r="HQY58" s="149"/>
      <c r="HQZ58" s="149"/>
      <c r="HRA58" s="149"/>
      <c r="HRB58" s="149"/>
      <c r="HRC58" s="149"/>
      <c r="HRD58" s="149"/>
      <c r="HRE58" s="149"/>
      <c r="HRF58" s="149"/>
      <c r="HRG58" s="149"/>
      <c r="HRH58" s="149"/>
      <c r="HRI58" s="149"/>
      <c r="HRJ58" s="149"/>
      <c r="HRK58" s="149"/>
      <c r="HRL58" s="149"/>
      <c r="HRM58" s="149"/>
      <c r="HRN58" s="149"/>
      <c r="HRO58" s="149"/>
      <c r="HRP58" s="149"/>
      <c r="HRQ58" s="149"/>
      <c r="HRR58" s="149"/>
      <c r="HRS58" s="149"/>
      <c r="HRT58" s="149"/>
      <c r="HRU58" s="149"/>
      <c r="HRV58" s="149"/>
      <c r="HRW58" s="149"/>
      <c r="HRX58" s="149"/>
      <c r="HRY58" s="149"/>
      <c r="HRZ58" s="149"/>
      <c r="HSA58" s="149"/>
      <c r="HSB58" s="149"/>
      <c r="HSC58" s="149"/>
      <c r="HSD58" s="149"/>
      <c r="HSE58" s="149"/>
      <c r="HSF58" s="149"/>
      <c r="HSG58" s="149"/>
      <c r="HSH58" s="149"/>
      <c r="HSI58" s="149"/>
      <c r="HSJ58" s="149"/>
      <c r="HSK58" s="149"/>
      <c r="HSL58" s="149"/>
      <c r="HSM58" s="149"/>
      <c r="HSN58" s="149"/>
      <c r="HSO58" s="149"/>
      <c r="HSP58" s="149"/>
      <c r="HSQ58" s="149"/>
      <c r="HSR58" s="149"/>
      <c r="HSS58" s="149"/>
      <c r="HST58" s="149"/>
      <c r="HSU58" s="149"/>
      <c r="HSV58" s="149"/>
      <c r="HSW58" s="149"/>
      <c r="HSX58" s="149"/>
      <c r="HSY58" s="149"/>
      <c r="HSZ58" s="149"/>
      <c r="HTA58" s="149"/>
      <c r="HTB58" s="149"/>
      <c r="HTC58" s="149"/>
      <c r="HTD58" s="149"/>
      <c r="HTE58" s="149"/>
      <c r="HTF58" s="149"/>
      <c r="HTG58" s="149"/>
      <c r="HTH58" s="149"/>
      <c r="HTI58" s="149"/>
      <c r="HTJ58" s="149"/>
      <c r="HTK58" s="149"/>
      <c r="HTL58" s="149"/>
      <c r="HTM58" s="149"/>
      <c r="HTN58" s="149"/>
      <c r="HTO58" s="149"/>
      <c r="HTP58" s="149"/>
      <c r="HTQ58" s="149"/>
      <c r="HTR58" s="149"/>
      <c r="HTS58" s="149"/>
      <c r="HTT58" s="149"/>
      <c r="HTU58" s="149"/>
      <c r="HTV58" s="149"/>
      <c r="HTW58" s="149"/>
      <c r="HTX58" s="149"/>
      <c r="HTY58" s="149"/>
      <c r="HTZ58" s="149"/>
      <c r="HUA58" s="149"/>
      <c r="HUB58" s="149"/>
      <c r="HUC58" s="149"/>
      <c r="HUD58" s="149"/>
      <c r="HUE58" s="149"/>
      <c r="HUF58" s="149"/>
      <c r="HUG58" s="149"/>
      <c r="HUH58" s="149"/>
      <c r="HUI58" s="149"/>
      <c r="HUJ58" s="149"/>
      <c r="HUK58" s="149"/>
      <c r="HUL58" s="149"/>
      <c r="HUM58" s="149"/>
      <c r="HUN58" s="149"/>
      <c r="HUO58" s="149"/>
      <c r="HUP58" s="149"/>
      <c r="HUQ58" s="149"/>
      <c r="HUR58" s="149"/>
      <c r="HUS58" s="149"/>
      <c r="HUT58" s="149"/>
      <c r="HUU58" s="149"/>
      <c r="HUV58" s="149"/>
      <c r="HUW58" s="149"/>
      <c r="HUX58" s="149"/>
      <c r="HUY58" s="149"/>
      <c r="HUZ58" s="149"/>
      <c r="HVA58" s="149"/>
      <c r="HVB58" s="149"/>
      <c r="HVC58" s="149"/>
      <c r="HVD58" s="149"/>
      <c r="HVE58" s="149"/>
      <c r="HVF58" s="149"/>
      <c r="HVG58" s="149"/>
      <c r="HVH58" s="149"/>
      <c r="HVI58" s="149"/>
      <c r="HVJ58" s="149"/>
      <c r="HVK58" s="149"/>
      <c r="HVL58" s="149"/>
      <c r="HVM58" s="149"/>
      <c r="HVN58" s="149"/>
      <c r="HVO58" s="149"/>
      <c r="HVP58" s="149"/>
      <c r="HVQ58" s="149"/>
      <c r="HVR58" s="149"/>
      <c r="HVS58" s="149"/>
      <c r="HVT58" s="149"/>
      <c r="HVU58" s="149"/>
      <c r="HVV58" s="149"/>
      <c r="HVW58" s="149"/>
      <c r="HVX58" s="149"/>
      <c r="HVY58" s="149"/>
      <c r="HVZ58" s="149"/>
      <c r="HWA58" s="149"/>
      <c r="HWB58" s="149"/>
      <c r="HWC58" s="149"/>
      <c r="HWD58" s="149"/>
      <c r="HWE58" s="149"/>
      <c r="HWF58" s="149"/>
      <c r="HWG58" s="149"/>
      <c r="HWH58" s="149"/>
      <c r="HWI58" s="149"/>
      <c r="HWJ58" s="149"/>
      <c r="HWK58" s="149"/>
      <c r="HWL58" s="149"/>
      <c r="HWM58" s="149"/>
      <c r="HWN58" s="149"/>
      <c r="HWO58" s="149"/>
      <c r="HWP58" s="149"/>
      <c r="HWQ58" s="149"/>
      <c r="HWR58" s="149"/>
      <c r="HWS58" s="149"/>
      <c r="HWT58" s="149"/>
      <c r="HWU58" s="149"/>
      <c r="HWV58" s="149"/>
      <c r="HWW58" s="149"/>
      <c r="HWX58" s="149"/>
      <c r="HWY58" s="149"/>
      <c r="HWZ58" s="149"/>
      <c r="HXA58" s="149"/>
      <c r="HXB58" s="149"/>
      <c r="HXC58" s="149"/>
      <c r="HXD58" s="149"/>
      <c r="HXE58" s="149"/>
      <c r="HXF58" s="149"/>
      <c r="HXG58" s="149"/>
      <c r="HXH58" s="149"/>
      <c r="HXI58" s="149"/>
      <c r="HXJ58" s="149"/>
      <c r="HXK58" s="149"/>
      <c r="HXL58" s="149"/>
      <c r="HXM58" s="149"/>
      <c r="HXN58" s="149"/>
      <c r="HXO58" s="149"/>
      <c r="HXP58" s="149"/>
      <c r="HXQ58" s="149"/>
      <c r="HXR58" s="149"/>
      <c r="HXS58" s="149"/>
      <c r="HXT58" s="149"/>
      <c r="HXU58" s="149"/>
      <c r="HXV58" s="149"/>
      <c r="HXW58" s="149"/>
      <c r="HXX58" s="149"/>
      <c r="HXY58" s="149"/>
      <c r="HXZ58" s="149"/>
      <c r="HYA58" s="149"/>
      <c r="HYB58" s="149"/>
      <c r="HYC58" s="149"/>
      <c r="HYD58" s="149"/>
      <c r="HYE58" s="149"/>
      <c r="HYF58" s="149"/>
      <c r="HYG58" s="149"/>
      <c r="HYH58" s="149"/>
      <c r="HYI58" s="149"/>
      <c r="HYJ58" s="149"/>
      <c r="HYK58" s="149"/>
      <c r="HYL58" s="149"/>
      <c r="HYM58" s="149"/>
      <c r="HYN58" s="149"/>
      <c r="HYO58" s="149"/>
      <c r="HYP58" s="149"/>
      <c r="HYQ58" s="149"/>
      <c r="HYR58" s="149"/>
      <c r="HYS58" s="149"/>
      <c r="HYT58" s="149"/>
      <c r="HYU58" s="149"/>
      <c r="HYV58" s="149"/>
      <c r="HYW58" s="149"/>
      <c r="HYX58" s="149"/>
      <c r="HYY58" s="149"/>
      <c r="HYZ58" s="149"/>
      <c r="HZA58" s="149"/>
      <c r="HZB58" s="149"/>
      <c r="HZC58" s="149"/>
      <c r="HZD58" s="149"/>
      <c r="HZE58" s="149"/>
      <c r="HZF58" s="149"/>
      <c r="HZG58" s="149"/>
      <c r="HZH58" s="149"/>
      <c r="HZI58" s="149"/>
      <c r="HZJ58" s="149"/>
      <c r="HZK58" s="149"/>
      <c r="HZL58" s="149"/>
      <c r="HZM58" s="149"/>
      <c r="HZN58" s="149"/>
      <c r="HZO58" s="149"/>
      <c r="HZP58" s="149"/>
      <c r="HZQ58" s="149"/>
      <c r="HZR58" s="149"/>
      <c r="HZS58" s="149"/>
      <c r="HZT58" s="149"/>
      <c r="HZU58" s="149"/>
      <c r="HZV58" s="149"/>
      <c r="HZW58" s="149"/>
      <c r="HZX58" s="149"/>
      <c r="HZY58" s="149"/>
      <c r="HZZ58" s="149"/>
      <c r="IAA58" s="149"/>
      <c r="IAB58" s="149"/>
      <c r="IAC58" s="149"/>
      <c r="IAD58" s="149"/>
      <c r="IAE58" s="149"/>
      <c r="IAF58" s="149"/>
      <c r="IAG58" s="149"/>
      <c r="IAH58" s="149"/>
      <c r="IAI58" s="149"/>
      <c r="IAJ58" s="149"/>
      <c r="IAK58" s="149"/>
      <c r="IAL58" s="149"/>
      <c r="IAM58" s="149"/>
      <c r="IAN58" s="149"/>
      <c r="IAO58" s="149"/>
      <c r="IAP58" s="149"/>
      <c r="IAQ58" s="149"/>
      <c r="IAR58" s="149"/>
      <c r="IAS58" s="149"/>
      <c r="IAT58" s="149"/>
      <c r="IAU58" s="149"/>
      <c r="IAV58" s="149"/>
      <c r="IAW58" s="149"/>
      <c r="IAX58" s="149"/>
      <c r="IAY58" s="149"/>
      <c r="IAZ58" s="149"/>
      <c r="IBA58" s="149"/>
      <c r="IBB58" s="149"/>
      <c r="IBC58" s="149"/>
      <c r="IBD58" s="149"/>
      <c r="IBE58" s="149"/>
      <c r="IBF58" s="149"/>
      <c r="IBG58" s="149"/>
      <c r="IBH58" s="149"/>
      <c r="IBI58" s="149"/>
      <c r="IBJ58" s="149"/>
      <c r="IBK58" s="149"/>
      <c r="IBL58" s="149"/>
      <c r="IBM58" s="149"/>
      <c r="IBN58" s="149"/>
      <c r="IBO58" s="149"/>
      <c r="IBP58" s="149"/>
      <c r="IBQ58" s="149"/>
      <c r="IBR58" s="149"/>
      <c r="IBS58" s="149"/>
      <c r="IBT58" s="149"/>
      <c r="IBU58" s="149"/>
      <c r="IBV58" s="149"/>
      <c r="IBW58" s="149"/>
      <c r="IBX58" s="149"/>
      <c r="IBY58" s="149"/>
      <c r="IBZ58" s="149"/>
      <c r="ICA58" s="149"/>
      <c r="ICB58" s="149"/>
      <c r="ICC58" s="149"/>
      <c r="ICD58" s="149"/>
      <c r="ICE58" s="149"/>
      <c r="ICF58" s="149"/>
      <c r="ICG58" s="149"/>
      <c r="ICH58" s="149"/>
      <c r="ICI58" s="149"/>
      <c r="ICJ58" s="149"/>
      <c r="ICK58" s="149"/>
      <c r="ICL58" s="149"/>
      <c r="ICM58" s="149"/>
      <c r="ICN58" s="149"/>
      <c r="ICO58" s="149"/>
      <c r="ICP58" s="149"/>
      <c r="ICQ58" s="149"/>
      <c r="ICR58" s="149"/>
      <c r="ICS58" s="149"/>
      <c r="ICT58" s="149"/>
      <c r="ICU58" s="149"/>
      <c r="ICV58" s="149"/>
      <c r="ICW58" s="149"/>
      <c r="ICX58" s="149"/>
      <c r="ICY58" s="149"/>
      <c r="ICZ58" s="149"/>
      <c r="IDA58" s="149"/>
      <c r="IDB58" s="149"/>
      <c r="IDC58" s="149"/>
      <c r="IDD58" s="149"/>
      <c r="IDE58" s="149"/>
      <c r="IDF58" s="149"/>
      <c r="IDG58" s="149"/>
      <c r="IDH58" s="149"/>
      <c r="IDI58" s="149"/>
      <c r="IDJ58" s="149"/>
      <c r="IDK58" s="149"/>
      <c r="IDL58" s="149"/>
      <c r="IDM58" s="149"/>
      <c r="IDN58" s="149"/>
      <c r="IDO58" s="149"/>
      <c r="IDP58" s="149"/>
      <c r="IDQ58" s="149"/>
      <c r="IDR58" s="149"/>
      <c r="IDS58" s="149"/>
      <c r="IDT58" s="149"/>
      <c r="IDU58" s="149"/>
      <c r="IDV58" s="149"/>
      <c r="IDW58" s="149"/>
      <c r="IDX58" s="149"/>
      <c r="IDY58" s="149"/>
      <c r="IDZ58" s="149"/>
      <c r="IEA58" s="149"/>
      <c r="IEB58" s="149"/>
      <c r="IEC58" s="149"/>
      <c r="IED58" s="149"/>
      <c r="IEE58" s="149"/>
      <c r="IEF58" s="149"/>
      <c r="IEG58" s="149"/>
      <c r="IEH58" s="149"/>
      <c r="IEI58" s="149"/>
      <c r="IEJ58" s="149"/>
      <c r="IEK58" s="149"/>
      <c r="IEL58" s="149"/>
      <c r="IEM58" s="149"/>
      <c r="IEN58" s="149"/>
      <c r="IEO58" s="149"/>
      <c r="IEP58" s="149"/>
      <c r="IEQ58" s="149"/>
      <c r="IER58" s="149"/>
      <c r="IES58" s="149"/>
      <c r="IET58" s="149"/>
      <c r="IEU58" s="149"/>
      <c r="IEV58" s="149"/>
      <c r="IEW58" s="149"/>
      <c r="IEX58" s="149"/>
      <c r="IEY58" s="149"/>
      <c r="IEZ58" s="149"/>
      <c r="IFA58" s="149"/>
      <c r="IFB58" s="149"/>
      <c r="IFC58" s="149"/>
      <c r="IFD58" s="149"/>
      <c r="IFE58" s="149"/>
      <c r="IFF58" s="149"/>
      <c r="IFG58" s="149"/>
      <c r="IFH58" s="149"/>
      <c r="IFI58" s="149"/>
      <c r="IFJ58" s="149"/>
      <c r="IFK58" s="149"/>
      <c r="IFL58" s="149"/>
      <c r="IFM58" s="149"/>
      <c r="IFN58" s="149"/>
      <c r="IFO58" s="149"/>
      <c r="IFP58" s="149"/>
      <c r="IFQ58" s="149"/>
      <c r="IFR58" s="149"/>
      <c r="IFS58" s="149"/>
      <c r="IFT58" s="149"/>
      <c r="IFU58" s="149"/>
      <c r="IFV58" s="149"/>
      <c r="IFW58" s="149"/>
      <c r="IFX58" s="149"/>
      <c r="IFY58" s="149"/>
      <c r="IFZ58" s="149"/>
      <c r="IGA58" s="149"/>
      <c r="IGB58" s="149"/>
      <c r="IGC58" s="149"/>
      <c r="IGD58" s="149"/>
      <c r="IGE58" s="149"/>
      <c r="IGF58" s="149"/>
      <c r="IGG58" s="149"/>
      <c r="IGH58" s="149"/>
      <c r="IGI58" s="149"/>
      <c r="IGJ58" s="149"/>
      <c r="IGK58" s="149"/>
      <c r="IGL58" s="149"/>
      <c r="IGM58" s="149"/>
      <c r="IGN58" s="149"/>
      <c r="IGO58" s="149"/>
      <c r="IGP58" s="149"/>
      <c r="IGQ58" s="149"/>
      <c r="IGR58" s="149"/>
      <c r="IGS58" s="149"/>
      <c r="IGT58" s="149"/>
      <c r="IGU58" s="149"/>
      <c r="IGV58" s="149"/>
      <c r="IGW58" s="149"/>
      <c r="IGX58" s="149"/>
      <c r="IGY58" s="149"/>
      <c r="IGZ58" s="149"/>
      <c r="IHA58" s="149"/>
      <c r="IHB58" s="149"/>
      <c r="IHC58" s="149"/>
      <c r="IHD58" s="149"/>
      <c r="IHE58" s="149"/>
      <c r="IHF58" s="149"/>
      <c r="IHG58" s="149"/>
      <c r="IHH58" s="149"/>
      <c r="IHI58" s="149"/>
      <c r="IHJ58" s="149"/>
      <c r="IHK58" s="149"/>
      <c r="IHL58" s="149"/>
      <c r="IHM58" s="149"/>
      <c r="IHN58" s="149"/>
      <c r="IHO58" s="149"/>
      <c r="IHP58" s="149"/>
      <c r="IHQ58" s="149"/>
      <c r="IHR58" s="149"/>
      <c r="IHS58" s="149"/>
      <c r="IHT58" s="149"/>
      <c r="IHU58" s="149"/>
      <c r="IHV58" s="149"/>
      <c r="IHW58" s="149"/>
      <c r="IHX58" s="149"/>
      <c r="IHY58" s="149"/>
      <c r="IHZ58" s="149"/>
      <c r="IIA58" s="149"/>
      <c r="IIB58" s="149"/>
      <c r="IIC58" s="149"/>
      <c r="IID58" s="149"/>
      <c r="IIE58" s="149"/>
      <c r="IIF58" s="149"/>
      <c r="IIG58" s="149"/>
      <c r="IIH58" s="149"/>
      <c r="III58" s="149"/>
      <c r="IIJ58" s="149"/>
      <c r="IIK58" s="149"/>
      <c r="IIL58" s="149"/>
      <c r="IIM58" s="149"/>
      <c r="IIN58" s="149"/>
      <c r="IIO58" s="149"/>
      <c r="IIP58" s="149"/>
      <c r="IIQ58" s="149"/>
      <c r="IIR58" s="149"/>
      <c r="IIS58" s="149"/>
      <c r="IIT58" s="149"/>
      <c r="IIU58" s="149"/>
      <c r="IIV58" s="149"/>
      <c r="IIW58" s="149"/>
      <c r="IIX58" s="149"/>
      <c r="IIY58" s="149"/>
      <c r="IIZ58" s="149"/>
      <c r="IJA58" s="149"/>
      <c r="IJB58" s="149"/>
      <c r="IJC58" s="149"/>
      <c r="IJD58" s="149"/>
      <c r="IJE58" s="149"/>
      <c r="IJF58" s="149"/>
      <c r="IJG58" s="149"/>
      <c r="IJH58" s="149"/>
      <c r="IJI58" s="149"/>
      <c r="IJJ58" s="149"/>
      <c r="IJK58" s="149"/>
      <c r="IJL58" s="149"/>
      <c r="IJM58" s="149"/>
      <c r="IJN58" s="149"/>
      <c r="IJO58" s="149"/>
      <c r="IJP58" s="149"/>
      <c r="IJQ58" s="149"/>
      <c r="IJR58" s="149"/>
      <c r="IJS58" s="149"/>
      <c r="IJT58" s="149"/>
      <c r="IJU58" s="149"/>
      <c r="IJV58" s="149"/>
      <c r="IJW58" s="149"/>
      <c r="IJX58" s="149"/>
      <c r="IJY58" s="149"/>
      <c r="IJZ58" s="149"/>
      <c r="IKA58" s="149"/>
      <c r="IKB58" s="149"/>
      <c r="IKC58" s="149"/>
      <c r="IKD58" s="149"/>
      <c r="IKE58" s="149"/>
      <c r="IKF58" s="149"/>
      <c r="IKG58" s="149"/>
      <c r="IKH58" s="149"/>
      <c r="IKI58" s="149"/>
      <c r="IKJ58" s="149"/>
      <c r="IKK58" s="149"/>
      <c r="IKL58" s="149"/>
      <c r="IKM58" s="149"/>
      <c r="IKN58" s="149"/>
      <c r="IKO58" s="149"/>
      <c r="IKP58" s="149"/>
      <c r="IKQ58" s="149"/>
      <c r="IKR58" s="149"/>
      <c r="IKS58" s="149"/>
      <c r="IKT58" s="149"/>
      <c r="IKU58" s="149"/>
      <c r="IKV58" s="149"/>
      <c r="IKW58" s="149"/>
      <c r="IKX58" s="149"/>
      <c r="IKY58" s="149"/>
      <c r="IKZ58" s="149"/>
      <c r="ILA58" s="149"/>
      <c r="ILB58" s="149"/>
      <c r="ILC58" s="149"/>
      <c r="ILD58" s="149"/>
      <c r="ILE58" s="149"/>
      <c r="ILF58" s="149"/>
      <c r="ILG58" s="149"/>
      <c r="ILH58" s="149"/>
      <c r="ILI58" s="149"/>
      <c r="ILJ58" s="149"/>
      <c r="ILK58" s="149"/>
      <c r="ILL58" s="149"/>
      <c r="ILM58" s="149"/>
      <c r="ILN58" s="149"/>
      <c r="ILO58" s="149"/>
      <c r="ILP58" s="149"/>
      <c r="ILQ58" s="149"/>
      <c r="ILR58" s="149"/>
      <c r="ILS58" s="149"/>
      <c r="ILT58" s="149"/>
      <c r="ILU58" s="149"/>
      <c r="ILV58" s="149"/>
      <c r="ILW58" s="149"/>
      <c r="ILX58" s="149"/>
      <c r="ILY58" s="149"/>
      <c r="ILZ58" s="149"/>
      <c r="IMA58" s="149"/>
      <c r="IMB58" s="149"/>
      <c r="IMC58" s="149"/>
      <c r="IMD58" s="149"/>
      <c r="IME58" s="149"/>
      <c r="IMF58" s="149"/>
      <c r="IMG58" s="149"/>
      <c r="IMH58" s="149"/>
      <c r="IMI58" s="149"/>
      <c r="IMJ58" s="149"/>
      <c r="IMK58" s="149"/>
      <c r="IML58" s="149"/>
      <c r="IMM58" s="149"/>
      <c r="IMN58" s="149"/>
      <c r="IMO58" s="149"/>
      <c r="IMP58" s="149"/>
      <c r="IMQ58" s="149"/>
      <c r="IMR58" s="149"/>
      <c r="IMS58" s="149"/>
      <c r="IMT58" s="149"/>
      <c r="IMU58" s="149"/>
      <c r="IMV58" s="149"/>
      <c r="IMW58" s="149"/>
      <c r="IMX58" s="149"/>
      <c r="IMY58" s="149"/>
      <c r="IMZ58" s="149"/>
      <c r="INA58" s="149"/>
      <c r="INB58" s="149"/>
      <c r="INC58" s="149"/>
      <c r="IND58" s="149"/>
      <c r="INE58" s="149"/>
      <c r="INF58" s="149"/>
      <c r="ING58" s="149"/>
      <c r="INH58" s="149"/>
      <c r="INI58" s="149"/>
      <c r="INJ58" s="149"/>
      <c r="INK58" s="149"/>
      <c r="INL58" s="149"/>
      <c r="INM58" s="149"/>
      <c r="INN58" s="149"/>
      <c r="INO58" s="149"/>
      <c r="INP58" s="149"/>
      <c r="INQ58" s="149"/>
      <c r="INR58" s="149"/>
      <c r="INS58" s="149"/>
      <c r="INT58" s="149"/>
      <c r="INU58" s="149"/>
      <c r="INV58" s="149"/>
      <c r="INW58" s="149"/>
      <c r="INX58" s="149"/>
      <c r="INY58" s="149"/>
      <c r="INZ58" s="149"/>
      <c r="IOA58" s="149"/>
      <c r="IOB58" s="149"/>
      <c r="IOC58" s="149"/>
      <c r="IOD58" s="149"/>
      <c r="IOE58" s="149"/>
      <c r="IOF58" s="149"/>
      <c r="IOG58" s="149"/>
      <c r="IOH58" s="149"/>
      <c r="IOI58" s="149"/>
      <c r="IOJ58" s="149"/>
      <c r="IOK58" s="149"/>
      <c r="IOL58" s="149"/>
      <c r="IOM58" s="149"/>
      <c r="ION58" s="149"/>
      <c r="IOO58" s="149"/>
      <c r="IOP58" s="149"/>
      <c r="IOQ58" s="149"/>
      <c r="IOR58" s="149"/>
      <c r="IOS58" s="149"/>
      <c r="IOT58" s="149"/>
      <c r="IOU58" s="149"/>
      <c r="IOV58" s="149"/>
      <c r="IOW58" s="149"/>
      <c r="IOX58" s="149"/>
      <c r="IOY58" s="149"/>
      <c r="IOZ58" s="149"/>
      <c r="IPA58" s="149"/>
      <c r="IPB58" s="149"/>
      <c r="IPC58" s="149"/>
      <c r="IPD58" s="149"/>
      <c r="IPE58" s="149"/>
      <c r="IPF58" s="149"/>
      <c r="IPG58" s="149"/>
      <c r="IPH58" s="149"/>
      <c r="IPI58" s="149"/>
      <c r="IPJ58" s="149"/>
      <c r="IPK58" s="149"/>
      <c r="IPL58" s="149"/>
      <c r="IPM58" s="149"/>
      <c r="IPN58" s="149"/>
      <c r="IPO58" s="149"/>
      <c r="IPP58" s="149"/>
      <c r="IPQ58" s="149"/>
      <c r="IPR58" s="149"/>
      <c r="IPS58" s="149"/>
      <c r="IPT58" s="149"/>
      <c r="IPU58" s="149"/>
      <c r="IPV58" s="149"/>
      <c r="IPW58" s="149"/>
      <c r="IPX58" s="149"/>
      <c r="IPY58" s="149"/>
      <c r="IPZ58" s="149"/>
      <c r="IQA58" s="149"/>
      <c r="IQB58" s="149"/>
      <c r="IQC58" s="149"/>
      <c r="IQD58" s="149"/>
      <c r="IQE58" s="149"/>
      <c r="IQF58" s="149"/>
      <c r="IQG58" s="149"/>
      <c r="IQH58" s="149"/>
      <c r="IQI58" s="149"/>
      <c r="IQJ58" s="149"/>
      <c r="IQK58" s="149"/>
      <c r="IQL58" s="149"/>
      <c r="IQM58" s="149"/>
      <c r="IQN58" s="149"/>
      <c r="IQO58" s="149"/>
      <c r="IQP58" s="149"/>
      <c r="IQQ58" s="149"/>
      <c r="IQR58" s="149"/>
      <c r="IQS58" s="149"/>
      <c r="IQT58" s="149"/>
      <c r="IQU58" s="149"/>
      <c r="IQV58" s="149"/>
      <c r="IQW58" s="149"/>
      <c r="IQX58" s="149"/>
      <c r="IQY58" s="149"/>
      <c r="IQZ58" s="149"/>
      <c r="IRA58" s="149"/>
      <c r="IRB58" s="149"/>
      <c r="IRC58" s="149"/>
      <c r="IRD58" s="149"/>
      <c r="IRE58" s="149"/>
      <c r="IRF58" s="149"/>
      <c r="IRG58" s="149"/>
      <c r="IRH58" s="149"/>
      <c r="IRI58" s="149"/>
      <c r="IRJ58" s="149"/>
      <c r="IRK58" s="149"/>
      <c r="IRL58" s="149"/>
      <c r="IRM58" s="149"/>
      <c r="IRN58" s="149"/>
      <c r="IRO58" s="149"/>
      <c r="IRP58" s="149"/>
      <c r="IRQ58" s="149"/>
      <c r="IRR58" s="149"/>
      <c r="IRS58" s="149"/>
      <c r="IRT58" s="149"/>
      <c r="IRU58" s="149"/>
      <c r="IRV58" s="149"/>
      <c r="IRW58" s="149"/>
      <c r="IRX58" s="149"/>
      <c r="IRY58" s="149"/>
      <c r="IRZ58" s="149"/>
      <c r="ISA58" s="149"/>
      <c r="ISB58" s="149"/>
      <c r="ISC58" s="149"/>
      <c r="ISD58" s="149"/>
      <c r="ISE58" s="149"/>
      <c r="ISF58" s="149"/>
      <c r="ISG58" s="149"/>
      <c r="ISH58" s="149"/>
      <c r="ISI58" s="149"/>
      <c r="ISJ58" s="149"/>
      <c r="ISK58" s="149"/>
      <c r="ISL58" s="149"/>
      <c r="ISM58" s="149"/>
      <c r="ISN58" s="149"/>
      <c r="ISO58" s="149"/>
      <c r="ISP58" s="149"/>
      <c r="ISQ58" s="149"/>
      <c r="ISR58" s="149"/>
      <c r="ISS58" s="149"/>
      <c r="IST58" s="149"/>
      <c r="ISU58" s="149"/>
      <c r="ISV58" s="149"/>
      <c r="ISW58" s="149"/>
      <c r="ISX58" s="149"/>
      <c r="ISY58" s="149"/>
      <c r="ISZ58" s="149"/>
      <c r="ITA58" s="149"/>
      <c r="ITB58" s="149"/>
      <c r="ITC58" s="149"/>
      <c r="ITD58" s="149"/>
      <c r="ITE58" s="149"/>
      <c r="ITF58" s="149"/>
      <c r="ITG58" s="149"/>
      <c r="ITH58" s="149"/>
      <c r="ITI58" s="149"/>
      <c r="ITJ58" s="149"/>
      <c r="ITK58" s="149"/>
      <c r="ITL58" s="149"/>
      <c r="ITM58" s="149"/>
      <c r="ITN58" s="149"/>
      <c r="ITO58" s="149"/>
      <c r="ITP58" s="149"/>
      <c r="ITQ58" s="149"/>
      <c r="ITR58" s="149"/>
      <c r="ITS58" s="149"/>
      <c r="ITT58" s="149"/>
      <c r="ITU58" s="149"/>
      <c r="ITV58" s="149"/>
      <c r="ITW58" s="149"/>
      <c r="ITX58" s="149"/>
      <c r="ITY58" s="149"/>
      <c r="ITZ58" s="149"/>
      <c r="IUA58" s="149"/>
      <c r="IUB58" s="149"/>
      <c r="IUC58" s="149"/>
      <c r="IUD58" s="149"/>
      <c r="IUE58" s="149"/>
      <c r="IUF58" s="149"/>
      <c r="IUG58" s="149"/>
      <c r="IUH58" s="149"/>
      <c r="IUI58" s="149"/>
      <c r="IUJ58" s="149"/>
      <c r="IUK58" s="149"/>
      <c r="IUL58" s="149"/>
      <c r="IUM58" s="149"/>
      <c r="IUN58" s="149"/>
      <c r="IUO58" s="149"/>
      <c r="IUP58" s="149"/>
      <c r="IUQ58" s="149"/>
      <c r="IUR58" s="149"/>
      <c r="IUS58" s="149"/>
      <c r="IUT58" s="149"/>
      <c r="IUU58" s="149"/>
      <c r="IUV58" s="149"/>
      <c r="IUW58" s="149"/>
      <c r="IUX58" s="149"/>
      <c r="IUY58" s="149"/>
      <c r="IUZ58" s="149"/>
      <c r="IVA58" s="149"/>
      <c r="IVB58" s="149"/>
      <c r="IVC58" s="149"/>
      <c r="IVD58" s="149"/>
      <c r="IVE58" s="149"/>
      <c r="IVF58" s="149"/>
      <c r="IVG58" s="149"/>
      <c r="IVH58" s="149"/>
      <c r="IVI58" s="149"/>
      <c r="IVJ58" s="149"/>
      <c r="IVK58" s="149"/>
      <c r="IVL58" s="149"/>
      <c r="IVM58" s="149"/>
      <c r="IVN58" s="149"/>
      <c r="IVO58" s="149"/>
      <c r="IVP58" s="149"/>
      <c r="IVQ58" s="149"/>
      <c r="IVR58" s="149"/>
      <c r="IVS58" s="149"/>
      <c r="IVT58" s="149"/>
      <c r="IVU58" s="149"/>
      <c r="IVV58" s="149"/>
      <c r="IVW58" s="149"/>
      <c r="IVX58" s="149"/>
      <c r="IVY58" s="149"/>
      <c r="IVZ58" s="149"/>
      <c r="IWA58" s="149"/>
      <c r="IWB58" s="149"/>
      <c r="IWC58" s="149"/>
      <c r="IWD58" s="149"/>
      <c r="IWE58" s="149"/>
      <c r="IWF58" s="149"/>
      <c r="IWG58" s="149"/>
      <c r="IWH58" s="149"/>
      <c r="IWI58" s="149"/>
      <c r="IWJ58" s="149"/>
      <c r="IWK58" s="149"/>
      <c r="IWL58" s="149"/>
      <c r="IWM58" s="149"/>
      <c r="IWN58" s="149"/>
      <c r="IWO58" s="149"/>
      <c r="IWP58" s="149"/>
      <c r="IWQ58" s="149"/>
      <c r="IWR58" s="149"/>
      <c r="IWS58" s="149"/>
      <c r="IWT58" s="149"/>
      <c r="IWU58" s="149"/>
      <c r="IWV58" s="149"/>
      <c r="IWW58" s="149"/>
      <c r="IWX58" s="149"/>
      <c r="IWY58" s="149"/>
      <c r="IWZ58" s="149"/>
      <c r="IXA58" s="149"/>
      <c r="IXB58" s="149"/>
      <c r="IXC58" s="149"/>
      <c r="IXD58" s="149"/>
      <c r="IXE58" s="149"/>
      <c r="IXF58" s="149"/>
      <c r="IXG58" s="149"/>
      <c r="IXH58" s="149"/>
      <c r="IXI58" s="149"/>
      <c r="IXJ58" s="149"/>
      <c r="IXK58" s="149"/>
      <c r="IXL58" s="149"/>
      <c r="IXM58" s="149"/>
      <c r="IXN58" s="149"/>
      <c r="IXO58" s="149"/>
      <c r="IXP58" s="149"/>
      <c r="IXQ58" s="149"/>
      <c r="IXR58" s="149"/>
      <c r="IXS58" s="149"/>
      <c r="IXT58" s="149"/>
      <c r="IXU58" s="149"/>
      <c r="IXV58" s="149"/>
      <c r="IXW58" s="149"/>
      <c r="IXX58" s="149"/>
      <c r="IXY58" s="149"/>
      <c r="IXZ58" s="149"/>
      <c r="IYA58" s="149"/>
      <c r="IYB58" s="149"/>
      <c r="IYC58" s="149"/>
      <c r="IYD58" s="149"/>
      <c r="IYE58" s="149"/>
      <c r="IYF58" s="149"/>
      <c r="IYG58" s="149"/>
      <c r="IYH58" s="149"/>
      <c r="IYI58" s="149"/>
      <c r="IYJ58" s="149"/>
      <c r="IYK58" s="149"/>
      <c r="IYL58" s="149"/>
      <c r="IYM58" s="149"/>
      <c r="IYN58" s="149"/>
      <c r="IYO58" s="149"/>
      <c r="IYP58" s="149"/>
      <c r="IYQ58" s="149"/>
      <c r="IYR58" s="149"/>
      <c r="IYS58" s="149"/>
      <c r="IYT58" s="149"/>
      <c r="IYU58" s="149"/>
      <c r="IYV58" s="149"/>
      <c r="IYW58" s="149"/>
      <c r="IYX58" s="149"/>
      <c r="IYY58" s="149"/>
      <c r="IYZ58" s="149"/>
      <c r="IZA58" s="149"/>
      <c r="IZB58" s="149"/>
      <c r="IZC58" s="149"/>
      <c r="IZD58" s="149"/>
      <c r="IZE58" s="149"/>
      <c r="IZF58" s="149"/>
      <c r="IZG58" s="149"/>
      <c r="IZH58" s="149"/>
      <c r="IZI58" s="149"/>
      <c r="IZJ58" s="149"/>
      <c r="IZK58" s="149"/>
      <c r="IZL58" s="149"/>
      <c r="IZM58" s="149"/>
      <c r="IZN58" s="149"/>
      <c r="IZO58" s="149"/>
      <c r="IZP58" s="149"/>
      <c r="IZQ58" s="149"/>
      <c r="IZR58" s="149"/>
      <c r="IZS58" s="149"/>
      <c r="IZT58" s="149"/>
      <c r="IZU58" s="149"/>
      <c r="IZV58" s="149"/>
      <c r="IZW58" s="149"/>
      <c r="IZX58" s="149"/>
      <c r="IZY58" s="149"/>
      <c r="IZZ58" s="149"/>
      <c r="JAA58" s="149"/>
      <c r="JAB58" s="149"/>
      <c r="JAC58" s="149"/>
      <c r="JAD58" s="149"/>
      <c r="JAE58" s="149"/>
      <c r="JAF58" s="149"/>
      <c r="JAG58" s="149"/>
      <c r="JAH58" s="149"/>
      <c r="JAI58" s="149"/>
      <c r="JAJ58" s="149"/>
      <c r="JAK58" s="149"/>
      <c r="JAL58" s="149"/>
      <c r="JAM58" s="149"/>
      <c r="JAN58" s="149"/>
      <c r="JAO58" s="149"/>
      <c r="JAP58" s="149"/>
      <c r="JAQ58" s="149"/>
      <c r="JAR58" s="149"/>
      <c r="JAS58" s="149"/>
      <c r="JAT58" s="149"/>
      <c r="JAU58" s="149"/>
      <c r="JAV58" s="149"/>
      <c r="JAW58" s="149"/>
      <c r="JAX58" s="149"/>
      <c r="JAY58" s="149"/>
      <c r="JAZ58" s="149"/>
      <c r="JBA58" s="149"/>
      <c r="JBB58" s="149"/>
      <c r="JBC58" s="149"/>
      <c r="JBD58" s="149"/>
      <c r="JBE58" s="149"/>
      <c r="JBF58" s="149"/>
      <c r="JBG58" s="149"/>
      <c r="JBH58" s="149"/>
      <c r="JBI58" s="149"/>
      <c r="JBJ58" s="149"/>
      <c r="JBK58" s="149"/>
      <c r="JBL58" s="149"/>
      <c r="JBM58" s="149"/>
      <c r="JBN58" s="149"/>
      <c r="JBO58" s="149"/>
      <c r="JBP58" s="149"/>
      <c r="JBQ58" s="149"/>
      <c r="JBR58" s="149"/>
      <c r="JBS58" s="149"/>
      <c r="JBT58" s="149"/>
      <c r="JBU58" s="149"/>
      <c r="JBV58" s="149"/>
      <c r="JBW58" s="149"/>
      <c r="JBX58" s="149"/>
      <c r="JBY58" s="149"/>
      <c r="JBZ58" s="149"/>
      <c r="JCA58" s="149"/>
      <c r="JCB58" s="149"/>
      <c r="JCC58" s="149"/>
      <c r="JCD58" s="149"/>
      <c r="JCE58" s="149"/>
      <c r="JCF58" s="149"/>
      <c r="JCG58" s="149"/>
      <c r="JCH58" s="149"/>
      <c r="JCI58" s="149"/>
      <c r="JCJ58" s="149"/>
      <c r="JCK58" s="149"/>
      <c r="JCL58" s="149"/>
      <c r="JCM58" s="149"/>
      <c r="JCN58" s="149"/>
      <c r="JCO58" s="149"/>
      <c r="JCP58" s="149"/>
      <c r="JCQ58" s="149"/>
      <c r="JCR58" s="149"/>
      <c r="JCS58" s="149"/>
      <c r="JCT58" s="149"/>
      <c r="JCU58" s="149"/>
      <c r="JCV58" s="149"/>
      <c r="JCW58" s="149"/>
      <c r="JCX58" s="149"/>
      <c r="JCY58" s="149"/>
      <c r="JCZ58" s="149"/>
      <c r="JDA58" s="149"/>
      <c r="JDB58" s="149"/>
      <c r="JDC58" s="149"/>
      <c r="JDD58" s="149"/>
      <c r="JDE58" s="149"/>
      <c r="JDF58" s="149"/>
      <c r="JDG58" s="149"/>
      <c r="JDH58" s="149"/>
      <c r="JDI58" s="149"/>
      <c r="JDJ58" s="149"/>
      <c r="JDK58" s="149"/>
      <c r="JDL58" s="149"/>
      <c r="JDM58" s="149"/>
      <c r="JDN58" s="149"/>
      <c r="JDO58" s="149"/>
      <c r="JDP58" s="149"/>
      <c r="JDQ58" s="149"/>
      <c r="JDR58" s="149"/>
      <c r="JDS58" s="149"/>
      <c r="JDT58" s="149"/>
      <c r="JDU58" s="149"/>
      <c r="JDV58" s="149"/>
      <c r="JDW58" s="149"/>
      <c r="JDX58" s="149"/>
      <c r="JDY58" s="149"/>
      <c r="JDZ58" s="149"/>
      <c r="JEA58" s="149"/>
      <c r="JEB58" s="149"/>
      <c r="JEC58" s="149"/>
      <c r="JED58" s="149"/>
      <c r="JEE58" s="149"/>
      <c r="JEF58" s="149"/>
      <c r="JEG58" s="149"/>
      <c r="JEH58" s="149"/>
      <c r="JEI58" s="149"/>
      <c r="JEJ58" s="149"/>
      <c r="JEK58" s="149"/>
      <c r="JEL58" s="149"/>
      <c r="JEM58" s="149"/>
      <c r="JEN58" s="149"/>
      <c r="JEO58" s="149"/>
      <c r="JEP58" s="149"/>
      <c r="JEQ58" s="149"/>
      <c r="JER58" s="149"/>
      <c r="JES58" s="149"/>
      <c r="JET58" s="149"/>
      <c r="JEU58" s="149"/>
      <c r="JEV58" s="149"/>
      <c r="JEW58" s="149"/>
      <c r="JEX58" s="149"/>
      <c r="JEY58" s="149"/>
      <c r="JEZ58" s="149"/>
      <c r="JFA58" s="149"/>
      <c r="JFB58" s="149"/>
      <c r="JFC58" s="149"/>
      <c r="JFD58" s="149"/>
      <c r="JFE58" s="149"/>
      <c r="JFF58" s="149"/>
      <c r="JFG58" s="149"/>
      <c r="JFH58" s="149"/>
      <c r="JFI58" s="149"/>
      <c r="JFJ58" s="149"/>
      <c r="JFK58" s="149"/>
      <c r="JFL58" s="149"/>
      <c r="JFM58" s="149"/>
      <c r="JFN58" s="149"/>
      <c r="JFO58" s="149"/>
      <c r="JFP58" s="149"/>
      <c r="JFQ58" s="149"/>
      <c r="JFR58" s="149"/>
      <c r="JFS58" s="149"/>
      <c r="JFT58" s="149"/>
      <c r="JFU58" s="149"/>
      <c r="JFV58" s="149"/>
      <c r="JFW58" s="149"/>
      <c r="JFX58" s="149"/>
      <c r="JFY58" s="149"/>
      <c r="JFZ58" s="149"/>
      <c r="JGA58" s="149"/>
      <c r="JGB58" s="149"/>
      <c r="JGC58" s="149"/>
      <c r="JGD58" s="149"/>
      <c r="JGE58" s="149"/>
      <c r="JGF58" s="149"/>
      <c r="JGG58" s="149"/>
      <c r="JGH58" s="149"/>
      <c r="JGI58" s="149"/>
      <c r="JGJ58" s="149"/>
      <c r="JGK58" s="149"/>
      <c r="JGL58" s="149"/>
      <c r="JGM58" s="149"/>
      <c r="JGN58" s="149"/>
      <c r="JGO58" s="149"/>
      <c r="JGP58" s="149"/>
      <c r="JGQ58" s="149"/>
      <c r="JGR58" s="149"/>
      <c r="JGS58" s="149"/>
      <c r="JGT58" s="149"/>
      <c r="JGU58" s="149"/>
      <c r="JGV58" s="149"/>
      <c r="JGW58" s="149"/>
      <c r="JGX58" s="149"/>
      <c r="JGY58" s="149"/>
      <c r="JGZ58" s="149"/>
      <c r="JHA58" s="149"/>
      <c r="JHB58" s="149"/>
      <c r="JHC58" s="149"/>
      <c r="JHD58" s="149"/>
      <c r="JHE58" s="149"/>
      <c r="JHF58" s="149"/>
      <c r="JHG58" s="149"/>
      <c r="JHH58" s="149"/>
      <c r="JHI58" s="149"/>
      <c r="JHJ58" s="149"/>
      <c r="JHK58" s="149"/>
      <c r="JHL58" s="149"/>
      <c r="JHM58" s="149"/>
      <c r="JHN58" s="149"/>
      <c r="JHO58" s="149"/>
      <c r="JHP58" s="149"/>
      <c r="JHQ58" s="149"/>
      <c r="JHR58" s="149"/>
      <c r="JHS58" s="149"/>
      <c r="JHT58" s="149"/>
      <c r="JHU58" s="149"/>
      <c r="JHV58" s="149"/>
      <c r="JHW58" s="149"/>
      <c r="JHX58" s="149"/>
      <c r="JHY58" s="149"/>
      <c r="JHZ58" s="149"/>
      <c r="JIA58" s="149"/>
      <c r="JIB58" s="149"/>
      <c r="JIC58" s="149"/>
      <c r="JID58" s="149"/>
      <c r="JIE58" s="149"/>
      <c r="JIF58" s="149"/>
      <c r="JIG58" s="149"/>
      <c r="JIH58" s="149"/>
      <c r="JII58" s="149"/>
      <c r="JIJ58" s="149"/>
      <c r="JIK58" s="149"/>
      <c r="JIL58" s="149"/>
      <c r="JIM58" s="149"/>
      <c r="JIN58" s="149"/>
      <c r="JIO58" s="149"/>
      <c r="JIP58" s="149"/>
      <c r="JIQ58" s="149"/>
      <c r="JIR58" s="149"/>
      <c r="JIS58" s="149"/>
      <c r="JIT58" s="149"/>
      <c r="JIU58" s="149"/>
      <c r="JIV58" s="149"/>
      <c r="JIW58" s="149"/>
      <c r="JIX58" s="149"/>
      <c r="JIY58" s="149"/>
      <c r="JIZ58" s="149"/>
      <c r="JJA58" s="149"/>
      <c r="JJB58" s="149"/>
      <c r="JJC58" s="149"/>
      <c r="JJD58" s="149"/>
      <c r="JJE58" s="149"/>
      <c r="JJF58" s="149"/>
      <c r="JJG58" s="149"/>
      <c r="JJH58" s="149"/>
      <c r="JJI58" s="149"/>
      <c r="JJJ58" s="149"/>
      <c r="JJK58" s="149"/>
      <c r="JJL58" s="149"/>
      <c r="JJM58" s="149"/>
      <c r="JJN58" s="149"/>
      <c r="JJO58" s="149"/>
      <c r="JJP58" s="149"/>
      <c r="JJQ58" s="149"/>
      <c r="JJR58" s="149"/>
      <c r="JJS58" s="149"/>
      <c r="JJT58" s="149"/>
      <c r="JJU58" s="149"/>
      <c r="JJV58" s="149"/>
      <c r="JJW58" s="149"/>
      <c r="JJX58" s="149"/>
      <c r="JJY58" s="149"/>
      <c r="JJZ58" s="149"/>
      <c r="JKA58" s="149"/>
      <c r="JKB58" s="149"/>
      <c r="JKC58" s="149"/>
      <c r="JKD58" s="149"/>
      <c r="JKE58" s="149"/>
      <c r="JKF58" s="149"/>
      <c r="JKG58" s="149"/>
      <c r="JKH58" s="149"/>
      <c r="JKI58" s="149"/>
      <c r="JKJ58" s="149"/>
      <c r="JKK58" s="149"/>
      <c r="JKL58" s="149"/>
      <c r="JKM58" s="149"/>
      <c r="JKN58" s="149"/>
      <c r="JKO58" s="149"/>
      <c r="JKP58" s="149"/>
      <c r="JKQ58" s="149"/>
      <c r="JKR58" s="149"/>
      <c r="JKS58" s="149"/>
      <c r="JKT58" s="149"/>
      <c r="JKU58" s="149"/>
      <c r="JKV58" s="149"/>
      <c r="JKW58" s="149"/>
      <c r="JKX58" s="149"/>
      <c r="JKY58" s="149"/>
      <c r="JKZ58" s="149"/>
      <c r="JLA58" s="149"/>
      <c r="JLB58" s="149"/>
      <c r="JLC58" s="149"/>
      <c r="JLD58" s="149"/>
      <c r="JLE58" s="149"/>
      <c r="JLF58" s="149"/>
      <c r="JLG58" s="149"/>
      <c r="JLH58" s="149"/>
      <c r="JLI58" s="149"/>
      <c r="JLJ58" s="149"/>
      <c r="JLK58" s="149"/>
      <c r="JLL58" s="149"/>
      <c r="JLM58" s="149"/>
      <c r="JLN58" s="149"/>
      <c r="JLO58" s="149"/>
      <c r="JLP58" s="149"/>
      <c r="JLQ58" s="149"/>
      <c r="JLR58" s="149"/>
      <c r="JLS58" s="149"/>
      <c r="JLT58" s="149"/>
      <c r="JLU58" s="149"/>
      <c r="JLV58" s="149"/>
      <c r="JLW58" s="149"/>
      <c r="JLX58" s="149"/>
      <c r="JLY58" s="149"/>
      <c r="JLZ58" s="149"/>
      <c r="JMA58" s="149"/>
      <c r="JMB58" s="149"/>
      <c r="JMC58" s="149"/>
      <c r="JMD58" s="149"/>
      <c r="JME58" s="149"/>
      <c r="JMF58" s="149"/>
      <c r="JMG58" s="149"/>
      <c r="JMH58" s="149"/>
      <c r="JMI58" s="149"/>
      <c r="JMJ58" s="149"/>
      <c r="JMK58" s="149"/>
      <c r="JML58" s="149"/>
      <c r="JMM58" s="149"/>
      <c r="JMN58" s="149"/>
      <c r="JMO58" s="149"/>
      <c r="JMP58" s="149"/>
      <c r="JMQ58" s="149"/>
      <c r="JMR58" s="149"/>
      <c r="JMS58" s="149"/>
      <c r="JMT58" s="149"/>
      <c r="JMU58" s="149"/>
      <c r="JMV58" s="149"/>
      <c r="JMW58" s="149"/>
      <c r="JMX58" s="149"/>
      <c r="JMY58" s="149"/>
      <c r="JMZ58" s="149"/>
      <c r="JNA58" s="149"/>
      <c r="JNB58" s="149"/>
      <c r="JNC58" s="149"/>
      <c r="JND58" s="149"/>
      <c r="JNE58" s="149"/>
      <c r="JNF58" s="149"/>
      <c r="JNG58" s="149"/>
      <c r="JNH58" s="149"/>
      <c r="JNI58" s="149"/>
      <c r="JNJ58" s="149"/>
      <c r="JNK58" s="149"/>
      <c r="JNL58" s="149"/>
      <c r="JNM58" s="149"/>
      <c r="JNN58" s="149"/>
      <c r="JNO58" s="149"/>
      <c r="JNP58" s="149"/>
      <c r="JNQ58" s="149"/>
      <c r="JNR58" s="149"/>
      <c r="JNS58" s="149"/>
      <c r="JNT58" s="149"/>
      <c r="JNU58" s="149"/>
      <c r="JNV58" s="149"/>
      <c r="JNW58" s="149"/>
      <c r="JNX58" s="149"/>
      <c r="JNY58" s="149"/>
      <c r="JNZ58" s="149"/>
      <c r="JOA58" s="149"/>
      <c r="JOB58" s="149"/>
      <c r="JOC58" s="149"/>
      <c r="JOD58" s="149"/>
      <c r="JOE58" s="149"/>
      <c r="JOF58" s="149"/>
      <c r="JOG58" s="149"/>
      <c r="JOH58" s="149"/>
      <c r="JOI58" s="149"/>
      <c r="JOJ58" s="149"/>
      <c r="JOK58" s="149"/>
      <c r="JOL58" s="149"/>
      <c r="JOM58" s="149"/>
      <c r="JON58" s="149"/>
      <c r="JOO58" s="149"/>
      <c r="JOP58" s="149"/>
      <c r="JOQ58" s="149"/>
      <c r="JOR58" s="149"/>
      <c r="JOS58" s="149"/>
      <c r="JOT58" s="149"/>
      <c r="JOU58" s="149"/>
      <c r="JOV58" s="149"/>
      <c r="JOW58" s="149"/>
      <c r="JOX58" s="149"/>
      <c r="JOY58" s="149"/>
      <c r="JOZ58" s="149"/>
      <c r="JPA58" s="149"/>
      <c r="JPB58" s="149"/>
      <c r="JPC58" s="149"/>
      <c r="JPD58" s="149"/>
      <c r="JPE58" s="149"/>
      <c r="JPF58" s="149"/>
      <c r="JPG58" s="149"/>
      <c r="JPH58" s="149"/>
      <c r="JPI58" s="149"/>
      <c r="JPJ58" s="149"/>
      <c r="JPK58" s="149"/>
      <c r="JPL58" s="149"/>
      <c r="JPM58" s="149"/>
      <c r="JPN58" s="149"/>
      <c r="JPO58" s="149"/>
      <c r="JPP58" s="149"/>
      <c r="JPQ58" s="149"/>
      <c r="JPR58" s="149"/>
      <c r="JPS58" s="149"/>
      <c r="JPT58" s="149"/>
      <c r="JPU58" s="149"/>
      <c r="JPV58" s="149"/>
      <c r="JPW58" s="149"/>
      <c r="JPX58" s="149"/>
      <c r="JPY58" s="149"/>
      <c r="JPZ58" s="149"/>
      <c r="JQA58" s="149"/>
      <c r="JQB58" s="149"/>
      <c r="JQC58" s="149"/>
      <c r="JQD58" s="149"/>
      <c r="JQE58" s="149"/>
      <c r="JQF58" s="149"/>
      <c r="JQG58" s="149"/>
      <c r="JQH58" s="149"/>
      <c r="JQI58" s="149"/>
      <c r="JQJ58" s="149"/>
      <c r="JQK58" s="149"/>
      <c r="JQL58" s="149"/>
      <c r="JQM58" s="149"/>
      <c r="JQN58" s="149"/>
      <c r="JQO58" s="149"/>
      <c r="JQP58" s="149"/>
      <c r="JQQ58" s="149"/>
      <c r="JQR58" s="149"/>
      <c r="JQS58" s="149"/>
      <c r="JQT58" s="149"/>
      <c r="JQU58" s="149"/>
      <c r="JQV58" s="149"/>
      <c r="JQW58" s="149"/>
      <c r="JQX58" s="149"/>
      <c r="JQY58" s="149"/>
      <c r="JQZ58" s="149"/>
      <c r="JRA58" s="149"/>
      <c r="JRB58" s="149"/>
      <c r="JRC58" s="149"/>
      <c r="JRD58" s="149"/>
      <c r="JRE58" s="149"/>
      <c r="JRF58" s="149"/>
      <c r="JRG58" s="149"/>
      <c r="JRH58" s="149"/>
      <c r="JRI58" s="149"/>
      <c r="JRJ58" s="149"/>
      <c r="JRK58" s="149"/>
      <c r="JRL58" s="149"/>
      <c r="JRM58" s="149"/>
      <c r="JRN58" s="149"/>
      <c r="JRO58" s="149"/>
      <c r="JRP58" s="149"/>
      <c r="JRQ58" s="149"/>
      <c r="JRR58" s="149"/>
      <c r="JRS58" s="149"/>
      <c r="JRT58" s="149"/>
      <c r="JRU58" s="149"/>
      <c r="JRV58" s="149"/>
      <c r="JRW58" s="149"/>
      <c r="JRX58" s="149"/>
      <c r="JRY58" s="149"/>
      <c r="JRZ58" s="149"/>
      <c r="JSA58" s="149"/>
      <c r="JSB58" s="149"/>
      <c r="JSC58" s="149"/>
      <c r="JSD58" s="149"/>
      <c r="JSE58" s="149"/>
      <c r="JSF58" s="149"/>
      <c r="JSG58" s="149"/>
      <c r="JSH58" s="149"/>
      <c r="JSI58" s="149"/>
      <c r="JSJ58" s="149"/>
      <c r="JSK58" s="149"/>
      <c r="JSL58" s="149"/>
      <c r="JSM58" s="149"/>
      <c r="JSN58" s="149"/>
      <c r="JSO58" s="149"/>
      <c r="JSP58" s="149"/>
      <c r="JSQ58" s="149"/>
      <c r="JSR58" s="149"/>
      <c r="JSS58" s="149"/>
      <c r="JST58" s="149"/>
      <c r="JSU58" s="149"/>
      <c r="JSV58" s="149"/>
      <c r="JSW58" s="149"/>
      <c r="JSX58" s="149"/>
      <c r="JSY58" s="149"/>
      <c r="JSZ58" s="149"/>
      <c r="JTA58" s="149"/>
      <c r="JTB58" s="149"/>
      <c r="JTC58" s="149"/>
      <c r="JTD58" s="149"/>
      <c r="JTE58" s="149"/>
      <c r="JTF58" s="149"/>
      <c r="JTG58" s="149"/>
      <c r="JTH58" s="149"/>
      <c r="JTI58" s="149"/>
      <c r="JTJ58" s="149"/>
      <c r="JTK58" s="149"/>
      <c r="JTL58" s="149"/>
      <c r="JTM58" s="149"/>
      <c r="JTN58" s="149"/>
      <c r="JTO58" s="149"/>
      <c r="JTP58" s="149"/>
      <c r="JTQ58" s="149"/>
      <c r="JTR58" s="149"/>
      <c r="JTS58" s="149"/>
      <c r="JTT58" s="149"/>
      <c r="JTU58" s="149"/>
      <c r="JTV58" s="149"/>
      <c r="JTW58" s="149"/>
      <c r="JTX58" s="149"/>
      <c r="JTY58" s="149"/>
      <c r="JTZ58" s="149"/>
      <c r="JUA58" s="149"/>
      <c r="JUB58" s="149"/>
      <c r="JUC58" s="149"/>
      <c r="JUD58" s="149"/>
      <c r="JUE58" s="149"/>
      <c r="JUF58" s="149"/>
      <c r="JUG58" s="149"/>
      <c r="JUH58" s="149"/>
      <c r="JUI58" s="149"/>
      <c r="JUJ58" s="149"/>
      <c r="JUK58" s="149"/>
      <c r="JUL58" s="149"/>
      <c r="JUM58" s="149"/>
      <c r="JUN58" s="149"/>
      <c r="JUO58" s="149"/>
      <c r="JUP58" s="149"/>
      <c r="JUQ58" s="149"/>
      <c r="JUR58" s="149"/>
      <c r="JUS58" s="149"/>
      <c r="JUT58" s="149"/>
      <c r="JUU58" s="149"/>
      <c r="JUV58" s="149"/>
      <c r="JUW58" s="149"/>
      <c r="JUX58" s="149"/>
      <c r="JUY58" s="149"/>
      <c r="JUZ58" s="149"/>
      <c r="JVA58" s="149"/>
      <c r="JVB58" s="149"/>
      <c r="JVC58" s="149"/>
      <c r="JVD58" s="149"/>
      <c r="JVE58" s="149"/>
      <c r="JVF58" s="149"/>
      <c r="JVG58" s="149"/>
      <c r="JVH58" s="149"/>
      <c r="JVI58" s="149"/>
      <c r="JVJ58" s="149"/>
      <c r="JVK58" s="149"/>
      <c r="JVL58" s="149"/>
      <c r="JVM58" s="149"/>
      <c r="JVN58" s="149"/>
      <c r="JVO58" s="149"/>
      <c r="JVP58" s="149"/>
      <c r="JVQ58" s="149"/>
      <c r="JVR58" s="149"/>
      <c r="JVS58" s="149"/>
      <c r="JVT58" s="149"/>
      <c r="JVU58" s="149"/>
      <c r="JVV58" s="149"/>
      <c r="JVW58" s="149"/>
      <c r="JVX58" s="149"/>
      <c r="JVY58" s="149"/>
      <c r="JVZ58" s="149"/>
      <c r="JWA58" s="149"/>
      <c r="JWB58" s="149"/>
      <c r="JWC58" s="149"/>
      <c r="JWD58" s="149"/>
      <c r="JWE58" s="149"/>
      <c r="JWF58" s="149"/>
      <c r="JWG58" s="149"/>
      <c r="JWH58" s="149"/>
      <c r="JWI58" s="149"/>
      <c r="JWJ58" s="149"/>
      <c r="JWK58" s="149"/>
      <c r="JWL58" s="149"/>
      <c r="JWM58" s="149"/>
      <c r="JWN58" s="149"/>
      <c r="JWO58" s="149"/>
      <c r="JWP58" s="149"/>
      <c r="JWQ58" s="149"/>
      <c r="JWR58" s="149"/>
      <c r="JWS58" s="149"/>
      <c r="JWT58" s="149"/>
      <c r="JWU58" s="149"/>
      <c r="JWV58" s="149"/>
      <c r="JWW58" s="149"/>
      <c r="JWX58" s="149"/>
      <c r="JWY58" s="149"/>
      <c r="JWZ58" s="149"/>
      <c r="JXA58" s="149"/>
      <c r="JXB58" s="149"/>
      <c r="JXC58" s="149"/>
      <c r="JXD58" s="149"/>
      <c r="JXE58" s="149"/>
      <c r="JXF58" s="149"/>
      <c r="JXG58" s="149"/>
      <c r="JXH58" s="149"/>
      <c r="JXI58" s="149"/>
      <c r="JXJ58" s="149"/>
      <c r="JXK58" s="149"/>
      <c r="JXL58" s="149"/>
      <c r="JXM58" s="149"/>
      <c r="JXN58" s="149"/>
      <c r="JXO58" s="149"/>
      <c r="JXP58" s="149"/>
      <c r="JXQ58" s="149"/>
      <c r="JXR58" s="149"/>
      <c r="JXS58" s="149"/>
      <c r="JXT58" s="149"/>
      <c r="JXU58" s="149"/>
      <c r="JXV58" s="149"/>
      <c r="JXW58" s="149"/>
      <c r="JXX58" s="149"/>
      <c r="JXY58" s="149"/>
      <c r="JXZ58" s="149"/>
      <c r="JYA58" s="149"/>
      <c r="JYB58" s="149"/>
      <c r="JYC58" s="149"/>
      <c r="JYD58" s="149"/>
      <c r="JYE58" s="149"/>
      <c r="JYF58" s="149"/>
      <c r="JYG58" s="149"/>
      <c r="JYH58" s="149"/>
      <c r="JYI58" s="149"/>
      <c r="JYJ58" s="149"/>
      <c r="JYK58" s="149"/>
      <c r="JYL58" s="149"/>
      <c r="JYM58" s="149"/>
      <c r="JYN58" s="149"/>
      <c r="JYO58" s="149"/>
      <c r="JYP58" s="149"/>
      <c r="JYQ58" s="149"/>
      <c r="JYR58" s="149"/>
      <c r="JYS58" s="149"/>
      <c r="JYT58" s="149"/>
      <c r="JYU58" s="149"/>
      <c r="JYV58" s="149"/>
      <c r="JYW58" s="149"/>
      <c r="JYX58" s="149"/>
      <c r="JYY58" s="149"/>
      <c r="JYZ58" s="149"/>
      <c r="JZA58" s="149"/>
      <c r="JZB58" s="149"/>
      <c r="JZC58" s="149"/>
      <c r="JZD58" s="149"/>
      <c r="JZE58" s="149"/>
      <c r="JZF58" s="149"/>
      <c r="JZG58" s="149"/>
      <c r="JZH58" s="149"/>
      <c r="JZI58" s="149"/>
      <c r="JZJ58" s="149"/>
      <c r="JZK58" s="149"/>
      <c r="JZL58" s="149"/>
      <c r="JZM58" s="149"/>
      <c r="JZN58" s="149"/>
      <c r="JZO58" s="149"/>
      <c r="JZP58" s="149"/>
      <c r="JZQ58" s="149"/>
      <c r="JZR58" s="149"/>
      <c r="JZS58" s="149"/>
      <c r="JZT58" s="149"/>
      <c r="JZU58" s="149"/>
      <c r="JZV58" s="149"/>
      <c r="JZW58" s="149"/>
      <c r="JZX58" s="149"/>
      <c r="JZY58" s="149"/>
      <c r="JZZ58" s="149"/>
      <c r="KAA58" s="149"/>
      <c r="KAB58" s="149"/>
      <c r="KAC58" s="149"/>
      <c r="KAD58" s="149"/>
      <c r="KAE58" s="149"/>
      <c r="KAF58" s="149"/>
      <c r="KAG58" s="149"/>
      <c r="KAH58" s="149"/>
      <c r="KAI58" s="149"/>
      <c r="KAJ58" s="149"/>
      <c r="KAK58" s="149"/>
      <c r="KAL58" s="149"/>
      <c r="KAM58" s="149"/>
      <c r="KAN58" s="149"/>
      <c r="KAO58" s="149"/>
      <c r="KAP58" s="149"/>
      <c r="KAQ58" s="149"/>
      <c r="KAR58" s="149"/>
      <c r="KAS58" s="149"/>
      <c r="KAT58" s="149"/>
      <c r="KAU58" s="149"/>
      <c r="KAV58" s="149"/>
      <c r="KAW58" s="149"/>
      <c r="KAX58" s="149"/>
      <c r="KAY58" s="149"/>
      <c r="KAZ58" s="149"/>
      <c r="KBA58" s="149"/>
      <c r="KBB58" s="149"/>
      <c r="KBC58" s="149"/>
      <c r="KBD58" s="149"/>
      <c r="KBE58" s="149"/>
      <c r="KBF58" s="149"/>
      <c r="KBG58" s="149"/>
      <c r="KBH58" s="149"/>
      <c r="KBI58" s="149"/>
      <c r="KBJ58" s="149"/>
      <c r="KBK58" s="149"/>
      <c r="KBL58" s="149"/>
      <c r="KBM58" s="149"/>
      <c r="KBN58" s="149"/>
      <c r="KBO58" s="149"/>
      <c r="KBP58" s="149"/>
      <c r="KBQ58" s="149"/>
      <c r="KBR58" s="149"/>
      <c r="KBS58" s="149"/>
      <c r="KBT58" s="149"/>
      <c r="KBU58" s="149"/>
      <c r="KBV58" s="149"/>
      <c r="KBW58" s="149"/>
      <c r="KBX58" s="149"/>
      <c r="KBY58" s="149"/>
      <c r="KBZ58" s="149"/>
      <c r="KCA58" s="149"/>
      <c r="KCB58" s="149"/>
      <c r="KCC58" s="149"/>
      <c r="KCD58" s="149"/>
      <c r="KCE58" s="149"/>
      <c r="KCF58" s="149"/>
      <c r="KCG58" s="149"/>
      <c r="KCH58" s="149"/>
      <c r="KCI58" s="149"/>
      <c r="KCJ58" s="149"/>
      <c r="KCK58" s="149"/>
      <c r="KCL58" s="149"/>
      <c r="KCM58" s="149"/>
      <c r="KCN58" s="149"/>
      <c r="KCO58" s="149"/>
      <c r="KCP58" s="149"/>
      <c r="KCQ58" s="149"/>
      <c r="KCR58" s="149"/>
      <c r="KCS58" s="149"/>
      <c r="KCT58" s="149"/>
      <c r="KCU58" s="149"/>
      <c r="KCV58" s="149"/>
      <c r="KCW58" s="149"/>
      <c r="KCX58" s="149"/>
      <c r="KCY58" s="149"/>
      <c r="KCZ58" s="149"/>
      <c r="KDA58" s="149"/>
      <c r="KDB58" s="149"/>
      <c r="KDC58" s="149"/>
      <c r="KDD58" s="149"/>
      <c r="KDE58" s="149"/>
      <c r="KDF58" s="149"/>
      <c r="KDG58" s="149"/>
      <c r="KDH58" s="149"/>
      <c r="KDI58" s="149"/>
      <c r="KDJ58" s="149"/>
      <c r="KDK58" s="149"/>
      <c r="KDL58" s="149"/>
      <c r="KDM58" s="149"/>
      <c r="KDN58" s="149"/>
      <c r="KDO58" s="149"/>
      <c r="KDP58" s="149"/>
      <c r="KDQ58" s="149"/>
      <c r="KDR58" s="149"/>
      <c r="KDS58" s="149"/>
      <c r="KDT58" s="149"/>
      <c r="KDU58" s="149"/>
      <c r="KDV58" s="149"/>
      <c r="KDW58" s="149"/>
      <c r="KDX58" s="149"/>
      <c r="KDY58" s="149"/>
      <c r="KDZ58" s="149"/>
      <c r="KEA58" s="149"/>
      <c r="KEB58" s="149"/>
      <c r="KEC58" s="149"/>
      <c r="KED58" s="149"/>
      <c r="KEE58" s="149"/>
      <c r="KEF58" s="149"/>
      <c r="KEG58" s="149"/>
      <c r="KEH58" s="149"/>
      <c r="KEI58" s="149"/>
      <c r="KEJ58" s="149"/>
      <c r="KEK58" s="149"/>
      <c r="KEL58" s="149"/>
      <c r="KEM58" s="149"/>
      <c r="KEN58" s="149"/>
      <c r="KEO58" s="149"/>
      <c r="KEP58" s="149"/>
      <c r="KEQ58" s="149"/>
      <c r="KER58" s="149"/>
      <c r="KES58" s="149"/>
      <c r="KET58" s="149"/>
      <c r="KEU58" s="149"/>
      <c r="KEV58" s="149"/>
      <c r="KEW58" s="149"/>
      <c r="KEX58" s="149"/>
      <c r="KEY58" s="149"/>
      <c r="KEZ58" s="149"/>
      <c r="KFA58" s="149"/>
      <c r="KFB58" s="149"/>
      <c r="KFC58" s="149"/>
      <c r="KFD58" s="149"/>
      <c r="KFE58" s="149"/>
      <c r="KFF58" s="149"/>
      <c r="KFG58" s="149"/>
      <c r="KFH58" s="149"/>
      <c r="KFI58" s="149"/>
      <c r="KFJ58" s="149"/>
      <c r="KFK58" s="149"/>
      <c r="KFL58" s="149"/>
      <c r="KFM58" s="149"/>
      <c r="KFN58" s="149"/>
      <c r="KFO58" s="149"/>
      <c r="KFP58" s="149"/>
      <c r="KFQ58" s="149"/>
      <c r="KFR58" s="149"/>
      <c r="KFS58" s="149"/>
      <c r="KFT58" s="149"/>
      <c r="KFU58" s="149"/>
      <c r="KFV58" s="149"/>
      <c r="KFW58" s="149"/>
      <c r="KFX58" s="149"/>
      <c r="KFY58" s="149"/>
      <c r="KFZ58" s="149"/>
      <c r="KGA58" s="149"/>
      <c r="KGB58" s="149"/>
      <c r="KGC58" s="149"/>
      <c r="KGD58" s="149"/>
      <c r="KGE58" s="149"/>
      <c r="KGF58" s="149"/>
      <c r="KGG58" s="149"/>
      <c r="KGH58" s="149"/>
      <c r="KGI58" s="149"/>
      <c r="KGJ58" s="149"/>
      <c r="KGK58" s="149"/>
      <c r="KGL58" s="149"/>
      <c r="KGM58" s="149"/>
      <c r="KGN58" s="149"/>
      <c r="KGO58" s="149"/>
      <c r="KGP58" s="149"/>
      <c r="KGQ58" s="149"/>
      <c r="KGR58" s="149"/>
      <c r="KGS58" s="149"/>
      <c r="KGT58" s="149"/>
      <c r="KGU58" s="149"/>
      <c r="KGV58" s="149"/>
      <c r="KGW58" s="149"/>
      <c r="KGX58" s="149"/>
      <c r="KGY58" s="149"/>
      <c r="KGZ58" s="149"/>
      <c r="KHA58" s="149"/>
      <c r="KHB58" s="149"/>
      <c r="KHC58" s="149"/>
      <c r="KHD58" s="149"/>
      <c r="KHE58" s="149"/>
      <c r="KHF58" s="149"/>
      <c r="KHG58" s="149"/>
      <c r="KHH58" s="149"/>
      <c r="KHI58" s="149"/>
      <c r="KHJ58" s="149"/>
      <c r="KHK58" s="149"/>
      <c r="KHL58" s="149"/>
      <c r="KHM58" s="149"/>
      <c r="KHN58" s="149"/>
      <c r="KHO58" s="149"/>
      <c r="KHP58" s="149"/>
      <c r="KHQ58" s="149"/>
      <c r="KHR58" s="149"/>
      <c r="KHS58" s="149"/>
      <c r="KHT58" s="149"/>
      <c r="KHU58" s="149"/>
      <c r="KHV58" s="149"/>
      <c r="KHW58" s="149"/>
      <c r="KHX58" s="149"/>
      <c r="KHY58" s="149"/>
      <c r="KHZ58" s="149"/>
      <c r="KIA58" s="149"/>
      <c r="KIB58" s="149"/>
      <c r="KIC58" s="149"/>
      <c r="KID58" s="149"/>
      <c r="KIE58" s="149"/>
      <c r="KIF58" s="149"/>
      <c r="KIG58" s="149"/>
      <c r="KIH58" s="149"/>
      <c r="KII58" s="149"/>
      <c r="KIJ58" s="149"/>
      <c r="KIK58" s="149"/>
      <c r="KIL58" s="149"/>
      <c r="KIM58" s="149"/>
      <c r="KIN58" s="149"/>
      <c r="KIO58" s="149"/>
      <c r="KIP58" s="149"/>
      <c r="KIQ58" s="149"/>
      <c r="KIR58" s="149"/>
      <c r="KIS58" s="149"/>
      <c r="KIT58" s="149"/>
      <c r="KIU58" s="149"/>
      <c r="KIV58" s="149"/>
      <c r="KIW58" s="149"/>
      <c r="KIX58" s="149"/>
      <c r="KIY58" s="149"/>
      <c r="KIZ58" s="149"/>
      <c r="KJA58" s="149"/>
      <c r="KJB58" s="149"/>
      <c r="KJC58" s="149"/>
      <c r="KJD58" s="149"/>
      <c r="KJE58" s="149"/>
      <c r="KJF58" s="149"/>
      <c r="KJG58" s="149"/>
      <c r="KJH58" s="149"/>
      <c r="KJI58" s="149"/>
      <c r="KJJ58" s="149"/>
      <c r="KJK58" s="149"/>
      <c r="KJL58" s="149"/>
      <c r="KJM58" s="149"/>
      <c r="KJN58" s="149"/>
      <c r="KJO58" s="149"/>
      <c r="KJP58" s="149"/>
      <c r="KJQ58" s="149"/>
      <c r="KJR58" s="149"/>
      <c r="KJS58" s="149"/>
      <c r="KJT58" s="149"/>
      <c r="KJU58" s="149"/>
      <c r="KJV58" s="149"/>
      <c r="KJW58" s="149"/>
      <c r="KJX58" s="149"/>
      <c r="KJY58" s="149"/>
      <c r="KJZ58" s="149"/>
      <c r="KKA58" s="149"/>
      <c r="KKB58" s="149"/>
      <c r="KKC58" s="149"/>
      <c r="KKD58" s="149"/>
      <c r="KKE58" s="149"/>
      <c r="KKF58" s="149"/>
      <c r="KKG58" s="149"/>
      <c r="KKH58" s="149"/>
      <c r="KKI58" s="149"/>
      <c r="KKJ58" s="149"/>
      <c r="KKK58" s="149"/>
      <c r="KKL58" s="149"/>
      <c r="KKM58" s="149"/>
      <c r="KKN58" s="149"/>
      <c r="KKO58" s="149"/>
      <c r="KKP58" s="149"/>
      <c r="KKQ58" s="149"/>
      <c r="KKR58" s="149"/>
      <c r="KKS58" s="149"/>
      <c r="KKT58" s="149"/>
      <c r="KKU58" s="149"/>
      <c r="KKV58" s="149"/>
      <c r="KKW58" s="149"/>
      <c r="KKX58" s="149"/>
      <c r="KKY58" s="149"/>
      <c r="KKZ58" s="149"/>
      <c r="KLA58" s="149"/>
      <c r="KLB58" s="149"/>
      <c r="KLC58" s="149"/>
      <c r="KLD58" s="149"/>
      <c r="KLE58" s="149"/>
      <c r="KLF58" s="149"/>
      <c r="KLG58" s="149"/>
      <c r="KLH58" s="149"/>
      <c r="KLI58" s="149"/>
      <c r="KLJ58" s="149"/>
      <c r="KLK58" s="149"/>
      <c r="KLL58" s="149"/>
      <c r="KLM58" s="149"/>
      <c r="KLN58" s="149"/>
      <c r="KLO58" s="149"/>
      <c r="KLP58" s="149"/>
      <c r="KLQ58" s="149"/>
      <c r="KLR58" s="149"/>
      <c r="KLS58" s="149"/>
      <c r="KLT58" s="149"/>
      <c r="KLU58" s="149"/>
      <c r="KLV58" s="149"/>
      <c r="KLW58" s="149"/>
      <c r="KLX58" s="149"/>
      <c r="KLY58" s="149"/>
      <c r="KLZ58" s="149"/>
      <c r="KMA58" s="149"/>
      <c r="KMB58" s="149"/>
      <c r="KMC58" s="149"/>
      <c r="KMD58" s="149"/>
      <c r="KME58" s="149"/>
      <c r="KMF58" s="149"/>
      <c r="KMG58" s="149"/>
      <c r="KMH58" s="149"/>
      <c r="KMI58" s="149"/>
      <c r="KMJ58" s="149"/>
      <c r="KMK58" s="149"/>
      <c r="KML58" s="149"/>
      <c r="KMM58" s="149"/>
      <c r="KMN58" s="149"/>
      <c r="KMO58" s="149"/>
      <c r="KMP58" s="149"/>
      <c r="KMQ58" s="149"/>
      <c r="KMR58" s="149"/>
      <c r="KMS58" s="149"/>
      <c r="KMT58" s="149"/>
      <c r="KMU58" s="149"/>
      <c r="KMV58" s="149"/>
      <c r="KMW58" s="149"/>
      <c r="KMX58" s="149"/>
      <c r="KMY58" s="149"/>
      <c r="KMZ58" s="149"/>
      <c r="KNA58" s="149"/>
      <c r="KNB58" s="149"/>
      <c r="KNC58" s="149"/>
      <c r="KND58" s="149"/>
      <c r="KNE58" s="149"/>
      <c r="KNF58" s="149"/>
      <c r="KNG58" s="149"/>
      <c r="KNH58" s="149"/>
      <c r="KNI58" s="149"/>
      <c r="KNJ58" s="149"/>
      <c r="KNK58" s="149"/>
      <c r="KNL58" s="149"/>
      <c r="KNM58" s="149"/>
      <c r="KNN58" s="149"/>
      <c r="KNO58" s="149"/>
      <c r="KNP58" s="149"/>
      <c r="KNQ58" s="149"/>
      <c r="KNR58" s="149"/>
      <c r="KNS58" s="149"/>
      <c r="KNT58" s="149"/>
      <c r="KNU58" s="149"/>
      <c r="KNV58" s="149"/>
      <c r="KNW58" s="149"/>
      <c r="KNX58" s="149"/>
      <c r="KNY58" s="149"/>
      <c r="KNZ58" s="149"/>
      <c r="KOA58" s="149"/>
      <c r="KOB58" s="149"/>
      <c r="KOC58" s="149"/>
      <c r="KOD58" s="149"/>
      <c r="KOE58" s="149"/>
      <c r="KOF58" s="149"/>
      <c r="KOG58" s="149"/>
      <c r="KOH58" s="149"/>
      <c r="KOI58" s="149"/>
      <c r="KOJ58" s="149"/>
      <c r="KOK58" s="149"/>
      <c r="KOL58" s="149"/>
      <c r="KOM58" s="149"/>
      <c r="KON58" s="149"/>
      <c r="KOO58" s="149"/>
      <c r="KOP58" s="149"/>
      <c r="KOQ58" s="149"/>
      <c r="KOR58" s="149"/>
      <c r="KOS58" s="149"/>
      <c r="KOT58" s="149"/>
      <c r="KOU58" s="149"/>
      <c r="KOV58" s="149"/>
      <c r="KOW58" s="149"/>
      <c r="KOX58" s="149"/>
      <c r="KOY58" s="149"/>
      <c r="KOZ58" s="149"/>
      <c r="KPA58" s="149"/>
      <c r="KPB58" s="149"/>
      <c r="KPC58" s="149"/>
      <c r="KPD58" s="149"/>
      <c r="KPE58" s="149"/>
      <c r="KPF58" s="149"/>
      <c r="KPG58" s="149"/>
      <c r="KPH58" s="149"/>
      <c r="KPI58" s="149"/>
      <c r="KPJ58" s="149"/>
      <c r="KPK58" s="149"/>
      <c r="KPL58" s="149"/>
      <c r="KPM58" s="149"/>
      <c r="KPN58" s="149"/>
      <c r="KPO58" s="149"/>
      <c r="KPP58" s="149"/>
      <c r="KPQ58" s="149"/>
      <c r="KPR58" s="149"/>
      <c r="KPS58" s="149"/>
      <c r="KPT58" s="149"/>
      <c r="KPU58" s="149"/>
      <c r="KPV58" s="149"/>
      <c r="KPW58" s="149"/>
      <c r="KPX58" s="149"/>
      <c r="KPY58" s="149"/>
      <c r="KPZ58" s="149"/>
      <c r="KQA58" s="149"/>
      <c r="KQB58" s="149"/>
      <c r="KQC58" s="149"/>
      <c r="KQD58" s="149"/>
      <c r="KQE58" s="149"/>
      <c r="KQF58" s="149"/>
      <c r="KQG58" s="149"/>
      <c r="KQH58" s="149"/>
      <c r="KQI58" s="149"/>
      <c r="KQJ58" s="149"/>
      <c r="KQK58" s="149"/>
      <c r="KQL58" s="149"/>
      <c r="KQM58" s="149"/>
      <c r="KQN58" s="149"/>
      <c r="KQO58" s="149"/>
      <c r="KQP58" s="149"/>
      <c r="KQQ58" s="149"/>
      <c r="KQR58" s="149"/>
      <c r="KQS58" s="149"/>
      <c r="KQT58" s="149"/>
      <c r="KQU58" s="149"/>
      <c r="KQV58" s="149"/>
      <c r="KQW58" s="149"/>
      <c r="KQX58" s="149"/>
      <c r="KQY58" s="149"/>
      <c r="KQZ58" s="149"/>
      <c r="KRA58" s="149"/>
      <c r="KRB58" s="149"/>
      <c r="KRC58" s="149"/>
      <c r="KRD58" s="149"/>
      <c r="KRE58" s="149"/>
      <c r="KRF58" s="149"/>
      <c r="KRG58" s="149"/>
      <c r="KRH58" s="149"/>
      <c r="KRI58" s="149"/>
      <c r="KRJ58" s="149"/>
      <c r="KRK58" s="149"/>
      <c r="KRL58" s="149"/>
      <c r="KRM58" s="149"/>
      <c r="KRN58" s="149"/>
      <c r="KRO58" s="149"/>
      <c r="KRP58" s="149"/>
      <c r="KRQ58" s="149"/>
      <c r="KRR58" s="149"/>
      <c r="KRS58" s="149"/>
      <c r="KRT58" s="149"/>
      <c r="KRU58" s="149"/>
      <c r="KRV58" s="149"/>
      <c r="KRW58" s="149"/>
      <c r="KRX58" s="149"/>
      <c r="KRY58" s="149"/>
      <c r="KRZ58" s="149"/>
      <c r="KSA58" s="149"/>
      <c r="KSB58" s="149"/>
      <c r="KSC58" s="149"/>
      <c r="KSD58" s="149"/>
      <c r="KSE58" s="149"/>
      <c r="KSF58" s="149"/>
      <c r="KSG58" s="149"/>
      <c r="KSH58" s="149"/>
      <c r="KSI58" s="149"/>
      <c r="KSJ58" s="149"/>
      <c r="KSK58" s="149"/>
      <c r="KSL58" s="149"/>
      <c r="KSM58" s="149"/>
      <c r="KSN58" s="149"/>
      <c r="KSO58" s="149"/>
      <c r="KSP58" s="149"/>
      <c r="KSQ58" s="149"/>
      <c r="KSR58" s="149"/>
      <c r="KSS58" s="149"/>
      <c r="KST58" s="149"/>
      <c r="KSU58" s="149"/>
      <c r="KSV58" s="149"/>
      <c r="KSW58" s="149"/>
      <c r="KSX58" s="149"/>
      <c r="KSY58" s="149"/>
      <c r="KSZ58" s="149"/>
      <c r="KTA58" s="149"/>
      <c r="KTB58" s="149"/>
      <c r="KTC58" s="149"/>
      <c r="KTD58" s="149"/>
      <c r="KTE58" s="149"/>
      <c r="KTF58" s="149"/>
      <c r="KTG58" s="149"/>
      <c r="KTH58" s="149"/>
      <c r="KTI58" s="149"/>
      <c r="KTJ58" s="149"/>
      <c r="KTK58" s="149"/>
      <c r="KTL58" s="149"/>
      <c r="KTM58" s="149"/>
      <c r="KTN58" s="149"/>
      <c r="KTO58" s="149"/>
      <c r="KTP58" s="149"/>
      <c r="KTQ58" s="149"/>
      <c r="KTR58" s="149"/>
      <c r="KTS58" s="149"/>
      <c r="KTT58" s="149"/>
      <c r="KTU58" s="149"/>
      <c r="KTV58" s="149"/>
      <c r="KTW58" s="149"/>
      <c r="KTX58" s="149"/>
      <c r="KTY58" s="149"/>
      <c r="KTZ58" s="149"/>
      <c r="KUA58" s="149"/>
      <c r="KUB58" s="149"/>
      <c r="KUC58" s="149"/>
      <c r="KUD58" s="149"/>
      <c r="KUE58" s="149"/>
      <c r="KUF58" s="149"/>
      <c r="KUG58" s="149"/>
      <c r="KUH58" s="149"/>
      <c r="KUI58" s="149"/>
      <c r="KUJ58" s="149"/>
      <c r="KUK58" s="149"/>
      <c r="KUL58" s="149"/>
      <c r="KUM58" s="149"/>
      <c r="KUN58" s="149"/>
      <c r="KUO58" s="149"/>
      <c r="KUP58" s="149"/>
      <c r="KUQ58" s="149"/>
      <c r="KUR58" s="149"/>
      <c r="KUS58" s="149"/>
      <c r="KUT58" s="149"/>
      <c r="KUU58" s="149"/>
      <c r="KUV58" s="149"/>
      <c r="KUW58" s="149"/>
      <c r="KUX58" s="149"/>
      <c r="KUY58" s="149"/>
      <c r="KUZ58" s="149"/>
      <c r="KVA58" s="149"/>
      <c r="KVB58" s="149"/>
      <c r="KVC58" s="149"/>
      <c r="KVD58" s="149"/>
      <c r="KVE58" s="149"/>
      <c r="KVF58" s="149"/>
      <c r="KVG58" s="149"/>
      <c r="KVH58" s="149"/>
      <c r="KVI58" s="149"/>
      <c r="KVJ58" s="149"/>
      <c r="KVK58" s="149"/>
      <c r="KVL58" s="149"/>
      <c r="KVM58" s="149"/>
      <c r="KVN58" s="149"/>
      <c r="KVO58" s="149"/>
      <c r="KVP58" s="149"/>
      <c r="KVQ58" s="149"/>
      <c r="KVR58" s="149"/>
      <c r="KVS58" s="149"/>
      <c r="KVT58" s="149"/>
      <c r="KVU58" s="149"/>
      <c r="KVV58" s="149"/>
      <c r="KVW58" s="149"/>
      <c r="KVX58" s="149"/>
      <c r="KVY58" s="149"/>
      <c r="KVZ58" s="149"/>
      <c r="KWA58" s="149"/>
      <c r="KWB58" s="149"/>
      <c r="KWC58" s="149"/>
      <c r="KWD58" s="149"/>
      <c r="KWE58" s="149"/>
      <c r="KWF58" s="149"/>
      <c r="KWG58" s="149"/>
      <c r="KWH58" s="149"/>
      <c r="KWI58" s="149"/>
      <c r="KWJ58" s="149"/>
      <c r="KWK58" s="149"/>
      <c r="KWL58" s="149"/>
      <c r="KWM58" s="149"/>
      <c r="KWN58" s="149"/>
      <c r="KWO58" s="149"/>
      <c r="KWP58" s="149"/>
      <c r="KWQ58" s="149"/>
      <c r="KWR58" s="149"/>
      <c r="KWS58" s="149"/>
      <c r="KWT58" s="149"/>
      <c r="KWU58" s="149"/>
      <c r="KWV58" s="149"/>
      <c r="KWW58" s="149"/>
      <c r="KWX58" s="149"/>
      <c r="KWY58" s="149"/>
      <c r="KWZ58" s="149"/>
      <c r="KXA58" s="149"/>
      <c r="KXB58" s="149"/>
      <c r="KXC58" s="149"/>
      <c r="KXD58" s="149"/>
      <c r="KXE58" s="149"/>
      <c r="KXF58" s="149"/>
      <c r="KXG58" s="149"/>
      <c r="KXH58" s="149"/>
      <c r="KXI58" s="149"/>
      <c r="KXJ58" s="149"/>
      <c r="KXK58" s="149"/>
      <c r="KXL58" s="149"/>
      <c r="KXM58" s="149"/>
      <c r="KXN58" s="149"/>
      <c r="KXO58" s="149"/>
      <c r="KXP58" s="149"/>
      <c r="KXQ58" s="149"/>
      <c r="KXR58" s="149"/>
      <c r="KXS58" s="149"/>
      <c r="KXT58" s="149"/>
      <c r="KXU58" s="149"/>
      <c r="KXV58" s="149"/>
      <c r="KXW58" s="149"/>
      <c r="KXX58" s="149"/>
      <c r="KXY58" s="149"/>
      <c r="KXZ58" s="149"/>
      <c r="KYA58" s="149"/>
      <c r="KYB58" s="149"/>
      <c r="KYC58" s="149"/>
      <c r="KYD58" s="149"/>
      <c r="KYE58" s="149"/>
      <c r="KYF58" s="149"/>
      <c r="KYG58" s="149"/>
      <c r="KYH58" s="149"/>
      <c r="KYI58" s="149"/>
      <c r="KYJ58" s="149"/>
      <c r="KYK58" s="149"/>
      <c r="KYL58" s="149"/>
      <c r="KYM58" s="149"/>
      <c r="KYN58" s="149"/>
      <c r="KYO58" s="149"/>
      <c r="KYP58" s="149"/>
      <c r="KYQ58" s="149"/>
      <c r="KYR58" s="149"/>
      <c r="KYS58" s="149"/>
      <c r="KYT58" s="149"/>
      <c r="KYU58" s="149"/>
      <c r="KYV58" s="149"/>
      <c r="KYW58" s="149"/>
      <c r="KYX58" s="149"/>
      <c r="KYY58" s="149"/>
      <c r="KYZ58" s="149"/>
      <c r="KZA58" s="149"/>
      <c r="KZB58" s="149"/>
      <c r="KZC58" s="149"/>
      <c r="KZD58" s="149"/>
      <c r="KZE58" s="149"/>
      <c r="KZF58" s="149"/>
      <c r="KZG58" s="149"/>
      <c r="KZH58" s="149"/>
      <c r="KZI58" s="149"/>
      <c r="KZJ58" s="149"/>
      <c r="KZK58" s="149"/>
      <c r="KZL58" s="149"/>
      <c r="KZM58" s="149"/>
      <c r="KZN58" s="149"/>
      <c r="KZO58" s="149"/>
      <c r="KZP58" s="149"/>
      <c r="KZQ58" s="149"/>
      <c r="KZR58" s="149"/>
      <c r="KZS58" s="149"/>
      <c r="KZT58" s="149"/>
      <c r="KZU58" s="149"/>
      <c r="KZV58" s="149"/>
      <c r="KZW58" s="149"/>
      <c r="KZX58" s="149"/>
      <c r="KZY58" s="149"/>
      <c r="KZZ58" s="149"/>
      <c r="LAA58" s="149"/>
      <c r="LAB58" s="149"/>
      <c r="LAC58" s="149"/>
      <c r="LAD58" s="149"/>
      <c r="LAE58" s="149"/>
      <c r="LAF58" s="149"/>
      <c r="LAG58" s="149"/>
      <c r="LAH58" s="149"/>
      <c r="LAI58" s="149"/>
      <c r="LAJ58" s="149"/>
      <c r="LAK58" s="149"/>
      <c r="LAL58" s="149"/>
      <c r="LAM58" s="149"/>
      <c r="LAN58" s="149"/>
      <c r="LAO58" s="149"/>
      <c r="LAP58" s="149"/>
      <c r="LAQ58" s="149"/>
      <c r="LAR58" s="149"/>
      <c r="LAS58" s="149"/>
      <c r="LAT58" s="149"/>
      <c r="LAU58" s="149"/>
      <c r="LAV58" s="149"/>
      <c r="LAW58" s="149"/>
      <c r="LAX58" s="149"/>
      <c r="LAY58" s="149"/>
      <c r="LAZ58" s="149"/>
      <c r="LBA58" s="149"/>
      <c r="LBB58" s="149"/>
      <c r="LBC58" s="149"/>
      <c r="LBD58" s="149"/>
      <c r="LBE58" s="149"/>
      <c r="LBF58" s="149"/>
      <c r="LBG58" s="149"/>
      <c r="LBH58" s="149"/>
      <c r="LBI58" s="149"/>
      <c r="LBJ58" s="149"/>
      <c r="LBK58" s="149"/>
      <c r="LBL58" s="149"/>
      <c r="LBM58" s="149"/>
      <c r="LBN58" s="149"/>
      <c r="LBO58" s="149"/>
      <c r="LBP58" s="149"/>
      <c r="LBQ58" s="149"/>
      <c r="LBR58" s="149"/>
      <c r="LBS58" s="149"/>
      <c r="LBT58" s="149"/>
      <c r="LBU58" s="149"/>
      <c r="LBV58" s="149"/>
      <c r="LBW58" s="149"/>
      <c r="LBX58" s="149"/>
      <c r="LBY58" s="149"/>
      <c r="LBZ58" s="149"/>
      <c r="LCA58" s="149"/>
      <c r="LCB58" s="149"/>
      <c r="LCC58" s="149"/>
      <c r="LCD58" s="149"/>
      <c r="LCE58" s="149"/>
      <c r="LCF58" s="149"/>
      <c r="LCG58" s="149"/>
      <c r="LCH58" s="149"/>
      <c r="LCI58" s="149"/>
      <c r="LCJ58" s="149"/>
      <c r="LCK58" s="149"/>
      <c r="LCL58" s="149"/>
      <c r="LCM58" s="149"/>
      <c r="LCN58" s="149"/>
      <c r="LCO58" s="149"/>
      <c r="LCP58" s="149"/>
      <c r="LCQ58" s="149"/>
      <c r="LCR58" s="149"/>
      <c r="LCS58" s="149"/>
      <c r="LCT58" s="149"/>
      <c r="LCU58" s="149"/>
      <c r="LCV58" s="149"/>
      <c r="LCW58" s="149"/>
      <c r="LCX58" s="149"/>
      <c r="LCY58" s="149"/>
      <c r="LCZ58" s="149"/>
      <c r="LDA58" s="149"/>
      <c r="LDB58" s="149"/>
      <c r="LDC58" s="149"/>
      <c r="LDD58" s="149"/>
      <c r="LDE58" s="149"/>
      <c r="LDF58" s="149"/>
      <c r="LDG58" s="149"/>
      <c r="LDH58" s="149"/>
      <c r="LDI58" s="149"/>
      <c r="LDJ58" s="149"/>
      <c r="LDK58" s="149"/>
      <c r="LDL58" s="149"/>
      <c r="LDM58" s="149"/>
      <c r="LDN58" s="149"/>
      <c r="LDO58" s="149"/>
      <c r="LDP58" s="149"/>
      <c r="LDQ58" s="149"/>
      <c r="LDR58" s="149"/>
      <c r="LDS58" s="149"/>
      <c r="LDT58" s="149"/>
      <c r="LDU58" s="149"/>
      <c r="LDV58" s="149"/>
      <c r="LDW58" s="149"/>
      <c r="LDX58" s="149"/>
      <c r="LDY58" s="149"/>
      <c r="LDZ58" s="149"/>
      <c r="LEA58" s="149"/>
      <c r="LEB58" s="149"/>
      <c r="LEC58" s="149"/>
      <c r="LED58" s="149"/>
      <c r="LEE58" s="149"/>
      <c r="LEF58" s="149"/>
      <c r="LEG58" s="149"/>
      <c r="LEH58" s="149"/>
      <c r="LEI58" s="149"/>
      <c r="LEJ58" s="149"/>
      <c r="LEK58" s="149"/>
      <c r="LEL58" s="149"/>
      <c r="LEM58" s="149"/>
      <c r="LEN58" s="149"/>
      <c r="LEO58" s="149"/>
      <c r="LEP58" s="149"/>
      <c r="LEQ58" s="149"/>
      <c r="LER58" s="149"/>
      <c r="LES58" s="149"/>
      <c r="LET58" s="149"/>
      <c r="LEU58" s="149"/>
      <c r="LEV58" s="149"/>
      <c r="LEW58" s="149"/>
      <c r="LEX58" s="149"/>
      <c r="LEY58" s="149"/>
      <c r="LEZ58" s="149"/>
      <c r="LFA58" s="149"/>
      <c r="LFB58" s="149"/>
      <c r="LFC58" s="149"/>
      <c r="LFD58" s="149"/>
      <c r="LFE58" s="149"/>
      <c r="LFF58" s="149"/>
      <c r="LFG58" s="149"/>
      <c r="LFH58" s="149"/>
      <c r="LFI58" s="149"/>
      <c r="LFJ58" s="149"/>
      <c r="LFK58" s="149"/>
      <c r="LFL58" s="149"/>
      <c r="LFM58" s="149"/>
      <c r="LFN58" s="149"/>
      <c r="LFO58" s="149"/>
      <c r="LFP58" s="149"/>
      <c r="LFQ58" s="149"/>
      <c r="LFR58" s="149"/>
      <c r="LFS58" s="149"/>
      <c r="LFT58" s="149"/>
      <c r="LFU58" s="149"/>
      <c r="LFV58" s="149"/>
      <c r="LFW58" s="149"/>
      <c r="LFX58" s="149"/>
      <c r="LFY58" s="149"/>
      <c r="LFZ58" s="149"/>
      <c r="LGA58" s="149"/>
      <c r="LGB58" s="149"/>
      <c r="LGC58" s="149"/>
      <c r="LGD58" s="149"/>
      <c r="LGE58" s="149"/>
      <c r="LGF58" s="149"/>
      <c r="LGG58" s="149"/>
      <c r="LGH58" s="149"/>
      <c r="LGI58" s="149"/>
      <c r="LGJ58" s="149"/>
      <c r="LGK58" s="149"/>
      <c r="LGL58" s="149"/>
      <c r="LGM58" s="149"/>
      <c r="LGN58" s="149"/>
      <c r="LGO58" s="149"/>
      <c r="LGP58" s="149"/>
      <c r="LGQ58" s="149"/>
      <c r="LGR58" s="149"/>
      <c r="LGS58" s="149"/>
      <c r="LGT58" s="149"/>
      <c r="LGU58" s="149"/>
      <c r="LGV58" s="149"/>
      <c r="LGW58" s="149"/>
      <c r="LGX58" s="149"/>
      <c r="LGY58" s="149"/>
      <c r="LGZ58" s="149"/>
      <c r="LHA58" s="149"/>
      <c r="LHB58" s="149"/>
      <c r="LHC58" s="149"/>
      <c r="LHD58" s="149"/>
      <c r="LHE58" s="149"/>
      <c r="LHF58" s="149"/>
      <c r="LHG58" s="149"/>
      <c r="LHH58" s="149"/>
      <c r="LHI58" s="149"/>
      <c r="LHJ58" s="149"/>
      <c r="LHK58" s="149"/>
      <c r="LHL58" s="149"/>
      <c r="LHM58" s="149"/>
      <c r="LHN58" s="149"/>
      <c r="LHO58" s="149"/>
      <c r="LHP58" s="149"/>
      <c r="LHQ58" s="149"/>
      <c r="LHR58" s="149"/>
      <c r="LHS58" s="149"/>
      <c r="LHT58" s="149"/>
      <c r="LHU58" s="149"/>
      <c r="LHV58" s="149"/>
      <c r="LHW58" s="149"/>
      <c r="LHX58" s="149"/>
      <c r="LHY58" s="149"/>
      <c r="LHZ58" s="149"/>
      <c r="LIA58" s="149"/>
      <c r="LIB58" s="149"/>
      <c r="LIC58" s="149"/>
      <c r="LID58" s="149"/>
      <c r="LIE58" s="149"/>
      <c r="LIF58" s="149"/>
      <c r="LIG58" s="149"/>
      <c r="LIH58" s="149"/>
      <c r="LII58" s="149"/>
      <c r="LIJ58" s="149"/>
      <c r="LIK58" s="149"/>
      <c r="LIL58" s="149"/>
      <c r="LIM58" s="149"/>
      <c r="LIN58" s="149"/>
      <c r="LIO58" s="149"/>
      <c r="LIP58" s="149"/>
      <c r="LIQ58" s="149"/>
      <c r="LIR58" s="149"/>
      <c r="LIS58" s="149"/>
      <c r="LIT58" s="149"/>
      <c r="LIU58" s="149"/>
      <c r="LIV58" s="149"/>
      <c r="LIW58" s="149"/>
      <c r="LIX58" s="149"/>
      <c r="LIY58" s="149"/>
      <c r="LIZ58" s="149"/>
      <c r="LJA58" s="149"/>
      <c r="LJB58" s="149"/>
      <c r="LJC58" s="149"/>
      <c r="LJD58" s="149"/>
      <c r="LJE58" s="149"/>
      <c r="LJF58" s="149"/>
      <c r="LJG58" s="149"/>
      <c r="LJH58" s="149"/>
      <c r="LJI58" s="149"/>
      <c r="LJJ58" s="149"/>
      <c r="LJK58" s="149"/>
      <c r="LJL58" s="149"/>
      <c r="LJM58" s="149"/>
      <c r="LJN58" s="149"/>
      <c r="LJO58" s="149"/>
      <c r="LJP58" s="149"/>
      <c r="LJQ58" s="149"/>
      <c r="LJR58" s="149"/>
      <c r="LJS58" s="149"/>
      <c r="LJT58" s="149"/>
      <c r="LJU58" s="149"/>
      <c r="LJV58" s="149"/>
      <c r="LJW58" s="149"/>
      <c r="LJX58" s="149"/>
      <c r="LJY58" s="149"/>
      <c r="LJZ58" s="149"/>
      <c r="LKA58" s="149"/>
      <c r="LKB58" s="149"/>
      <c r="LKC58" s="149"/>
      <c r="LKD58" s="149"/>
      <c r="LKE58" s="149"/>
      <c r="LKF58" s="149"/>
      <c r="LKG58" s="149"/>
      <c r="LKH58" s="149"/>
      <c r="LKI58" s="149"/>
      <c r="LKJ58" s="149"/>
      <c r="LKK58" s="149"/>
      <c r="LKL58" s="149"/>
      <c r="LKM58" s="149"/>
      <c r="LKN58" s="149"/>
      <c r="LKO58" s="149"/>
      <c r="LKP58" s="149"/>
      <c r="LKQ58" s="149"/>
      <c r="LKR58" s="149"/>
      <c r="LKS58" s="149"/>
      <c r="LKT58" s="149"/>
      <c r="LKU58" s="149"/>
      <c r="LKV58" s="149"/>
      <c r="LKW58" s="149"/>
      <c r="LKX58" s="149"/>
      <c r="LKY58" s="149"/>
      <c r="LKZ58" s="149"/>
      <c r="LLA58" s="149"/>
      <c r="LLB58" s="149"/>
      <c r="LLC58" s="149"/>
      <c r="LLD58" s="149"/>
      <c r="LLE58" s="149"/>
      <c r="LLF58" s="149"/>
      <c r="LLG58" s="149"/>
      <c r="LLH58" s="149"/>
      <c r="LLI58" s="149"/>
      <c r="LLJ58" s="149"/>
      <c r="LLK58" s="149"/>
      <c r="LLL58" s="149"/>
      <c r="LLM58" s="149"/>
      <c r="LLN58" s="149"/>
      <c r="LLO58" s="149"/>
      <c r="LLP58" s="149"/>
      <c r="LLQ58" s="149"/>
      <c r="LLR58" s="149"/>
      <c r="LLS58" s="149"/>
      <c r="LLT58" s="149"/>
      <c r="LLU58" s="149"/>
      <c r="LLV58" s="149"/>
      <c r="LLW58" s="149"/>
      <c r="LLX58" s="149"/>
      <c r="LLY58" s="149"/>
      <c r="LLZ58" s="149"/>
      <c r="LMA58" s="149"/>
      <c r="LMB58" s="149"/>
      <c r="LMC58" s="149"/>
      <c r="LMD58" s="149"/>
      <c r="LME58" s="149"/>
      <c r="LMF58" s="149"/>
      <c r="LMG58" s="149"/>
      <c r="LMH58" s="149"/>
      <c r="LMI58" s="149"/>
      <c r="LMJ58" s="149"/>
      <c r="LMK58" s="149"/>
      <c r="LML58" s="149"/>
      <c r="LMM58" s="149"/>
      <c r="LMN58" s="149"/>
      <c r="LMO58" s="149"/>
      <c r="LMP58" s="149"/>
      <c r="LMQ58" s="149"/>
      <c r="LMR58" s="149"/>
      <c r="LMS58" s="149"/>
      <c r="LMT58" s="149"/>
      <c r="LMU58" s="149"/>
      <c r="LMV58" s="149"/>
      <c r="LMW58" s="149"/>
      <c r="LMX58" s="149"/>
      <c r="LMY58" s="149"/>
      <c r="LMZ58" s="149"/>
      <c r="LNA58" s="149"/>
      <c r="LNB58" s="149"/>
      <c r="LNC58" s="149"/>
      <c r="LND58" s="149"/>
      <c r="LNE58" s="149"/>
      <c r="LNF58" s="149"/>
      <c r="LNG58" s="149"/>
      <c r="LNH58" s="149"/>
      <c r="LNI58" s="149"/>
      <c r="LNJ58" s="149"/>
      <c r="LNK58" s="149"/>
      <c r="LNL58" s="149"/>
      <c r="LNM58" s="149"/>
      <c r="LNN58" s="149"/>
      <c r="LNO58" s="149"/>
      <c r="LNP58" s="149"/>
      <c r="LNQ58" s="149"/>
      <c r="LNR58" s="149"/>
      <c r="LNS58" s="149"/>
      <c r="LNT58" s="149"/>
      <c r="LNU58" s="149"/>
      <c r="LNV58" s="149"/>
      <c r="LNW58" s="149"/>
      <c r="LNX58" s="149"/>
      <c r="LNY58" s="149"/>
      <c r="LNZ58" s="149"/>
      <c r="LOA58" s="149"/>
      <c r="LOB58" s="149"/>
      <c r="LOC58" s="149"/>
      <c r="LOD58" s="149"/>
      <c r="LOE58" s="149"/>
      <c r="LOF58" s="149"/>
      <c r="LOG58" s="149"/>
      <c r="LOH58" s="149"/>
      <c r="LOI58" s="149"/>
      <c r="LOJ58" s="149"/>
      <c r="LOK58" s="149"/>
      <c r="LOL58" s="149"/>
      <c r="LOM58" s="149"/>
      <c r="LON58" s="149"/>
      <c r="LOO58" s="149"/>
      <c r="LOP58" s="149"/>
      <c r="LOQ58" s="149"/>
      <c r="LOR58" s="149"/>
      <c r="LOS58" s="149"/>
      <c r="LOT58" s="149"/>
      <c r="LOU58" s="149"/>
      <c r="LOV58" s="149"/>
      <c r="LOW58" s="149"/>
      <c r="LOX58" s="149"/>
      <c r="LOY58" s="149"/>
      <c r="LOZ58" s="149"/>
      <c r="LPA58" s="149"/>
      <c r="LPB58" s="149"/>
      <c r="LPC58" s="149"/>
      <c r="LPD58" s="149"/>
      <c r="LPE58" s="149"/>
      <c r="LPF58" s="149"/>
      <c r="LPG58" s="149"/>
      <c r="LPH58" s="149"/>
      <c r="LPI58" s="149"/>
      <c r="LPJ58" s="149"/>
      <c r="LPK58" s="149"/>
      <c r="LPL58" s="149"/>
      <c r="LPM58" s="149"/>
      <c r="LPN58" s="149"/>
      <c r="LPO58" s="149"/>
      <c r="LPP58" s="149"/>
      <c r="LPQ58" s="149"/>
      <c r="LPR58" s="149"/>
      <c r="LPS58" s="149"/>
      <c r="LPT58" s="149"/>
      <c r="LPU58" s="149"/>
      <c r="LPV58" s="149"/>
      <c r="LPW58" s="149"/>
      <c r="LPX58" s="149"/>
      <c r="LPY58" s="149"/>
      <c r="LPZ58" s="149"/>
      <c r="LQA58" s="149"/>
      <c r="LQB58" s="149"/>
      <c r="LQC58" s="149"/>
      <c r="LQD58" s="149"/>
      <c r="LQE58" s="149"/>
      <c r="LQF58" s="149"/>
      <c r="LQG58" s="149"/>
      <c r="LQH58" s="149"/>
      <c r="LQI58" s="149"/>
      <c r="LQJ58" s="149"/>
      <c r="LQK58" s="149"/>
      <c r="LQL58" s="149"/>
      <c r="LQM58" s="149"/>
      <c r="LQN58" s="149"/>
      <c r="LQO58" s="149"/>
      <c r="LQP58" s="149"/>
      <c r="LQQ58" s="149"/>
      <c r="LQR58" s="149"/>
      <c r="LQS58" s="149"/>
      <c r="LQT58" s="149"/>
      <c r="LQU58" s="149"/>
      <c r="LQV58" s="149"/>
      <c r="LQW58" s="149"/>
      <c r="LQX58" s="149"/>
      <c r="LQY58" s="149"/>
      <c r="LQZ58" s="149"/>
      <c r="LRA58" s="149"/>
      <c r="LRB58" s="149"/>
      <c r="LRC58" s="149"/>
      <c r="LRD58" s="149"/>
      <c r="LRE58" s="149"/>
      <c r="LRF58" s="149"/>
      <c r="LRG58" s="149"/>
      <c r="LRH58" s="149"/>
      <c r="LRI58" s="149"/>
      <c r="LRJ58" s="149"/>
      <c r="LRK58" s="149"/>
      <c r="LRL58" s="149"/>
      <c r="LRM58" s="149"/>
      <c r="LRN58" s="149"/>
      <c r="LRO58" s="149"/>
      <c r="LRP58" s="149"/>
      <c r="LRQ58" s="149"/>
      <c r="LRR58" s="149"/>
      <c r="LRS58" s="149"/>
      <c r="LRT58" s="149"/>
      <c r="LRU58" s="149"/>
      <c r="LRV58" s="149"/>
      <c r="LRW58" s="149"/>
      <c r="LRX58" s="149"/>
      <c r="LRY58" s="149"/>
      <c r="LRZ58" s="149"/>
      <c r="LSA58" s="149"/>
      <c r="LSB58" s="149"/>
      <c r="LSC58" s="149"/>
      <c r="LSD58" s="149"/>
      <c r="LSE58" s="149"/>
      <c r="LSF58" s="149"/>
      <c r="LSG58" s="149"/>
      <c r="LSH58" s="149"/>
      <c r="LSI58" s="149"/>
      <c r="LSJ58" s="149"/>
      <c r="LSK58" s="149"/>
      <c r="LSL58" s="149"/>
      <c r="LSM58" s="149"/>
      <c r="LSN58" s="149"/>
      <c r="LSO58" s="149"/>
      <c r="LSP58" s="149"/>
      <c r="LSQ58" s="149"/>
      <c r="LSR58" s="149"/>
      <c r="LSS58" s="149"/>
      <c r="LST58" s="149"/>
      <c r="LSU58" s="149"/>
      <c r="LSV58" s="149"/>
      <c r="LSW58" s="149"/>
      <c r="LSX58" s="149"/>
      <c r="LSY58" s="149"/>
      <c r="LSZ58" s="149"/>
      <c r="LTA58" s="149"/>
      <c r="LTB58" s="149"/>
      <c r="LTC58" s="149"/>
      <c r="LTD58" s="149"/>
      <c r="LTE58" s="149"/>
      <c r="LTF58" s="149"/>
      <c r="LTG58" s="149"/>
      <c r="LTH58" s="149"/>
      <c r="LTI58" s="149"/>
      <c r="LTJ58" s="149"/>
      <c r="LTK58" s="149"/>
      <c r="LTL58" s="149"/>
      <c r="LTM58" s="149"/>
      <c r="LTN58" s="149"/>
      <c r="LTO58" s="149"/>
      <c r="LTP58" s="149"/>
      <c r="LTQ58" s="149"/>
      <c r="LTR58" s="149"/>
      <c r="LTS58" s="149"/>
      <c r="LTT58" s="149"/>
      <c r="LTU58" s="149"/>
      <c r="LTV58" s="149"/>
      <c r="LTW58" s="149"/>
      <c r="LTX58" s="149"/>
      <c r="LTY58" s="149"/>
      <c r="LTZ58" s="149"/>
      <c r="LUA58" s="149"/>
      <c r="LUB58" s="149"/>
      <c r="LUC58" s="149"/>
      <c r="LUD58" s="149"/>
      <c r="LUE58" s="149"/>
      <c r="LUF58" s="149"/>
      <c r="LUG58" s="149"/>
      <c r="LUH58" s="149"/>
      <c r="LUI58" s="149"/>
      <c r="LUJ58" s="149"/>
      <c r="LUK58" s="149"/>
      <c r="LUL58" s="149"/>
      <c r="LUM58" s="149"/>
      <c r="LUN58" s="149"/>
      <c r="LUO58" s="149"/>
      <c r="LUP58" s="149"/>
      <c r="LUQ58" s="149"/>
      <c r="LUR58" s="149"/>
      <c r="LUS58" s="149"/>
      <c r="LUT58" s="149"/>
      <c r="LUU58" s="149"/>
      <c r="LUV58" s="149"/>
      <c r="LUW58" s="149"/>
      <c r="LUX58" s="149"/>
      <c r="LUY58" s="149"/>
      <c r="LUZ58" s="149"/>
      <c r="LVA58" s="149"/>
      <c r="LVB58" s="149"/>
      <c r="LVC58" s="149"/>
      <c r="LVD58" s="149"/>
      <c r="LVE58" s="149"/>
      <c r="LVF58" s="149"/>
      <c r="LVG58" s="149"/>
      <c r="LVH58" s="149"/>
      <c r="LVI58" s="149"/>
      <c r="LVJ58" s="149"/>
      <c r="LVK58" s="149"/>
      <c r="LVL58" s="149"/>
      <c r="LVM58" s="149"/>
      <c r="LVN58" s="149"/>
      <c r="LVO58" s="149"/>
      <c r="LVP58" s="149"/>
      <c r="LVQ58" s="149"/>
      <c r="LVR58" s="149"/>
      <c r="LVS58" s="149"/>
      <c r="LVT58" s="149"/>
      <c r="LVU58" s="149"/>
      <c r="LVV58" s="149"/>
      <c r="LVW58" s="149"/>
      <c r="LVX58" s="149"/>
      <c r="LVY58" s="149"/>
      <c r="LVZ58" s="149"/>
      <c r="LWA58" s="149"/>
      <c r="LWB58" s="149"/>
      <c r="LWC58" s="149"/>
      <c r="LWD58" s="149"/>
      <c r="LWE58" s="149"/>
      <c r="LWF58" s="149"/>
      <c r="LWG58" s="149"/>
      <c r="LWH58" s="149"/>
      <c r="LWI58" s="149"/>
      <c r="LWJ58" s="149"/>
      <c r="LWK58" s="149"/>
      <c r="LWL58" s="149"/>
      <c r="LWM58" s="149"/>
      <c r="LWN58" s="149"/>
      <c r="LWO58" s="149"/>
      <c r="LWP58" s="149"/>
      <c r="LWQ58" s="149"/>
      <c r="LWR58" s="149"/>
      <c r="LWS58" s="149"/>
      <c r="LWT58" s="149"/>
      <c r="LWU58" s="149"/>
      <c r="LWV58" s="149"/>
      <c r="LWW58" s="149"/>
      <c r="LWX58" s="149"/>
      <c r="LWY58" s="149"/>
      <c r="LWZ58" s="149"/>
      <c r="LXA58" s="149"/>
      <c r="LXB58" s="149"/>
      <c r="LXC58" s="149"/>
      <c r="LXD58" s="149"/>
      <c r="LXE58" s="149"/>
      <c r="LXF58" s="149"/>
      <c r="LXG58" s="149"/>
      <c r="LXH58" s="149"/>
      <c r="LXI58" s="149"/>
      <c r="LXJ58" s="149"/>
      <c r="LXK58" s="149"/>
      <c r="LXL58" s="149"/>
      <c r="LXM58" s="149"/>
      <c r="LXN58" s="149"/>
      <c r="LXO58" s="149"/>
      <c r="LXP58" s="149"/>
      <c r="LXQ58" s="149"/>
      <c r="LXR58" s="149"/>
      <c r="LXS58" s="149"/>
      <c r="LXT58" s="149"/>
      <c r="LXU58" s="149"/>
      <c r="LXV58" s="149"/>
      <c r="LXW58" s="149"/>
      <c r="LXX58" s="149"/>
      <c r="LXY58" s="149"/>
      <c r="LXZ58" s="149"/>
      <c r="LYA58" s="149"/>
      <c r="LYB58" s="149"/>
      <c r="LYC58" s="149"/>
      <c r="LYD58" s="149"/>
      <c r="LYE58" s="149"/>
      <c r="LYF58" s="149"/>
      <c r="LYG58" s="149"/>
      <c r="LYH58" s="149"/>
      <c r="LYI58" s="149"/>
      <c r="LYJ58" s="149"/>
      <c r="LYK58" s="149"/>
      <c r="LYL58" s="149"/>
      <c r="LYM58" s="149"/>
      <c r="LYN58" s="149"/>
      <c r="LYO58" s="149"/>
      <c r="LYP58" s="149"/>
      <c r="LYQ58" s="149"/>
      <c r="LYR58" s="149"/>
      <c r="LYS58" s="149"/>
      <c r="LYT58" s="149"/>
      <c r="LYU58" s="149"/>
      <c r="LYV58" s="149"/>
      <c r="LYW58" s="149"/>
      <c r="LYX58" s="149"/>
      <c r="LYY58" s="149"/>
      <c r="LYZ58" s="149"/>
      <c r="LZA58" s="149"/>
      <c r="LZB58" s="149"/>
      <c r="LZC58" s="149"/>
      <c r="LZD58" s="149"/>
      <c r="LZE58" s="149"/>
      <c r="LZF58" s="149"/>
      <c r="LZG58" s="149"/>
      <c r="LZH58" s="149"/>
      <c r="LZI58" s="149"/>
      <c r="LZJ58" s="149"/>
      <c r="LZK58" s="149"/>
      <c r="LZL58" s="149"/>
      <c r="LZM58" s="149"/>
      <c r="LZN58" s="149"/>
      <c r="LZO58" s="149"/>
      <c r="LZP58" s="149"/>
      <c r="LZQ58" s="149"/>
      <c r="LZR58" s="149"/>
      <c r="LZS58" s="149"/>
      <c r="LZT58" s="149"/>
      <c r="LZU58" s="149"/>
      <c r="LZV58" s="149"/>
      <c r="LZW58" s="149"/>
      <c r="LZX58" s="149"/>
      <c r="LZY58" s="149"/>
      <c r="LZZ58" s="149"/>
      <c r="MAA58" s="149"/>
      <c r="MAB58" s="149"/>
      <c r="MAC58" s="149"/>
      <c r="MAD58" s="149"/>
      <c r="MAE58" s="149"/>
      <c r="MAF58" s="149"/>
      <c r="MAG58" s="149"/>
      <c r="MAH58" s="149"/>
      <c r="MAI58" s="149"/>
      <c r="MAJ58" s="149"/>
      <c r="MAK58" s="149"/>
      <c r="MAL58" s="149"/>
      <c r="MAM58" s="149"/>
      <c r="MAN58" s="149"/>
      <c r="MAO58" s="149"/>
      <c r="MAP58" s="149"/>
      <c r="MAQ58" s="149"/>
      <c r="MAR58" s="149"/>
      <c r="MAS58" s="149"/>
      <c r="MAT58" s="149"/>
      <c r="MAU58" s="149"/>
      <c r="MAV58" s="149"/>
      <c r="MAW58" s="149"/>
      <c r="MAX58" s="149"/>
      <c r="MAY58" s="149"/>
      <c r="MAZ58" s="149"/>
      <c r="MBA58" s="149"/>
      <c r="MBB58" s="149"/>
      <c r="MBC58" s="149"/>
      <c r="MBD58" s="149"/>
      <c r="MBE58" s="149"/>
      <c r="MBF58" s="149"/>
      <c r="MBG58" s="149"/>
      <c r="MBH58" s="149"/>
      <c r="MBI58" s="149"/>
      <c r="MBJ58" s="149"/>
      <c r="MBK58" s="149"/>
      <c r="MBL58" s="149"/>
      <c r="MBM58" s="149"/>
      <c r="MBN58" s="149"/>
      <c r="MBO58" s="149"/>
      <c r="MBP58" s="149"/>
      <c r="MBQ58" s="149"/>
      <c r="MBR58" s="149"/>
      <c r="MBS58" s="149"/>
      <c r="MBT58" s="149"/>
      <c r="MBU58" s="149"/>
      <c r="MBV58" s="149"/>
      <c r="MBW58" s="149"/>
      <c r="MBX58" s="149"/>
      <c r="MBY58" s="149"/>
      <c r="MBZ58" s="149"/>
      <c r="MCA58" s="149"/>
      <c r="MCB58" s="149"/>
      <c r="MCC58" s="149"/>
      <c r="MCD58" s="149"/>
      <c r="MCE58" s="149"/>
      <c r="MCF58" s="149"/>
      <c r="MCG58" s="149"/>
      <c r="MCH58" s="149"/>
      <c r="MCI58" s="149"/>
      <c r="MCJ58" s="149"/>
      <c r="MCK58" s="149"/>
      <c r="MCL58" s="149"/>
      <c r="MCM58" s="149"/>
      <c r="MCN58" s="149"/>
      <c r="MCO58" s="149"/>
      <c r="MCP58" s="149"/>
      <c r="MCQ58" s="149"/>
      <c r="MCR58" s="149"/>
      <c r="MCS58" s="149"/>
      <c r="MCT58" s="149"/>
      <c r="MCU58" s="149"/>
      <c r="MCV58" s="149"/>
      <c r="MCW58" s="149"/>
      <c r="MCX58" s="149"/>
      <c r="MCY58" s="149"/>
      <c r="MCZ58" s="149"/>
      <c r="MDA58" s="149"/>
      <c r="MDB58" s="149"/>
      <c r="MDC58" s="149"/>
      <c r="MDD58" s="149"/>
      <c r="MDE58" s="149"/>
      <c r="MDF58" s="149"/>
      <c r="MDG58" s="149"/>
      <c r="MDH58" s="149"/>
      <c r="MDI58" s="149"/>
      <c r="MDJ58" s="149"/>
      <c r="MDK58" s="149"/>
      <c r="MDL58" s="149"/>
      <c r="MDM58" s="149"/>
      <c r="MDN58" s="149"/>
      <c r="MDO58" s="149"/>
      <c r="MDP58" s="149"/>
      <c r="MDQ58" s="149"/>
      <c r="MDR58" s="149"/>
      <c r="MDS58" s="149"/>
      <c r="MDT58" s="149"/>
      <c r="MDU58" s="149"/>
      <c r="MDV58" s="149"/>
      <c r="MDW58" s="149"/>
      <c r="MDX58" s="149"/>
      <c r="MDY58" s="149"/>
      <c r="MDZ58" s="149"/>
      <c r="MEA58" s="149"/>
      <c r="MEB58" s="149"/>
      <c r="MEC58" s="149"/>
      <c r="MED58" s="149"/>
      <c r="MEE58" s="149"/>
      <c r="MEF58" s="149"/>
      <c r="MEG58" s="149"/>
      <c r="MEH58" s="149"/>
      <c r="MEI58" s="149"/>
      <c r="MEJ58" s="149"/>
      <c r="MEK58" s="149"/>
      <c r="MEL58" s="149"/>
      <c r="MEM58" s="149"/>
      <c r="MEN58" s="149"/>
      <c r="MEO58" s="149"/>
      <c r="MEP58" s="149"/>
      <c r="MEQ58" s="149"/>
      <c r="MER58" s="149"/>
      <c r="MES58" s="149"/>
      <c r="MET58" s="149"/>
      <c r="MEU58" s="149"/>
      <c r="MEV58" s="149"/>
      <c r="MEW58" s="149"/>
      <c r="MEX58" s="149"/>
      <c r="MEY58" s="149"/>
      <c r="MEZ58" s="149"/>
      <c r="MFA58" s="149"/>
      <c r="MFB58" s="149"/>
      <c r="MFC58" s="149"/>
      <c r="MFD58" s="149"/>
      <c r="MFE58" s="149"/>
      <c r="MFF58" s="149"/>
      <c r="MFG58" s="149"/>
      <c r="MFH58" s="149"/>
      <c r="MFI58" s="149"/>
      <c r="MFJ58" s="149"/>
      <c r="MFK58" s="149"/>
      <c r="MFL58" s="149"/>
      <c r="MFM58" s="149"/>
      <c r="MFN58" s="149"/>
      <c r="MFO58" s="149"/>
      <c r="MFP58" s="149"/>
      <c r="MFQ58" s="149"/>
      <c r="MFR58" s="149"/>
      <c r="MFS58" s="149"/>
      <c r="MFT58" s="149"/>
      <c r="MFU58" s="149"/>
      <c r="MFV58" s="149"/>
      <c r="MFW58" s="149"/>
      <c r="MFX58" s="149"/>
      <c r="MFY58" s="149"/>
      <c r="MFZ58" s="149"/>
      <c r="MGA58" s="149"/>
      <c r="MGB58" s="149"/>
      <c r="MGC58" s="149"/>
      <c r="MGD58" s="149"/>
      <c r="MGE58" s="149"/>
      <c r="MGF58" s="149"/>
      <c r="MGG58" s="149"/>
      <c r="MGH58" s="149"/>
      <c r="MGI58" s="149"/>
      <c r="MGJ58" s="149"/>
      <c r="MGK58" s="149"/>
      <c r="MGL58" s="149"/>
      <c r="MGM58" s="149"/>
      <c r="MGN58" s="149"/>
      <c r="MGO58" s="149"/>
      <c r="MGP58" s="149"/>
      <c r="MGQ58" s="149"/>
      <c r="MGR58" s="149"/>
      <c r="MGS58" s="149"/>
      <c r="MGT58" s="149"/>
      <c r="MGU58" s="149"/>
      <c r="MGV58" s="149"/>
      <c r="MGW58" s="149"/>
      <c r="MGX58" s="149"/>
      <c r="MGY58" s="149"/>
      <c r="MGZ58" s="149"/>
      <c r="MHA58" s="149"/>
      <c r="MHB58" s="149"/>
      <c r="MHC58" s="149"/>
      <c r="MHD58" s="149"/>
      <c r="MHE58" s="149"/>
      <c r="MHF58" s="149"/>
      <c r="MHG58" s="149"/>
      <c r="MHH58" s="149"/>
      <c r="MHI58" s="149"/>
      <c r="MHJ58" s="149"/>
      <c r="MHK58" s="149"/>
      <c r="MHL58" s="149"/>
      <c r="MHM58" s="149"/>
      <c r="MHN58" s="149"/>
      <c r="MHO58" s="149"/>
      <c r="MHP58" s="149"/>
      <c r="MHQ58" s="149"/>
      <c r="MHR58" s="149"/>
      <c r="MHS58" s="149"/>
      <c r="MHT58" s="149"/>
      <c r="MHU58" s="149"/>
      <c r="MHV58" s="149"/>
      <c r="MHW58" s="149"/>
      <c r="MHX58" s="149"/>
      <c r="MHY58" s="149"/>
      <c r="MHZ58" s="149"/>
      <c r="MIA58" s="149"/>
      <c r="MIB58" s="149"/>
      <c r="MIC58" s="149"/>
      <c r="MID58" s="149"/>
      <c r="MIE58" s="149"/>
      <c r="MIF58" s="149"/>
      <c r="MIG58" s="149"/>
      <c r="MIH58" s="149"/>
      <c r="MII58" s="149"/>
      <c r="MIJ58" s="149"/>
      <c r="MIK58" s="149"/>
      <c r="MIL58" s="149"/>
      <c r="MIM58" s="149"/>
      <c r="MIN58" s="149"/>
      <c r="MIO58" s="149"/>
      <c r="MIP58" s="149"/>
      <c r="MIQ58" s="149"/>
      <c r="MIR58" s="149"/>
      <c r="MIS58" s="149"/>
      <c r="MIT58" s="149"/>
      <c r="MIU58" s="149"/>
      <c r="MIV58" s="149"/>
      <c r="MIW58" s="149"/>
      <c r="MIX58" s="149"/>
      <c r="MIY58" s="149"/>
      <c r="MIZ58" s="149"/>
      <c r="MJA58" s="149"/>
      <c r="MJB58" s="149"/>
      <c r="MJC58" s="149"/>
      <c r="MJD58" s="149"/>
      <c r="MJE58" s="149"/>
      <c r="MJF58" s="149"/>
      <c r="MJG58" s="149"/>
      <c r="MJH58" s="149"/>
      <c r="MJI58" s="149"/>
      <c r="MJJ58" s="149"/>
      <c r="MJK58" s="149"/>
      <c r="MJL58" s="149"/>
      <c r="MJM58" s="149"/>
      <c r="MJN58" s="149"/>
      <c r="MJO58" s="149"/>
      <c r="MJP58" s="149"/>
      <c r="MJQ58" s="149"/>
      <c r="MJR58" s="149"/>
      <c r="MJS58" s="149"/>
      <c r="MJT58" s="149"/>
      <c r="MJU58" s="149"/>
      <c r="MJV58" s="149"/>
      <c r="MJW58" s="149"/>
      <c r="MJX58" s="149"/>
      <c r="MJY58" s="149"/>
      <c r="MJZ58" s="149"/>
      <c r="MKA58" s="149"/>
      <c r="MKB58" s="149"/>
      <c r="MKC58" s="149"/>
      <c r="MKD58" s="149"/>
      <c r="MKE58" s="149"/>
      <c r="MKF58" s="149"/>
      <c r="MKG58" s="149"/>
      <c r="MKH58" s="149"/>
      <c r="MKI58" s="149"/>
      <c r="MKJ58" s="149"/>
      <c r="MKK58" s="149"/>
      <c r="MKL58" s="149"/>
      <c r="MKM58" s="149"/>
      <c r="MKN58" s="149"/>
      <c r="MKO58" s="149"/>
      <c r="MKP58" s="149"/>
      <c r="MKQ58" s="149"/>
      <c r="MKR58" s="149"/>
      <c r="MKS58" s="149"/>
      <c r="MKT58" s="149"/>
      <c r="MKU58" s="149"/>
      <c r="MKV58" s="149"/>
      <c r="MKW58" s="149"/>
      <c r="MKX58" s="149"/>
      <c r="MKY58" s="149"/>
      <c r="MKZ58" s="149"/>
      <c r="MLA58" s="149"/>
      <c r="MLB58" s="149"/>
      <c r="MLC58" s="149"/>
      <c r="MLD58" s="149"/>
      <c r="MLE58" s="149"/>
      <c r="MLF58" s="149"/>
      <c r="MLG58" s="149"/>
      <c r="MLH58" s="149"/>
      <c r="MLI58" s="149"/>
      <c r="MLJ58" s="149"/>
      <c r="MLK58" s="149"/>
      <c r="MLL58" s="149"/>
      <c r="MLM58" s="149"/>
      <c r="MLN58" s="149"/>
      <c r="MLO58" s="149"/>
      <c r="MLP58" s="149"/>
      <c r="MLQ58" s="149"/>
      <c r="MLR58" s="149"/>
      <c r="MLS58" s="149"/>
      <c r="MLT58" s="149"/>
      <c r="MLU58" s="149"/>
      <c r="MLV58" s="149"/>
      <c r="MLW58" s="149"/>
      <c r="MLX58" s="149"/>
      <c r="MLY58" s="149"/>
      <c r="MLZ58" s="149"/>
      <c r="MMA58" s="149"/>
      <c r="MMB58" s="149"/>
      <c r="MMC58" s="149"/>
      <c r="MMD58" s="149"/>
      <c r="MME58" s="149"/>
      <c r="MMF58" s="149"/>
      <c r="MMG58" s="149"/>
      <c r="MMH58" s="149"/>
      <c r="MMI58" s="149"/>
      <c r="MMJ58" s="149"/>
      <c r="MMK58" s="149"/>
      <c r="MML58" s="149"/>
      <c r="MMM58" s="149"/>
      <c r="MMN58" s="149"/>
      <c r="MMO58" s="149"/>
      <c r="MMP58" s="149"/>
      <c r="MMQ58" s="149"/>
      <c r="MMR58" s="149"/>
      <c r="MMS58" s="149"/>
      <c r="MMT58" s="149"/>
      <c r="MMU58" s="149"/>
      <c r="MMV58" s="149"/>
      <c r="MMW58" s="149"/>
      <c r="MMX58" s="149"/>
      <c r="MMY58" s="149"/>
      <c r="MMZ58" s="149"/>
      <c r="MNA58" s="149"/>
      <c r="MNB58" s="149"/>
      <c r="MNC58" s="149"/>
      <c r="MND58" s="149"/>
      <c r="MNE58" s="149"/>
      <c r="MNF58" s="149"/>
      <c r="MNG58" s="149"/>
      <c r="MNH58" s="149"/>
      <c r="MNI58" s="149"/>
      <c r="MNJ58" s="149"/>
      <c r="MNK58" s="149"/>
      <c r="MNL58" s="149"/>
      <c r="MNM58" s="149"/>
      <c r="MNN58" s="149"/>
      <c r="MNO58" s="149"/>
      <c r="MNP58" s="149"/>
      <c r="MNQ58" s="149"/>
      <c r="MNR58" s="149"/>
      <c r="MNS58" s="149"/>
      <c r="MNT58" s="149"/>
      <c r="MNU58" s="149"/>
      <c r="MNV58" s="149"/>
      <c r="MNW58" s="149"/>
      <c r="MNX58" s="149"/>
      <c r="MNY58" s="149"/>
      <c r="MNZ58" s="149"/>
      <c r="MOA58" s="149"/>
      <c r="MOB58" s="149"/>
      <c r="MOC58" s="149"/>
      <c r="MOD58" s="149"/>
      <c r="MOE58" s="149"/>
      <c r="MOF58" s="149"/>
      <c r="MOG58" s="149"/>
      <c r="MOH58" s="149"/>
      <c r="MOI58" s="149"/>
      <c r="MOJ58" s="149"/>
      <c r="MOK58" s="149"/>
      <c r="MOL58" s="149"/>
      <c r="MOM58" s="149"/>
      <c r="MON58" s="149"/>
      <c r="MOO58" s="149"/>
      <c r="MOP58" s="149"/>
      <c r="MOQ58" s="149"/>
      <c r="MOR58" s="149"/>
      <c r="MOS58" s="149"/>
      <c r="MOT58" s="149"/>
      <c r="MOU58" s="149"/>
      <c r="MOV58" s="149"/>
      <c r="MOW58" s="149"/>
      <c r="MOX58" s="149"/>
      <c r="MOY58" s="149"/>
      <c r="MOZ58" s="149"/>
      <c r="MPA58" s="149"/>
      <c r="MPB58" s="149"/>
      <c r="MPC58" s="149"/>
      <c r="MPD58" s="149"/>
      <c r="MPE58" s="149"/>
      <c r="MPF58" s="149"/>
      <c r="MPG58" s="149"/>
      <c r="MPH58" s="149"/>
      <c r="MPI58" s="149"/>
      <c r="MPJ58" s="149"/>
      <c r="MPK58" s="149"/>
      <c r="MPL58" s="149"/>
      <c r="MPM58" s="149"/>
      <c r="MPN58" s="149"/>
      <c r="MPO58" s="149"/>
      <c r="MPP58" s="149"/>
      <c r="MPQ58" s="149"/>
      <c r="MPR58" s="149"/>
      <c r="MPS58" s="149"/>
      <c r="MPT58" s="149"/>
      <c r="MPU58" s="149"/>
      <c r="MPV58" s="149"/>
      <c r="MPW58" s="149"/>
      <c r="MPX58" s="149"/>
      <c r="MPY58" s="149"/>
      <c r="MPZ58" s="149"/>
      <c r="MQA58" s="149"/>
      <c r="MQB58" s="149"/>
      <c r="MQC58" s="149"/>
      <c r="MQD58" s="149"/>
      <c r="MQE58" s="149"/>
      <c r="MQF58" s="149"/>
      <c r="MQG58" s="149"/>
      <c r="MQH58" s="149"/>
      <c r="MQI58" s="149"/>
      <c r="MQJ58" s="149"/>
      <c r="MQK58" s="149"/>
      <c r="MQL58" s="149"/>
      <c r="MQM58" s="149"/>
      <c r="MQN58" s="149"/>
      <c r="MQO58" s="149"/>
      <c r="MQP58" s="149"/>
      <c r="MQQ58" s="149"/>
      <c r="MQR58" s="149"/>
      <c r="MQS58" s="149"/>
      <c r="MQT58" s="149"/>
      <c r="MQU58" s="149"/>
      <c r="MQV58" s="149"/>
      <c r="MQW58" s="149"/>
      <c r="MQX58" s="149"/>
      <c r="MQY58" s="149"/>
      <c r="MQZ58" s="149"/>
      <c r="MRA58" s="149"/>
      <c r="MRB58" s="149"/>
      <c r="MRC58" s="149"/>
      <c r="MRD58" s="149"/>
      <c r="MRE58" s="149"/>
      <c r="MRF58" s="149"/>
      <c r="MRG58" s="149"/>
      <c r="MRH58" s="149"/>
      <c r="MRI58" s="149"/>
      <c r="MRJ58" s="149"/>
      <c r="MRK58" s="149"/>
      <c r="MRL58" s="149"/>
      <c r="MRM58" s="149"/>
      <c r="MRN58" s="149"/>
      <c r="MRO58" s="149"/>
      <c r="MRP58" s="149"/>
      <c r="MRQ58" s="149"/>
      <c r="MRR58" s="149"/>
      <c r="MRS58" s="149"/>
      <c r="MRT58" s="149"/>
      <c r="MRU58" s="149"/>
      <c r="MRV58" s="149"/>
      <c r="MRW58" s="149"/>
      <c r="MRX58" s="149"/>
      <c r="MRY58" s="149"/>
      <c r="MRZ58" s="149"/>
      <c r="MSA58" s="149"/>
      <c r="MSB58" s="149"/>
      <c r="MSC58" s="149"/>
      <c r="MSD58" s="149"/>
      <c r="MSE58" s="149"/>
      <c r="MSF58" s="149"/>
      <c r="MSG58" s="149"/>
      <c r="MSH58" s="149"/>
      <c r="MSI58" s="149"/>
      <c r="MSJ58" s="149"/>
      <c r="MSK58" s="149"/>
      <c r="MSL58" s="149"/>
      <c r="MSM58" s="149"/>
      <c r="MSN58" s="149"/>
      <c r="MSO58" s="149"/>
      <c r="MSP58" s="149"/>
      <c r="MSQ58" s="149"/>
      <c r="MSR58" s="149"/>
      <c r="MSS58" s="149"/>
      <c r="MST58" s="149"/>
      <c r="MSU58" s="149"/>
      <c r="MSV58" s="149"/>
      <c r="MSW58" s="149"/>
      <c r="MSX58" s="149"/>
      <c r="MSY58" s="149"/>
      <c r="MSZ58" s="149"/>
      <c r="MTA58" s="149"/>
      <c r="MTB58" s="149"/>
      <c r="MTC58" s="149"/>
      <c r="MTD58" s="149"/>
      <c r="MTE58" s="149"/>
      <c r="MTF58" s="149"/>
      <c r="MTG58" s="149"/>
      <c r="MTH58" s="149"/>
      <c r="MTI58" s="149"/>
      <c r="MTJ58" s="149"/>
      <c r="MTK58" s="149"/>
      <c r="MTL58" s="149"/>
      <c r="MTM58" s="149"/>
      <c r="MTN58" s="149"/>
      <c r="MTO58" s="149"/>
      <c r="MTP58" s="149"/>
      <c r="MTQ58" s="149"/>
      <c r="MTR58" s="149"/>
      <c r="MTS58" s="149"/>
      <c r="MTT58" s="149"/>
      <c r="MTU58" s="149"/>
      <c r="MTV58" s="149"/>
      <c r="MTW58" s="149"/>
      <c r="MTX58" s="149"/>
      <c r="MTY58" s="149"/>
      <c r="MTZ58" s="149"/>
      <c r="MUA58" s="149"/>
      <c r="MUB58" s="149"/>
      <c r="MUC58" s="149"/>
      <c r="MUD58" s="149"/>
      <c r="MUE58" s="149"/>
      <c r="MUF58" s="149"/>
      <c r="MUG58" s="149"/>
      <c r="MUH58" s="149"/>
      <c r="MUI58" s="149"/>
      <c r="MUJ58" s="149"/>
      <c r="MUK58" s="149"/>
      <c r="MUL58" s="149"/>
      <c r="MUM58" s="149"/>
      <c r="MUN58" s="149"/>
      <c r="MUO58" s="149"/>
      <c r="MUP58" s="149"/>
      <c r="MUQ58" s="149"/>
      <c r="MUR58" s="149"/>
      <c r="MUS58" s="149"/>
      <c r="MUT58" s="149"/>
      <c r="MUU58" s="149"/>
      <c r="MUV58" s="149"/>
      <c r="MUW58" s="149"/>
      <c r="MUX58" s="149"/>
      <c r="MUY58" s="149"/>
      <c r="MUZ58" s="149"/>
      <c r="MVA58" s="149"/>
      <c r="MVB58" s="149"/>
      <c r="MVC58" s="149"/>
      <c r="MVD58" s="149"/>
      <c r="MVE58" s="149"/>
      <c r="MVF58" s="149"/>
      <c r="MVG58" s="149"/>
      <c r="MVH58" s="149"/>
      <c r="MVI58" s="149"/>
      <c r="MVJ58" s="149"/>
      <c r="MVK58" s="149"/>
      <c r="MVL58" s="149"/>
      <c r="MVM58" s="149"/>
      <c r="MVN58" s="149"/>
      <c r="MVO58" s="149"/>
      <c r="MVP58" s="149"/>
      <c r="MVQ58" s="149"/>
      <c r="MVR58" s="149"/>
      <c r="MVS58" s="149"/>
      <c r="MVT58" s="149"/>
      <c r="MVU58" s="149"/>
      <c r="MVV58" s="149"/>
      <c r="MVW58" s="149"/>
      <c r="MVX58" s="149"/>
      <c r="MVY58" s="149"/>
      <c r="MVZ58" s="149"/>
      <c r="MWA58" s="149"/>
      <c r="MWB58" s="149"/>
      <c r="MWC58" s="149"/>
      <c r="MWD58" s="149"/>
      <c r="MWE58" s="149"/>
      <c r="MWF58" s="149"/>
      <c r="MWG58" s="149"/>
      <c r="MWH58" s="149"/>
      <c r="MWI58" s="149"/>
      <c r="MWJ58" s="149"/>
      <c r="MWK58" s="149"/>
      <c r="MWL58" s="149"/>
      <c r="MWM58" s="149"/>
      <c r="MWN58" s="149"/>
      <c r="MWO58" s="149"/>
      <c r="MWP58" s="149"/>
      <c r="MWQ58" s="149"/>
      <c r="MWR58" s="149"/>
      <c r="MWS58" s="149"/>
      <c r="MWT58" s="149"/>
      <c r="MWU58" s="149"/>
      <c r="MWV58" s="149"/>
      <c r="MWW58" s="149"/>
      <c r="MWX58" s="149"/>
      <c r="MWY58" s="149"/>
      <c r="MWZ58" s="149"/>
      <c r="MXA58" s="149"/>
      <c r="MXB58" s="149"/>
      <c r="MXC58" s="149"/>
      <c r="MXD58" s="149"/>
      <c r="MXE58" s="149"/>
      <c r="MXF58" s="149"/>
      <c r="MXG58" s="149"/>
      <c r="MXH58" s="149"/>
      <c r="MXI58" s="149"/>
      <c r="MXJ58" s="149"/>
      <c r="MXK58" s="149"/>
      <c r="MXL58" s="149"/>
      <c r="MXM58" s="149"/>
      <c r="MXN58" s="149"/>
      <c r="MXO58" s="149"/>
      <c r="MXP58" s="149"/>
      <c r="MXQ58" s="149"/>
      <c r="MXR58" s="149"/>
      <c r="MXS58" s="149"/>
      <c r="MXT58" s="149"/>
      <c r="MXU58" s="149"/>
      <c r="MXV58" s="149"/>
      <c r="MXW58" s="149"/>
      <c r="MXX58" s="149"/>
      <c r="MXY58" s="149"/>
      <c r="MXZ58" s="149"/>
      <c r="MYA58" s="149"/>
      <c r="MYB58" s="149"/>
      <c r="MYC58" s="149"/>
      <c r="MYD58" s="149"/>
      <c r="MYE58" s="149"/>
      <c r="MYF58" s="149"/>
      <c r="MYG58" s="149"/>
      <c r="MYH58" s="149"/>
      <c r="MYI58" s="149"/>
      <c r="MYJ58" s="149"/>
      <c r="MYK58" s="149"/>
      <c r="MYL58" s="149"/>
      <c r="MYM58" s="149"/>
      <c r="MYN58" s="149"/>
      <c r="MYO58" s="149"/>
      <c r="MYP58" s="149"/>
      <c r="MYQ58" s="149"/>
      <c r="MYR58" s="149"/>
      <c r="MYS58" s="149"/>
      <c r="MYT58" s="149"/>
      <c r="MYU58" s="149"/>
      <c r="MYV58" s="149"/>
      <c r="MYW58" s="149"/>
      <c r="MYX58" s="149"/>
      <c r="MYY58" s="149"/>
      <c r="MYZ58" s="149"/>
      <c r="MZA58" s="149"/>
      <c r="MZB58" s="149"/>
      <c r="MZC58" s="149"/>
      <c r="MZD58" s="149"/>
      <c r="MZE58" s="149"/>
      <c r="MZF58" s="149"/>
      <c r="MZG58" s="149"/>
      <c r="MZH58" s="149"/>
      <c r="MZI58" s="149"/>
      <c r="MZJ58" s="149"/>
      <c r="MZK58" s="149"/>
      <c r="MZL58" s="149"/>
      <c r="MZM58" s="149"/>
      <c r="MZN58" s="149"/>
      <c r="MZO58" s="149"/>
      <c r="MZP58" s="149"/>
      <c r="MZQ58" s="149"/>
      <c r="MZR58" s="149"/>
      <c r="MZS58" s="149"/>
      <c r="MZT58" s="149"/>
      <c r="MZU58" s="149"/>
      <c r="MZV58" s="149"/>
      <c r="MZW58" s="149"/>
      <c r="MZX58" s="149"/>
      <c r="MZY58" s="149"/>
      <c r="MZZ58" s="149"/>
      <c r="NAA58" s="149"/>
      <c r="NAB58" s="149"/>
      <c r="NAC58" s="149"/>
      <c r="NAD58" s="149"/>
      <c r="NAE58" s="149"/>
      <c r="NAF58" s="149"/>
      <c r="NAG58" s="149"/>
      <c r="NAH58" s="149"/>
      <c r="NAI58" s="149"/>
      <c r="NAJ58" s="149"/>
      <c r="NAK58" s="149"/>
      <c r="NAL58" s="149"/>
      <c r="NAM58" s="149"/>
      <c r="NAN58" s="149"/>
      <c r="NAO58" s="149"/>
      <c r="NAP58" s="149"/>
      <c r="NAQ58" s="149"/>
      <c r="NAR58" s="149"/>
      <c r="NAS58" s="149"/>
      <c r="NAT58" s="149"/>
      <c r="NAU58" s="149"/>
      <c r="NAV58" s="149"/>
      <c r="NAW58" s="149"/>
      <c r="NAX58" s="149"/>
      <c r="NAY58" s="149"/>
      <c r="NAZ58" s="149"/>
      <c r="NBA58" s="149"/>
      <c r="NBB58" s="149"/>
      <c r="NBC58" s="149"/>
      <c r="NBD58" s="149"/>
      <c r="NBE58" s="149"/>
      <c r="NBF58" s="149"/>
      <c r="NBG58" s="149"/>
      <c r="NBH58" s="149"/>
      <c r="NBI58" s="149"/>
      <c r="NBJ58" s="149"/>
      <c r="NBK58" s="149"/>
      <c r="NBL58" s="149"/>
      <c r="NBM58" s="149"/>
      <c r="NBN58" s="149"/>
      <c r="NBO58" s="149"/>
      <c r="NBP58" s="149"/>
      <c r="NBQ58" s="149"/>
      <c r="NBR58" s="149"/>
      <c r="NBS58" s="149"/>
      <c r="NBT58" s="149"/>
      <c r="NBU58" s="149"/>
      <c r="NBV58" s="149"/>
      <c r="NBW58" s="149"/>
      <c r="NBX58" s="149"/>
      <c r="NBY58" s="149"/>
      <c r="NBZ58" s="149"/>
      <c r="NCA58" s="149"/>
      <c r="NCB58" s="149"/>
      <c r="NCC58" s="149"/>
      <c r="NCD58" s="149"/>
      <c r="NCE58" s="149"/>
      <c r="NCF58" s="149"/>
      <c r="NCG58" s="149"/>
      <c r="NCH58" s="149"/>
      <c r="NCI58" s="149"/>
      <c r="NCJ58" s="149"/>
      <c r="NCK58" s="149"/>
      <c r="NCL58" s="149"/>
      <c r="NCM58" s="149"/>
      <c r="NCN58" s="149"/>
      <c r="NCO58" s="149"/>
      <c r="NCP58" s="149"/>
      <c r="NCQ58" s="149"/>
      <c r="NCR58" s="149"/>
      <c r="NCS58" s="149"/>
      <c r="NCT58" s="149"/>
      <c r="NCU58" s="149"/>
      <c r="NCV58" s="149"/>
      <c r="NCW58" s="149"/>
      <c r="NCX58" s="149"/>
      <c r="NCY58" s="149"/>
      <c r="NCZ58" s="149"/>
      <c r="NDA58" s="149"/>
      <c r="NDB58" s="149"/>
      <c r="NDC58" s="149"/>
      <c r="NDD58" s="149"/>
      <c r="NDE58" s="149"/>
      <c r="NDF58" s="149"/>
      <c r="NDG58" s="149"/>
      <c r="NDH58" s="149"/>
      <c r="NDI58" s="149"/>
      <c r="NDJ58" s="149"/>
      <c r="NDK58" s="149"/>
      <c r="NDL58" s="149"/>
      <c r="NDM58" s="149"/>
      <c r="NDN58" s="149"/>
      <c r="NDO58" s="149"/>
      <c r="NDP58" s="149"/>
      <c r="NDQ58" s="149"/>
      <c r="NDR58" s="149"/>
      <c r="NDS58" s="149"/>
      <c r="NDT58" s="149"/>
      <c r="NDU58" s="149"/>
      <c r="NDV58" s="149"/>
      <c r="NDW58" s="149"/>
      <c r="NDX58" s="149"/>
      <c r="NDY58" s="149"/>
      <c r="NDZ58" s="149"/>
      <c r="NEA58" s="149"/>
      <c r="NEB58" s="149"/>
      <c r="NEC58" s="149"/>
      <c r="NED58" s="149"/>
      <c r="NEE58" s="149"/>
      <c r="NEF58" s="149"/>
      <c r="NEG58" s="149"/>
      <c r="NEH58" s="149"/>
      <c r="NEI58" s="149"/>
      <c r="NEJ58" s="149"/>
      <c r="NEK58" s="149"/>
      <c r="NEL58" s="149"/>
      <c r="NEM58" s="149"/>
      <c r="NEN58" s="149"/>
      <c r="NEO58" s="149"/>
      <c r="NEP58" s="149"/>
      <c r="NEQ58" s="149"/>
      <c r="NER58" s="149"/>
      <c r="NES58" s="149"/>
      <c r="NET58" s="149"/>
      <c r="NEU58" s="149"/>
      <c r="NEV58" s="149"/>
      <c r="NEW58" s="149"/>
      <c r="NEX58" s="149"/>
      <c r="NEY58" s="149"/>
      <c r="NEZ58" s="149"/>
      <c r="NFA58" s="149"/>
      <c r="NFB58" s="149"/>
      <c r="NFC58" s="149"/>
      <c r="NFD58" s="149"/>
      <c r="NFE58" s="149"/>
      <c r="NFF58" s="149"/>
      <c r="NFG58" s="149"/>
      <c r="NFH58" s="149"/>
      <c r="NFI58" s="149"/>
      <c r="NFJ58" s="149"/>
      <c r="NFK58" s="149"/>
      <c r="NFL58" s="149"/>
      <c r="NFM58" s="149"/>
      <c r="NFN58" s="149"/>
      <c r="NFO58" s="149"/>
      <c r="NFP58" s="149"/>
      <c r="NFQ58" s="149"/>
      <c r="NFR58" s="149"/>
      <c r="NFS58" s="149"/>
      <c r="NFT58" s="149"/>
      <c r="NFU58" s="149"/>
      <c r="NFV58" s="149"/>
      <c r="NFW58" s="149"/>
      <c r="NFX58" s="149"/>
      <c r="NFY58" s="149"/>
      <c r="NFZ58" s="149"/>
      <c r="NGA58" s="149"/>
      <c r="NGB58" s="149"/>
      <c r="NGC58" s="149"/>
      <c r="NGD58" s="149"/>
      <c r="NGE58" s="149"/>
      <c r="NGF58" s="149"/>
      <c r="NGG58" s="149"/>
      <c r="NGH58" s="149"/>
      <c r="NGI58" s="149"/>
      <c r="NGJ58" s="149"/>
      <c r="NGK58" s="149"/>
      <c r="NGL58" s="149"/>
      <c r="NGM58" s="149"/>
      <c r="NGN58" s="149"/>
      <c r="NGO58" s="149"/>
      <c r="NGP58" s="149"/>
      <c r="NGQ58" s="149"/>
      <c r="NGR58" s="149"/>
      <c r="NGS58" s="149"/>
      <c r="NGT58" s="149"/>
      <c r="NGU58" s="149"/>
      <c r="NGV58" s="149"/>
      <c r="NGW58" s="149"/>
      <c r="NGX58" s="149"/>
      <c r="NGY58" s="149"/>
      <c r="NGZ58" s="149"/>
      <c r="NHA58" s="149"/>
      <c r="NHB58" s="149"/>
      <c r="NHC58" s="149"/>
      <c r="NHD58" s="149"/>
      <c r="NHE58" s="149"/>
      <c r="NHF58" s="149"/>
      <c r="NHG58" s="149"/>
      <c r="NHH58" s="149"/>
      <c r="NHI58" s="149"/>
      <c r="NHJ58" s="149"/>
      <c r="NHK58" s="149"/>
      <c r="NHL58" s="149"/>
      <c r="NHM58" s="149"/>
      <c r="NHN58" s="149"/>
      <c r="NHO58" s="149"/>
      <c r="NHP58" s="149"/>
      <c r="NHQ58" s="149"/>
      <c r="NHR58" s="149"/>
      <c r="NHS58" s="149"/>
      <c r="NHT58" s="149"/>
      <c r="NHU58" s="149"/>
      <c r="NHV58" s="149"/>
      <c r="NHW58" s="149"/>
      <c r="NHX58" s="149"/>
      <c r="NHY58" s="149"/>
      <c r="NHZ58" s="149"/>
      <c r="NIA58" s="149"/>
      <c r="NIB58" s="149"/>
      <c r="NIC58" s="149"/>
      <c r="NID58" s="149"/>
      <c r="NIE58" s="149"/>
      <c r="NIF58" s="149"/>
      <c r="NIG58" s="149"/>
      <c r="NIH58" s="149"/>
      <c r="NII58" s="149"/>
      <c r="NIJ58" s="149"/>
      <c r="NIK58" s="149"/>
      <c r="NIL58" s="149"/>
      <c r="NIM58" s="149"/>
      <c r="NIN58" s="149"/>
      <c r="NIO58" s="149"/>
      <c r="NIP58" s="149"/>
      <c r="NIQ58" s="149"/>
      <c r="NIR58" s="149"/>
      <c r="NIS58" s="149"/>
      <c r="NIT58" s="149"/>
      <c r="NIU58" s="149"/>
      <c r="NIV58" s="149"/>
      <c r="NIW58" s="149"/>
      <c r="NIX58" s="149"/>
      <c r="NIY58" s="149"/>
      <c r="NIZ58" s="149"/>
      <c r="NJA58" s="149"/>
      <c r="NJB58" s="149"/>
      <c r="NJC58" s="149"/>
      <c r="NJD58" s="149"/>
      <c r="NJE58" s="149"/>
      <c r="NJF58" s="149"/>
      <c r="NJG58" s="149"/>
      <c r="NJH58" s="149"/>
      <c r="NJI58" s="149"/>
      <c r="NJJ58" s="149"/>
      <c r="NJK58" s="149"/>
      <c r="NJL58" s="149"/>
      <c r="NJM58" s="149"/>
      <c r="NJN58" s="149"/>
      <c r="NJO58" s="149"/>
      <c r="NJP58" s="149"/>
      <c r="NJQ58" s="149"/>
      <c r="NJR58" s="149"/>
      <c r="NJS58" s="149"/>
      <c r="NJT58" s="149"/>
      <c r="NJU58" s="149"/>
      <c r="NJV58" s="149"/>
      <c r="NJW58" s="149"/>
      <c r="NJX58" s="149"/>
      <c r="NJY58" s="149"/>
      <c r="NJZ58" s="149"/>
      <c r="NKA58" s="149"/>
      <c r="NKB58" s="149"/>
      <c r="NKC58" s="149"/>
      <c r="NKD58" s="149"/>
      <c r="NKE58" s="149"/>
      <c r="NKF58" s="149"/>
      <c r="NKG58" s="149"/>
      <c r="NKH58" s="149"/>
      <c r="NKI58" s="149"/>
      <c r="NKJ58" s="149"/>
      <c r="NKK58" s="149"/>
      <c r="NKL58" s="149"/>
      <c r="NKM58" s="149"/>
      <c r="NKN58" s="149"/>
      <c r="NKO58" s="149"/>
      <c r="NKP58" s="149"/>
      <c r="NKQ58" s="149"/>
      <c r="NKR58" s="149"/>
      <c r="NKS58" s="149"/>
      <c r="NKT58" s="149"/>
      <c r="NKU58" s="149"/>
      <c r="NKV58" s="149"/>
      <c r="NKW58" s="149"/>
      <c r="NKX58" s="149"/>
      <c r="NKY58" s="149"/>
      <c r="NKZ58" s="149"/>
      <c r="NLA58" s="149"/>
      <c r="NLB58" s="149"/>
      <c r="NLC58" s="149"/>
      <c r="NLD58" s="149"/>
      <c r="NLE58" s="149"/>
      <c r="NLF58" s="149"/>
      <c r="NLG58" s="149"/>
      <c r="NLH58" s="149"/>
      <c r="NLI58" s="149"/>
      <c r="NLJ58" s="149"/>
      <c r="NLK58" s="149"/>
      <c r="NLL58" s="149"/>
      <c r="NLM58" s="149"/>
      <c r="NLN58" s="149"/>
      <c r="NLO58" s="149"/>
      <c r="NLP58" s="149"/>
      <c r="NLQ58" s="149"/>
      <c r="NLR58" s="149"/>
      <c r="NLS58" s="149"/>
      <c r="NLT58" s="149"/>
      <c r="NLU58" s="149"/>
      <c r="NLV58" s="149"/>
      <c r="NLW58" s="149"/>
      <c r="NLX58" s="149"/>
      <c r="NLY58" s="149"/>
      <c r="NLZ58" s="149"/>
      <c r="NMA58" s="149"/>
      <c r="NMB58" s="149"/>
      <c r="NMC58" s="149"/>
      <c r="NMD58" s="149"/>
      <c r="NME58" s="149"/>
      <c r="NMF58" s="149"/>
      <c r="NMG58" s="149"/>
      <c r="NMH58" s="149"/>
      <c r="NMI58" s="149"/>
      <c r="NMJ58" s="149"/>
      <c r="NMK58" s="149"/>
      <c r="NML58" s="149"/>
      <c r="NMM58" s="149"/>
      <c r="NMN58" s="149"/>
      <c r="NMO58" s="149"/>
      <c r="NMP58" s="149"/>
      <c r="NMQ58" s="149"/>
      <c r="NMR58" s="149"/>
      <c r="NMS58" s="149"/>
      <c r="NMT58" s="149"/>
      <c r="NMU58" s="149"/>
      <c r="NMV58" s="149"/>
      <c r="NMW58" s="149"/>
      <c r="NMX58" s="149"/>
      <c r="NMY58" s="149"/>
      <c r="NMZ58" s="149"/>
      <c r="NNA58" s="149"/>
      <c r="NNB58" s="149"/>
      <c r="NNC58" s="149"/>
      <c r="NND58" s="149"/>
      <c r="NNE58" s="149"/>
      <c r="NNF58" s="149"/>
      <c r="NNG58" s="149"/>
      <c r="NNH58" s="149"/>
      <c r="NNI58" s="149"/>
      <c r="NNJ58" s="149"/>
      <c r="NNK58" s="149"/>
      <c r="NNL58" s="149"/>
      <c r="NNM58" s="149"/>
      <c r="NNN58" s="149"/>
      <c r="NNO58" s="149"/>
      <c r="NNP58" s="149"/>
      <c r="NNQ58" s="149"/>
      <c r="NNR58" s="149"/>
      <c r="NNS58" s="149"/>
      <c r="NNT58" s="149"/>
      <c r="NNU58" s="149"/>
      <c r="NNV58" s="149"/>
      <c r="NNW58" s="149"/>
      <c r="NNX58" s="149"/>
      <c r="NNY58" s="149"/>
      <c r="NNZ58" s="149"/>
      <c r="NOA58" s="149"/>
      <c r="NOB58" s="149"/>
      <c r="NOC58" s="149"/>
      <c r="NOD58" s="149"/>
      <c r="NOE58" s="149"/>
      <c r="NOF58" s="149"/>
      <c r="NOG58" s="149"/>
      <c r="NOH58" s="149"/>
      <c r="NOI58" s="149"/>
      <c r="NOJ58" s="149"/>
      <c r="NOK58" s="149"/>
      <c r="NOL58" s="149"/>
      <c r="NOM58" s="149"/>
      <c r="NON58" s="149"/>
      <c r="NOO58" s="149"/>
      <c r="NOP58" s="149"/>
      <c r="NOQ58" s="149"/>
      <c r="NOR58" s="149"/>
      <c r="NOS58" s="149"/>
      <c r="NOT58" s="149"/>
      <c r="NOU58" s="149"/>
      <c r="NOV58" s="149"/>
      <c r="NOW58" s="149"/>
      <c r="NOX58" s="149"/>
      <c r="NOY58" s="149"/>
      <c r="NOZ58" s="149"/>
      <c r="NPA58" s="149"/>
      <c r="NPB58" s="149"/>
      <c r="NPC58" s="149"/>
      <c r="NPD58" s="149"/>
      <c r="NPE58" s="149"/>
      <c r="NPF58" s="149"/>
      <c r="NPG58" s="149"/>
      <c r="NPH58" s="149"/>
      <c r="NPI58" s="149"/>
      <c r="NPJ58" s="149"/>
      <c r="NPK58" s="149"/>
      <c r="NPL58" s="149"/>
      <c r="NPM58" s="149"/>
      <c r="NPN58" s="149"/>
      <c r="NPO58" s="149"/>
      <c r="NPP58" s="149"/>
      <c r="NPQ58" s="149"/>
      <c r="NPR58" s="149"/>
      <c r="NPS58" s="149"/>
      <c r="NPT58" s="149"/>
      <c r="NPU58" s="149"/>
      <c r="NPV58" s="149"/>
      <c r="NPW58" s="149"/>
      <c r="NPX58" s="149"/>
      <c r="NPY58" s="149"/>
      <c r="NPZ58" s="149"/>
      <c r="NQA58" s="149"/>
      <c r="NQB58" s="149"/>
      <c r="NQC58" s="149"/>
      <c r="NQD58" s="149"/>
      <c r="NQE58" s="149"/>
      <c r="NQF58" s="149"/>
      <c r="NQG58" s="149"/>
      <c r="NQH58" s="149"/>
      <c r="NQI58" s="149"/>
      <c r="NQJ58" s="149"/>
      <c r="NQK58" s="149"/>
      <c r="NQL58" s="149"/>
      <c r="NQM58" s="149"/>
      <c r="NQN58" s="149"/>
      <c r="NQO58" s="149"/>
      <c r="NQP58" s="149"/>
      <c r="NQQ58" s="149"/>
      <c r="NQR58" s="149"/>
      <c r="NQS58" s="149"/>
      <c r="NQT58" s="149"/>
      <c r="NQU58" s="149"/>
      <c r="NQV58" s="149"/>
      <c r="NQW58" s="149"/>
      <c r="NQX58" s="149"/>
      <c r="NQY58" s="149"/>
      <c r="NQZ58" s="149"/>
      <c r="NRA58" s="149"/>
      <c r="NRB58" s="149"/>
      <c r="NRC58" s="149"/>
      <c r="NRD58" s="149"/>
      <c r="NRE58" s="149"/>
      <c r="NRF58" s="149"/>
      <c r="NRG58" s="149"/>
      <c r="NRH58" s="149"/>
      <c r="NRI58" s="149"/>
      <c r="NRJ58" s="149"/>
      <c r="NRK58" s="149"/>
      <c r="NRL58" s="149"/>
      <c r="NRM58" s="149"/>
      <c r="NRN58" s="149"/>
      <c r="NRO58" s="149"/>
      <c r="NRP58" s="149"/>
      <c r="NRQ58" s="149"/>
      <c r="NRR58" s="149"/>
      <c r="NRS58" s="149"/>
      <c r="NRT58" s="149"/>
      <c r="NRU58" s="149"/>
      <c r="NRV58" s="149"/>
      <c r="NRW58" s="149"/>
      <c r="NRX58" s="149"/>
      <c r="NRY58" s="149"/>
      <c r="NRZ58" s="149"/>
      <c r="NSA58" s="149"/>
      <c r="NSB58" s="149"/>
      <c r="NSC58" s="149"/>
      <c r="NSD58" s="149"/>
      <c r="NSE58" s="149"/>
      <c r="NSF58" s="149"/>
      <c r="NSG58" s="149"/>
      <c r="NSH58" s="149"/>
      <c r="NSI58" s="149"/>
      <c r="NSJ58" s="149"/>
      <c r="NSK58" s="149"/>
      <c r="NSL58" s="149"/>
      <c r="NSM58" s="149"/>
      <c r="NSN58" s="149"/>
      <c r="NSO58" s="149"/>
      <c r="NSP58" s="149"/>
      <c r="NSQ58" s="149"/>
      <c r="NSR58" s="149"/>
      <c r="NSS58" s="149"/>
      <c r="NST58" s="149"/>
      <c r="NSU58" s="149"/>
      <c r="NSV58" s="149"/>
      <c r="NSW58" s="149"/>
      <c r="NSX58" s="149"/>
      <c r="NSY58" s="149"/>
      <c r="NSZ58" s="149"/>
      <c r="NTA58" s="149"/>
      <c r="NTB58" s="149"/>
      <c r="NTC58" s="149"/>
      <c r="NTD58" s="149"/>
      <c r="NTE58" s="149"/>
      <c r="NTF58" s="149"/>
      <c r="NTG58" s="149"/>
      <c r="NTH58" s="149"/>
      <c r="NTI58" s="149"/>
      <c r="NTJ58" s="149"/>
      <c r="NTK58" s="149"/>
      <c r="NTL58" s="149"/>
      <c r="NTM58" s="149"/>
      <c r="NTN58" s="149"/>
      <c r="NTO58" s="149"/>
      <c r="NTP58" s="149"/>
      <c r="NTQ58" s="149"/>
      <c r="NTR58" s="149"/>
      <c r="NTS58" s="149"/>
      <c r="NTT58" s="149"/>
      <c r="NTU58" s="149"/>
      <c r="NTV58" s="149"/>
      <c r="NTW58" s="149"/>
      <c r="NTX58" s="149"/>
      <c r="NTY58" s="149"/>
      <c r="NTZ58" s="149"/>
      <c r="NUA58" s="149"/>
      <c r="NUB58" s="149"/>
      <c r="NUC58" s="149"/>
      <c r="NUD58" s="149"/>
      <c r="NUE58" s="149"/>
      <c r="NUF58" s="149"/>
      <c r="NUG58" s="149"/>
      <c r="NUH58" s="149"/>
      <c r="NUI58" s="149"/>
      <c r="NUJ58" s="149"/>
      <c r="NUK58" s="149"/>
      <c r="NUL58" s="149"/>
      <c r="NUM58" s="149"/>
      <c r="NUN58" s="149"/>
      <c r="NUO58" s="149"/>
      <c r="NUP58" s="149"/>
      <c r="NUQ58" s="149"/>
      <c r="NUR58" s="149"/>
      <c r="NUS58" s="149"/>
      <c r="NUT58" s="149"/>
      <c r="NUU58" s="149"/>
      <c r="NUV58" s="149"/>
      <c r="NUW58" s="149"/>
      <c r="NUX58" s="149"/>
      <c r="NUY58" s="149"/>
      <c r="NUZ58" s="149"/>
      <c r="NVA58" s="149"/>
      <c r="NVB58" s="149"/>
      <c r="NVC58" s="149"/>
      <c r="NVD58" s="149"/>
      <c r="NVE58" s="149"/>
      <c r="NVF58" s="149"/>
      <c r="NVG58" s="149"/>
      <c r="NVH58" s="149"/>
      <c r="NVI58" s="149"/>
      <c r="NVJ58" s="149"/>
      <c r="NVK58" s="149"/>
      <c r="NVL58" s="149"/>
      <c r="NVM58" s="149"/>
      <c r="NVN58" s="149"/>
      <c r="NVO58" s="149"/>
      <c r="NVP58" s="149"/>
      <c r="NVQ58" s="149"/>
      <c r="NVR58" s="149"/>
      <c r="NVS58" s="149"/>
      <c r="NVT58" s="149"/>
      <c r="NVU58" s="149"/>
      <c r="NVV58" s="149"/>
      <c r="NVW58" s="149"/>
      <c r="NVX58" s="149"/>
      <c r="NVY58" s="149"/>
      <c r="NVZ58" s="149"/>
      <c r="NWA58" s="149"/>
      <c r="NWB58" s="149"/>
      <c r="NWC58" s="149"/>
      <c r="NWD58" s="149"/>
      <c r="NWE58" s="149"/>
      <c r="NWF58" s="149"/>
      <c r="NWG58" s="149"/>
      <c r="NWH58" s="149"/>
      <c r="NWI58" s="149"/>
      <c r="NWJ58" s="149"/>
      <c r="NWK58" s="149"/>
      <c r="NWL58" s="149"/>
      <c r="NWM58" s="149"/>
      <c r="NWN58" s="149"/>
      <c r="NWO58" s="149"/>
      <c r="NWP58" s="149"/>
      <c r="NWQ58" s="149"/>
      <c r="NWR58" s="149"/>
      <c r="NWS58" s="149"/>
      <c r="NWT58" s="149"/>
      <c r="NWU58" s="149"/>
      <c r="NWV58" s="149"/>
      <c r="NWW58" s="149"/>
      <c r="NWX58" s="149"/>
      <c r="NWY58" s="149"/>
      <c r="NWZ58" s="149"/>
      <c r="NXA58" s="149"/>
      <c r="NXB58" s="149"/>
      <c r="NXC58" s="149"/>
      <c r="NXD58" s="149"/>
      <c r="NXE58" s="149"/>
      <c r="NXF58" s="149"/>
      <c r="NXG58" s="149"/>
      <c r="NXH58" s="149"/>
      <c r="NXI58" s="149"/>
      <c r="NXJ58" s="149"/>
      <c r="NXK58" s="149"/>
      <c r="NXL58" s="149"/>
      <c r="NXM58" s="149"/>
      <c r="NXN58" s="149"/>
      <c r="NXO58" s="149"/>
      <c r="NXP58" s="149"/>
      <c r="NXQ58" s="149"/>
      <c r="NXR58" s="149"/>
      <c r="NXS58" s="149"/>
      <c r="NXT58" s="149"/>
      <c r="NXU58" s="149"/>
      <c r="NXV58" s="149"/>
      <c r="NXW58" s="149"/>
      <c r="NXX58" s="149"/>
      <c r="NXY58" s="149"/>
      <c r="NXZ58" s="149"/>
      <c r="NYA58" s="149"/>
      <c r="NYB58" s="149"/>
      <c r="NYC58" s="149"/>
      <c r="NYD58" s="149"/>
      <c r="NYE58" s="149"/>
      <c r="NYF58" s="149"/>
      <c r="NYG58" s="149"/>
      <c r="NYH58" s="149"/>
      <c r="NYI58" s="149"/>
      <c r="NYJ58" s="149"/>
      <c r="NYK58" s="149"/>
      <c r="NYL58" s="149"/>
      <c r="NYM58" s="149"/>
      <c r="NYN58" s="149"/>
      <c r="NYO58" s="149"/>
      <c r="NYP58" s="149"/>
      <c r="NYQ58" s="149"/>
      <c r="NYR58" s="149"/>
      <c r="NYS58" s="149"/>
      <c r="NYT58" s="149"/>
      <c r="NYU58" s="149"/>
      <c r="NYV58" s="149"/>
      <c r="NYW58" s="149"/>
      <c r="NYX58" s="149"/>
      <c r="NYY58" s="149"/>
      <c r="NYZ58" s="149"/>
      <c r="NZA58" s="149"/>
      <c r="NZB58" s="149"/>
      <c r="NZC58" s="149"/>
      <c r="NZD58" s="149"/>
      <c r="NZE58" s="149"/>
      <c r="NZF58" s="149"/>
      <c r="NZG58" s="149"/>
      <c r="NZH58" s="149"/>
      <c r="NZI58" s="149"/>
      <c r="NZJ58" s="149"/>
      <c r="NZK58" s="149"/>
      <c r="NZL58" s="149"/>
      <c r="NZM58" s="149"/>
      <c r="NZN58" s="149"/>
      <c r="NZO58" s="149"/>
      <c r="NZP58" s="149"/>
      <c r="NZQ58" s="149"/>
      <c r="NZR58" s="149"/>
      <c r="NZS58" s="149"/>
      <c r="NZT58" s="149"/>
      <c r="NZU58" s="149"/>
      <c r="NZV58" s="149"/>
      <c r="NZW58" s="149"/>
      <c r="NZX58" s="149"/>
      <c r="NZY58" s="149"/>
      <c r="NZZ58" s="149"/>
      <c r="OAA58" s="149"/>
      <c r="OAB58" s="149"/>
      <c r="OAC58" s="149"/>
      <c r="OAD58" s="149"/>
      <c r="OAE58" s="149"/>
      <c r="OAF58" s="149"/>
      <c r="OAG58" s="149"/>
      <c r="OAH58" s="149"/>
      <c r="OAI58" s="149"/>
      <c r="OAJ58" s="149"/>
      <c r="OAK58" s="149"/>
      <c r="OAL58" s="149"/>
      <c r="OAM58" s="149"/>
      <c r="OAN58" s="149"/>
      <c r="OAO58" s="149"/>
      <c r="OAP58" s="149"/>
      <c r="OAQ58" s="149"/>
      <c r="OAR58" s="149"/>
      <c r="OAS58" s="149"/>
      <c r="OAT58" s="149"/>
      <c r="OAU58" s="149"/>
      <c r="OAV58" s="149"/>
      <c r="OAW58" s="149"/>
      <c r="OAX58" s="149"/>
      <c r="OAY58" s="149"/>
      <c r="OAZ58" s="149"/>
      <c r="OBA58" s="149"/>
      <c r="OBB58" s="149"/>
      <c r="OBC58" s="149"/>
      <c r="OBD58" s="149"/>
      <c r="OBE58" s="149"/>
      <c r="OBF58" s="149"/>
      <c r="OBG58" s="149"/>
      <c r="OBH58" s="149"/>
      <c r="OBI58" s="149"/>
      <c r="OBJ58" s="149"/>
      <c r="OBK58" s="149"/>
      <c r="OBL58" s="149"/>
      <c r="OBM58" s="149"/>
      <c r="OBN58" s="149"/>
      <c r="OBO58" s="149"/>
      <c r="OBP58" s="149"/>
      <c r="OBQ58" s="149"/>
      <c r="OBR58" s="149"/>
      <c r="OBS58" s="149"/>
      <c r="OBT58" s="149"/>
      <c r="OBU58" s="149"/>
      <c r="OBV58" s="149"/>
      <c r="OBW58" s="149"/>
      <c r="OBX58" s="149"/>
      <c r="OBY58" s="149"/>
      <c r="OBZ58" s="149"/>
      <c r="OCA58" s="149"/>
      <c r="OCB58" s="149"/>
      <c r="OCC58" s="149"/>
      <c r="OCD58" s="149"/>
      <c r="OCE58" s="149"/>
      <c r="OCF58" s="149"/>
      <c r="OCG58" s="149"/>
      <c r="OCH58" s="149"/>
      <c r="OCI58" s="149"/>
      <c r="OCJ58" s="149"/>
      <c r="OCK58" s="149"/>
      <c r="OCL58" s="149"/>
      <c r="OCM58" s="149"/>
      <c r="OCN58" s="149"/>
      <c r="OCO58" s="149"/>
      <c r="OCP58" s="149"/>
      <c r="OCQ58" s="149"/>
      <c r="OCR58" s="149"/>
      <c r="OCS58" s="149"/>
      <c r="OCT58" s="149"/>
      <c r="OCU58" s="149"/>
      <c r="OCV58" s="149"/>
      <c r="OCW58" s="149"/>
      <c r="OCX58" s="149"/>
      <c r="OCY58" s="149"/>
      <c r="OCZ58" s="149"/>
      <c r="ODA58" s="149"/>
      <c r="ODB58" s="149"/>
      <c r="ODC58" s="149"/>
      <c r="ODD58" s="149"/>
      <c r="ODE58" s="149"/>
      <c r="ODF58" s="149"/>
      <c r="ODG58" s="149"/>
      <c r="ODH58" s="149"/>
      <c r="ODI58" s="149"/>
      <c r="ODJ58" s="149"/>
      <c r="ODK58" s="149"/>
      <c r="ODL58" s="149"/>
      <c r="ODM58" s="149"/>
      <c r="ODN58" s="149"/>
      <c r="ODO58" s="149"/>
      <c r="ODP58" s="149"/>
      <c r="ODQ58" s="149"/>
      <c r="ODR58" s="149"/>
      <c r="ODS58" s="149"/>
      <c r="ODT58" s="149"/>
      <c r="ODU58" s="149"/>
      <c r="ODV58" s="149"/>
      <c r="ODW58" s="149"/>
      <c r="ODX58" s="149"/>
      <c r="ODY58" s="149"/>
      <c r="ODZ58" s="149"/>
      <c r="OEA58" s="149"/>
      <c r="OEB58" s="149"/>
      <c r="OEC58" s="149"/>
      <c r="OED58" s="149"/>
      <c r="OEE58" s="149"/>
      <c r="OEF58" s="149"/>
      <c r="OEG58" s="149"/>
      <c r="OEH58" s="149"/>
      <c r="OEI58" s="149"/>
      <c r="OEJ58" s="149"/>
      <c r="OEK58" s="149"/>
      <c r="OEL58" s="149"/>
      <c r="OEM58" s="149"/>
      <c r="OEN58" s="149"/>
      <c r="OEO58" s="149"/>
      <c r="OEP58" s="149"/>
      <c r="OEQ58" s="149"/>
      <c r="OER58" s="149"/>
      <c r="OES58" s="149"/>
      <c r="OET58" s="149"/>
      <c r="OEU58" s="149"/>
      <c r="OEV58" s="149"/>
      <c r="OEW58" s="149"/>
      <c r="OEX58" s="149"/>
      <c r="OEY58" s="149"/>
      <c r="OEZ58" s="149"/>
      <c r="OFA58" s="149"/>
      <c r="OFB58" s="149"/>
      <c r="OFC58" s="149"/>
      <c r="OFD58" s="149"/>
      <c r="OFE58" s="149"/>
      <c r="OFF58" s="149"/>
      <c r="OFG58" s="149"/>
      <c r="OFH58" s="149"/>
      <c r="OFI58" s="149"/>
      <c r="OFJ58" s="149"/>
      <c r="OFK58" s="149"/>
      <c r="OFL58" s="149"/>
      <c r="OFM58" s="149"/>
      <c r="OFN58" s="149"/>
      <c r="OFO58" s="149"/>
      <c r="OFP58" s="149"/>
      <c r="OFQ58" s="149"/>
      <c r="OFR58" s="149"/>
      <c r="OFS58" s="149"/>
      <c r="OFT58" s="149"/>
      <c r="OFU58" s="149"/>
      <c r="OFV58" s="149"/>
      <c r="OFW58" s="149"/>
      <c r="OFX58" s="149"/>
      <c r="OFY58" s="149"/>
      <c r="OFZ58" s="149"/>
      <c r="OGA58" s="149"/>
      <c r="OGB58" s="149"/>
      <c r="OGC58" s="149"/>
      <c r="OGD58" s="149"/>
      <c r="OGE58" s="149"/>
      <c r="OGF58" s="149"/>
      <c r="OGG58" s="149"/>
      <c r="OGH58" s="149"/>
      <c r="OGI58" s="149"/>
      <c r="OGJ58" s="149"/>
      <c r="OGK58" s="149"/>
      <c r="OGL58" s="149"/>
      <c r="OGM58" s="149"/>
      <c r="OGN58" s="149"/>
      <c r="OGO58" s="149"/>
      <c r="OGP58" s="149"/>
      <c r="OGQ58" s="149"/>
      <c r="OGR58" s="149"/>
      <c r="OGS58" s="149"/>
      <c r="OGT58" s="149"/>
      <c r="OGU58" s="149"/>
      <c r="OGV58" s="149"/>
      <c r="OGW58" s="149"/>
      <c r="OGX58" s="149"/>
      <c r="OGY58" s="149"/>
      <c r="OGZ58" s="149"/>
      <c r="OHA58" s="149"/>
      <c r="OHB58" s="149"/>
      <c r="OHC58" s="149"/>
      <c r="OHD58" s="149"/>
      <c r="OHE58" s="149"/>
      <c r="OHF58" s="149"/>
      <c r="OHG58" s="149"/>
      <c r="OHH58" s="149"/>
      <c r="OHI58" s="149"/>
      <c r="OHJ58" s="149"/>
      <c r="OHK58" s="149"/>
      <c r="OHL58" s="149"/>
      <c r="OHM58" s="149"/>
      <c r="OHN58" s="149"/>
      <c r="OHO58" s="149"/>
      <c r="OHP58" s="149"/>
      <c r="OHQ58" s="149"/>
      <c r="OHR58" s="149"/>
      <c r="OHS58" s="149"/>
      <c r="OHT58" s="149"/>
      <c r="OHU58" s="149"/>
      <c r="OHV58" s="149"/>
      <c r="OHW58" s="149"/>
      <c r="OHX58" s="149"/>
      <c r="OHY58" s="149"/>
      <c r="OHZ58" s="149"/>
      <c r="OIA58" s="149"/>
      <c r="OIB58" s="149"/>
      <c r="OIC58" s="149"/>
      <c r="OID58" s="149"/>
      <c r="OIE58" s="149"/>
      <c r="OIF58" s="149"/>
      <c r="OIG58" s="149"/>
      <c r="OIH58" s="149"/>
      <c r="OII58" s="149"/>
      <c r="OIJ58" s="149"/>
      <c r="OIK58" s="149"/>
      <c r="OIL58" s="149"/>
      <c r="OIM58" s="149"/>
      <c r="OIN58" s="149"/>
      <c r="OIO58" s="149"/>
      <c r="OIP58" s="149"/>
      <c r="OIQ58" s="149"/>
      <c r="OIR58" s="149"/>
      <c r="OIS58" s="149"/>
      <c r="OIT58" s="149"/>
      <c r="OIU58" s="149"/>
      <c r="OIV58" s="149"/>
      <c r="OIW58" s="149"/>
      <c r="OIX58" s="149"/>
      <c r="OIY58" s="149"/>
      <c r="OIZ58" s="149"/>
      <c r="OJA58" s="149"/>
      <c r="OJB58" s="149"/>
      <c r="OJC58" s="149"/>
      <c r="OJD58" s="149"/>
      <c r="OJE58" s="149"/>
      <c r="OJF58" s="149"/>
      <c r="OJG58" s="149"/>
      <c r="OJH58" s="149"/>
      <c r="OJI58" s="149"/>
      <c r="OJJ58" s="149"/>
      <c r="OJK58" s="149"/>
      <c r="OJL58" s="149"/>
      <c r="OJM58" s="149"/>
      <c r="OJN58" s="149"/>
      <c r="OJO58" s="149"/>
      <c r="OJP58" s="149"/>
      <c r="OJQ58" s="149"/>
      <c r="OJR58" s="149"/>
      <c r="OJS58" s="149"/>
      <c r="OJT58" s="149"/>
      <c r="OJU58" s="149"/>
      <c r="OJV58" s="149"/>
      <c r="OJW58" s="149"/>
      <c r="OJX58" s="149"/>
      <c r="OJY58" s="149"/>
      <c r="OJZ58" s="149"/>
      <c r="OKA58" s="149"/>
      <c r="OKB58" s="149"/>
      <c r="OKC58" s="149"/>
      <c r="OKD58" s="149"/>
      <c r="OKE58" s="149"/>
      <c r="OKF58" s="149"/>
      <c r="OKG58" s="149"/>
      <c r="OKH58" s="149"/>
      <c r="OKI58" s="149"/>
      <c r="OKJ58" s="149"/>
      <c r="OKK58" s="149"/>
      <c r="OKL58" s="149"/>
      <c r="OKM58" s="149"/>
      <c r="OKN58" s="149"/>
      <c r="OKO58" s="149"/>
      <c r="OKP58" s="149"/>
      <c r="OKQ58" s="149"/>
      <c r="OKR58" s="149"/>
      <c r="OKS58" s="149"/>
      <c r="OKT58" s="149"/>
      <c r="OKU58" s="149"/>
      <c r="OKV58" s="149"/>
      <c r="OKW58" s="149"/>
      <c r="OKX58" s="149"/>
      <c r="OKY58" s="149"/>
      <c r="OKZ58" s="149"/>
      <c r="OLA58" s="149"/>
      <c r="OLB58" s="149"/>
      <c r="OLC58" s="149"/>
      <c r="OLD58" s="149"/>
      <c r="OLE58" s="149"/>
      <c r="OLF58" s="149"/>
      <c r="OLG58" s="149"/>
      <c r="OLH58" s="149"/>
      <c r="OLI58" s="149"/>
      <c r="OLJ58" s="149"/>
      <c r="OLK58" s="149"/>
      <c r="OLL58" s="149"/>
      <c r="OLM58" s="149"/>
      <c r="OLN58" s="149"/>
      <c r="OLO58" s="149"/>
      <c r="OLP58" s="149"/>
      <c r="OLQ58" s="149"/>
      <c r="OLR58" s="149"/>
      <c r="OLS58" s="149"/>
      <c r="OLT58" s="149"/>
      <c r="OLU58" s="149"/>
      <c r="OLV58" s="149"/>
      <c r="OLW58" s="149"/>
      <c r="OLX58" s="149"/>
      <c r="OLY58" s="149"/>
      <c r="OLZ58" s="149"/>
      <c r="OMA58" s="149"/>
      <c r="OMB58" s="149"/>
      <c r="OMC58" s="149"/>
      <c r="OMD58" s="149"/>
      <c r="OME58" s="149"/>
      <c r="OMF58" s="149"/>
      <c r="OMG58" s="149"/>
      <c r="OMH58" s="149"/>
      <c r="OMI58" s="149"/>
      <c r="OMJ58" s="149"/>
      <c r="OMK58" s="149"/>
      <c r="OML58" s="149"/>
      <c r="OMM58" s="149"/>
      <c r="OMN58" s="149"/>
      <c r="OMO58" s="149"/>
      <c r="OMP58" s="149"/>
      <c r="OMQ58" s="149"/>
      <c r="OMR58" s="149"/>
      <c r="OMS58" s="149"/>
      <c r="OMT58" s="149"/>
      <c r="OMU58" s="149"/>
      <c r="OMV58" s="149"/>
      <c r="OMW58" s="149"/>
      <c r="OMX58" s="149"/>
      <c r="OMY58" s="149"/>
      <c r="OMZ58" s="149"/>
      <c r="ONA58" s="149"/>
      <c r="ONB58" s="149"/>
      <c r="ONC58" s="149"/>
      <c r="OND58" s="149"/>
      <c r="ONE58" s="149"/>
      <c r="ONF58" s="149"/>
      <c r="ONG58" s="149"/>
      <c r="ONH58" s="149"/>
      <c r="ONI58" s="149"/>
      <c r="ONJ58" s="149"/>
      <c r="ONK58" s="149"/>
      <c r="ONL58" s="149"/>
      <c r="ONM58" s="149"/>
      <c r="ONN58" s="149"/>
      <c r="ONO58" s="149"/>
      <c r="ONP58" s="149"/>
      <c r="ONQ58" s="149"/>
      <c r="ONR58" s="149"/>
      <c r="ONS58" s="149"/>
      <c r="ONT58" s="149"/>
      <c r="ONU58" s="149"/>
      <c r="ONV58" s="149"/>
      <c r="ONW58" s="149"/>
      <c r="ONX58" s="149"/>
      <c r="ONY58" s="149"/>
      <c r="ONZ58" s="149"/>
      <c r="OOA58" s="149"/>
      <c r="OOB58" s="149"/>
      <c r="OOC58" s="149"/>
      <c r="OOD58" s="149"/>
      <c r="OOE58" s="149"/>
      <c r="OOF58" s="149"/>
      <c r="OOG58" s="149"/>
      <c r="OOH58" s="149"/>
      <c r="OOI58" s="149"/>
      <c r="OOJ58" s="149"/>
      <c r="OOK58" s="149"/>
      <c r="OOL58" s="149"/>
      <c r="OOM58" s="149"/>
      <c r="OON58" s="149"/>
      <c r="OOO58" s="149"/>
      <c r="OOP58" s="149"/>
      <c r="OOQ58" s="149"/>
      <c r="OOR58" s="149"/>
      <c r="OOS58" s="149"/>
      <c r="OOT58" s="149"/>
      <c r="OOU58" s="149"/>
      <c r="OOV58" s="149"/>
      <c r="OOW58" s="149"/>
      <c r="OOX58" s="149"/>
      <c r="OOY58" s="149"/>
      <c r="OOZ58" s="149"/>
      <c r="OPA58" s="149"/>
      <c r="OPB58" s="149"/>
      <c r="OPC58" s="149"/>
      <c r="OPD58" s="149"/>
      <c r="OPE58" s="149"/>
      <c r="OPF58" s="149"/>
      <c r="OPG58" s="149"/>
      <c r="OPH58" s="149"/>
      <c r="OPI58" s="149"/>
      <c r="OPJ58" s="149"/>
      <c r="OPK58" s="149"/>
      <c r="OPL58" s="149"/>
      <c r="OPM58" s="149"/>
      <c r="OPN58" s="149"/>
      <c r="OPO58" s="149"/>
      <c r="OPP58" s="149"/>
      <c r="OPQ58" s="149"/>
      <c r="OPR58" s="149"/>
      <c r="OPS58" s="149"/>
      <c r="OPT58" s="149"/>
      <c r="OPU58" s="149"/>
      <c r="OPV58" s="149"/>
      <c r="OPW58" s="149"/>
      <c r="OPX58" s="149"/>
      <c r="OPY58" s="149"/>
      <c r="OPZ58" s="149"/>
      <c r="OQA58" s="149"/>
      <c r="OQB58" s="149"/>
      <c r="OQC58" s="149"/>
      <c r="OQD58" s="149"/>
      <c r="OQE58" s="149"/>
      <c r="OQF58" s="149"/>
      <c r="OQG58" s="149"/>
      <c r="OQH58" s="149"/>
      <c r="OQI58" s="149"/>
      <c r="OQJ58" s="149"/>
      <c r="OQK58" s="149"/>
      <c r="OQL58" s="149"/>
      <c r="OQM58" s="149"/>
      <c r="OQN58" s="149"/>
      <c r="OQO58" s="149"/>
      <c r="OQP58" s="149"/>
      <c r="OQQ58" s="149"/>
      <c r="OQR58" s="149"/>
      <c r="OQS58" s="149"/>
      <c r="OQT58" s="149"/>
      <c r="OQU58" s="149"/>
      <c r="OQV58" s="149"/>
      <c r="OQW58" s="149"/>
      <c r="OQX58" s="149"/>
      <c r="OQY58" s="149"/>
      <c r="OQZ58" s="149"/>
      <c r="ORA58" s="149"/>
      <c r="ORB58" s="149"/>
      <c r="ORC58" s="149"/>
      <c r="ORD58" s="149"/>
      <c r="ORE58" s="149"/>
      <c r="ORF58" s="149"/>
      <c r="ORG58" s="149"/>
      <c r="ORH58" s="149"/>
      <c r="ORI58" s="149"/>
      <c r="ORJ58" s="149"/>
      <c r="ORK58" s="149"/>
      <c r="ORL58" s="149"/>
      <c r="ORM58" s="149"/>
      <c r="ORN58" s="149"/>
      <c r="ORO58" s="149"/>
      <c r="ORP58" s="149"/>
      <c r="ORQ58" s="149"/>
      <c r="ORR58" s="149"/>
      <c r="ORS58" s="149"/>
      <c r="ORT58" s="149"/>
      <c r="ORU58" s="149"/>
      <c r="ORV58" s="149"/>
      <c r="ORW58" s="149"/>
      <c r="ORX58" s="149"/>
      <c r="ORY58" s="149"/>
      <c r="ORZ58" s="149"/>
      <c r="OSA58" s="149"/>
      <c r="OSB58" s="149"/>
      <c r="OSC58" s="149"/>
      <c r="OSD58" s="149"/>
      <c r="OSE58" s="149"/>
      <c r="OSF58" s="149"/>
      <c r="OSG58" s="149"/>
      <c r="OSH58" s="149"/>
      <c r="OSI58" s="149"/>
      <c r="OSJ58" s="149"/>
      <c r="OSK58" s="149"/>
      <c r="OSL58" s="149"/>
      <c r="OSM58" s="149"/>
      <c r="OSN58" s="149"/>
      <c r="OSO58" s="149"/>
      <c r="OSP58" s="149"/>
      <c r="OSQ58" s="149"/>
      <c r="OSR58" s="149"/>
      <c r="OSS58" s="149"/>
      <c r="OST58" s="149"/>
      <c r="OSU58" s="149"/>
      <c r="OSV58" s="149"/>
      <c r="OSW58" s="149"/>
      <c r="OSX58" s="149"/>
      <c r="OSY58" s="149"/>
      <c r="OSZ58" s="149"/>
      <c r="OTA58" s="149"/>
      <c r="OTB58" s="149"/>
      <c r="OTC58" s="149"/>
      <c r="OTD58" s="149"/>
      <c r="OTE58" s="149"/>
      <c r="OTF58" s="149"/>
      <c r="OTG58" s="149"/>
      <c r="OTH58" s="149"/>
      <c r="OTI58" s="149"/>
      <c r="OTJ58" s="149"/>
      <c r="OTK58" s="149"/>
      <c r="OTL58" s="149"/>
      <c r="OTM58" s="149"/>
      <c r="OTN58" s="149"/>
      <c r="OTO58" s="149"/>
      <c r="OTP58" s="149"/>
      <c r="OTQ58" s="149"/>
      <c r="OTR58" s="149"/>
      <c r="OTS58" s="149"/>
      <c r="OTT58" s="149"/>
      <c r="OTU58" s="149"/>
      <c r="OTV58" s="149"/>
      <c r="OTW58" s="149"/>
      <c r="OTX58" s="149"/>
      <c r="OTY58" s="149"/>
      <c r="OTZ58" s="149"/>
      <c r="OUA58" s="149"/>
      <c r="OUB58" s="149"/>
      <c r="OUC58" s="149"/>
      <c r="OUD58" s="149"/>
      <c r="OUE58" s="149"/>
      <c r="OUF58" s="149"/>
      <c r="OUG58" s="149"/>
      <c r="OUH58" s="149"/>
      <c r="OUI58" s="149"/>
      <c r="OUJ58" s="149"/>
      <c r="OUK58" s="149"/>
      <c r="OUL58" s="149"/>
      <c r="OUM58" s="149"/>
      <c r="OUN58" s="149"/>
      <c r="OUO58" s="149"/>
      <c r="OUP58" s="149"/>
      <c r="OUQ58" s="149"/>
      <c r="OUR58" s="149"/>
      <c r="OUS58" s="149"/>
      <c r="OUT58" s="149"/>
      <c r="OUU58" s="149"/>
      <c r="OUV58" s="149"/>
      <c r="OUW58" s="149"/>
      <c r="OUX58" s="149"/>
      <c r="OUY58" s="149"/>
      <c r="OUZ58" s="149"/>
      <c r="OVA58" s="149"/>
      <c r="OVB58" s="149"/>
      <c r="OVC58" s="149"/>
      <c r="OVD58" s="149"/>
      <c r="OVE58" s="149"/>
      <c r="OVF58" s="149"/>
      <c r="OVG58" s="149"/>
      <c r="OVH58" s="149"/>
      <c r="OVI58" s="149"/>
      <c r="OVJ58" s="149"/>
      <c r="OVK58" s="149"/>
      <c r="OVL58" s="149"/>
      <c r="OVM58" s="149"/>
      <c r="OVN58" s="149"/>
      <c r="OVO58" s="149"/>
      <c r="OVP58" s="149"/>
      <c r="OVQ58" s="149"/>
      <c r="OVR58" s="149"/>
      <c r="OVS58" s="149"/>
      <c r="OVT58" s="149"/>
      <c r="OVU58" s="149"/>
      <c r="OVV58" s="149"/>
      <c r="OVW58" s="149"/>
      <c r="OVX58" s="149"/>
      <c r="OVY58" s="149"/>
      <c r="OVZ58" s="149"/>
      <c r="OWA58" s="149"/>
      <c r="OWB58" s="149"/>
      <c r="OWC58" s="149"/>
      <c r="OWD58" s="149"/>
      <c r="OWE58" s="149"/>
      <c r="OWF58" s="149"/>
      <c r="OWG58" s="149"/>
      <c r="OWH58" s="149"/>
      <c r="OWI58" s="149"/>
      <c r="OWJ58" s="149"/>
      <c r="OWK58" s="149"/>
      <c r="OWL58" s="149"/>
      <c r="OWM58" s="149"/>
      <c r="OWN58" s="149"/>
      <c r="OWO58" s="149"/>
      <c r="OWP58" s="149"/>
      <c r="OWQ58" s="149"/>
      <c r="OWR58" s="149"/>
      <c r="OWS58" s="149"/>
      <c r="OWT58" s="149"/>
      <c r="OWU58" s="149"/>
      <c r="OWV58" s="149"/>
      <c r="OWW58" s="149"/>
      <c r="OWX58" s="149"/>
      <c r="OWY58" s="149"/>
      <c r="OWZ58" s="149"/>
      <c r="OXA58" s="149"/>
      <c r="OXB58" s="149"/>
      <c r="OXC58" s="149"/>
      <c r="OXD58" s="149"/>
      <c r="OXE58" s="149"/>
      <c r="OXF58" s="149"/>
      <c r="OXG58" s="149"/>
      <c r="OXH58" s="149"/>
      <c r="OXI58" s="149"/>
      <c r="OXJ58" s="149"/>
      <c r="OXK58" s="149"/>
      <c r="OXL58" s="149"/>
      <c r="OXM58" s="149"/>
      <c r="OXN58" s="149"/>
      <c r="OXO58" s="149"/>
      <c r="OXP58" s="149"/>
      <c r="OXQ58" s="149"/>
      <c r="OXR58" s="149"/>
      <c r="OXS58" s="149"/>
      <c r="OXT58" s="149"/>
      <c r="OXU58" s="149"/>
      <c r="OXV58" s="149"/>
      <c r="OXW58" s="149"/>
      <c r="OXX58" s="149"/>
      <c r="OXY58" s="149"/>
      <c r="OXZ58" s="149"/>
      <c r="OYA58" s="149"/>
      <c r="OYB58" s="149"/>
      <c r="OYC58" s="149"/>
      <c r="OYD58" s="149"/>
      <c r="OYE58" s="149"/>
      <c r="OYF58" s="149"/>
      <c r="OYG58" s="149"/>
      <c r="OYH58" s="149"/>
      <c r="OYI58" s="149"/>
      <c r="OYJ58" s="149"/>
      <c r="OYK58" s="149"/>
      <c r="OYL58" s="149"/>
      <c r="OYM58" s="149"/>
      <c r="OYN58" s="149"/>
      <c r="OYO58" s="149"/>
      <c r="OYP58" s="149"/>
      <c r="OYQ58" s="149"/>
      <c r="OYR58" s="149"/>
      <c r="OYS58" s="149"/>
      <c r="OYT58" s="149"/>
      <c r="OYU58" s="149"/>
      <c r="OYV58" s="149"/>
      <c r="OYW58" s="149"/>
      <c r="OYX58" s="149"/>
      <c r="OYY58" s="149"/>
      <c r="OYZ58" s="149"/>
      <c r="OZA58" s="149"/>
      <c r="OZB58" s="149"/>
      <c r="OZC58" s="149"/>
      <c r="OZD58" s="149"/>
      <c r="OZE58" s="149"/>
      <c r="OZF58" s="149"/>
      <c r="OZG58" s="149"/>
      <c r="OZH58" s="149"/>
      <c r="OZI58" s="149"/>
      <c r="OZJ58" s="149"/>
      <c r="OZK58" s="149"/>
      <c r="OZL58" s="149"/>
      <c r="OZM58" s="149"/>
      <c r="OZN58" s="149"/>
      <c r="OZO58" s="149"/>
      <c r="OZP58" s="149"/>
      <c r="OZQ58" s="149"/>
      <c r="OZR58" s="149"/>
      <c r="OZS58" s="149"/>
      <c r="OZT58" s="149"/>
      <c r="OZU58" s="149"/>
      <c r="OZV58" s="149"/>
      <c r="OZW58" s="149"/>
      <c r="OZX58" s="149"/>
      <c r="OZY58" s="149"/>
      <c r="OZZ58" s="149"/>
      <c r="PAA58" s="149"/>
      <c r="PAB58" s="149"/>
      <c r="PAC58" s="149"/>
      <c r="PAD58" s="149"/>
      <c r="PAE58" s="149"/>
      <c r="PAF58" s="149"/>
      <c r="PAG58" s="149"/>
      <c r="PAH58" s="149"/>
      <c r="PAI58" s="149"/>
      <c r="PAJ58" s="149"/>
      <c r="PAK58" s="149"/>
      <c r="PAL58" s="149"/>
      <c r="PAM58" s="149"/>
      <c r="PAN58" s="149"/>
      <c r="PAO58" s="149"/>
      <c r="PAP58" s="149"/>
      <c r="PAQ58" s="149"/>
      <c r="PAR58" s="149"/>
      <c r="PAS58" s="149"/>
      <c r="PAT58" s="149"/>
      <c r="PAU58" s="149"/>
      <c r="PAV58" s="149"/>
      <c r="PAW58" s="149"/>
      <c r="PAX58" s="149"/>
      <c r="PAY58" s="149"/>
      <c r="PAZ58" s="149"/>
      <c r="PBA58" s="149"/>
      <c r="PBB58" s="149"/>
      <c r="PBC58" s="149"/>
      <c r="PBD58" s="149"/>
      <c r="PBE58" s="149"/>
      <c r="PBF58" s="149"/>
      <c r="PBG58" s="149"/>
      <c r="PBH58" s="149"/>
      <c r="PBI58" s="149"/>
      <c r="PBJ58" s="149"/>
      <c r="PBK58" s="149"/>
      <c r="PBL58" s="149"/>
      <c r="PBM58" s="149"/>
      <c r="PBN58" s="149"/>
      <c r="PBO58" s="149"/>
      <c r="PBP58" s="149"/>
      <c r="PBQ58" s="149"/>
      <c r="PBR58" s="149"/>
      <c r="PBS58" s="149"/>
      <c r="PBT58" s="149"/>
      <c r="PBU58" s="149"/>
      <c r="PBV58" s="149"/>
      <c r="PBW58" s="149"/>
      <c r="PBX58" s="149"/>
      <c r="PBY58" s="149"/>
      <c r="PBZ58" s="149"/>
      <c r="PCA58" s="149"/>
      <c r="PCB58" s="149"/>
      <c r="PCC58" s="149"/>
      <c r="PCD58" s="149"/>
      <c r="PCE58" s="149"/>
      <c r="PCF58" s="149"/>
      <c r="PCG58" s="149"/>
      <c r="PCH58" s="149"/>
      <c r="PCI58" s="149"/>
      <c r="PCJ58" s="149"/>
      <c r="PCK58" s="149"/>
      <c r="PCL58" s="149"/>
      <c r="PCM58" s="149"/>
      <c r="PCN58" s="149"/>
      <c r="PCO58" s="149"/>
      <c r="PCP58" s="149"/>
      <c r="PCQ58" s="149"/>
      <c r="PCR58" s="149"/>
      <c r="PCS58" s="149"/>
      <c r="PCT58" s="149"/>
      <c r="PCU58" s="149"/>
      <c r="PCV58" s="149"/>
      <c r="PCW58" s="149"/>
      <c r="PCX58" s="149"/>
      <c r="PCY58" s="149"/>
      <c r="PCZ58" s="149"/>
      <c r="PDA58" s="149"/>
      <c r="PDB58" s="149"/>
      <c r="PDC58" s="149"/>
      <c r="PDD58" s="149"/>
      <c r="PDE58" s="149"/>
      <c r="PDF58" s="149"/>
      <c r="PDG58" s="149"/>
      <c r="PDH58" s="149"/>
      <c r="PDI58" s="149"/>
      <c r="PDJ58" s="149"/>
      <c r="PDK58" s="149"/>
      <c r="PDL58" s="149"/>
      <c r="PDM58" s="149"/>
      <c r="PDN58" s="149"/>
      <c r="PDO58" s="149"/>
      <c r="PDP58" s="149"/>
      <c r="PDQ58" s="149"/>
      <c r="PDR58" s="149"/>
      <c r="PDS58" s="149"/>
      <c r="PDT58" s="149"/>
      <c r="PDU58" s="149"/>
      <c r="PDV58" s="149"/>
      <c r="PDW58" s="149"/>
      <c r="PDX58" s="149"/>
      <c r="PDY58" s="149"/>
      <c r="PDZ58" s="149"/>
      <c r="PEA58" s="149"/>
      <c r="PEB58" s="149"/>
      <c r="PEC58" s="149"/>
      <c r="PED58" s="149"/>
      <c r="PEE58" s="149"/>
      <c r="PEF58" s="149"/>
      <c r="PEG58" s="149"/>
      <c r="PEH58" s="149"/>
      <c r="PEI58" s="149"/>
      <c r="PEJ58" s="149"/>
      <c r="PEK58" s="149"/>
      <c r="PEL58" s="149"/>
      <c r="PEM58" s="149"/>
      <c r="PEN58" s="149"/>
      <c r="PEO58" s="149"/>
      <c r="PEP58" s="149"/>
      <c r="PEQ58" s="149"/>
      <c r="PER58" s="149"/>
      <c r="PES58" s="149"/>
      <c r="PET58" s="149"/>
      <c r="PEU58" s="149"/>
      <c r="PEV58" s="149"/>
      <c r="PEW58" s="149"/>
      <c r="PEX58" s="149"/>
      <c r="PEY58" s="149"/>
      <c r="PEZ58" s="149"/>
      <c r="PFA58" s="149"/>
      <c r="PFB58" s="149"/>
      <c r="PFC58" s="149"/>
      <c r="PFD58" s="149"/>
      <c r="PFE58" s="149"/>
      <c r="PFF58" s="149"/>
      <c r="PFG58" s="149"/>
      <c r="PFH58" s="149"/>
      <c r="PFI58" s="149"/>
      <c r="PFJ58" s="149"/>
      <c r="PFK58" s="149"/>
      <c r="PFL58" s="149"/>
      <c r="PFM58" s="149"/>
      <c r="PFN58" s="149"/>
      <c r="PFO58" s="149"/>
      <c r="PFP58" s="149"/>
      <c r="PFQ58" s="149"/>
      <c r="PFR58" s="149"/>
      <c r="PFS58" s="149"/>
      <c r="PFT58" s="149"/>
      <c r="PFU58" s="149"/>
      <c r="PFV58" s="149"/>
      <c r="PFW58" s="149"/>
      <c r="PFX58" s="149"/>
      <c r="PFY58" s="149"/>
      <c r="PFZ58" s="149"/>
      <c r="PGA58" s="149"/>
      <c r="PGB58" s="149"/>
      <c r="PGC58" s="149"/>
      <c r="PGD58" s="149"/>
      <c r="PGE58" s="149"/>
      <c r="PGF58" s="149"/>
      <c r="PGG58" s="149"/>
      <c r="PGH58" s="149"/>
      <c r="PGI58" s="149"/>
      <c r="PGJ58" s="149"/>
      <c r="PGK58" s="149"/>
      <c r="PGL58" s="149"/>
      <c r="PGM58" s="149"/>
      <c r="PGN58" s="149"/>
      <c r="PGO58" s="149"/>
      <c r="PGP58" s="149"/>
      <c r="PGQ58" s="149"/>
      <c r="PGR58" s="149"/>
      <c r="PGS58" s="149"/>
      <c r="PGT58" s="149"/>
      <c r="PGU58" s="149"/>
      <c r="PGV58" s="149"/>
      <c r="PGW58" s="149"/>
      <c r="PGX58" s="149"/>
      <c r="PGY58" s="149"/>
      <c r="PGZ58" s="149"/>
      <c r="PHA58" s="149"/>
      <c r="PHB58" s="149"/>
      <c r="PHC58" s="149"/>
      <c r="PHD58" s="149"/>
      <c r="PHE58" s="149"/>
      <c r="PHF58" s="149"/>
      <c r="PHG58" s="149"/>
      <c r="PHH58" s="149"/>
      <c r="PHI58" s="149"/>
      <c r="PHJ58" s="149"/>
      <c r="PHK58" s="149"/>
      <c r="PHL58" s="149"/>
      <c r="PHM58" s="149"/>
      <c r="PHN58" s="149"/>
      <c r="PHO58" s="149"/>
      <c r="PHP58" s="149"/>
      <c r="PHQ58" s="149"/>
      <c r="PHR58" s="149"/>
      <c r="PHS58" s="149"/>
      <c r="PHT58" s="149"/>
      <c r="PHU58" s="149"/>
      <c r="PHV58" s="149"/>
      <c r="PHW58" s="149"/>
      <c r="PHX58" s="149"/>
      <c r="PHY58" s="149"/>
      <c r="PHZ58" s="149"/>
      <c r="PIA58" s="149"/>
      <c r="PIB58" s="149"/>
      <c r="PIC58" s="149"/>
      <c r="PID58" s="149"/>
      <c r="PIE58" s="149"/>
      <c r="PIF58" s="149"/>
      <c r="PIG58" s="149"/>
      <c r="PIH58" s="149"/>
      <c r="PII58" s="149"/>
      <c r="PIJ58" s="149"/>
      <c r="PIK58" s="149"/>
      <c r="PIL58" s="149"/>
      <c r="PIM58" s="149"/>
      <c r="PIN58" s="149"/>
      <c r="PIO58" s="149"/>
      <c r="PIP58" s="149"/>
      <c r="PIQ58" s="149"/>
      <c r="PIR58" s="149"/>
      <c r="PIS58" s="149"/>
      <c r="PIT58" s="149"/>
      <c r="PIU58" s="149"/>
      <c r="PIV58" s="149"/>
      <c r="PIW58" s="149"/>
      <c r="PIX58" s="149"/>
      <c r="PIY58" s="149"/>
      <c r="PIZ58" s="149"/>
      <c r="PJA58" s="149"/>
      <c r="PJB58" s="149"/>
      <c r="PJC58" s="149"/>
      <c r="PJD58" s="149"/>
      <c r="PJE58" s="149"/>
      <c r="PJF58" s="149"/>
      <c r="PJG58" s="149"/>
      <c r="PJH58" s="149"/>
      <c r="PJI58" s="149"/>
      <c r="PJJ58" s="149"/>
      <c r="PJK58" s="149"/>
      <c r="PJL58" s="149"/>
      <c r="PJM58" s="149"/>
      <c r="PJN58" s="149"/>
      <c r="PJO58" s="149"/>
      <c r="PJP58" s="149"/>
      <c r="PJQ58" s="149"/>
      <c r="PJR58" s="149"/>
      <c r="PJS58" s="149"/>
      <c r="PJT58" s="149"/>
      <c r="PJU58" s="149"/>
      <c r="PJV58" s="149"/>
      <c r="PJW58" s="149"/>
      <c r="PJX58" s="149"/>
      <c r="PJY58" s="149"/>
      <c r="PJZ58" s="149"/>
      <c r="PKA58" s="149"/>
      <c r="PKB58" s="149"/>
      <c r="PKC58" s="149"/>
      <c r="PKD58" s="149"/>
      <c r="PKE58" s="149"/>
      <c r="PKF58" s="149"/>
      <c r="PKG58" s="149"/>
      <c r="PKH58" s="149"/>
      <c r="PKI58" s="149"/>
      <c r="PKJ58" s="149"/>
      <c r="PKK58" s="149"/>
      <c r="PKL58" s="149"/>
      <c r="PKM58" s="149"/>
      <c r="PKN58" s="149"/>
      <c r="PKO58" s="149"/>
      <c r="PKP58" s="149"/>
      <c r="PKQ58" s="149"/>
      <c r="PKR58" s="149"/>
      <c r="PKS58" s="149"/>
      <c r="PKT58" s="149"/>
      <c r="PKU58" s="149"/>
      <c r="PKV58" s="149"/>
      <c r="PKW58" s="149"/>
      <c r="PKX58" s="149"/>
      <c r="PKY58" s="149"/>
      <c r="PKZ58" s="149"/>
      <c r="PLA58" s="149"/>
      <c r="PLB58" s="149"/>
      <c r="PLC58" s="149"/>
      <c r="PLD58" s="149"/>
      <c r="PLE58" s="149"/>
      <c r="PLF58" s="149"/>
      <c r="PLG58" s="149"/>
      <c r="PLH58" s="149"/>
      <c r="PLI58" s="149"/>
      <c r="PLJ58" s="149"/>
      <c r="PLK58" s="149"/>
      <c r="PLL58" s="149"/>
      <c r="PLM58" s="149"/>
      <c r="PLN58" s="149"/>
      <c r="PLO58" s="149"/>
      <c r="PLP58" s="149"/>
      <c r="PLQ58" s="149"/>
      <c r="PLR58" s="149"/>
      <c r="PLS58" s="149"/>
      <c r="PLT58" s="149"/>
      <c r="PLU58" s="149"/>
      <c r="PLV58" s="149"/>
      <c r="PLW58" s="149"/>
      <c r="PLX58" s="149"/>
      <c r="PLY58" s="149"/>
      <c r="PLZ58" s="149"/>
      <c r="PMA58" s="149"/>
      <c r="PMB58" s="149"/>
      <c r="PMC58" s="149"/>
      <c r="PMD58" s="149"/>
      <c r="PME58" s="149"/>
      <c r="PMF58" s="149"/>
      <c r="PMG58" s="149"/>
      <c r="PMH58" s="149"/>
      <c r="PMI58" s="149"/>
      <c r="PMJ58" s="149"/>
      <c r="PMK58" s="149"/>
      <c r="PML58" s="149"/>
      <c r="PMM58" s="149"/>
      <c r="PMN58" s="149"/>
      <c r="PMO58" s="149"/>
      <c r="PMP58" s="149"/>
      <c r="PMQ58" s="149"/>
      <c r="PMR58" s="149"/>
      <c r="PMS58" s="149"/>
      <c r="PMT58" s="149"/>
      <c r="PMU58" s="149"/>
      <c r="PMV58" s="149"/>
      <c r="PMW58" s="149"/>
      <c r="PMX58" s="149"/>
      <c r="PMY58" s="149"/>
      <c r="PMZ58" s="149"/>
      <c r="PNA58" s="149"/>
      <c r="PNB58" s="149"/>
      <c r="PNC58" s="149"/>
      <c r="PND58" s="149"/>
      <c r="PNE58" s="149"/>
      <c r="PNF58" s="149"/>
      <c r="PNG58" s="149"/>
      <c r="PNH58" s="149"/>
      <c r="PNI58" s="149"/>
      <c r="PNJ58" s="149"/>
      <c r="PNK58" s="149"/>
      <c r="PNL58" s="149"/>
      <c r="PNM58" s="149"/>
      <c r="PNN58" s="149"/>
      <c r="PNO58" s="149"/>
      <c r="PNP58" s="149"/>
      <c r="PNQ58" s="149"/>
      <c r="PNR58" s="149"/>
      <c r="PNS58" s="149"/>
      <c r="PNT58" s="149"/>
      <c r="PNU58" s="149"/>
      <c r="PNV58" s="149"/>
      <c r="PNW58" s="149"/>
      <c r="PNX58" s="149"/>
      <c r="PNY58" s="149"/>
      <c r="PNZ58" s="149"/>
      <c r="POA58" s="149"/>
      <c r="POB58" s="149"/>
      <c r="POC58" s="149"/>
      <c r="POD58" s="149"/>
      <c r="POE58" s="149"/>
      <c r="POF58" s="149"/>
      <c r="POG58" s="149"/>
      <c r="POH58" s="149"/>
      <c r="POI58" s="149"/>
      <c r="POJ58" s="149"/>
      <c r="POK58" s="149"/>
      <c r="POL58" s="149"/>
      <c r="POM58" s="149"/>
      <c r="PON58" s="149"/>
      <c r="POO58" s="149"/>
      <c r="POP58" s="149"/>
      <c r="POQ58" s="149"/>
      <c r="POR58" s="149"/>
      <c r="POS58" s="149"/>
      <c r="POT58" s="149"/>
      <c r="POU58" s="149"/>
      <c r="POV58" s="149"/>
      <c r="POW58" s="149"/>
      <c r="POX58" s="149"/>
      <c r="POY58" s="149"/>
      <c r="POZ58" s="149"/>
      <c r="PPA58" s="149"/>
      <c r="PPB58" s="149"/>
      <c r="PPC58" s="149"/>
      <c r="PPD58" s="149"/>
      <c r="PPE58" s="149"/>
      <c r="PPF58" s="149"/>
      <c r="PPG58" s="149"/>
      <c r="PPH58" s="149"/>
      <c r="PPI58" s="149"/>
      <c r="PPJ58" s="149"/>
      <c r="PPK58" s="149"/>
      <c r="PPL58" s="149"/>
      <c r="PPM58" s="149"/>
      <c r="PPN58" s="149"/>
      <c r="PPO58" s="149"/>
      <c r="PPP58" s="149"/>
      <c r="PPQ58" s="149"/>
      <c r="PPR58" s="149"/>
      <c r="PPS58" s="149"/>
      <c r="PPT58" s="149"/>
      <c r="PPU58" s="149"/>
      <c r="PPV58" s="149"/>
      <c r="PPW58" s="149"/>
      <c r="PPX58" s="149"/>
      <c r="PPY58" s="149"/>
      <c r="PPZ58" s="149"/>
      <c r="PQA58" s="149"/>
      <c r="PQB58" s="149"/>
      <c r="PQC58" s="149"/>
      <c r="PQD58" s="149"/>
      <c r="PQE58" s="149"/>
      <c r="PQF58" s="149"/>
      <c r="PQG58" s="149"/>
      <c r="PQH58" s="149"/>
      <c r="PQI58" s="149"/>
      <c r="PQJ58" s="149"/>
      <c r="PQK58" s="149"/>
      <c r="PQL58" s="149"/>
      <c r="PQM58" s="149"/>
      <c r="PQN58" s="149"/>
      <c r="PQO58" s="149"/>
      <c r="PQP58" s="149"/>
      <c r="PQQ58" s="149"/>
      <c r="PQR58" s="149"/>
      <c r="PQS58" s="149"/>
      <c r="PQT58" s="149"/>
      <c r="PQU58" s="149"/>
      <c r="PQV58" s="149"/>
      <c r="PQW58" s="149"/>
      <c r="PQX58" s="149"/>
      <c r="PQY58" s="149"/>
      <c r="PQZ58" s="149"/>
      <c r="PRA58" s="149"/>
      <c r="PRB58" s="149"/>
      <c r="PRC58" s="149"/>
      <c r="PRD58" s="149"/>
      <c r="PRE58" s="149"/>
      <c r="PRF58" s="149"/>
      <c r="PRG58" s="149"/>
      <c r="PRH58" s="149"/>
      <c r="PRI58" s="149"/>
      <c r="PRJ58" s="149"/>
      <c r="PRK58" s="149"/>
      <c r="PRL58" s="149"/>
      <c r="PRM58" s="149"/>
      <c r="PRN58" s="149"/>
      <c r="PRO58" s="149"/>
      <c r="PRP58" s="149"/>
      <c r="PRQ58" s="149"/>
      <c r="PRR58" s="149"/>
      <c r="PRS58" s="149"/>
      <c r="PRT58" s="149"/>
      <c r="PRU58" s="149"/>
      <c r="PRV58" s="149"/>
      <c r="PRW58" s="149"/>
      <c r="PRX58" s="149"/>
      <c r="PRY58" s="149"/>
      <c r="PRZ58" s="149"/>
      <c r="PSA58" s="149"/>
      <c r="PSB58" s="149"/>
      <c r="PSC58" s="149"/>
      <c r="PSD58" s="149"/>
      <c r="PSE58" s="149"/>
      <c r="PSF58" s="149"/>
      <c r="PSG58" s="149"/>
      <c r="PSH58" s="149"/>
      <c r="PSI58" s="149"/>
      <c r="PSJ58" s="149"/>
      <c r="PSK58" s="149"/>
      <c r="PSL58" s="149"/>
      <c r="PSM58" s="149"/>
      <c r="PSN58" s="149"/>
      <c r="PSO58" s="149"/>
      <c r="PSP58" s="149"/>
      <c r="PSQ58" s="149"/>
      <c r="PSR58" s="149"/>
      <c r="PSS58" s="149"/>
      <c r="PST58" s="149"/>
      <c r="PSU58" s="149"/>
      <c r="PSV58" s="149"/>
      <c r="PSW58" s="149"/>
      <c r="PSX58" s="149"/>
      <c r="PSY58" s="149"/>
      <c r="PSZ58" s="149"/>
      <c r="PTA58" s="149"/>
      <c r="PTB58" s="149"/>
      <c r="PTC58" s="149"/>
      <c r="PTD58" s="149"/>
      <c r="PTE58" s="149"/>
      <c r="PTF58" s="149"/>
      <c r="PTG58" s="149"/>
      <c r="PTH58" s="149"/>
      <c r="PTI58" s="149"/>
      <c r="PTJ58" s="149"/>
      <c r="PTK58" s="149"/>
      <c r="PTL58" s="149"/>
      <c r="PTM58" s="149"/>
      <c r="PTN58" s="149"/>
      <c r="PTO58" s="149"/>
      <c r="PTP58" s="149"/>
      <c r="PTQ58" s="149"/>
      <c r="PTR58" s="149"/>
      <c r="PTS58" s="149"/>
      <c r="PTT58" s="149"/>
      <c r="PTU58" s="149"/>
      <c r="PTV58" s="149"/>
      <c r="PTW58" s="149"/>
      <c r="PTX58" s="149"/>
      <c r="PTY58" s="149"/>
      <c r="PTZ58" s="149"/>
      <c r="PUA58" s="149"/>
      <c r="PUB58" s="149"/>
      <c r="PUC58" s="149"/>
      <c r="PUD58" s="149"/>
      <c r="PUE58" s="149"/>
      <c r="PUF58" s="149"/>
      <c r="PUG58" s="149"/>
      <c r="PUH58" s="149"/>
      <c r="PUI58" s="149"/>
      <c r="PUJ58" s="149"/>
      <c r="PUK58" s="149"/>
      <c r="PUL58" s="149"/>
      <c r="PUM58" s="149"/>
      <c r="PUN58" s="149"/>
      <c r="PUO58" s="149"/>
      <c r="PUP58" s="149"/>
      <c r="PUQ58" s="149"/>
      <c r="PUR58" s="149"/>
      <c r="PUS58" s="149"/>
      <c r="PUT58" s="149"/>
      <c r="PUU58" s="149"/>
      <c r="PUV58" s="149"/>
      <c r="PUW58" s="149"/>
      <c r="PUX58" s="149"/>
      <c r="PUY58" s="149"/>
      <c r="PUZ58" s="149"/>
      <c r="PVA58" s="149"/>
      <c r="PVB58" s="149"/>
      <c r="PVC58" s="149"/>
      <c r="PVD58" s="149"/>
      <c r="PVE58" s="149"/>
      <c r="PVF58" s="149"/>
      <c r="PVG58" s="149"/>
      <c r="PVH58" s="149"/>
      <c r="PVI58" s="149"/>
      <c r="PVJ58" s="149"/>
      <c r="PVK58" s="149"/>
      <c r="PVL58" s="149"/>
      <c r="PVM58" s="149"/>
      <c r="PVN58" s="149"/>
      <c r="PVO58" s="149"/>
      <c r="PVP58" s="149"/>
      <c r="PVQ58" s="149"/>
      <c r="PVR58" s="149"/>
      <c r="PVS58" s="149"/>
      <c r="PVT58" s="149"/>
      <c r="PVU58" s="149"/>
      <c r="PVV58" s="149"/>
      <c r="PVW58" s="149"/>
      <c r="PVX58" s="149"/>
      <c r="PVY58" s="149"/>
      <c r="PVZ58" s="149"/>
      <c r="PWA58" s="149"/>
      <c r="PWB58" s="149"/>
      <c r="PWC58" s="149"/>
      <c r="PWD58" s="149"/>
      <c r="PWE58" s="149"/>
      <c r="PWF58" s="149"/>
      <c r="PWG58" s="149"/>
      <c r="PWH58" s="149"/>
      <c r="PWI58" s="149"/>
      <c r="PWJ58" s="149"/>
      <c r="PWK58" s="149"/>
      <c r="PWL58" s="149"/>
      <c r="PWM58" s="149"/>
      <c r="PWN58" s="149"/>
      <c r="PWO58" s="149"/>
      <c r="PWP58" s="149"/>
      <c r="PWQ58" s="149"/>
      <c r="PWR58" s="149"/>
      <c r="PWS58" s="149"/>
      <c r="PWT58" s="149"/>
      <c r="PWU58" s="149"/>
      <c r="PWV58" s="149"/>
      <c r="PWW58" s="149"/>
      <c r="PWX58" s="149"/>
      <c r="PWY58" s="149"/>
      <c r="PWZ58" s="149"/>
      <c r="PXA58" s="149"/>
      <c r="PXB58" s="149"/>
      <c r="PXC58" s="149"/>
      <c r="PXD58" s="149"/>
      <c r="PXE58" s="149"/>
      <c r="PXF58" s="149"/>
      <c r="PXG58" s="149"/>
      <c r="PXH58" s="149"/>
      <c r="PXI58" s="149"/>
      <c r="PXJ58" s="149"/>
      <c r="PXK58" s="149"/>
      <c r="PXL58" s="149"/>
      <c r="PXM58" s="149"/>
      <c r="PXN58" s="149"/>
      <c r="PXO58" s="149"/>
      <c r="PXP58" s="149"/>
      <c r="PXQ58" s="149"/>
      <c r="PXR58" s="149"/>
      <c r="PXS58" s="149"/>
      <c r="PXT58" s="149"/>
      <c r="PXU58" s="149"/>
      <c r="PXV58" s="149"/>
      <c r="PXW58" s="149"/>
      <c r="PXX58" s="149"/>
      <c r="PXY58" s="149"/>
      <c r="PXZ58" s="149"/>
      <c r="PYA58" s="149"/>
      <c r="PYB58" s="149"/>
      <c r="PYC58" s="149"/>
      <c r="PYD58" s="149"/>
      <c r="PYE58" s="149"/>
      <c r="PYF58" s="149"/>
      <c r="PYG58" s="149"/>
      <c r="PYH58" s="149"/>
      <c r="PYI58" s="149"/>
      <c r="PYJ58" s="149"/>
      <c r="PYK58" s="149"/>
      <c r="PYL58" s="149"/>
      <c r="PYM58" s="149"/>
      <c r="PYN58" s="149"/>
      <c r="PYO58" s="149"/>
      <c r="PYP58" s="149"/>
      <c r="PYQ58" s="149"/>
      <c r="PYR58" s="149"/>
      <c r="PYS58" s="149"/>
      <c r="PYT58" s="149"/>
      <c r="PYU58" s="149"/>
      <c r="PYV58" s="149"/>
      <c r="PYW58" s="149"/>
      <c r="PYX58" s="149"/>
      <c r="PYY58" s="149"/>
      <c r="PYZ58" s="149"/>
      <c r="PZA58" s="149"/>
      <c r="PZB58" s="149"/>
      <c r="PZC58" s="149"/>
      <c r="PZD58" s="149"/>
      <c r="PZE58" s="149"/>
      <c r="PZF58" s="149"/>
      <c r="PZG58" s="149"/>
      <c r="PZH58" s="149"/>
      <c r="PZI58" s="149"/>
      <c r="PZJ58" s="149"/>
      <c r="PZK58" s="149"/>
      <c r="PZL58" s="149"/>
      <c r="PZM58" s="149"/>
      <c r="PZN58" s="149"/>
      <c r="PZO58" s="149"/>
      <c r="PZP58" s="149"/>
      <c r="PZQ58" s="149"/>
      <c r="PZR58" s="149"/>
      <c r="PZS58" s="149"/>
      <c r="PZT58" s="149"/>
      <c r="PZU58" s="149"/>
      <c r="PZV58" s="149"/>
      <c r="PZW58" s="149"/>
      <c r="PZX58" s="149"/>
      <c r="PZY58" s="149"/>
      <c r="PZZ58" s="149"/>
      <c r="QAA58" s="149"/>
      <c r="QAB58" s="149"/>
      <c r="QAC58" s="149"/>
      <c r="QAD58" s="149"/>
      <c r="QAE58" s="149"/>
      <c r="QAF58" s="149"/>
      <c r="QAG58" s="149"/>
      <c r="QAH58" s="149"/>
      <c r="QAI58" s="149"/>
      <c r="QAJ58" s="149"/>
      <c r="QAK58" s="149"/>
      <c r="QAL58" s="149"/>
      <c r="QAM58" s="149"/>
      <c r="QAN58" s="149"/>
      <c r="QAO58" s="149"/>
      <c r="QAP58" s="149"/>
      <c r="QAQ58" s="149"/>
      <c r="QAR58" s="149"/>
      <c r="QAS58" s="149"/>
      <c r="QAT58" s="149"/>
      <c r="QAU58" s="149"/>
      <c r="QAV58" s="149"/>
      <c r="QAW58" s="149"/>
      <c r="QAX58" s="149"/>
      <c r="QAY58" s="149"/>
      <c r="QAZ58" s="149"/>
      <c r="QBA58" s="149"/>
      <c r="QBB58" s="149"/>
      <c r="QBC58" s="149"/>
      <c r="QBD58" s="149"/>
      <c r="QBE58" s="149"/>
      <c r="QBF58" s="149"/>
      <c r="QBG58" s="149"/>
      <c r="QBH58" s="149"/>
      <c r="QBI58" s="149"/>
      <c r="QBJ58" s="149"/>
      <c r="QBK58" s="149"/>
      <c r="QBL58" s="149"/>
      <c r="QBM58" s="149"/>
      <c r="QBN58" s="149"/>
      <c r="QBO58" s="149"/>
      <c r="QBP58" s="149"/>
      <c r="QBQ58" s="149"/>
      <c r="QBR58" s="149"/>
      <c r="QBS58" s="149"/>
      <c r="QBT58" s="149"/>
      <c r="QBU58" s="149"/>
      <c r="QBV58" s="149"/>
      <c r="QBW58" s="149"/>
      <c r="QBX58" s="149"/>
      <c r="QBY58" s="149"/>
      <c r="QBZ58" s="149"/>
      <c r="QCA58" s="149"/>
      <c r="QCB58" s="149"/>
      <c r="QCC58" s="149"/>
      <c r="QCD58" s="149"/>
      <c r="QCE58" s="149"/>
      <c r="QCF58" s="149"/>
      <c r="QCG58" s="149"/>
      <c r="QCH58" s="149"/>
      <c r="QCI58" s="149"/>
      <c r="QCJ58" s="149"/>
      <c r="QCK58" s="149"/>
      <c r="QCL58" s="149"/>
      <c r="QCM58" s="149"/>
      <c r="QCN58" s="149"/>
      <c r="QCO58" s="149"/>
      <c r="QCP58" s="149"/>
      <c r="QCQ58" s="149"/>
      <c r="QCR58" s="149"/>
      <c r="QCS58" s="149"/>
      <c r="QCT58" s="149"/>
      <c r="QCU58" s="149"/>
      <c r="QCV58" s="149"/>
      <c r="QCW58" s="149"/>
      <c r="QCX58" s="149"/>
      <c r="QCY58" s="149"/>
      <c r="QCZ58" s="149"/>
      <c r="QDA58" s="149"/>
      <c r="QDB58" s="149"/>
      <c r="QDC58" s="149"/>
      <c r="QDD58" s="149"/>
      <c r="QDE58" s="149"/>
      <c r="QDF58" s="149"/>
      <c r="QDG58" s="149"/>
      <c r="QDH58" s="149"/>
      <c r="QDI58" s="149"/>
      <c r="QDJ58" s="149"/>
      <c r="QDK58" s="149"/>
      <c r="QDL58" s="149"/>
      <c r="QDM58" s="149"/>
      <c r="QDN58" s="149"/>
      <c r="QDO58" s="149"/>
      <c r="QDP58" s="149"/>
      <c r="QDQ58" s="149"/>
      <c r="QDR58" s="149"/>
      <c r="QDS58" s="149"/>
      <c r="QDT58" s="149"/>
      <c r="QDU58" s="149"/>
      <c r="QDV58" s="149"/>
      <c r="QDW58" s="149"/>
      <c r="QDX58" s="149"/>
      <c r="QDY58" s="149"/>
      <c r="QDZ58" s="149"/>
      <c r="QEA58" s="149"/>
      <c r="QEB58" s="149"/>
      <c r="QEC58" s="149"/>
      <c r="QED58" s="149"/>
      <c r="QEE58" s="149"/>
      <c r="QEF58" s="149"/>
      <c r="QEG58" s="149"/>
      <c r="QEH58" s="149"/>
      <c r="QEI58" s="149"/>
      <c r="QEJ58" s="149"/>
      <c r="QEK58" s="149"/>
      <c r="QEL58" s="149"/>
      <c r="QEM58" s="149"/>
      <c r="QEN58" s="149"/>
      <c r="QEO58" s="149"/>
      <c r="QEP58" s="149"/>
      <c r="QEQ58" s="149"/>
      <c r="QER58" s="149"/>
      <c r="QES58" s="149"/>
      <c r="QET58" s="149"/>
      <c r="QEU58" s="149"/>
      <c r="QEV58" s="149"/>
      <c r="QEW58" s="149"/>
      <c r="QEX58" s="149"/>
      <c r="QEY58" s="149"/>
      <c r="QEZ58" s="149"/>
      <c r="QFA58" s="149"/>
      <c r="QFB58" s="149"/>
      <c r="QFC58" s="149"/>
      <c r="QFD58" s="149"/>
      <c r="QFE58" s="149"/>
      <c r="QFF58" s="149"/>
      <c r="QFG58" s="149"/>
      <c r="QFH58" s="149"/>
      <c r="QFI58" s="149"/>
      <c r="QFJ58" s="149"/>
      <c r="QFK58" s="149"/>
      <c r="QFL58" s="149"/>
      <c r="QFM58" s="149"/>
      <c r="QFN58" s="149"/>
      <c r="QFO58" s="149"/>
      <c r="QFP58" s="149"/>
      <c r="QFQ58" s="149"/>
      <c r="QFR58" s="149"/>
      <c r="QFS58" s="149"/>
      <c r="QFT58" s="149"/>
      <c r="QFU58" s="149"/>
      <c r="QFV58" s="149"/>
      <c r="QFW58" s="149"/>
      <c r="QFX58" s="149"/>
      <c r="QFY58" s="149"/>
      <c r="QFZ58" s="149"/>
      <c r="QGA58" s="149"/>
      <c r="QGB58" s="149"/>
      <c r="QGC58" s="149"/>
      <c r="QGD58" s="149"/>
      <c r="QGE58" s="149"/>
      <c r="QGF58" s="149"/>
      <c r="QGG58" s="149"/>
      <c r="QGH58" s="149"/>
      <c r="QGI58" s="149"/>
      <c r="QGJ58" s="149"/>
      <c r="QGK58" s="149"/>
      <c r="QGL58" s="149"/>
      <c r="QGM58" s="149"/>
      <c r="QGN58" s="149"/>
      <c r="QGO58" s="149"/>
      <c r="QGP58" s="149"/>
      <c r="QGQ58" s="149"/>
      <c r="QGR58" s="149"/>
      <c r="QGS58" s="149"/>
      <c r="QGT58" s="149"/>
      <c r="QGU58" s="149"/>
      <c r="QGV58" s="149"/>
      <c r="QGW58" s="149"/>
      <c r="QGX58" s="149"/>
      <c r="QGY58" s="149"/>
      <c r="QGZ58" s="149"/>
      <c r="QHA58" s="149"/>
      <c r="QHB58" s="149"/>
      <c r="QHC58" s="149"/>
      <c r="QHD58" s="149"/>
      <c r="QHE58" s="149"/>
      <c r="QHF58" s="149"/>
      <c r="QHG58" s="149"/>
      <c r="QHH58" s="149"/>
      <c r="QHI58" s="149"/>
      <c r="QHJ58" s="149"/>
      <c r="QHK58" s="149"/>
      <c r="QHL58" s="149"/>
      <c r="QHM58" s="149"/>
      <c r="QHN58" s="149"/>
      <c r="QHO58" s="149"/>
      <c r="QHP58" s="149"/>
      <c r="QHQ58" s="149"/>
      <c r="QHR58" s="149"/>
      <c r="QHS58" s="149"/>
      <c r="QHT58" s="149"/>
      <c r="QHU58" s="149"/>
      <c r="QHV58" s="149"/>
      <c r="QHW58" s="149"/>
      <c r="QHX58" s="149"/>
      <c r="QHY58" s="149"/>
      <c r="QHZ58" s="149"/>
      <c r="QIA58" s="149"/>
      <c r="QIB58" s="149"/>
      <c r="QIC58" s="149"/>
      <c r="QID58" s="149"/>
      <c r="QIE58" s="149"/>
      <c r="QIF58" s="149"/>
      <c r="QIG58" s="149"/>
      <c r="QIH58" s="149"/>
      <c r="QII58" s="149"/>
      <c r="QIJ58" s="149"/>
      <c r="QIK58" s="149"/>
      <c r="QIL58" s="149"/>
      <c r="QIM58" s="149"/>
      <c r="QIN58" s="149"/>
      <c r="QIO58" s="149"/>
      <c r="QIP58" s="149"/>
      <c r="QIQ58" s="149"/>
      <c r="QIR58" s="149"/>
      <c r="QIS58" s="149"/>
      <c r="QIT58" s="149"/>
      <c r="QIU58" s="149"/>
      <c r="QIV58" s="149"/>
      <c r="QIW58" s="149"/>
      <c r="QIX58" s="149"/>
      <c r="QIY58" s="149"/>
      <c r="QIZ58" s="149"/>
      <c r="QJA58" s="149"/>
      <c r="QJB58" s="149"/>
      <c r="QJC58" s="149"/>
      <c r="QJD58" s="149"/>
      <c r="QJE58" s="149"/>
      <c r="QJF58" s="149"/>
      <c r="QJG58" s="149"/>
      <c r="QJH58" s="149"/>
      <c r="QJI58" s="149"/>
      <c r="QJJ58" s="149"/>
      <c r="QJK58" s="149"/>
      <c r="QJL58" s="149"/>
      <c r="QJM58" s="149"/>
      <c r="QJN58" s="149"/>
      <c r="QJO58" s="149"/>
      <c r="QJP58" s="149"/>
      <c r="QJQ58" s="149"/>
      <c r="QJR58" s="149"/>
      <c r="QJS58" s="149"/>
      <c r="QJT58" s="149"/>
      <c r="QJU58" s="149"/>
      <c r="QJV58" s="149"/>
      <c r="QJW58" s="149"/>
      <c r="QJX58" s="149"/>
      <c r="QJY58" s="149"/>
      <c r="QJZ58" s="149"/>
      <c r="QKA58" s="149"/>
      <c r="QKB58" s="149"/>
      <c r="QKC58" s="149"/>
      <c r="QKD58" s="149"/>
      <c r="QKE58" s="149"/>
      <c r="QKF58" s="149"/>
      <c r="QKG58" s="149"/>
      <c r="QKH58" s="149"/>
      <c r="QKI58" s="149"/>
      <c r="QKJ58" s="149"/>
      <c r="QKK58" s="149"/>
      <c r="QKL58" s="149"/>
      <c r="QKM58" s="149"/>
      <c r="QKN58" s="149"/>
      <c r="QKO58" s="149"/>
      <c r="QKP58" s="149"/>
      <c r="QKQ58" s="149"/>
      <c r="QKR58" s="149"/>
      <c r="QKS58" s="149"/>
      <c r="QKT58" s="149"/>
      <c r="QKU58" s="149"/>
      <c r="QKV58" s="149"/>
      <c r="QKW58" s="149"/>
      <c r="QKX58" s="149"/>
      <c r="QKY58" s="149"/>
      <c r="QKZ58" s="149"/>
      <c r="QLA58" s="149"/>
      <c r="QLB58" s="149"/>
      <c r="QLC58" s="149"/>
      <c r="QLD58" s="149"/>
      <c r="QLE58" s="149"/>
      <c r="QLF58" s="149"/>
      <c r="QLG58" s="149"/>
      <c r="QLH58" s="149"/>
      <c r="QLI58" s="149"/>
      <c r="QLJ58" s="149"/>
      <c r="QLK58" s="149"/>
      <c r="QLL58" s="149"/>
      <c r="QLM58" s="149"/>
      <c r="QLN58" s="149"/>
      <c r="QLO58" s="149"/>
      <c r="QLP58" s="149"/>
      <c r="QLQ58" s="149"/>
      <c r="QLR58" s="149"/>
      <c r="QLS58" s="149"/>
      <c r="QLT58" s="149"/>
      <c r="QLU58" s="149"/>
      <c r="QLV58" s="149"/>
      <c r="QLW58" s="149"/>
      <c r="QLX58" s="149"/>
      <c r="QLY58" s="149"/>
      <c r="QLZ58" s="149"/>
      <c r="QMA58" s="149"/>
      <c r="QMB58" s="149"/>
      <c r="QMC58" s="149"/>
      <c r="QMD58" s="149"/>
      <c r="QME58" s="149"/>
      <c r="QMF58" s="149"/>
      <c r="QMG58" s="149"/>
      <c r="QMH58" s="149"/>
      <c r="QMI58" s="149"/>
      <c r="QMJ58" s="149"/>
      <c r="QMK58" s="149"/>
      <c r="QML58" s="149"/>
      <c r="QMM58" s="149"/>
      <c r="QMN58" s="149"/>
      <c r="QMO58" s="149"/>
      <c r="QMP58" s="149"/>
      <c r="QMQ58" s="149"/>
      <c r="QMR58" s="149"/>
      <c r="QMS58" s="149"/>
      <c r="QMT58" s="149"/>
      <c r="QMU58" s="149"/>
      <c r="QMV58" s="149"/>
      <c r="QMW58" s="149"/>
      <c r="QMX58" s="149"/>
      <c r="QMY58" s="149"/>
      <c r="QMZ58" s="149"/>
      <c r="QNA58" s="149"/>
      <c r="QNB58" s="149"/>
      <c r="QNC58" s="149"/>
      <c r="QND58" s="149"/>
      <c r="QNE58" s="149"/>
      <c r="QNF58" s="149"/>
      <c r="QNG58" s="149"/>
      <c r="QNH58" s="149"/>
      <c r="QNI58" s="149"/>
      <c r="QNJ58" s="149"/>
      <c r="QNK58" s="149"/>
      <c r="QNL58" s="149"/>
      <c r="QNM58" s="149"/>
      <c r="QNN58" s="149"/>
      <c r="QNO58" s="149"/>
      <c r="QNP58" s="149"/>
      <c r="QNQ58" s="149"/>
      <c r="QNR58" s="149"/>
      <c r="QNS58" s="149"/>
      <c r="QNT58" s="149"/>
      <c r="QNU58" s="149"/>
      <c r="QNV58" s="149"/>
      <c r="QNW58" s="149"/>
      <c r="QNX58" s="149"/>
      <c r="QNY58" s="149"/>
      <c r="QNZ58" s="149"/>
      <c r="QOA58" s="149"/>
      <c r="QOB58" s="149"/>
      <c r="QOC58" s="149"/>
      <c r="QOD58" s="149"/>
      <c r="QOE58" s="149"/>
      <c r="QOF58" s="149"/>
      <c r="QOG58" s="149"/>
      <c r="QOH58" s="149"/>
      <c r="QOI58" s="149"/>
      <c r="QOJ58" s="149"/>
      <c r="QOK58" s="149"/>
      <c r="QOL58" s="149"/>
      <c r="QOM58" s="149"/>
      <c r="QON58" s="149"/>
      <c r="QOO58" s="149"/>
      <c r="QOP58" s="149"/>
      <c r="QOQ58" s="149"/>
      <c r="QOR58" s="149"/>
      <c r="QOS58" s="149"/>
      <c r="QOT58" s="149"/>
      <c r="QOU58" s="149"/>
      <c r="QOV58" s="149"/>
      <c r="QOW58" s="149"/>
      <c r="QOX58" s="149"/>
      <c r="QOY58" s="149"/>
      <c r="QOZ58" s="149"/>
      <c r="QPA58" s="149"/>
      <c r="QPB58" s="149"/>
      <c r="QPC58" s="149"/>
      <c r="QPD58" s="149"/>
      <c r="QPE58" s="149"/>
      <c r="QPF58" s="149"/>
      <c r="QPG58" s="149"/>
      <c r="QPH58" s="149"/>
      <c r="QPI58" s="149"/>
      <c r="QPJ58" s="149"/>
      <c r="QPK58" s="149"/>
      <c r="QPL58" s="149"/>
      <c r="QPM58" s="149"/>
      <c r="QPN58" s="149"/>
      <c r="QPO58" s="149"/>
      <c r="QPP58" s="149"/>
      <c r="QPQ58" s="149"/>
      <c r="QPR58" s="149"/>
      <c r="QPS58" s="149"/>
      <c r="QPT58" s="149"/>
      <c r="QPU58" s="149"/>
      <c r="QPV58" s="149"/>
      <c r="QPW58" s="149"/>
      <c r="QPX58" s="149"/>
      <c r="QPY58" s="149"/>
      <c r="QPZ58" s="149"/>
      <c r="QQA58" s="149"/>
      <c r="QQB58" s="149"/>
      <c r="QQC58" s="149"/>
      <c r="QQD58" s="149"/>
      <c r="QQE58" s="149"/>
      <c r="QQF58" s="149"/>
      <c r="QQG58" s="149"/>
      <c r="QQH58" s="149"/>
      <c r="QQI58" s="149"/>
      <c r="QQJ58" s="149"/>
      <c r="QQK58" s="149"/>
      <c r="QQL58" s="149"/>
      <c r="QQM58" s="149"/>
      <c r="QQN58" s="149"/>
      <c r="QQO58" s="149"/>
      <c r="QQP58" s="149"/>
      <c r="QQQ58" s="149"/>
      <c r="QQR58" s="149"/>
      <c r="QQS58" s="149"/>
      <c r="QQT58" s="149"/>
      <c r="QQU58" s="149"/>
      <c r="QQV58" s="149"/>
      <c r="QQW58" s="149"/>
      <c r="QQX58" s="149"/>
      <c r="QQY58" s="149"/>
      <c r="QQZ58" s="149"/>
      <c r="QRA58" s="149"/>
      <c r="QRB58" s="149"/>
      <c r="QRC58" s="149"/>
      <c r="QRD58" s="149"/>
      <c r="QRE58" s="149"/>
      <c r="QRF58" s="149"/>
      <c r="QRG58" s="149"/>
      <c r="QRH58" s="149"/>
      <c r="QRI58" s="149"/>
      <c r="QRJ58" s="149"/>
      <c r="QRK58" s="149"/>
      <c r="QRL58" s="149"/>
      <c r="QRM58" s="149"/>
      <c r="QRN58" s="149"/>
      <c r="QRO58" s="149"/>
      <c r="QRP58" s="149"/>
      <c r="QRQ58" s="149"/>
      <c r="QRR58" s="149"/>
      <c r="QRS58" s="149"/>
      <c r="QRT58" s="149"/>
      <c r="QRU58" s="149"/>
      <c r="QRV58" s="149"/>
      <c r="QRW58" s="149"/>
      <c r="QRX58" s="149"/>
      <c r="QRY58" s="149"/>
      <c r="QRZ58" s="149"/>
      <c r="QSA58" s="149"/>
      <c r="QSB58" s="149"/>
      <c r="QSC58" s="149"/>
      <c r="QSD58" s="149"/>
      <c r="QSE58" s="149"/>
      <c r="QSF58" s="149"/>
      <c r="QSG58" s="149"/>
      <c r="QSH58" s="149"/>
      <c r="QSI58" s="149"/>
      <c r="QSJ58" s="149"/>
      <c r="QSK58" s="149"/>
      <c r="QSL58" s="149"/>
      <c r="QSM58" s="149"/>
      <c r="QSN58" s="149"/>
      <c r="QSO58" s="149"/>
      <c r="QSP58" s="149"/>
      <c r="QSQ58" s="149"/>
      <c r="QSR58" s="149"/>
      <c r="QSS58" s="149"/>
      <c r="QST58" s="149"/>
      <c r="QSU58" s="149"/>
      <c r="QSV58" s="149"/>
      <c r="QSW58" s="149"/>
      <c r="QSX58" s="149"/>
      <c r="QSY58" s="149"/>
      <c r="QSZ58" s="149"/>
      <c r="QTA58" s="149"/>
      <c r="QTB58" s="149"/>
      <c r="QTC58" s="149"/>
      <c r="QTD58" s="149"/>
      <c r="QTE58" s="149"/>
      <c r="QTF58" s="149"/>
      <c r="QTG58" s="149"/>
      <c r="QTH58" s="149"/>
      <c r="QTI58" s="149"/>
      <c r="QTJ58" s="149"/>
      <c r="QTK58" s="149"/>
      <c r="QTL58" s="149"/>
      <c r="QTM58" s="149"/>
      <c r="QTN58" s="149"/>
      <c r="QTO58" s="149"/>
      <c r="QTP58" s="149"/>
      <c r="QTQ58" s="149"/>
      <c r="QTR58" s="149"/>
      <c r="QTS58" s="149"/>
      <c r="QTT58" s="149"/>
      <c r="QTU58" s="149"/>
      <c r="QTV58" s="149"/>
      <c r="QTW58" s="149"/>
      <c r="QTX58" s="149"/>
      <c r="QTY58" s="149"/>
      <c r="QTZ58" s="149"/>
      <c r="QUA58" s="149"/>
      <c r="QUB58" s="149"/>
      <c r="QUC58" s="149"/>
      <c r="QUD58" s="149"/>
      <c r="QUE58" s="149"/>
      <c r="QUF58" s="149"/>
      <c r="QUG58" s="149"/>
      <c r="QUH58" s="149"/>
      <c r="QUI58" s="149"/>
      <c r="QUJ58" s="149"/>
      <c r="QUK58" s="149"/>
      <c r="QUL58" s="149"/>
      <c r="QUM58" s="149"/>
      <c r="QUN58" s="149"/>
      <c r="QUO58" s="149"/>
      <c r="QUP58" s="149"/>
      <c r="QUQ58" s="149"/>
      <c r="QUR58" s="149"/>
      <c r="QUS58" s="149"/>
      <c r="QUT58" s="149"/>
      <c r="QUU58" s="149"/>
      <c r="QUV58" s="149"/>
      <c r="QUW58" s="149"/>
      <c r="QUX58" s="149"/>
      <c r="QUY58" s="149"/>
      <c r="QUZ58" s="149"/>
      <c r="QVA58" s="149"/>
      <c r="QVB58" s="149"/>
      <c r="QVC58" s="149"/>
      <c r="QVD58" s="149"/>
      <c r="QVE58" s="149"/>
      <c r="QVF58" s="149"/>
      <c r="QVG58" s="149"/>
      <c r="QVH58" s="149"/>
      <c r="QVI58" s="149"/>
      <c r="QVJ58" s="149"/>
      <c r="QVK58" s="149"/>
      <c r="QVL58" s="149"/>
      <c r="QVM58" s="149"/>
      <c r="QVN58" s="149"/>
      <c r="QVO58" s="149"/>
      <c r="QVP58" s="149"/>
      <c r="QVQ58" s="149"/>
      <c r="QVR58" s="149"/>
      <c r="QVS58" s="149"/>
      <c r="QVT58" s="149"/>
      <c r="QVU58" s="149"/>
      <c r="QVV58" s="149"/>
      <c r="QVW58" s="149"/>
      <c r="QVX58" s="149"/>
      <c r="QVY58" s="149"/>
      <c r="QVZ58" s="149"/>
      <c r="QWA58" s="149"/>
      <c r="QWB58" s="149"/>
      <c r="QWC58" s="149"/>
      <c r="QWD58" s="149"/>
      <c r="QWE58" s="149"/>
      <c r="QWF58" s="149"/>
      <c r="QWG58" s="149"/>
      <c r="QWH58" s="149"/>
      <c r="QWI58" s="149"/>
      <c r="QWJ58" s="149"/>
      <c r="QWK58" s="149"/>
      <c r="QWL58" s="149"/>
      <c r="QWM58" s="149"/>
      <c r="QWN58" s="149"/>
      <c r="QWO58" s="149"/>
      <c r="QWP58" s="149"/>
      <c r="QWQ58" s="149"/>
      <c r="QWR58" s="149"/>
      <c r="QWS58" s="149"/>
      <c r="QWT58" s="149"/>
      <c r="QWU58" s="149"/>
      <c r="QWV58" s="149"/>
      <c r="QWW58" s="149"/>
      <c r="QWX58" s="149"/>
      <c r="QWY58" s="149"/>
      <c r="QWZ58" s="149"/>
      <c r="QXA58" s="149"/>
      <c r="QXB58" s="149"/>
      <c r="QXC58" s="149"/>
      <c r="QXD58" s="149"/>
      <c r="QXE58" s="149"/>
      <c r="QXF58" s="149"/>
      <c r="QXG58" s="149"/>
      <c r="QXH58" s="149"/>
      <c r="QXI58" s="149"/>
      <c r="QXJ58" s="149"/>
      <c r="QXK58" s="149"/>
      <c r="QXL58" s="149"/>
      <c r="QXM58" s="149"/>
      <c r="QXN58" s="149"/>
      <c r="QXO58" s="149"/>
      <c r="QXP58" s="149"/>
      <c r="QXQ58" s="149"/>
      <c r="QXR58" s="149"/>
      <c r="QXS58" s="149"/>
      <c r="QXT58" s="149"/>
      <c r="QXU58" s="149"/>
      <c r="QXV58" s="149"/>
      <c r="QXW58" s="149"/>
      <c r="QXX58" s="149"/>
      <c r="QXY58" s="149"/>
      <c r="QXZ58" s="149"/>
      <c r="QYA58" s="149"/>
      <c r="QYB58" s="149"/>
      <c r="QYC58" s="149"/>
      <c r="QYD58" s="149"/>
      <c r="QYE58" s="149"/>
      <c r="QYF58" s="149"/>
      <c r="QYG58" s="149"/>
      <c r="QYH58" s="149"/>
      <c r="QYI58" s="149"/>
      <c r="QYJ58" s="149"/>
      <c r="QYK58" s="149"/>
      <c r="QYL58" s="149"/>
      <c r="QYM58" s="149"/>
      <c r="QYN58" s="149"/>
      <c r="QYO58" s="149"/>
      <c r="QYP58" s="149"/>
      <c r="QYQ58" s="149"/>
      <c r="QYR58" s="149"/>
      <c r="QYS58" s="149"/>
      <c r="QYT58" s="149"/>
      <c r="QYU58" s="149"/>
      <c r="QYV58" s="149"/>
      <c r="QYW58" s="149"/>
      <c r="QYX58" s="149"/>
      <c r="QYY58" s="149"/>
      <c r="QYZ58" s="149"/>
      <c r="QZA58" s="149"/>
      <c r="QZB58" s="149"/>
      <c r="QZC58" s="149"/>
      <c r="QZD58" s="149"/>
      <c r="QZE58" s="149"/>
      <c r="QZF58" s="149"/>
      <c r="QZG58" s="149"/>
      <c r="QZH58" s="149"/>
      <c r="QZI58" s="149"/>
      <c r="QZJ58" s="149"/>
      <c r="QZK58" s="149"/>
      <c r="QZL58" s="149"/>
      <c r="QZM58" s="149"/>
      <c r="QZN58" s="149"/>
      <c r="QZO58" s="149"/>
      <c r="QZP58" s="149"/>
      <c r="QZQ58" s="149"/>
      <c r="QZR58" s="149"/>
      <c r="QZS58" s="149"/>
      <c r="QZT58" s="149"/>
      <c r="QZU58" s="149"/>
      <c r="QZV58" s="149"/>
      <c r="QZW58" s="149"/>
      <c r="QZX58" s="149"/>
      <c r="QZY58" s="149"/>
      <c r="QZZ58" s="149"/>
      <c r="RAA58" s="149"/>
      <c r="RAB58" s="149"/>
      <c r="RAC58" s="149"/>
      <c r="RAD58" s="149"/>
      <c r="RAE58" s="149"/>
      <c r="RAF58" s="149"/>
      <c r="RAG58" s="149"/>
      <c r="RAH58" s="149"/>
      <c r="RAI58" s="149"/>
      <c r="RAJ58" s="149"/>
      <c r="RAK58" s="149"/>
      <c r="RAL58" s="149"/>
      <c r="RAM58" s="149"/>
      <c r="RAN58" s="149"/>
      <c r="RAO58" s="149"/>
      <c r="RAP58" s="149"/>
      <c r="RAQ58" s="149"/>
      <c r="RAR58" s="149"/>
      <c r="RAS58" s="149"/>
      <c r="RAT58" s="149"/>
      <c r="RAU58" s="149"/>
      <c r="RAV58" s="149"/>
      <c r="RAW58" s="149"/>
      <c r="RAX58" s="149"/>
      <c r="RAY58" s="149"/>
      <c r="RAZ58" s="149"/>
      <c r="RBA58" s="149"/>
      <c r="RBB58" s="149"/>
      <c r="RBC58" s="149"/>
      <c r="RBD58" s="149"/>
      <c r="RBE58" s="149"/>
      <c r="RBF58" s="149"/>
      <c r="RBG58" s="149"/>
      <c r="RBH58" s="149"/>
      <c r="RBI58" s="149"/>
      <c r="RBJ58" s="149"/>
      <c r="RBK58" s="149"/>
      <c r="RBL58" s="149"/>
      <c r="RBM58" s="149"/>
      <c r="RBN58" s="149"/>
      <c r="RBO58" s="149"/>
      <c r="RBP58" s="149"/>
      <c r="RBQ58" s="149"/>
      <c r="RBR58" s="149"/>
      <c r="RBS58" s="149"/>
      <c r="RBT58" s="149"/>
      <c r="RBU58" s="149"/>
      <c r="RBV58" s="149"/>
      <c r="RBW58" s="149"/>
      <c r="RBX58" s="149"/>
      <c r="RBY58" s="149"/>
      <c r="RBZ58" s="149"/>
      <c r="RCA58" s="149"/>
      <c r="RCB58" s="149"/>
      <c r="RCC58" s="149"/>
      <c r="RCD58" s="149"/>
      <c r="RCE58" s="149"/>
      <c r="RCF58" s="149"/>
      <c r="RCG58" s="149"/>
      <c r="RCH58" s="149"/>
      <c r="RCI58" s="149"/>
      <c r="RCJ58" s="149"/>
      <c r="RCK58" s="149"/>
      <c r="RCL58" s="149"/>
      <c r="RCM58" s="149"/>
      <c r="RCN58" s="149"/>
      <c r="RCO58" s="149"/>
      <c r="RCP58" s="149"/>
      <c r="RCQ58" s="149"/>
      <c r="RCR58" s="149"/>
      <c r="RCS58" s="149"/>
      <c r="RCT58" s="149"/>
      <c r="RCU58" s="149"/>
      <c r="RCV58" s="149"/>
      <c r="RCW58" s="149"/>
      <c r="RCX58" s="149"/>
      <c r="RCY58" s="149"/>
      <c r="RCZ58" s="149"/>
      <c r="RDA58" s="149"/>
      <c r="RDB58" s="149"/>
      <c r="RDC58" s="149"/>
      <c r="RDD58" s="149"/>
      <c r="RDE58" s="149"/>
      <c r="RDF58" s="149"/>
      <c r="RDG58" s="149"/>
      <c r="RDH58" s="149"/>
      <c r="RDI58" s="149"/>
      <c r="RDJ58" s="149"/>
      <c r="RDK58" s="149"/>
      <c r="RDL58" s="149"/>
      <c r="RDM58" s="149"/>
      <c r="RDN58" s="149"/>
      <c r="RDO58" s="149"/>
      <c r="RDP58" s="149"/>
      <c r="RDQ58" s="149"/>
      <c r="RDR58" s="149"/>
      <c r="RDS58" s="149"/>
      <c r="RDT58" s="149"/>
      <c r="RDU58" s="149"/>
      <c r="RDV58" s="149"/>
      <c r="RDW58" s="149"/>
      <c r="RDX58" s="149"/>
      <c r="RDY58" s="149"/>
      <c r="RDZ58" s="149"/>
      <c r="REA58" s="149"/>
      <c r="REB58" s="149"/>
      <c r="REC58" s="149"/>
      <c r="RED58" s="149"/>
      <c r="REE58" s="149"/>
      <c r="REF58" s="149"/>
      <c r="REG58" s="149"/>
      <c r="REH58" s="149"/>
      <c r="REI58" s="149"/>
      <c r="REJ58" s="149"/>
      <c r="REK58" s="149"/>
      <c r="REL58" s="149"/>
      <c r="REM58" s="149"/>
      <c r="REN58" s="149"/>
      <c r="REO58" s="149"/>
      <c r="REP58" s="149"/>
      <c r="REQ58" s="149"/>
      <c r="RER58" s="149"/>
      <c r="RES58" s="149"/>
      <c r="RET58" s="149"/>
      <c r="REU58" s="149"/>
      <c r="REV58" s="149"/>
      <c r="REW58" s="149"/>
      <c r="REX58" s="149"/>
      <c r="REY58" s="149"/>
      <c r="REZ58" s="149"/>
      <c r="RFA58" s="149"/>
      <c r="RFB58" s="149"/>
      <c r="RFC58" s="149"/>
      <c r="RFD58" s="149"/>
      <c r="RFE58" s="149"/>
      <c r="RFF58" s="149"/>
      <c r="RFG58" s="149"/>
      <c r="RFH58" s="149"/>
      <c r="RFI58" s="149"/>
      <c r="RFJ58" s="149"/>
      <c r="RFK58" s="149"/>
      <c r="RFL58" s="149"/>
      <c r="RFM58" s="149"/>
      <c r="RFN58" s="149"/>
      <c r="RFO58" s="149"/>
      <c r="RFP58" s="149"/>
      <c r="RFQ58" s="149"/>
      <c r="RFR58" s="149"/>
      <c r="RFS58" s="149"/>
      <c r="RFT58" s="149"/>
      <c r="RFU58" s="149"/>
      <c r="RFV58" s="149"/>
      <c r="RFW58" s="149"/>
      <c r="RFX58" s="149"/>
      <c r="RFY58" s="149"/>
      <c r="RFZ58" s="149"/>
      <c r="RGA58" s="149"/>
      <c r="RGB58" s="149"/>
      <c r="RGC58" s="149"/>
      <c r="RGD58" s="149"/>
      <c r="RGE58" s="149"/>
      <c r="RGF58" s="149"/>
      <c r="RGG58" s="149"/>
      <c r="RGH58" s="149"/>
      <c r="RGI58" s="149"/>
      <c r="RGJ58" s="149"/>
      <c r="RGK58" s="149"/>
      <c r="RGL58" s="149"/>
      <c r="RGM58" s="149"/>
      <c r="RGN58" s="149"/>
      <c r="RGO58" s="149"/>
      <c r="RGP58" s="149"/>
      <c r="RGQ58" s="149"/>
      <c r="RGR58" s="149"/>
      <c r="RGS58" s="149"/>
      <c r="RGT58" s="149"/>
      <c r="RGU58" s="149"/>
      <c r="RGV58" s="149"/>
      <c r="RGW58" s="149"/>
      <c r="RGX58" s="149"/>
      <c r="RGY58" s="149"/>
      <c r="RGZ58" s="149"/>
      <c r="RHA58" s="149"/>
      <c r="RHB58" s="149"/>
      <c r="RHC58" s="149"/>
      <c r="RHD58" s="149"/>
      <c r="RHE58" s="149"/>
      <c r="RHF58" s="149"/>
      <c r="RHG58" s="149"/>
      <c r="RHH58" s="149"/>
      <c r="RHI58" s="149"/>
      <c r="RHJ58" s="149"/>
      <c r="RHK58" s="149"/>
      <c r="RHL58" s="149"/>
      <c r="RHM58" s="149"/>
      <c r="RHN58" s="149"/>
      <c r="RHO58" s="149"/>
      <c r="RHP58" s="149"/>
      <c r="RHQ58" s="149"/>
      <c r="RHR58" s="149"/>
      <c r="RHS58" s="149"/>
      <c r="RHT58" s="149"/>
      <c r="RHU58" s="149"/>
      <c r="RHV58" s="149"/>
      <c r="RHW58" s="149"/>
      <c r="RHX58" s="149"/>
      <c r="RHY58" s="149"/>
      <c r="RHZ58" s="149"/>
      <c r="RIA58" s="149"/>
      <c r="RIB58" s="149"/>
      <c r="RIC58" s="149"/>
      <c r="RID58" s="149"/>
      <c r="RIE58" s="149"/>
      <c r="RIF58" s="149"/>
      <c r="RIG58" s="149"/>
      <c r="RIH58" s="149"/>
      <c r="RII58" s="149"/>
      <c r="RIJ58" s="149"/>
      <c r="RIK58" s="149"/>
      <c r="RIL58" s="149"/>
      <c r="RIM58" s="149"/>
      <c r="RIN58" s="149"/>
      <c r="RIO58" s="149"/>
      <c r="RIP58" s="149"/>
      <c r="RIQ58" s="149"/>
      <c r="RIR58" s="149"/>
      <c r="RIS58" s="149"/>
      <c r="RIT58" s="149"/>
      <c r="RIU58" s="149"/>
      <c r="RIV58" s="149"/>
      <c r="RIW58" s="149"/>
      <c r="RIX58" s="149"/>
      <c r="RIY58" s="149"/>
      <c r="RIZ58" s="149"/>
      <c r="RJA58" s="149"/>
      <c r="RJB58" s="149"/>
      <c r="RJC58" s="149"/>
      <c r="RJD58" s="149"/>
      <c r="RJE58" s="149"/>
      <c r="RJF58" s="149"/>
      <c r="RJG58" s="149"/>
      <c r="RJH58" s="149"/>
      <c r="RJI58" s="149"/>
      <c r="RJJ58" s="149"/>
      <c r="RJK58" s="149"/>
      <c r="RJL58" s="149"/>
      <c r="RJM58" s="149"/>
      <c r="RJN58" s="149"/>
      <c r="RJO58" s="149"/>
      <c r="RJP58" s="149"/>
      <c r="RJQ58" s="149"/>
      <c r="RJR58" s="149"/>
      <c r="RJS58" s="149"/>
      <c r="RJT58" s="149"/>
      <c r="RJU58" s="149"/>
      <c r="RJV58" s="149"/>
      <c r="RJW58" s="149"/>
      <c r="RJX58" s="149"/>
      <c r="RJY58" s="149"/>
      <c r="RJZ58" s="149"/>
      <c r="RKA58" s="149"/>
      <c r="RKB58" s="149"/>
      <c r="RKC58" s="149"/>
      <c r="RKD58" s="149"/>
      <c r="RKE58" s="149"/>
      <c r="RKF58" s="149"/>
      <c r="RKG58" s="149"/>
      <c r="RKH58" s="149"/>
      <c r="RKI58" s="149"/>
      <c r="RKJ58" s="149"/>
      <c r="RKK58" s="149"/>
      <c r="RKL58" s="149"/>
      <c r="RKM58" s="149"/>
      <c r="RKN58" s="149"/>
      <c r="RKO58" s="149"/>
      <c r="RKP58" s="149"/>
      <c r="RKQ58" s="149"/>
      <c r="RKR58" s="149"/>
      <c r="RKS58" s="149"/>
      <c r="RKT58" s="149"/>
      <c r="RKU58" s="149"/>
      <c r="RKV58" s="149"/>
      <c r="RKW58" s="149"/>
      <c r="RKX58" s="149"/>
      <c r="RKY58" s="149"/>
      <c r="RKZ58" s="149"/>
      <c r="RLA58" s="149"/>
      <c r="RLB58" s="149"/>
      <c r="RLC58" s="149"/>
      <c r="RLD58" s="149"/>
      <c r="RLE58" s="149"/>
      <c r="RLF58" s="149"/>
      <c r="RLG58" s="149"/>
      <c r="RLH58" s="149"/>
      <c r="RLI58" s="149"/>
      <c r="RLJ58" s="149"/>
      <c r="RLK58" s="149"/>
      <c r="RLL58" s="149"/>
      <c r="RLM58" s="149"/>
      <c r="RLN58" s="149"/>
      <c r="RLO58" s="149"/>
      <c r="RLP58" s="149"/>
      <c r="RLQ58" s="149"/>
      <c r="RLR58" s="149"/>
      <c r="RLS58" s="149"/>
      <c r="RLT58" s="149"/>
      <c r="RLU58" s="149"/>
      <c r="RLV58" s="149"/>
      <c r="RLW58" s="149"/>
      <c r="RLX58" s="149"/>
      <c r="RLY58" s="149"/>
      <c r="RLZ58" s="149"/>
      <c r="RMA58" s="149"/>
      <c r="RMB58" s="149"/>
      <c r="RMC58" s="149"/>
      <c r="RMD58" s="149"/>
      <c r="RME58" s="149"/>
      <c r="RMF58" s="149"/>
      <c r="RMG58" s="149"/>
      <c r="RMH58" s="149"/>
      <c r="RMI58" s="149"/>
      <c r="RMJ58" s="149"/>
      <c r="RMK58" s="149"/>
      <c r="RML58" s="149"/>
      <c r="RMM58" s="149"/>
      <c r="RMN58" s="149"/>
      <c r="RMO58" s="149"/>
      <c r="RMP58" s="149"/>
      <c r="RMQ58" s="149"/>
      <c r="RMR58" s="149"/>
      <c r="RMS58" s="149"/>
      <c r="RMT58" s="149"/>
      <c r="RMU58" s="149"/>
      <c r="RMV58" s="149"/>
      <c r="RMW58" s="149"/>
      <c r="RMX58" s="149"/>
      <c r="RMY58" s="149"/>
      <c r="RMZ58" s="149"/>
      <c r="RNA58" s="149"/>
      <c r="RNB58" s="149"/>
      <c r="RNC58" s="149"/>
      <c r="RND58" s="149"/>
      <c r="RNE58" s="149"/>
      <c r="RNF58" s="149"/>
      <c r="RNG58" s="149"/>
      <c r="RNH58" s="149"/>
      <c r="RNI58" s="149"/>
      <c r="RNJ58" s="149"/>
      <c r="RNK58" s="149"/>
      <c r="RNL58" s="149"/>
      <c r="RNM58" s="149"/>
      <c r="RNN58" s="149"/>
      <c r="RNO58" s="149"/>
      <c r="RNP58" s="149"/>
      <c r="RNQ58" s="149"/>
      <c r="RNR58" s="149"/>
      <c r="RNS58" s="149"/>
      <c r="RNT58" s="149"/>
      <c r="RNU58" s="149"/>
      <c r="RNV58" s="149"/>
      <c r="RNW58" s="149"/>
      <c r="RNX58" s="149"/>
      <c r="RNY58" s="149"/>
      <c r="RNZ58" s="149"/>
      <c r="ROA58" s="149"/>
      <c r="ROB58" s="149"/>
      <c r="ROC58" s="149"/>
      <c r="ROD58" s="149"/>
      <c r="ROE58" s="149"/>
      <c r="ROF58" s="149"/>
      <c r="ROG58" s="149"/>
      <c r="ROH58" s="149"/>
      <c r="ROI58" s="149"/>
      <c r="ROJ58" s="149"/>
      <c r="ROK58" s="149"/>
      <c r="ROL58" s="149"/>
      <c r="ROM58" s="149"/>
      <c r="RON58" s="149"/>
      <c r="ROO58" s="149"/>
      <c r="ROP58" s="149"/>
      <c r="ROQ58" s="149"/>
      <c r="ROR58" s="149"/>
      <c r="ROS58" s="149"/>
      <c r="ROT58" s="149"/>
      <c r="ROU58" s="149"/>
      <c r="ROV58" s="149"/>
      <c r="ROW58" s="149"/>
      <c r="ROX58" s="149"/>
      <c r="ROY58" s="149"/>
      <c r="ROZ58" s="149"/>
      <c r="RPA58" s="149"/>
      <c r="RPB58" s="149"/>
      <c r="RPC58" s="149"/>
      <c r="RPD58" s="149"/>
      <c r="RPE58" s="149"/>
      <c r="RPF58" s="149"/>
      <c r="RPG58" s="149"/>
      <c r="RPH58" s="149"/>
      <c r="RPI58" s="149"/>
      <c r="RPJ58" s="149"/>
      <c r="RPK58" s="149"/>
      <c r="RPL58" s="149"/>
      <c r="RPM58" s="149"/>
      <c r="RPN58" s="149"/>
      <c r="RPO58" s="149"/>
      <c r="RPP58" s="149"/>
      <c r="RPQ58" s="149"/>
      <c r="RPR58" s="149"/>
      <c r="RPS58" s="149"/>
      <c r="RPT58" s="149"/>
      <c r="RPU58" s="149"/>
      <c r="RPV58" s="149"/>
      <c r="RPW58" s="149"/>
      <c r="RPX58" s="149"/>
      <c r="RPY58" s="149"/>
      <c r="RPZ58" s="149"/>
      <c r="RQA58" s="149"/>
      <c r="RQB58" s="149"/>
      <c r="RQC58" s="149"/>
      <c r="RQD58" s="149"/>
      <c r="RQE58" s="149"/>
      <c r="RQF58" s="149"/>
      <c r="RQG58" s="149"/>
      <c r="RQH58" s="149"/>
      <c r="RQI58" s="149"/>
      <c r="RQJ58" s="149"/>
      <c r="RQK58" s="149"/>
      <c r="RQL58" s="149"/>
      <c r="RQM58" s="149"/>
      <c r="RQN58" s="149"/>
      <c r="RQO58" s="149"/>
      <c r="RQP58" s="149"/>
      <c r="RQQ58" s="149"/>
      <c r="RQR58" s="149"/>
      <c r="RQS58" s="149"/>
      <c r="RQT58" s="149"/>
      <c r="RQU58" s="149"/>
      <c r="RQV58" s="149"/>
      <c r="RQW58" s="149"/>
      <c r="RQX58" s="149"/>
      <c r="RQY58" s="149"/>
      <c r="RQZ58" s="149"/>
      <c r="RRA58" s="149"/>
      <c r="RRB58" s="149"/>
      <c r="RRC58" s="149"/>
      <c r="RRD58" s="149"/>
      <c r="RRE58" s="149"/>
      <c r="RRF58" s="149"/>
      <c r="RRG58" s="149"/>
      <c r="RRH58" s="149"/>
      <c r="RRI58" s="149"/>
      <c r="RRJ58" s="149"/>
      <c r="RRK58" s="149"/>
      <c r="RRL58" s="149"/>
      <c r="RRM58" s="149"/>
      <c r="RRN58" s="149"/>
      <c r="RRO58" s="149"/>
      <c r="RRP58" s="149"/>
      <c r="RRQ58" s="149"/>
      <c r="RRR58" s="149"/>
      <c r="RRS58" s="149"/>
      <c r="RRT58" s="149"/>
      <c r="RRU58" s="149"/>
      <c r="RRV58" s="149"/>
      <c r="RRW58" s="149"/>
      <c r="RRX58" s="149"/>
      <c r="RRY58" s="149"/>
      <c r="RRZ58" s="149"/>
      <c r="RSA58" s="149"/>
      <c r="RSB58" s="149"/>
      <c r="RSC58" s="149"/>
      <c r="RSD58" s="149"/>
      <c r="RSE58" s="149"/>
      <c r="RSF58" s="149"/>
      <c r="RSG58" s="149"/>
      <c r="RSH58" s="149"/>
      <c r="RSI58" s="149"/>
      <c r="RSJ58" s="149"/>
      <c r="RSK58" s="149"/>
      <c r="RSL58" s="149"/>
      <c r="RSM58" s="149"/>
      <c r="RSN58" s="149"/>
      <c r="RSO58" s="149"/>
      <c r="RSP58" s="149"/>
      <c r="RSQ58" s="149"/>
      <c r="RSR58" s="149"/>
      <c r="RSS58" s="149"/>
      <c r="RST58" s="149"/>
      <c r="RSU58" s="149"/>
      <c r="RSV58" s="149"/>
      <c r="RSW58" s="149"/>
      <c r="RSX58" s="149"/>
      <c r="RSY58" s="149"/>
      <c r="RSZ58" s="149"/>
      <c r="RTA58" s="149"/>
      <c r="RTB58" s="149"/>
      <c r="RTC58" s="149"/>
      <c r="RTD58" s="149"/>
      <c r="RTE58" s="149"/>
      <c r="RTF58" s="149"/>
      <c r="RTG58" s="149"/>
      <c r="RTH58" s="149"/>
      <c r="RTI58" s="149"/>
      <c r="RTJ58" s="149"/>
      <c r="RTK58" s="149"/>
      <c r="RTL58" s="149"/>
      <c r="RTM58" s="149"/>
      <c r="RTN58" s="149"/>
      <c r="RTO58" s="149"/>
      <c r="RTP58" s="149"/>
      <c r="RTQ58" s="149"/>
      <c r="RTR58" s="149"/>
      <c r="RTS58" s="149"/>
      <c r="RTT58" s="149"/>
      <c r="RTU58" s="149"/>
      <c r="RTV58" s="149"/>
      <c r="RTW58" s="149"/>
      <c r="RTX58" s="149"/>
      <c r="RTY58" s="149"/>
      <c r="RTZ58" s="149"/>
      <c r="RUA58" s="149"/>
      <c r="RUB58" s="149"/>
      <c r="RUC58" s="149"/>
      <c r="RUD58" s="149"/>
      <c r="RUE58" s="149"/>
      <c r="RUF58" s="149"/>
      <c r="RUG58" s="149"/>
      <c r="RUH58" s="149"/>
      <c r="RUI58" s="149"/>
      <c r="RUJ58" s="149"/>
      <c r="RUK58" s="149"/>
      <c r="RUL58" s="149"/>
      <c r="RUM58" s="149"/>
      <c r="RUN58" s="149"/>
      <c r="RUO58" s="149"/>
      <c r="RUP58" s="149"/>
      <c r="RUQ58" s="149"/>
      <c r="RUR58" s="149"/>
      <c r="RUS58" s="149"/>
      <c r="RUT58" s="149"/>
      <c r="RUU58" s="149"/>
      <c r="RUV58" s="149"/>
      <c r="RUW58" s="149"/>
      <c r="RUX58" s="149"/>
      <c r="RUY58" s="149"/>
      <c r="RUZ58" s="149"/>
      <c r="RVA58" s="149"/>
      <c r="RVB58" s="149"/>
      <c r="RVC58" s="149"/>
      <c r="RVD58" s="149"/>
      <c r="RVE58" s="149"/>
      <c r="RVF58" s="149"/>
      <c r="RVG58" s="149"/>
      <c r="RVH58" s="149"/>
      <c r="RVI58" s="149"/>
      <c r="RVJ58" s="149"/>
      <c r="RVK58" s="149"/>
      <c r="RVL58" s="149"/>
      <c r="RVM58" s="149"/>
      <c r="RVN58" s="149"/>
      <c r="RVO58" s="149"/>
      <c r="RVP58" s="149"/>
      <c r="RVQ58" s="149"/>
      <c r="RVR58" s="149"/>
      <c r="RVS58" s="149"/>
      <c r="RVT58" s="149"/>
      <c r="RVU58" s="149"/>
      <c r="RVV58" s="149"/>
      <c r="RVW58" s="149"/>
      <c r="RVX58" s="149"/>
      <c r="RVY58" s="149"/>
      <c r="RVZ58" s="149"/>
      <c r="RWA58" s="149"/>
      <c r="RWB58" s="149"/>
      <c r="RWC58" s="149"/>
      <c r="RWD58" s="149"/>
      <c r="RWE58" s="149"/>
      <c r="RWF58" s="149"/>
      <c r="RWG58" s="149"/>
      <c r="RWH58" s="149"/>
      <c r="RWI58" s="149"/>
      <c r="RWJ58" s="149"/>
      <c r="RWK58" s="149"/>
      <c r="RWL58" s="149"/>
      <c r="RWM58" s="149"/>
      <c r="RWN58" s="149"/>
      <c r="RWO58" s="149"/>
      <c r="RWP58" s="149"/>
      <c r="RWQ58" s="149"/>
      <c r="RWR58" s="149"/>
      <c r="RWS58" s="149"/>
      <c r="RWT58" s="149"/>
      <c r="RWU58" s="149"/>
      <c r="RWV58" s="149"/>
      <c r="RWW58" s="149"/>
      <c r="RWX58" s="149"/>
      <c r="RWY58" s="149"/>
      <c r="RWZ58" s="149"/>
      <c r="RXA58" s="149"/>
      <c r="RXB58" s="149"/>
      <c r="RXC58" s="149"/>
      <c r="RXD58" s="149"/>
      <c r="RXE58" s="149"/>
      <c r="RXF58" s="149"/>
      <c r="RXG58" s="149"/>
      <c r="RXH58" s="149"/>
      <c r="RXI58" s="149"/>
      <c r="RXJ58" s="149"/>
      <c r="RXK58" s="149"/>
      <c r="RXL58" s="149"/>
      <c r="RXM58" s="149"/>
      <c r="RXN58" s="149"/>
      <c r="RXO58" s="149"/>
      <c r="RXP58" s="149"/>
      <c r="RXQ58" s="149"/>
      <c r="RXR58" s="149"/>
      <c r="RXS58" s="149"/>
      <c r="RXT58" s="149"/>
      <c r="RXU58" s="149"/>
      <c r="RXV58" s="149"/>
      <c r="RXW58" s="149"/>
      <c r="RXX58" s="149"/>
      <c r="RXY58" s="149"/>
      <c r="RXZ58" s="149"/>
      <c r="RYA58" s="149"/>
      <c r="RYB58" s="149"/>
      <c r="RYC58" s="149"/>
      <c r="RYD58" s="149"/>
      <c r="RYE58" s="149"/>
      <c r="RYF58" s="149"/>
      <c r="RYG58" s="149"/>
      <c r="RYH58" s="149"/>
      <c r="RYI58" s="149"/>
      <c r="RYJ58" s="149"/>
      <c r="RYK58" s="149"/>
      <c r="RYL58" s="149"/>
      <c r="RYM58" s="149"/>
      <c r="RYN58" s="149"/>
      <c r="RYO58" s="149"/>
      <c r="RYP58" s="149"/>
      <c r="RYQ58" s="149"/>
      <c r="RYR58" s="149"/>
      <c r="RYS58" s="149"/>
      <c r="RYT58" s="149"/>
      <c r="RYU58" s="149"/>
      <c r="RYV58" s="149"/>
      <c r="RYW58" s="149"/>
      <c r="RYX58" s="149"/>
      <c r="RYY58" s="149"/>
      <c r="RYZ58" s="149"/>
      <c r="RZA58" s="149"/>
      <c r="RZB58" s="149"/>
      <c r="RZC58" s="149"/>
      <c r="RZD58" s="149"/>
      <c r="RZE58" s="149"/>
      <c r="RZF58" s="149"/>
      <c r="RZG58" s="149"/>
      <c r="RZH58" s="149"/>
      <c r="RZI58" s="149"/>
      <c r="RZJ58" s="149"/>
      <c r="RZK58" s="149"/>
      <c r="RZL58" s="149"/>
      <c r="RZM58" s="149"/>
      <c r="RZN58" s="149"/>
      <c r="RZO58" s="149"/>
      <c r="RZP58" s="149"/>
      <c r="RZQ58" s="149"/>
      <c r="RZR58" s="149"/>
      <c r="RZS58" s="149"/>
      <c r="RZT58" s="149"/>
      <c r="RZU58" s="149"/>
      <c r="RZV58" s="149"/>
      <c r="RZW58" s="149"/>
      <c r="RZX58" s="149"/>
      <c r="RZY58" s="149"/>
      <c r="RZZ58" s="149"/>
      <c r="SAA58" s="149"/>
      <c r="SAB58" s="149"/>
      <c r="SAC58" s="149"/>
      <c r="SAD58" s="149"/>
      <c r="SAE58" s="149"/>
      <c r="SAF58" s="149"/>
      <c r="SAG58" s="149"/>
      <c r="SAH58" s="149"/>
      <c r="SAI58" s="149"/>
      <c r="SAJ58" s="149"/>
      <c r="SAK58" s="149"/>
      <c r="SAL58" s="149"/>
      <c r="SAM58" s="149"/>
      <c r="SAN58" s="149"/>
      <c r="SAO58" s="149"/>
      <c r="SAP58" s="149"/>
      <c r="SAQ58" s="149"/>
      <c r="SAR58" s="149"/>
      <c r="SAS58" s="149"/>
      <c r="SAT58" s="149"/>
      <c r="SAU58" s="149"/>
      <c r="SAV58" s="149"/>
      <c r="SAW58" s="149"/>
      <c r="SAX58" s="149"/>
      <c r="SAY58" s="149"/>
      <c r="SAZ58" s="149"/>
      <c r="SBA58" s="149"/>
      <c r="SBB58" s="149"/>
      <c r="SBC58" s="149"/>
      <c r="SBD58" s="149"/>
      <c r="SBE58" s="149"/>
      <c r="SBF58" s="149"/>
      <c r="SBG58" s="149"/>
      <c r="SBH58" s="149"/>
      <c r="SBI58" s="149"/>
      <c r="SBJ58" s="149"/>
      <c r="SBK58" s="149"/>
      <c r="SBL58" s="149"/>
      <c r="SBM58" s="149"/>
      <c r="SBN58" s="149"/>
      <c r="SBO58" s="149"/>
      <c r="SBP58" s="149"/>
      <c r="SBQ58" s="149"/>
      <c r="SBR58" s="149"/>
      <c r="SBS58" s="149"/>
      <c r="SBT58" s="149"/>
      <c r="SBU58" s="149"/>
      <c r="SBV58" s="149"/>
      <c r="SBW58" s="149"/>
      <c r="SBX58" s="149"/>
      <c r="SBY58" s="149"/>
      <c r="SBZ58" s="149"/>
      <c r="SCA58" s="149"/>
      <c r="SCB58" s="149"/>
      <c r="SCC58" s="149"/>
      <c r="SCD58" s="149"/>
      <c r="SCE58" s="149"/>
      <c r="SCF58" s="149"/>
      <c r="SCG58" s="149"/>
      <c r="SCH58" s="149"/>
      <c r="SCI58" s="149"/>
      <c r="SCJ58" s="149"/>
      <c r="SCK58" s="149"/>
      <c r="SCL58" s="149"/>
      <c r="SCM58" s="149"/>
      <c r="SCN58" s="149"/>
      <c r="SCO58" s="149"/>
      <c r="SCP58" s="149"/>
      <c r="SCQ58" s="149"/>
      <c r="SCR58" s="149"/>
      <c r="SCS58" s="149"/>
      <c r="SCT58" s="149"/>
      <c r="SCU58" s="149"/>
      <c r="SCV58" s="149"/>
      <c r="SCW58" s="149"/>
      <c r="SCX58" s="149"/>
      <c r="SCY58" s="149"/>
      <c r="SCZ58" s="149"/>
      <c r="SDA58" s="149"/>
      <c r="SDB58" s="149"/>
      <c r="SDC58" s="149"/>
      <c r="SDD58" s="149"/>
      <c r="SDE58" s="149"/>
      <c r="SDF58" s="149"/>
      <c r="SDG58" s="149"/>
      <c r="SDH58" s="149"/>
      <c r="SDI58" s="149"/>
      <c r="SDJ58" s="149"/>
      <c r="SDK58" s="149"/>
      <c r="SDL58" s="149"/>
      <c r="SDM58" s="149"/>
      <c r="SDN58" s="149"/>
      <c r="SDO58" s="149"/>
      <c r="SDP58" s="149"/>
      <c r="SDQ58" s="149"/>
      <c r="SDR58" s="149"/>
      <c r="SDS58" s="149"/>
      <c r="SDT58" s="149"/>
      <c r="SDU58" s="149"/>
      <c r="SDV58" s="149"/>
      <c r="SDW58" s="149"/>
      <c r="SDX58" s="149"/>
      <c r="SDY58" s="149"/>
      <c r="SDZ58" s="149"/>
      <c r="SEA58" s="149"/>
      <c r="SEB58" s="149"/>
      <c r="SEC58" s="149"/>
      <c r="SED58" s="149"/>
      <c r="SEE58" s="149"/>
      <c r="SEF58" s="149"/>
      <c r="SEG58" s="149"/>
      <c r="SEH58" s="149"/>
      <c r="SEI58" s="149"/>
      <c r="SEJ58" s="149"/>
      <c r="SEK58" s="149"/>
      <c r="SEL58" s="149"/>
      <c r="SEM58" s="149"/>
      <c r="SEN58" s="149"/>
      <c r="SEO58" s="149"/>
      <c r="SEP58" s="149"/>
      <c r="SEQ58" s="149"/>
      <c r="SER58" s="149"/>
      <c r="SES58" s="149"/>
      <c r="SET58" s="149"/>
      <c r="SEU58" s="149"/>
      <c r="SEV58" s="149"/>
      <c r="SEW58" s="149"/>
      <c r="SEX58" s="149"/>
      <c r="SEY58" s="149"/>
      <c r="SEZ58" s="149"/>
      <c r="SFA58" s="149"/>
      <c r="SFB58" s="149"/>
      <c r="SFC58" s="149"/>
      <c r="SFD58" s="149"/>
      <c r="SFE58" s="149"/>
      <c r="SFF58" s="149"/>
      <c r="SFG58" s="149"/>
      <c r="SFH58" s="149"/>
      <c r="SFI58" s="149"/>
      <c r="SFJ58" s="149"/>
      <c r="SFK58" s="149"/>
      <c r="SFL58" s="149"/>
      <c r="SFM58" s="149"/>
      <c r="SFN58" s="149"/>
      <c r="SFO58" s="149"/>
      <c r="SFP58" s="149"/>
      <c r="SFQ58" s="149"/>
      <c r="SFR58" s="149"/>
      <c r="SFS58" s="149"/>
      <c r="SFT58" s="149"/>
      <c r="SFU58" s="149"/>
      <c r="SFV58" s="149"/>
      <c r="SFW58" s="149"/>
      <c r="SFX58" s="149"/>
      <c r="SFY58" s="149"/>
      <c r="SFZ58" s="149"/>
      <c r="SGA58" s="149"/>
      <c r="SGB58" s="149"/>
      <c r="SGC58" s="149"/>
      <c r="SGD58" s="149"/>
      <c r="SGE58" s="149"/>
      <c r="SGF58" s="149"/>
      <c r="SGG58" s="149"/>
      <c r="SGH58" s="149"/>
      <c r="SGI58" s="149"/>
      <c r="SGJ58" s="149"/>
      <c r="SGK58" s="149"/>
      <c r="SGL58" s="149"/>
      <c r="SGM58" s="149"/>
      <c r="SGN58" s="149"/>
      <c r="SGO58" s="149"/>
      <c r="SGP58" s="149"/>
      <c r="SGQ58" s="149"/>
      <c r="SGR58" s="149"/>
      <c r="SGS58" s="149"/>
      <c r="SGT58" s="149"/>
      <c r="SGU58" s="149"/>
      <c r="SGV58" s="149"/>
      <c r="SGW58" s="149"/>
      <c r="SGX58" s="149"/>
      <c r="SGY58" s="149"/>
      <c r="SGZ58" s="149"/>
      <c r="SHA58" s="149"/>
      <c r="SHB58" s="149"/>
      <c r="SHC58" s="149"/>
      <c r="SHD58" s="149"/>
      <c r="SHE58" s="149"/>
      <c r="SHF58" s="149"/>
      <c r="SHG58" s="149"/>
      <c r="SHH58" s="149"/>
      <c r="SHI58" s="149"/>
      <c r="SHJ58" s="149"/>
      <c r="SHK58" s="149"/>
      <c r="SHL58" s="149"/>
      <c r="SHM58" s="149"/>
      <c r="SHN58" s="149"/>
      <c r="SHO58" s="149"/>
      <c r="SHP58" s="149"/>
      <c r="SHQ58" s="149"/>
      <c r="SHR58" s="149"/>
      <c r="SHS58" s="149"/>
      <c r="SHT58" s="149"/>
      <c r="SHU58" s="149"/>
      <c r="SHV58" s="149"/>
      <c r="SHW58" s="149"/>
      <c r="SHX58" s="149"/>
      <c r="SHY58" s="149"/>
      <c r="SHZ58" s="149"/>
      <c r="SIA58" s="149"/>
      <c r="SIB58" s="149"/>
      <c r="SIC58" s="149"/>
      <c r="SID58" s="149"/>
      <c r="SIE58" s="149"/>
      <c r="SIF58" s="149"/>
      <c r="SIG58" s="149"/>
      <c r="SIH58" s="149"/>
      <c r="SII58" s="149"/>
      <c r="SIJ58" s="149"/>
      <c r="SIK58" s="149"/>
      <c r="SIL58" s="149"/>
      <c r="SIM58" s="149"/>
      <c r="SIN58" s="149"/>
      <c r="SIO58" s="149"/>
      <c r="SIP58" s="149"/>
      <c r="SIQ58" s="149"/>
      <c r="SIR58" s="149"/>
      <c r="SIS58" s="149"/>
      <c r="SIT58" s="149"/>
      <c r="SIU58" s="149"/>
      <c r="SIV58" s="149"/>
      <c r="SIW58" s="149"/>
      <c r="SIX58" s="149"/>
      <c r="SIY58" s="149"/>
      <c r="SIZ58" s="149"/>
      <c r="SJA58" s="149"/>
      <c r="SJB58" s="149"/>
      <c r="SJC58" s="149"/>
      <c r="SJD58" s="149"/>
      <c r="SJE58" s="149"/>
      <c r="SJF58" s="149"/>
      <c r="SJG58" s="149"/>
      <c r="SJH58" s="149"/>
      <c r="SJI58" s="149"/>
      <c r="SJJ58" s="149"/>
      <c r="SJK58" s="149"/>
      <c r="SJL58" s="149"/>
      <c r="SJM58" s="149"/>
      <c r="SJN58" s="149"/>
      <c r="SJO58" s="149"/>
      <c r="SJP58" s="149"/>
      <c r="SJQ58" s="149"/>
      <c r="SJR58" s="149"/>
      <c r="SJS58" s="149"/>
      <c r="SJT58" s="149"/>
      <c r="SJU58" s="149"/>
      <c r="SJV58" s="149"/>
      <c r="SJW58" s="149"/>
      <c r="SJX58" s="149"/>
      <c r="SJY58" s="149"/>
      <c r="SJZ58" s="149"/>
      <c r="SKA58" s="149"/>
      <c r="SKB58" s="149"/>
      <c r="SKC58" s="149"/>
      <c r="SKD58" s="149"/>
      <c r="SKE58" s="149"/>
      <c r="SKF58" s="149"/>
      <c r="SKG58" s="149"/>
      <c r="SKH58" s="149"/>
      <c r="SKI58" s="149"/>
      <c r="SKJ58" s="149"/>
      <c r="SKK58" s="149"/>
      <c r="SKL58" s="149"/>
      <c r="SKM58" s="149"/>
      <c r="SKN58" s="149"/>
      <c r="SKO58" s="149"/>
      <c r="SKP58" s="149"/>
      <c r="SKQ58" s="149"/>
      <c r="SKR58" s="149"/>
      <c r="SKS58" s="149"/>
      <c r="SKT58" s="149"/>
      <c r="SKU58" s="149"/>
      <c r="SKV58" s="149"/>
      <c r="SKW58" s="149"/>
      <c r="SKX58" s="149"/>
      <c r="SKY58" s="149"/>
      <c r="SKZ58" s="149"/>
      <c r="SLA58" s="149"/>
      <c r="SLB58" s="149"/>
      <c r="SLC58" s="149"/>
      <c r="SLD58" s="149"/>
      <c r="SLE58" s="149"/>
      <c r="SLF58" s="149"/>
      <c r="SLG58" s="149"/>
      <c r="SLH58" s="149"/>
      <c r="SLI58" s="149"/>
      <c r="SLJ58" s="149"/>
      <c r="SLK58" s="149"/>
      <c r="SLL58" s="149"/>
      <c r="SLM58" s="149"/>
      <c r="SLN58" s="149"/>
      <c r="SLO58" s="149"/>
      <c r="SLP58" s="149"/>
      <c r="SLQ58" s="149"/>
      <c r="SLR58" s="149"/>
      <c r="SLS58" s="149"/>
      <c r="SLT58" s="149"/>
      <c r="SLU58" s="149"/>
      <c r="SLV58" s="149"/>
      <c r="SLW58" s="149"/>
      <c r="SLX58" s="149"/>
      <c r="SLY58" s="149"/>
      <c r="SLZ58" s="149"/>
      <c r="SMA58" s="149"/>
      <c r="SMB58" s="149"/>
      <c r="SMC58" s="149"/>
      <c r="SMD58" s="149"/>
      <c r="SME58" s="149"/>
      <c r="SMF58" s="149"/>
      <c r="SMG58" s="149"/>
      <c r="SMH58" s="149"/>
      <c r="SMI58" s="149"/>
      <c r="SMJ58" s="149"/>
      <c r="SMK58" s="149"/>
      <c r="SML58" s="149"/>
      <c r="SMM58" s="149"/>
      <c r="SMN58" s="149"/>
      <c r="SMO58" s="149"/>
      <c r="SMP58" s="149"/>
      <c r="SMQ58" s="149"/>
      <c r="SMR58" s="149"/>
      <c r="SMS58" s="149"/>
      <c r="SMT58" s="149"/>
      <c r="SMU58" s="149"/>
      <c r="SMV58" s="149"/>
      <c r="SMW58" s="149"/>
      <c r="SMX58" s="149"/>
      <c r="SMY58" s="149"/>
      <c r="SMZ58" s="149"/>
      <c r="SNA58" s="149"/>
      <c r="SNB58" s="149"/>
      <c r="SNC58" s="149"/>
      <c r="SND58" s="149"/>
      <c r="SNE58" s="149"/>
      <c r="SNF58" s="149"/>
      <c r="SNG58" s="149"/>
      <c r="SNH58" s="149"/>
      <c r="SNI58" s="149"/>
      <c r="SNJ58" s="149"/>
      <c r="SNK58" s="149"/>
      <c r="SNL58" s="149"/>
      <c r="SNM58" s="149"/>
      <c r="SNN58" s="149"/>
      <c r="SNO58" s="149"/>
      <c r="SNP58" s="149"/>
      <c r="SNQ58" s="149"/>
      <c r="SNR58" s="149"/>
      <c r="SNS58" s="149"/>
      <c r="SNT58" s="149"/>
      <c r="SNU58" s="149"/>
      <c r="SNV58" s="149"/>
      <c r="SNW58" s="149"/>
      <c r="SNX58" s="149"/>
      <c r="SNY58" s="149"/>
      <c r="SNZ58" s="149"/>
      <c r="SOA58" s="149"/>
      <c r="SOB58" s="149"/>
      <c r="SOC58" s="149"/>
      <c r="SOD58" s="149"/>
      <c r="SOE58" s="149"/>
      <c r="SOF58" s="149"/>
      <c r="SOG58" s="149"/>
      <c r="SOH58" s="149"/>
      <c r="SOI58" s="149"/>
      <c r="SOJ58" s="149"/>
      <c r="SOK58" s="149"/>
      <c r="SOL58" s="149"/>
      <c r="SOM58" s="149"/>
      <c r="SON58" s="149"/>
      <c r="SOO58" s="149"/>
      <c r="SOP58" s="149"/>
      <c r="SOQ58" s="149"/>
      <c r="SOR58" s="149"/>
      <c r="SOS58" s="149"/>
      <c r="SOT58" s="149"/>
      <c r="SOU58" s="149"/>
      <c r="SOV58" s="149"/>
      <c r="SOW58" s="149"/>
      <c r="SOX58" s="149"/>
      <c r="SOY58" s="149"/>
      <c r="SOZ58" s="149"/>
      <c r="SPA58" s="149"/>
      <c r="SPB58" s="149"/>
      <c r="SPC58" s="149"/>
      <c r="SPD58" s="149"/>
      <c r="SPE58" s="149"/>
      <c r="SPF58" s="149"/>
      <c r="SPG58" s="149"/>
      <c r="SPH58" s="149"/>
      <c r="SPI58" s="149"/>
      <c r="SPJ58" s="149"/>
      <c r="SPK58" s="149"/>
      <c r="SPL58" s="149"/>
      <c r="SPM58" s="149"/>
      <c r="SPN58" s="149"/>
      <c r="SPO58" s="149"/>
      <c r="SPP58" s="149"/>
      <c r="SPQ58" s="149"/>
      <c r="SPR58" s="149"/>
      <c r="SPS58" s="149"/>
      <c r="SPT58" s="149"/>
      <c r="SPU58" s="149"/>
      <c r="SPV58" s="149"/>
      <c r="SPW58" s="149"/>
      <c r="SPX58" s="149"/>
      <c r="SPY58" s="149"/>
      <c r="SPZ58" s="149"/>
      <c r="SQA58" s="149"/>
      <c r="SQB58" s="149"/>
      <c r="SQC58" s="149"/>
      <c r="SQD58" s="149"/>
      <c r="SQE58" s="149"/>
      <c r="SQF58" s="149"/>
      <c r="SQG58" s="149"/>
      <c r="SQH58" s="149"/>
      <c r="SQI58" s="149"/>
      <c r="SQJ58" s="149"/>
      <c r="SQK58" s="149"/>
      <c r="SQL58" s="149"/>
      <c r="SQM58" s="149"/>
      <c r="SQN58" s="149"/>
      <c r="SQO58" s="149"/>
      <c r="SQP58" s="149"/>
      <c r="SQQ58" s="149"/>
      <c r="SQR58" s="149"/>
      <c r="SQS58" s="149"/>
      <c r="SQT58" s="149"/>
      <c r="SQU58" s="149"/>
      <c r="SQV58" s="149"/>
      <c r="SQW58" s="149"/>
      <c r="SQX58" s="149"/>
      <c r="SQY58" s="149"/>
      <c r="SQZ58" s="149"/>
      <c r="SRA58" s="149"/>
      <c r="SRB58" s="149"/>
      <c r="SRC58" s="149"/>
      <c r="SRD58" s="149"/>
      <c r="SRE58" s="149"/>
      <c r="SRF58" s="149"/>
      <c r="SRG58" s="149"/>
      <c r="SRH58" s="149"/>
      <c r="SRI58" s="149"/>
      <c r="SRJ58" s="149"/>
      <c r="SRK58" s="149"/>
      <c r="SRL58" s="149"/>
      <c r="SRM58" s="149"/>
      <c r="SRN58" s="149"/>
      <c r="SRO58" s="149"/>
      <c r="SRP58" s="149"/>
      <c r="SRQ58" s="149"/>
      <c r="SRR58" s="149"/>
      <c r="SRS58" s="149"/>
      <c r="SRT58" s="149"/>
      <c r="SRU58" s="149"/>
      <c r="SRV58" s="149"/>
      <c r="SRW58" s="149"/>
      <c r="SRX58" s="149"/>
      <c r="SRY58" s="149"/>
      <c r="SRZ58" s="149"/>
      <c r="SSA58" s="149"/>
      <c r="SSB58" s="149"/>
      <c r="SSC58" s="149"/>
      <c r="SSD58" s="149"/>
      <c r="SSE58" s="149"/>
      <c r="SSF58" s="149"/>
      <c r="SSG58" s="149"/>
      <c r="SSH58" s="149"/>
      <c r="SSI58" s="149"/>
      <c r="SSJ58" s="149"/>
      <c r="SSK58" s="149"/>
      <c r="SSL58" s="149"/>
      <c r="SSM58" s="149"/>
      <c r="SSN58" s="149"/>
      <c r="SSO58" s="149"/>
      <c r="SSP58" s="149"/>
      <c r="SSQ58" s="149"/>
      <c r="SSR58" s="149"/>
      <c r="SSS58" s="149"/>
      <c r="SST58" s="149"/>
      <c r="SSU58" s="149"/>
      <c r="SSV58" s="149"/>
      <c r="SSW58" s="149"/>
      <c r="SSX58" s="149"/>
      <c r="SSY58" s="149"/>
      <c r="SSZ58" s="149"/>
      <c r="STA58" s="149"/>
      <c r="STB58" s="149"/>
      <c r="STC58" s="149"/>
      <c r="STD58" s="149"/>
      <c r="STE58" s="149"/>
      <c r="STF58" s="149"/>
      <c r="STG58" s="149"/>
      <c r="STH58" s="149"/>
      <c r="STI58" s="149"/>
      <c r="STJ58" s="149"/>
      <c r="STK58" s="149"/>
      <c r="STL58" s="149"/>
      <c r="STM58" s="149"/>
      <c r="STN58" s="149"/>
      <c r="STO58" s="149"/>
      <c r="STP58" s="149"/>
      <c r="STQ58" s="149"/>
      <c r="STR58" s="149"/>
      <c r="STS58" s="149"/>
      <c r="STT58" s="149"/>
      <c r="STU58" s="149"/>
      <c r="STV58" s="149"/>
      <c r="STW58" s="149"/>
      <c r="STX58" s="149"/>
      <c r="STY58" s="149"/>
      <c r="STZ58" s="149"/>
      <c r="SUA58" s="149"/>
      <c r="SUB58" s="149"/>
      <c r="SUC58" s="149"/>
      <c r="SUD58" s="149"/>
      <c r="SUE58" s="149"/>
      <c r="SUF58" s="149"/>
      <c r="SUG58" s="149"/>
      <c r="SUH58" s="149"/>
      <c r="SUI58" s="149"/>
      <c r="SUJ58" s="149"/>
      <c r="SUK58" s="149"/>
      <c r="SUL58" s="149"/>
      <c r="SUM58" s="149"/>
      <c r="SUN58" s="149"/>
      <c r="SUO58" s="149"/>
      <c r="SUP58" s="149"/>
      <c r="SUQ58" s="149"/>
      <c r="SUR58" s="149"/>
      <c r="SUS58" s="149"/>
      <c r="SUT58" s="149"/>
      <c r="SUU58" s="149"/>
      <c r="SUV58" s="149"/>
      <c r="SUW58" s="149"/>
      <c r="SUX58" s="149"/>
      <c r="SUY58" s="149"/>
      <c r="SUZ58" s="149"/>
      <c r="SVA58" s="149"/>
      <c r="SVB58" s="149"/>
      <c r="SVC58" s="149"/>
      <c r="SVD58" s="149"/>
      <c r="SVE58" s="149"/>
      <c r="SVF58" s="149"/>
      <c r="SVG58" s="149"/>
      <c r="SVH58" s="149"/>
      <c r="SVI58" s="149"/>
      <c r="SVJ58" s="149"/>
      <c r="SVK58" s="149"/>
      <c r="SVL58" s="149"/>
      <c r="SVM58" s="149"/>
      <c r="SVN58" s="149"/>
      <c r="SVO58" s="149"/>
      <c r="SVP58" s="149"/>
      <c r="SVQ58" s="149"/>
      <c r="SVR58" s="149"/>
      <c r="SVS58" s="149"/>
      <c r="SVT58" s="149"/>
      <c r="SVU58" s="149"/>
      <c r="SVV58" s="149"/>
      <c r="SVW58" s="149"/>
      <c r="SVX58" s="149"/>
      <c r="SVY58" s="149"/>
      <c r="SVZ58" s="149"/>
      <c r="SWA58" s="149"/>
      <c r="SWB58" s="149"/>
      <c r="SWC58" s="149"/>
      <c r="SWD58" s="149"/>
      <c r="SWE58" s="149"/>
      <c r="SWF58" s="149"/>
      <c r="SWG58" s="149"/>
      <c r="SWH58" s="149"/>
      <c r="SWI58" s="149"/>
      <c r="SWJ58" s="149"/>
      <c r="SWK58" s="149"/>
      <c r="SWL58" s="149"/>
      <c r="SWM58" s="149"/>
      <c r="SWN58" s="149"/>
      <c r="SWO58" s="149"/>
      <c r="SWP58" s="149"/>
      <c r="SWQ58" s="149"/>
      <c r="SWR58" s="149"/>
      <c r="SWS58" s="149"/>
      <c r="SWT58" s="149"/>
      <c r="SWU58" s="149"/>
      <c r="SWV58" s="149"/>
      <c r="SWW58" s="149"/>
      <c r="SWX58" s="149"/>
      <c r="SWY58" s="149"/>
      <c r="SWZ58" s="149"/>
      <c r="SXA58" s="149"/>
      <c r="SXB58" s="149"/>
      <c r="SXC58" s="149"/>
      <c r="SXD58" s="149"/>
      <c r="SXE58" s="149"/>
      <c r="SXF58" s="149"/>
      <c r="SXG58" s="149"/>
      <c r="SXH58" s="149"/>
      <c r="SXI58" s="149"/>
      <c r="SXJ58" s="149"/>
      <c r="SXK58" s="149"/>
      <c r="SXL58" s="149"/>
      <c r="SXM58" s="149"/>
      <c r="SXN58" s="149"/>
      <c r="SXO58" s="149"/>
      <c r="SXP58" s="149"/>
      <c r="SXQ58" s="149"/>
      <c r="SXR58" s="149"/>
      <c r="SXS58" s="149"/>
      <c r="SXT58" s="149"/>
      <c r="SXU58" s="149"/>
      <c r="SXV58" s="149"/>
      <c r="SXW58" s="149"/>
      <c r="SXX58" s="149"/>
      <c r="SXY58" s="149"/>
      <c r="SXZ58" s="149"/>
      <c r="SYA58" s="149"/>
      <c r="SYB58" s="149"/>
      <c r="SYC58" s="149"/>
      <c r="SYD58" s="149"/>
      <c r="SYE58" s="149"/>
      <c r="SYF58" s="149"/>
      <c r="SYG58" s="149"/>
      <c r="SYH58" s="149"/>
      <c r="SYI58" s="149"/>
      <c r="SYJ58" s="149"/>
      <c r="SYK58" s="149"/>
      <c r="SYL58" s="149"/>
      <c r="SYM58" s="149"/>
      <c r="SYN58" s="149"/>
      <c r="SYO58" s="149"/>
      <c r="SYP58" s="149"/>
      <c r="SYQ58" s="149"/>
      <c r="SYR58" s="149"/>
      <c r="SYS58" s="149"/>
      <c r="SYT58" s="149"/>
      <c r="SYU58" s="149"/>
      <c r="SYV58" s="149"/>
      <c r="SYW58" s="149"/>
      <c r="SYX58" s="149"/>
      <c r="SYY58" s="149"/>
      <c r="SYZ58" s="149"/>
      <c r="SZA58" s="149"/>
      <c r="SZB58" s="149"/>
      <c r="SZC58" s="149"/>
      <c r="SZD58" s="149"/>
      <c r="SZE58" s="149"/>
      <c r="SZF58" s="149"/>
      <c r="SZG58" s="149"/>
      <c r="SZH58" s="149"/>
      <c r="SZI58" s="149"/>
      <c r="SZJ58" s="149"/>
      <c r="SZK58" s="149"/>
      <c r="SZL58" s="149"/>
      <c r="SZM58" s="149"/>
      <c r="SZN58" s="149"/>
      <c r="SZO58" s="149"/>
      <c r="SZP58" s="149"/>
      <c r="SZQ58" s="149"/>
      <c r="SZR58" s="149"/>
      <c r="SZS58" s="149"/>
      <c r="SZT58" s="149"/>
      <c r="SZU58" s="149"/>
      <c r="SZV58" s="149"/>
      <c r="SZW58" s="149"/>
      <c r="SZX58" s="149"/>
      <c r="SZY58" s="149"/>
      <c r="SZZ58" s="149"/>
      <c r="TAA58" s="149"/>
      <c r="TAB58" s="149"/>
      <c r="TAC58" s="149"/>
      <c r="TAD58" s="149"/>
      <c r="TAE58" s="149"/>
      <c r="TAF58" s="149"/>
      <c r="TAG58" s="149"/>
      <c r="TAH58" s="149"/>
      <c r="TAI58" s="149"/>
      <c r="TAJ58" s="149"/>
      <c r="TAK58" s="149"/>
      <c r="TAL58" s="149"/>
      <c r="TAM58" s="149"/>
      <c r="TAN58" s="149"/>
      <c r="TAO58" s="149"/>
      <c r="TAP58" s="149"/>
      <c r="TAQ58" s="149"/>
      <c r="TAR58" s="149"/>
      <c r="TAS58" s="149"/>
      <c r="TAT58" s="149"/>
      <c r="TAU58" s="149"/>
      <c r="TAV58" s="149"/>
      <c r="TAW58" s="149"/>
      <c r="TAX58" s="149"/>
      <c r="TAY58" s="149"/>
      <c r="TAZ58" s="149"/>
      <c r="TBA58" s="149"/>
      <c r="TBB58" s="149"/>
      <c r="TBC58" s="149"/>
      <c r="TBD58" s="149"/>
      <c r="TBE58" s="149"/>
      <c r="TBF58" s="149"/>
      <c r="TBG58" s="149"/>
      <c r="TBH58" s="149"/>
      <c r="TBI58" s="149"/>
      <c r="TBJ58" s="149"/>
      <c r="TBK58" s="149"/>
      <c r="TBL58" s="149"/>
      <c r="TBM58" s="149"/>
      <c r="TBN58" s="149"/>
      <c r="TBO58" s="149"/>
      <c r="TBP58" s="149"/>
      <c r="TBQ58" s="149"/>
      <c r="TBR58" s="149"/>
      <c r="TBS58" s="149"/>
      <c r="TBT58" s="149"/>
      <c r="TBU58" s="149"/>
      <c r="TBV58" s="149"/>
      <c r="TBW58" s="149"/>
      <c r="TBX58" s="149"/>
      <c r="TBY58" s="149"/>
      <c r="TBZ58" s="149"/>
      <c r="TCA58" s="149"/>
      <c r="TCB58" s="149"/>
      <c r="TCC58" s="149"/>
      <c r="TCD58" s="149"/>
      <c r="TCE58" s="149"/>
      <c r="TCF58" s="149"/>
      <c r="TCG58" s="149"/>
      <c r="TCH58" s="149"/>
      <c r="TCI58" s="149"/>
      <c r="TCJ58" s="149"/>
      <c r="TCK58" s="149"/>
      <c r="TCL58" s="149"/>
      <c r="TCM58" s="149"/>
      <c r="TCN58" s="149"/>
      <c r="TCO58" s="149"/>
      <c r="TCP58" s="149"/>
      <c r="TCQ58" s="149"/>
      <c r="TCR58" s="149"/>
      <c r="TCS58" s="149"/>
      <c r="TCT58" s="149"/>
      <c r="TCU58" s="149"/>
      <c r="TCV58" s="149"/>
      <c r="TCW58" s="149"/>
      <c r="TCX58" s="149"/>
      <c r="TCY58" s="149"/>
      <c r="TCZ58" s="149"/>
      <c r="TDA58" s="149"/>
      <c r="TDB58" s="149"/>
      <c r="TDC58" s="149"/>
      <c r="TDD58" s="149"/>
      <c r="TDE58" s="149"/>
      <c r="TDF58" s="149"/>
      <c r="TDG58" s="149"/>
      <c r="TDH58" s="149"/>
      <c r="TDI58" s="149"/>
      <c r="TDJ58" s="149"/>
      <c r="TDK58" s="149"/>
      <c r="TDL58" s="149"/>
      <c r="TDM58" s="149"/>
      <c r="TDN58" s="149"/>
      <c r="TDO58" s="149"/>
      <c r="TDP58" s="149"/>
      <c r="TDQ58" s="149"/>
      <c r="TDR58" s="149"/>
      <c r="TDS58" s="149"/>
      <c r="TDT58" s="149"/>
      <c r="TDU58" s="149"/>
      <c r="TDV58" s="149"/>
      <c r="TDW58" s="149"/>
      <c r="TDX58" s="149"/>
      <c r="TDY58" s="149"/>
      <c r="TDZ58" s="149"/>
      <c r="TEA58" s="149"/>
      <c r="TEB58" s="149"/>
      <c r="TEC58" s="149"/>
      <c r="TED58" s="149"/>
      <c r="TEE58" s="149"/>
      <c r="TEF58" s="149"/>
      <c r="TEG58" s="149"/>
      <c r="TEH58" s="149"/>
      <c r="TEI58" s="149"/>
      <c r="TEJ58" s="149"/>
      <c r="TEK58" s="149"/>
      <c r="TEL58" s="149"/>
      <c r="TEM58" s="149"/>
      <c r="TEN58" s="149"/>
      <c r="TEO58" s="149"/>
      <c r="TEP58" s="149"/>
      <c r="TEQ58" s="149"/>
      <c r="TER58" s="149"/>
      <c r="TES58" s="149"/>
      <c r="TET58" s="149"/>
      <c r="TEU58" s="149"/>
      <c r="TEV58" s="149"/>
      <c r="TEW58" s="149"/>
      <c r="TEX58" s="149"/>
      <c r="TEY58" s="149"/>
      <c r="TEZ58" s="149"/>
      <c r="TFA58" s="149"/>
      <c r="TFB58" s="149"/>
      <c r="TFC58" s="149"/>
      <c r="TFD58" s="149"/>
      <c r="TFE58" s="149"/>
      <c r="TFF58" s="149"/>
      <c r="TFG58" s="149"/>
      <c r="TFH58" s="149"/>
      <c r="TFI58" s="149"/>
      <c r="TFJ58" s="149"/>
      <c r="TFK58" s="149"/>
      <c r="TFL58" s="149"/>
      <c r="TFM58" s="149"/>
      <c r="TFN58" s="149"/>
      <c r="TFO58" s="149"/>
      <c r="TFP58" s="149"/>
      <c r="TFQ58" s="149"/>
      <c r="TFR58" s="149"/>
      <c r="TFS58" s="149"/>
      <c r="TFT58" s="149"/>
      <c r="TFU58" s="149"/>
      <c r="TFV58" s="149"/>
      <c r="TFW58" s="149"/>
      <c r="TFX58" s="149"/>
      <c r="TFY58" s="149"/>
      <c r="TFZ58" s="149"/>
      <c r="TGA58" s="149"/>
      <c r="TGB58" s="149"/>
      <c r="TGC58" s="149"/>
      <c r="TGD58" s="149"/>
      <c r="TGE58" s="149"/>
      <c r="TGF58" s="149"/>
      <c r="TGG58" s="149"/>
      <c r="TGH58" s="149"/>
      <c r="TGI58" s="149"/>
      <c r="TGJ58" s="149"/>
      <c r="TGK58" s="149"/>
      <c r="TGL58" s="149"/>
      <c r="TGM58" s="149"/>
      <c r="TGN58" s="149"/>
      <c r="TGO58" s="149"/>
      <c r="TGP58" s="149"/>
      <c r="TGQ58" s="149"/>
      <c r="TGR58" s="149"/>
      <c r="TGS58" s="149"/>
      <c r="TGT58" s="149"/>
      <c r="TGU58" s="149"/>
      <c r="TGV58" s="149"/>
      <c r="TGW58" s="149"/>
      <c r="TGX58" s="149"/>
      <c r="TGY58" s="149"/>
      <c r="TGZ58" s="149"/>
      <c r="THA58" s="149"/>
      <c r="THB58" s="149"/>
      <c r="THC58" s="149"/>
      <c r="THD58" s="149"/>
      <c r="THE58" s="149"/>
      <c r="THF58" s="149"/>
      <c r="THG58" s="149"/>
      <c r="THH58" s="149"/>
      <c r="THI58" s="149"/>
      <c r="THJ58" s="149"/>
      <c r="THK58" s="149"/>
      <c r="THL58" s="149"/>
      <c r="THM58" s="149"/>
      <c r="THN58" s="149"/>
      <c r="THO58" s="149"/>
      <c r="THP58" s="149"/>
      <c r="THQ58" s="149"/>
      <c r="THR58" s="149"/>
      <c r="THS58" s="149"/>
      <c r="THT58" s="149"/>
      <c r="THU58" s="149"/>
      <c r="THV58" s="149"/>
      <c r="THW58" s="149"/>
      <c r="THX58" s="149"/>
      <c r="THY58" s="149"/>
      <c r="THZ58" s="149"/>
      <c r="TIA58" s="149"/>
      <c r="TIB58" s="149"/>
      <c r="TIC58" s="149"/>
      <c r="TID58" s="149"/>
      <c r="TIE58" s="149"/>
      <c r="TIF58" s="149"/>
      <c r="TIG58" s="149"/>
      <c r="TIH58" s="149"/>
      <c r="TII58" s="149"/>
      <c r="TIJ58" s="149"/>
      <c r="TIK58" s="149"/>
      <c r="TIL58" s="149"/>
      <c r="TIM58" s="149"/>
      <c r="TIN58" s="149"/>
      <c r="TIO58" s="149"/>
      <c r="TIP58" s="149"/>
      <c r="TIQ58" s="149"/>
      <c r="TIR58" s="149"/>
      <c r="TIS58" s="149"/>
      <c r="TIT58" s="149"/>
      <c r="TIU58" s="149"/>
      <c r="TIV58" s="149"/>
      <c r="TIW58" s="149"/>
      <c r="TIX58" s="149"/>
      <c r="TIY58" s="149"/>
      <c r="TIZ58" s="149"/>
      <c r="TJA58" s="149"/>
      <c r="TJB58" s="149"/>
      <c r="TJC58" s="149"/>
      <c r="TJD58" s="149"/>
      <c r="TJE58" s="149"/>
      <c r="TJF58" s="149"/>
      <c r="TJG58" s="149"/>
      <c r="TJH58" s="149"/>
      <c r="TJI58" s="149"/>
      <c r="TJJ58" s="149"/>
      <c r="TJK58" s="149"/>
      <c r="TJL58" s="149"/>
      <c r="TJM58" s="149"/>
      <c r="TJN58" s="149"/>
      <c r="TJO58" s="149"/>
      <c r="TJP58" s="149"/>
      <c r="TJQ58" s="149"/>
      <c r="TJR58" s="149"/>
      <c r="TJS58" s="149"/>
      <c r="TJT58" s="149"/>
      <c r="TJU58" s="149"/>
      <c r="TJV58" s="149"/>
      <c r="TJW58" s="149"/>
      <c r="TJX58" s="149"/>
      <c r="TJY58" s="149"/>
      <c r="TJZ58" s="149"/>
      <c r="TKA58" s="149"/>
      <c r="TKB58" s="149"/>
      <c r="TKC58" s="149"/>
      <c r="TKD58" s="149"/>
      <c r="TKE58" s="149"/>
      <c r="TKF58" s="149"/>
      <c r="TKG58" s="149"/>
      <c r="TKH58" s="149"/>
      <c r="TKI58" s="149"/>
      <c r="TKJ58" s="149"/>
      <c r="TKK58" s="149"/>
      <c r="TKL58" s="149"/>
      <c r="TKM58" s="149"/>
      <c r="TKN58" s="149"/>
      <c r="TKO58" s="149"/>
      <c r="TKP58" s="149"/>
      <c r="TKQ58" s="149"/>
      <c r="TKR58" s="149"/>
      <c r="TKS58" s="149"/>
      <c r="TKT58" s="149"/>
      <c r="TKU58" s="149"/>
      <c r="TKV58" s="149"/>
      <c r="TKW58" s="149"/>
      <c r="TKX58" s="149"/>
      <c r="TKY58" s="149"/>
      <c r="TKZ58" s="149"/>
      <c r="TLA58" s="149"/>
      <c r="TLB58" s="149"/>
      <c r="TLC58" s="149"/>
      <c r="TLD58" s="149"/>
      <c r="TLE58" s="149"/>
      <c r="TLF58" s="149"/>
      <c r="TLG58" s="149"/>
      <c r="TLH58" s="149"/>
      <c r="TLI58" s="149"/>
      <c r="TLJ58" s="149"/>
      <c r="TLK58" s="149"/>
      <c r="TLL58" s="149"/>
      <c r="TLM58" s="149"/>
      <c r="TLN58" s="149"/>
      <c r="TLO58" s="149"/>
      <c r="TLP58" s="149"/>
      <c r="TLQ58" s="149"/>
      <c r="TLR58" s="149"/>
      <c r="TLS58" s="149"/>
      <c r="TLT58" s="149"/>
      <c r="TLU58" s="149"/>
      <c r="TLV58" s="149"/>
      <c r="TLW58" s="149"/>
      <c r="TLX58" s="149"/>
      <c r="TLY58" s="149"/>
      <c r="TLZ58" s="149"/>
      <c r="TMA58" s="149"/>
      <c r="TMB58" s="149"/>
      <c r="TMC58" s="149"/>
      <c r="TMD58" s="149"/>
      <c r="TME58" s="149"/>
      <c r="TMF58" s="149"/>
      <c r="TMG58" s="149"/>
      <c r="TMH58" s="149"/>
      <c r="TMI58" s="149"/>
      <c r="TMJ58" s="149"/>
      <c r="TMK58" s="149"/>
      <c r="TML58" s="149"/>
      <c r="TMM58" s="149"/>
      <c r="TMN58" s="149"/>
      <c r="TMO58" s="149"/>
      <c r="TMP58" s="149"/>
      <c r="TMQ58" s="149"/>
      <c r="TMR58" s="149"/>
      <c r="TMS58" s="149"/>
      <c r="TMT58" s="149"/>
      <c r="TMU58" s="149"/>
      <c r="TMV58" s="149"/>
      <c r="TMW58" s="149"/>
      <c r="TMX58" s="149"/>
      <c r="TMY58" s="149"/>
      <c r="TMZ58" s="149"/>
      <c r="TNA58" s="149"/>
      <c r="TNB58" s="149"/>
      <c r="TNC58" s="149"/>
      <c r="TND58" s="149"/>
      <c r="TNE58" s="149"/>
      <c r="TNF58" s="149"/>
      <c r="TNG58" s="149"/>
      <c r="TNH58" s="149"/>
      <c r="TNI58" s="149"/>
      <c r="TNJ58" s="149"/>
      <c r="TNK58" s="149"/>
      <c r="TNL58" s="149"/>
      <c r="TNM58" s="149"/>
      <c r="TNN58" s="149"/>
      <c r="TNO58" s="149"/>
      <c r="TNP58" s="149"/>
      <c r="TNQ58" s="149"/>
      <c r="TNR58" s="149"/>
      <c r="TNS58" s="149"/>
      <c r="TNT58" s="149"/>
      <c r="TNU58" s="149"/>
      <c r="TNV58" s="149"/>
      <c r="TNW58" s="149"/>
      <c r="TNX58" s="149"/>
      <c r="TNY58" s="149"/>
      <c r="TNZ58" s="149"/>
      <c r="TOA58" s="149"/>
      <c r="TOB58" s="149"/>
      <c r="TOC58" s="149"/>
      <c r="TOD58" s="149"/>
      <c r="TOE58" s="149"/>
      <c r="TOF58" s="149"/>
      <c r="TOG58" s="149"/>
      <c r="TOH58" s="149"/>
      <c r="TOI58" s="149"/>
      <c r="TOJ58" s="149"/>
      <c r="TOK58" s="149"/>
      <c r="TOL58" s="149"/>
      <c r="TOM58" s="149"/>
      <c r="TON58" s="149"/>
      <c r="TOO58" s="149"/>
      <c r="TOP58" s="149"/>
      <c r="TOQ58" s="149"/>
      <c r="TOR58" s="149"/>
      <c r="TOS58" s="149"/>
      <c r="TOT58" s="149"/>
      <c r="TOU58" s="149"/>
      <c r="TOV58" s="149"/>
      <c r="TOW58" s="149"/>
      <c r="TOX58" s="149"/>
      <c r="TOY58" s="149"/>
      <c r="TOZ58" s="149"/>
      <c r="TPA58" s="149"/>
      <c r="TPB58" s="149"/>
      <c r="TPC58" s="149"/>
      <c r="TPD58" s="149"/>
      <c r="TPE58" s="149"/>
      <c r="TPF58" s="149"/>
      <c r="TPG58" s="149"/>
      <c r="TPH58" s="149"/>
      <c r="TPI58" s="149"/>
      <c r="TPJ58" s="149"/>
      <c r="TPK58" s="149"/>
      <c r="TPL58" s="149"/>
      <c r="TPM58" s="149"/>
      <c r="TPN58" s="149"/>
      <c r="TPO58" s="149"/>
      <c r="TPP58" s="149"/>
      <c r="TPQ58" s="149"/>
      <c r="TPR58" s="149"/>
      <c r="TPS58" s="149"/>
      <c r="TPT58" s="149"/>
      <c r="TPU58" s="149"/>
      <c r="TPV58" s="149"/>
      <c r="TPW58" s="149"/>
      <c r="TPX58" s="149"/>
      <c r="TPY58" s="149"/>
      <c r="TPZ58" s="149"/>
      <c r="TQA58" s="149"/>
      <c r="TQB58" s="149"/>
      <c r="TQC58" s="149"/>
      <c r="TQD58" s="149"/>
      <c r="TQE58" s="149"/>
      <c r="TQF58" s="149"/>
      <c r="TQG58" s="149"/>
      <c r="TQH58" s="149"/>
      <c r="TQI58" s="149"/>
      <c r="TQJ58" s="149"/>
      <c r="TQK58" s="149"/>
      <c r="TQL58" s="149"/>
      <c r="TQM58" s="149"/>
      <c r="TQN58" s="149"/>
      <c r="TQO58" s="149"/>
      <c r="TQP58" s="149"/>
      <c r="TQQ58" s="149"/>
      <c r="TQR58" s="149"/>
      <c r="TQS58" s="149"/>
      <c r="TQT58" s="149"/>
      <c r="TQU58" s="149"/>
      <c r="TQV58" s="149"/>
      <c r="TQW58" s="149"/>
      <c r="TQX58" s="149"/>
      <c r="TQY58" s="149"/>
      <c r="TQZ58" s="149"/>
      <c r="TRA58" s="149"/>
      <c r="TRB58" s="149"/>
      <c r="TRC58" s="149"/>
      <c r="TRD58" s="149"/>
      <c r="TRE58" s="149"/>
      <c r="TRF58" s="149"/>
      <c r="TRG58" s="149"/>
      <c r="TRH58" s="149"/>
      <c r="TRI58" s="149"/>
      <c r="TRJ58" s="149"/>
      <c r="TRK58" s="149"/>
      <c r="TRL58" s="149"/>
      <c r="TRM58" s="149"/>
      <c r="TRN58" s="149"/>
      <c r="TRO58" s="149"/>
      <c r="TRP58" s="149"/>
      <c r="TRQ58" s="149"/>
      <c r="TRR58" s="149"/>
      <c r="TRS58" s="149"/>
      <c r="TRT58" s="149"/>
      <c r="TRU58" s="149"/>
      <c r="TRV58" s="149"/>
      <c r="TRW58" s="149"/>
      <c r="TRX58" s="149"/>
      <c r="TRY58" s="149"/>
      <c r="TRZ58" s="149"/>
      <c r="TSA58" s="149"/>
      <c r="TSB58" s="149"/>
      <c r="TSC58" s="149"/>
      <c r="TSD58" s="149"/>
      <c r="TSE58" s="149"/>
      <c r="TSF58" s="149"/>
      <c r="TSG58" s="149"/>
      <c r="TSH58" s="149"/>
      <c r="TSI58" s="149"/>
      <c r="TSJ58" s="149"/>
      <c r="TSK58" s="149"/>
      <c r="TSL58" s="149"/>
      <c r="TSM58" s="149"/>
      <c r="TSN58" s="149"/>
      <c r="TSO58" s="149"/>
      <c r="TSP58" s="149"/>
      <c r="TSQ58" s="149"/>
      <c r="TSR58" s="149"/>
      <c r="TSS58" s="149"/>
      <c r="TST58" s="149"/>
      <c r="TSU58" s="149"/>
      <c r="TSV58" s="149"/>
      <c r="TSW58" s="149"/>
      <c r="TSX58" s="149"/>
      <c r="TSY58" s="149"/>
      <c r="TSZ58" s="149"/>
      <c r="TTA58" s="149"/>
      <c r="TTB58" s="149"/>
      <c r="TTC58" s="149"/>
      <c r="TTD58" s="149"/>
      <c r="TTE58" s="149"/>
      <c r="TTF58" s="149"/>
      <c r="TTG58" s="149"/>
      <c r="TTH58" s="149"/>
      <c r="TTI58" s="149"/>
      <c r="TTJ58" s="149"/>
      <c r="TTK58" s="149"/>
      <c r="TTL58" s="149"/>
      <c r="TTM58" s="149"/>
      <c r="TTN58" s="149"/>
      <c r="TTO58" s="149"/>
      <c r="TTP58" s="149"/>
      <c r="TTQ58" s="149"/>
      <c r="TTR58" s="149"/>
      <c r="TTS58" s="149"/>
      <c r="TTT58" s="149"/>
      <c r="TTU58" s="149"/>
      <c r="TTV58" s="149"/>
      <c r="TTW58" s="149"/>
      <c r="TTX58" s="149"/>
      <c r="TTY58" s="149"/>
      <c r="TTZ58" s="149"/>
      <c r="TUA58" s="149"/>
      <c r="TUB58" s="149"/>
      <c r="TUC58" s="149"/>
      <c r="TUD58" s="149"/>
      <c r="TUE58" s="149"/>
      <c r="TUF58" s="149"/>
      <c r="TUG58" s="149"/>
      <c r="TUH58" s="149"/>
      <c r="TUI58" s="149"/>
      <c r="TUJ58" s="149"/>
      <c r="TUK58" s="149"/>
      <c r="TUL58" s="149"/>
      <c r="TUM58" s="149"/>
      <c r="TUN58" s="149"/>
      <c r="TUO58" s="149"/>
      <c r="TUP58" s="149"/>
      <c r="TUQ58" s="149"/>
      <c r="TUR58" s="149"/>
      <c r="TUS58" s="149"/>
      <c r="TUT58" s="149"/>
      <c r="TUU58" s="149"/>
      <c r="TUV58" s="149"/>
      <c r="TUW58" s="149"/>
      <c r="TUX58" s="149"/>
      <c r="TUY58" s="149"/>
      <c r="TUZ58" s="149"/>
      <c r="TVA58" s="149"/>
      <c r="TVB58" s="149"/>
      <c r="TVC58" s="149"/>
      <c r="TVD58" s="149"/>
      <c r="TVE58" s="149"/>
      <c r="TVF58" s="149"/>
      <c r="TVG58" s="149"/>
      <c r="TVH58" s="149"/>
      <c r="TVI58" s="149"/>
      <c r="TVJ58" s="149"/>
      <c r="TVK58" s="149"/>
      <c r="TVL58" s="149"/>
      <c r="TVM58" s="149"/>
      <c r="TVN58" s="149"/>
      <c r="TVO58" s="149"/>
      <c r="TVP58" s="149"/>
      <c r="TVQ58" s="149"/>
      <c r="TVR58" s="149"/>
      <c r="TVS58" s="149"/>
      <c r="TVT58" s="149"/>
      <c r="TVU58" s="149"/>
      <c r="TVV58" s="149"/>
      <c r="TVW58" s="149"/>
      <c r="TVX58" s="149"/>
      <c r="TVY58" s="149"/>
      <c r="TVZ58" s="149"/>
      <c r="TWA58" s="149"/>
      <c r="TWB58" s="149"/>
      <c r="TWC58" s="149"/>
      <c r="TWD58" s="149"/>
      <c r="TWE58" s="149"/>
      <c r="TWF58" s="149"/>
      <c r="TWG58" s="149"/>
      <c r="TWH58" s="149"/>
      <c r="TWI58" s="149"/>
      <c r="TWJ58" s="149"/>
      <c r="TWK58" s="149"/>
      <c r="TWL58" s="149"/>
      <c r="TWM58" s="149"/>
      <c r="TWN58" s="149"/>
      <c r="TWO58" s="149"/>
      <c r="TWP58" s="149"/>
      <c r="TWQ58" s="149"/>
      <c r="TWR58" s="149"/>
      <c r="TWS58" s="149"/>
      <c r="TWT58" s="149"/>
      <c r="TWU58" s="149"/>
      <c r="TWV58" s="149"/>
      <c r="TWW58" s="149"/>
      <c r="TWX58" s="149"/>
      <c r="TWY58" s="149"/>
      <c r="TWZ58" s="149"/>
      <c r="TXA58" s="149"/>
      <c r="TXB58" s="149"/>
      <c r="TXC58" s="149"/>
      <c r="TXD58" s="149"/>
      <c r="TXE58" s="149"/>
      <c r="TXF58" s="149"/>
      <c r="TXG58" s="149"/>
      <c r="TXH58" s="149"/>
      <c r="TXI58" s="149"/>
      <c r="TXJ58" s="149"/>
      <c r="TXK58" s="149"/>
      <c r="TXL58" s="149"/>
      <c r="TXM58" s="149"/>
      <c r="TXN58" s="149"/>
      <c r="TXO58" s="149"/>
      <c r="TXP58" s="149"/>
      <c r="TXQ58" s="149"/>
      <c r="TXR58" s="149"/>
      <c r="TXS58" s="149"/>
      <c r="TXT58" s="149"/>
      <c r="TXU58" s="149"/>
      <c r="TXV58" s="149"/>
      <c r="TXW58" s="149"/>
      <c r="TXX58" s="149"/>
      <c r="TXY58" s="149"/>
      <c r="TXZ58" s="149"/>
      <c r="TYA58" s="149"/>
      <c r="TYB58" s="149"/>
      <c r="TYC58" s="149"/>
      <c r="TYD58" s="149"/>
      <c r="TYE58" s="149"/>
      <c r="TYF58" s="149"/>
      <c r="TYG58" s="149"/>
      <c r="TYH58" s="149"/>
      <c r="TYI58" s="149"/>
      <c r="TYJ58" s="149"/>
      <c r="TYK58" s="149"/>
      <c r="TYL58" s="149"/>
      <c r="TYM58" s="149"/>
      <c r="TYN58" s="149"/>
      <c r="TYO58" s="149"/>
      <c r="TYP58" s="149"/>
      <c r="TYQ58" s="149"/>
      <c r="TYR58" s="149"/>
      <c r="TYS58" s="149"/>
      <c r="TYT58" s="149"/>
      <c r="TYU58" s="149"/>
      <c r="TYV58" s="149"/>
      <c r="TYW58" s="149"/>
      <c r="TYX58" s="149"/>
      <c r="TYY58" s="149"/>
      <c r="TYZ58" s="149"/>
      <c r="TZA58" s="149"/>
      <c r="TZB58" s="149"/>
      <c r="TZC58" s="149"/>
      <c r="TZD58" s="149"/>
      <c r="TZE58" s="149"/>
      <c r="TZF58" s="149"/>
      <c r="TZG58" s="149"/>
      <c r="TZH58" s="149"/>
      <c r="TZI58" s="149"/>
      <c r="TZJ58" s="149"/>
      <c r="TZK58" s="149"/>
      <c r="TZL58" s="149"/>
      <c r="TZM58" s="149"/>
      <c r="TZN58" s="149"/>
      <c r="TZO58" s="149"/>
      <c r="TZP58" s="149"/>
      <c r="TZQ58" s="149"/>
      <c r="TZR58" s="149"/>
      <c r="TZS58" s="149"/>
      <c r="TZT58" s="149"/>
      <c r="TZU58" s="149"/>
      <c r="TZV58" s="149"/>
      <c r="TZW58" s="149"/>
      <c r="TZX58" s="149"/>
      <c r="TZY58" s="149"/>
      <c r="TZZ58" s="149"/>
      <c r="UAA58" s="149"/>
      <c r="UAB58" s="149"/>
      <c r="UAC58" s="149"/>
      <c r="UAD58" s="149"/>
      <c r="UAE58" s="149"/>
      <c r="UAF58" s="149"/>
      <c r="UAG58" s="149"/>
      <c r="UAH58" s="149"/>
      <c r="UAI58" s="149"/>
      <c r="UAJ58" s="149"/>
      <c r="UAK58" s="149"/>
      <c r="UAL58" s="149"/>
      <c r="UAM58" s="149"/>
      <c r="UAN58" s="149"/>
      <c r="UAO58" s="149"/>
      <c r="UAP58" s="149"/>
      <c r="UAQ58" s="149"/>
      <c r="UAR58" s="149"/>
      <c r="UAS58" s="149"/>
      <c r="UAT58" s="149"/>
      <c r="UAU58" s="149"/>
      <c r="UAV58" s="149"/>
      <c r="UAW58" s="149"/>
      <c r="UAX58" s="149"/>
      <c r="UAY58" s="149"/>
      <c r="UAZ58" s="149"/>
      <c r="UBA58" s="149"/>
      <c r="UBB58" s="149"/>
      <c r="UBC58" s="149"/>
      <c r="UBD58" s="149"/>
      <c r="UBE58" s="149"/>
      <c r="UBF58" s="149"/>
      <c r="UBG58" s="149"/>
      <c r="UBH58" s="149"/>
      <c r="UBI58" s="149"/>
      <c r="UBJ58" s="149"/>
      <c r="UBK58" s="149"/>
      <c r="UBL58" s="149"/>
      <c r="UBM58" s="149"/>
      <c r="UBN58" s="149"/>
      <c r="UBO58" s="149"/>
      <c r="UBP58" s="149"/>
      <c r="UBQ58" s="149"/>
      <c r="UBR58" s="149"/>
      <c r="UBS58" s="149"/>
      <c r="UBT58" s="149"/>
      <c r="UBU58" s="149"/>
      <c r="UBV58" s="149"/>
      <c r="UBW58" s="149"/>
      <c r="UBX58" s="149"/>
      <c r="UBY58" s="149"/>
      <c r="UBZ58" s="149"/>
      <c r="UCA58" s="149"/>
      <c r="UCB58" s="149"/>
      <c r="UCC58" s="149"/>
      <c r="UCD58" s="149"/>
      <c r="UCE58" s="149"/>
      <c r="UCF58" s="149"/>
      <c r="UCG58" s="149"/>
      <c r="UCH58" s="149"/>
      <c r="UCI58" s="149"/>
      <c r="UCJ58" s="149"/>
      <c r="UCK58" s="149"/>
      <c r="UCL58" s="149"/>
      <c r="UCM58" s="149"/>
      <c r="UCN58" s="149"/>
      <c r="UCO58" s="149"/>
      <c r="UCP58" s="149"/>
      <c r="UCQ58" s="149"/>
      <c r="UCR58" s="149"/>
      <c r="UCS58" s="149"/>
      <c r="UCT58" s="149"/>
      <c r="UCU58" s="149"/>
      <c r="UCV58" s="149"/>
      <c r="UCW58" s="149"/>
      <c r="UCX58" s="149"/>
      <c r="UCY58" s="149"/>
      <c r="UCZ58" s="149"/>
      <c r="UDA58" s="149"/>
      <c r="UDB58" s="149"/>
      <c r="UDC58" s="149"/>
      <c r="UDD58" s="149"/>
      <c r="UDE58" s="149"/>
      <c r="UDF58" s="149"/>
      <c r="UDG58" s="149"/>
      <c r="UDH58" s="149"/>
      <c r="UDI58" s="149"/>
      <c r="UDJ58" s="149"/>
      <c r="UDK58" s="149"/>
      <c r="UDL58" s="149"/>
      <c r="UDM58" s="149"/>
      <c r="UDN58" s="149"/>
      <c r="UDO58" s="149"/>
      <c r="UDP58" s="149"/>
      <c r="UDQ58" s="149"/>
      <c r="UDR58" s="149"/>
      <c r="UDS58" s="149"/>
      <c r="UDT58" s="149"/>
      <c r="UDU58" s="149"/>
      <c r="UDV58" s="149"/>
      <c r="UDW58" s="149"/>
      <c r="UDX58" s="149"/>
      <c r="UDY58" s="149"/>
      <c r="UDZ58" s="149"/>
      <c r="UEA58" s="149"/>
      <c r="UEB58" s="149"/>
      <c r="UEC58" s="149"/>
      <c r="UED58" s="149"/>
      <c r="UEE58" s="149"/>
      <c r="UEF58" s="149"/>
      <c r="UEG58" s="149"/>
      <c r="UEH58" s="149"/>
      <c r="UEI58" s="149"/>
      <c r="UEJ58" s="149"/>
      <c r="UEK58" s="149"/>
      <c r="UEL58" s="149"/>
      <c r="UEM58" s="149"/>
      <c r="UEN58" s="149"/>
      <c r="UEO58" s="149"/>
      <c r="UEP58" s="149"/>
      <c r="UEQ58" s="149"/>
      <c r="UER58" s="149"/>
      <c r="UES58" s="149"/>
      <c r="UET58" s="149"/>
      <c r="UEU58" s="149"/>
      <c r="UEV58" s="149"/>
      <c r="UEW58" s="149"/>
      <c r="UEX58" s="149"/>
      <c r="UEY58" s="149"/>
      <c r="UEZ58" s="149"/>
      <c r="UFA58" s="149"/>
      <c r="UFB58" s="149"/>
      <c r="UFC58" s="149"/>
      <c r="UFD58" s="149"/>
      <c r="UFE58" s="149"/>
      <c r="UFF58" s="149"/>
      <c r="UFG58" s="149"/>
      <c r="UFH58" s="149"/>
      <c r="UFI58" s="149"/>
      <c r="UFJ58" s="149"/>
      <c r="UFK58" s="149"/>
      <c r="UFL58" s="149"/>
      <c r="UFM58" s="149"/>
      <c r="UFN58" s="149"/>
      <c r="UFO58" s="149"/>
      <c r="UFP58" s="149"/>
      <c r="UFQ58" s="149"/>
      <c r="UFR58" s="149"/>
      <c r="UFS58" s="149"/>
      <c r="UFT58" s="149"/>
      <c r="UFU58" s="149"/>
      <c r="UFV58" s="149"/>
      <c r="UFW58" s="149"/>
      <c r="UFX58" s="149"/>
      <c r="UFY58" s="149"/>
      <c r="UFZ58" s="149"/>
      <c r="UGA58" s="149"/>
      <c r="UGB58" s="149"/>
      <c r="UGC58" s="149"/>
      <c r="UGD58" s="149"/>
      <c r="UGE58" s="149"/>
      <c r="UGF58" s="149"/>
      <c r="UGG58" s="149"/>
      <c r="UGH58" s="149"/>
      <c r="UGI58" s="149"/>
      <c r="UGJ58" s="149"/>
      <c r="UGK58" s="149"/>
      <c r="UGL58" s="149"/>
      <c r="UGM58" s="149"/>
      <c r="UGN58" s="149"/>
      <c r="UGO58" s="149"/>
      <c r="UGP58" s="149"/>
      <c r="UGQ58" s="149"/>
      <c r="UGR58" s="149"/>
      <c r="UGS58" s="149"/>
      <c r="UGT58" s="149"/>
      <c r="UGU58" s="149"/>
      <c r="UGV58" s="149"/>
      <c r="UGW58" s="149"/>
      <c r="UGX58" s="149"/>
      <c r="UGY58" s="149"/>
      <c r="UGZ58" s="149"/>
      <c r="UHA58" s="149"/>
      <c r="UHB58" s="149"/>
      <c r="UHC58" s="149"/>
      <c r="UHD58" s="149"/>
      <c r="UHE58" s="149"/>
      <c r="UHF58" s="149"/>
      <c r="UHG58" s="149"/>
      <c r="UHH58" s="149"/>
      <c r="UHI58" s="149"/>
      <c r="UHJ58" s="149"/>
      <c r="UHK58" s="149"/>
      <c r="UHL58" s="149"/>
      <c r="UHM58" s="149"/>
      <c r="UHN58" s="149"/>
      <c r="UHO58" s="149"/>
      <c r="UHP58" s="149"/>
      <c r="UHQ58" s="149"/>
      <c r="UHR58" s="149"/>
      <c r="UHS58" s="149"/>
      <c r="UHT58" s="149"/>
      <c r="UHU58" s="149"/>
      <c r="UHV58" s="149"/>
      <c r="UHW58" s="149"/>
      <c r="UHX58" s="149"/>
      <c r="UHY58" s="149"/>
      <c r="UHZ58" s="149"/>
      <c r="UIA58" s="149"/>
      <c r="UIB58" s="149"/>
      <c r="UIC58" s="149"/>
      <c r="UID58" s="149"/>
      <c r="UIE58" s="149"/>
      <c r="UIF58" s="149"/>
      <c r="UIG58" s="149"/>
      <c r="UIH58" s="149"/>
      <c r="UII58" s="149"/>
      <c r="UIJ58" s="149"/>
      <c r="UIK58" s="149"/>
      <c r="UIL58" s="149"/>
      <c r="UIM58" s="149"/>
      <c r="UIN58" s="149"/>
      <c r="UIO58" s="149"/>
      <c r="UIP58" s="149"/>
      <c r="UIQ58" s="149"/>
      <c r="UIR58" s="149"/>
      <c r="UIS58" s="149"/>
      <c r="UIT58" s="149"/>
      <c r="UIU58" s="149"/>
      <c r="UIV58" s="149"/>
      <c r="UIW58" s="149"/>
      <c r="UIX58" s="149"/>
      <c r="UIY58" s="149"/>
      <c r="UIZ58" s="149"/>
      <c r="UJA58" s="149"/>
      <c r="UJB58" s="149"/>
      <c r="UJC58" s="149"/>
      <c r="UJD58" s="149"/>
      <c r="UJE58" s="149"/>
      <c r="UJF58" s="149"/>
      <c r="UJG58" s="149"/>
      <c r="UJH58" s="149"/>
      <c r="UJI58" s="149"/>
      <c r="UJJ58" s="149"/>
      <c r="UJK58" s="149"/>
      <c r="UJL58" s="149"/>
      <c r="UJM58" s="149"/>
      <c r="UJN58" s="149"/>
      <c r="UJO58" s="149"/>
      <c r="UJP58" s="149"/>
      <c r="UJQ58" s="149"/>
      <c r="UJR58" s="149"/>
      <c r="UJS58" s="149"/>
      <c r="UJT58" s="149"/>
      <c r="UJU58" s="149"/>
      <c r="UJV58" s="149"/>
      <c r="UJW58" s="149"/>
      <c r="UJX58" s="149"/>
      <c r="UJY58" s="149"/>
      <c r="UJZ58" s="149"/>
      <c r="UKA58" s="149"/>
      <c r="UKB58" s="149"/>
      <c r="UKC58" s="149"/>
      <c r="UKD58" s="149"/>
      <c r="UKE58" s="149"/>
      <c r="UKF58" s="149"/>
      <c r="UKG58" s="149"/>
      <c r="UKH58" s="149"/>
      <c r="UKI58" s="149"/>
      <c r="UKJ58" s="149"/>
      <c r="UKK58" s="149"/>
      <c r="UKL58" s="149"/>
      <c r="UKM58" s="149"/>
      <c r="UKN58" s="149"/>
      <c r="UKO58" s="149"/>
      <c r="UKP58" s="149"/>
      <c r="UKQ58" s="149"/>
      <c r="UKR58" s="149"/>
      <c r="UKS58" s="149"/>
      <c r="UKT58" s="149"/>
      <c r="UKU58" s="149"/>
      <c r="UKV58" s="149"/>
      <c r="UKW58" s="149"/>
      <c r="UKX58" s="149"/>
      <c r="UKY58" s="149"/>
      <c r="UKZ58" s="149"/>
      <c r="ULA58" s="149"/>
      <c r="ULB58" s="149"/>
      <c r="ULC58" s="149"/>
      <c r="ULD58" s="149"/>
      <c r="ULE58" s="149"/>
      <c r="ULF58" s="149"/>
      <c r="ULG58" s="149"/>
      <c r="ULH58" s="149"/>
      <c r="ULI58" s="149"/>
      <c r="ULJ58" s="149"/>
      <c r="ULK58" s="149"/>
      <c r="ULL58" s="149"/>
      <c r="ULM58" s="149"/>
      <c r="ULN58" s="149"/>
      <c r="ULO58" s="149"/>
      <c r="ULP58" s="149"/>
      <c r="ULQ58" s="149"/>
      <c r="ULR58" s="149"/>
      <c r="ULS58" s="149"/>
      <c r="ULT58" s="149"/>
      <c r="ULU58" s="149"/>
      <c r="ULV58" s="149"/>
      <c r="ULW58" s="149"/>
      <c r="ULX58" s="149"/>
      <c r="ULY58" s="149"/>
      <c r="ULZ58" s="149"/>
      <c r="UMA58" s="149"/>
      <c r="UMB58" s="149"/>
      <c r="UMC58" s="149"/>
      <c r="UMD58" s="149"/>
      <c r="UME58" s="149"/>
      <c r="UMF58" s="149"/>
      <c r="UMG58" s="149"/>
      <c r="UMH58" s="149"/>
      <c r="UMI58" s="149"/>
      <c r="UMJ58" s="149"/>
      <c r="UMK58" s="149"/>
      <c r="UML58" s="149"/>
      <c r="UMM58" s="149"/>
      <c r="UMN58" s="149"/>
      <c r="UMO58" s="149"/>
      <c r="UMP58" s="149"/>
      <c r="UMQ58" s="149"/>
      <c r="UMR58" s="149"/>
      <c r="UMS58" s="149"/>
      <c r="UMT58" s="149"/>
      <c r="UMU58" s="149"/>
      <c r="UMV58" s="149"/>
      <c r="UMW58" s="149"/>
      <c r="UMX58" s="149"/>
      <c r="UMY58" s="149"/>
      <c r="UMZ58" s="149"/>
      <c r="UNA58" s="149"/>
      <c r="UNB58" s="149"/>
      <c r="UNC58" s="149"/>
      <c r="UND58" s="149"/>
      <c r="UNE58" s="149"/>
      <c r="UNF58" s="149"/>
      <c r="UNG58" s="149"/>
      <c r="UNH58" s="149"/>
      <c r="UNI58" s="149"/>
      <c r="UNJ58" s="149"/>
      <c r="UNK58" s="149"/>
      <c r="UNL58" s="149"/>
      <c r="UNM58" s="149"/>
      <c r="UNN58" s="149"/>
      <c r="UNO58" s="149"/>
      <c r="UNP58" s="149"/>
      <c r="UNQ58" s="149"/>
      <c r="UNR58" s="149"/>
      <c r="UNS58" s="149"/>
      <c r="UNT58" s="149"/>
      <c r="UNU58" s="149"/>
      <c r="UNV58" s="149"/>
      <c r="UNW58" s="149"/>
      <c r="UNX58" s="149"/>
      <c r="UNY58" s="149"/>
      <c r="UNZ58" s="149"/>
      <c r="UOA58" s="149"/>
      <c r="UOB58" s="149"/>
      <c r="UOC58" s="149"/>
      <c r="UOD58" s="149"/>
      <c r="UOE58" s="149"/>
      <c r="UOF58" s="149"/>
      <c r="UOG58" s="149"/>
      <c r="UOH58" s="149"/>
      <c r="UOI58" s="149"/>
      <c r="UOJ58" s="149"/>
      <c r="UOK58" s="149"/>
      <c r="UOL58" s="149"/>
      <c r="UOM58" s="149"/>
      <c r="UON58" s="149"/>
      <c r="UOO58" s="149"/>
      <c r="UOP58" s="149"/>
      <c r="UOQ58" s="149"/>
      <c r="UOR58" s="149"/>
      <c r="UOS58" s="149"/>
      <c r="UOT58" s="149"/>
      <c r="UOU58" s="149"/>
      <c r="UOV58" s="149"/>
      <c r="UOW58" s="149"/>
      <c r="UOX58" s="149"/>
      <c r="UOY58" s="149"/>
      <c r="UOZ58" s="149"/>
      <c r="UPA58" s="149"/>
      <c r="UPB58" s="149"/>
      <c r="UPC58" s="149"/>
      <c r="UPD58" s="149"/>
      <c r="UPE58" s="149"/>
      <c r="UPF58" s="149"/>
      <c r="UPG58" s="149"/>
      <c r="UPH58" s="149"/>
      <c r="UPI58" s="149"/>
      <c r="UPJ58" s="149"/>
      <c r="UPK58" s="149"/>
      <c r="UPL58" s="149"/>
      <c r="UPM58" s="149"/>
      <c r="UPN58" s="149"/>
      <c r="UPO58" s="149"/>
      <c r="UPP58" s="149"/>
      <c r="UPQ58" s="149"/>
      <c r="UPR58" s="149"/>
      <c r="UPS58" s="149"/>
      <c r="UPT58" s="149"/>
      <c r="UPU58" s="149"/>
      <c r="UPV58" s="149"/>
      <c r="UPW58" s="149"/>
      <c r="UPX58" s="149"/>
      <c r="UPY58" s="149"/>
      <c r="UPZ58" s="149"/>
      <c r="UQA58" s="149"/>
      <c r="UQB58" s="149"/>
      <c r="UQC58" s="149"/>
      <c r="UQD58" s="149"/>
      <c r="UQE58" s="149"/>
      <c r="UQF58" s="149"/>
      <c r="UQG58" s="149"/>
      <c r="UQH58" s="149"/>
      <c r="UQI58" s="149"/>
      <c r="UQJ58" s="149"/>
      <c r="UQK58" s="149"/>
      <c r="UQL58" s="149"/>
      <c r="UQM58" s="149"/>
      <c r="UQN58" s="149"/>
      <c r="UQO58" s="149"/>
      <c r="UQP58" s="149"/>
      <c r="UQQ58" s="149"/>
      <c r="UQR58" s="149"/>
      <c r="UQS58" s="149"/>
      <c r="UQT58" s="149"/>
      <c r="UQU58" s="149"/>
      <c r="UQV58" s="149"/>
      <c r="UQW58" s="149"/>
      <c r="UQX58" s="149"/>
      <c r="UQY58" s="149"/>
      <c r="UQZ58" s="149"/>
      <c r="URA58" s="149"/>
      <c r="URB58" s="149"/>
      <c r="URC58" s="149"/>
      <c r="URD58" s="149"/>
      <c r="URE58" s="149"/>
      <c r="URF58" s="149"/>
      <c r="URG58" s="149"/>
      <c r="URH58" s="149"/>
      <c r="URI58" s="149"/>
      <c r="URJ58" s="149"/>
      <c r="URK58" s="149"/>
      <c r="URL58" s="149"/>
      <c r="URM58" s="149"/>
      <c r="URN58" s="149"/>
      <c r="URO58" s="149"/>
      <c r="URP58" s="149"/>
      <c r="URQ58" s="149"/>
      <c r="URR58" s="149"/>
      <c r="URS58" s="149"/>
      <c r="URT58" s="149"/>
      <c r="URU58" s="149"/>
      <c r="URV58" s="149"/>
      <c r="URW58" s="149"/>
      <c r="URX58" s="149"/>
      <c r="URY58" s="149"/>
      <c r="URZ58" s="149"/>
      <c r="USA58" s="149"/>
      <c r="USB58" s="149"/>
      <c r="USC58" s="149"/>
      <c r="USD58" s="149"/>
      <c r="USE58" s="149"/>
      <c r="USF58" s="149"/>
      <c r="USG58" s="149"/>
      <c r="USH58" s="149"/>
      <c r="USI58" s="149"/>
      <c r="USJ58" s="149"/>
      <c r="USK58" s="149"/>
      <c r="USL58" s="149"/>
      <c r="USM58" s="149"/>
      <c r="USN58" s="149"/>
      <c r="USO58" s="149"/>
      <c r="USP58" s="149"/>
      <c r="USQ58" s="149"/>
      <c r="USR58" s="149"/>
      <c r="USS58" s="149"/>
      <c r="UST58" s="149"/>
      <c r="USU58" s="149"/>
      <c r="USV58" s="149"/>
      <c r="USW58" s="149"/>
      <c r="USX58" s="149"/>
      <c r="USY58" s="149"/>
      <c r="USZ58" s="149"/>
      <c r="UTA58" s="149"/>
      <c r="UTB58" s="149"/>
      <c r="UTC58" s="149"/>
      <c r="UTD58" s="149"/>
      <c r="UTE58" s="149"/>
      <c r="UTF58" s="149"/>
      <c r="UTG58" s="149"/>
      <c r="UTH58" s="149"/>
      <c r="UTI58" s="149"/>
      <c r="UTJ58" s="149"/>
      <c r="UTK58" s="149"/>
      <c r="UTL58" s="149"/>
      <c r="UTM58" s="149"/>
      <c r="UTN58" s="149"/>
      <c r="UTO58" s="149"/>
      <c r="UTP58" s="149"/>
      <c r="UTQ58" s="149"/>
      <c r="UTR58" s="149"/>
      <c r="UTS58" s="149"/>
      <c r="UTT58" s="149"/>
      <c r="UTU58" s="149"/>
      <c r="UTV58" s="149"/>
      <c r="UTW58" s="149"/>
      <c r="UTX58" s="149"/>
      <c r="UTY58" s="149"/>
      <c r="UTZ58" s="149"/>
      <c r="UUA58" s="149"/>
      <c r="UUB58" s="149"/>
      <c r="UUC58" s="149"/>
      <c r="UUD58" s="149"/>
      <c r="UUE58" s="149"/>
      <c r="UUF58" s="149"/>
      <c r="UUG58" s="149"/>
      <c r="UUH58" s="149"/>
      <c r="UUI58" s="149"/>
      <c r="UUJ58" s="149"/>
      <c r="UUK58" s="149"/>
      <c r="UUL58" s="149"/>
      <c r="UUM58" s="149"/>
      <c r="UUN58" s="149"/>
      <c r="UUO58" s="149"/>
      <c r="UUP58" s="149"/>
      <c r="UUQ58" s="149"/>
      <c r="UUR58" s="149"/>
      <c r="UUS58" s="149"/>
      <c r="UUT58" s="149"/>
      <c r="UUU58" s="149"/>
      <c r="UUV58" s="149"/>
      <c r="UUW58" s="149"/>
      <c r="UUX58" s="149"/>
      <c r="UUY58" s="149"/>
      <c r="UUZ58" s="149"/>
      <c r="UVA58" s="149"/>
      <c r="UVB58" s="149"/>
      <c r="UVC58" s="149"/>
      <c r="UVD58" s="149"/>
      <c r="UVE58" s="149"/>
      <c r="UVF58" s="149"/>
      <c r="UVG58" s="149"/>
      <c r="UVH58" s="149"/>
      <c r="UVI58" s="149"/>
      <c r="UVJ58" s="149"/>
      <c r="UVK58" s="149"/>
      <c r="UVL58" s="149"/>
      <c r="UVM58" s="149"/>
      <c r="UVN58" s="149"/>
      <c r="UVO58" s="149"/>
      <c r="UVP58" s="149"/>
      <c r="UVQ58" s="149"/>
      <c r="UVR58" s="149"/>
      <c r="UVS58" s="149"/>
      <c r="UVT58" s="149"/>
      <c r="UVU58" s="149"/>
      <c r="UVV58" s="149"/>
      <c r="UVW58" s="149"/>
      <c r="UVX58" s="149"/>
      <c r="UVY58" s="149"/>
      <c r="UVZ58" s="149"/>
      <c r="UWA58" s="149"/>
      <c r="UWB58" s="149"/>
      <c r="UWC58" s="149"/>
      <c r="UWD58" s="149"/>
      <c r="UWE58" s="149"/>
      <c r="UWF58" s="149"/>
      <c r="UWG58" s="149"/>
      <c r="UWH58" s="149"/>
      <c r="UWI58" s="149"/>
      <c r="UWJ58" s="149"/>
      <c r="UWK58" s="149"/>
      <c r="UWL58" s="149"/>
      <c r="UWM58" s="149"/>
      <c r="UWN58" s="149"/>
      <c r="UWO58" s="149"/>
      <c r="UWP58" s="149"/>
      <c r="UWQ58" s="149"/>
      <c r="UWR58" s="149"/>
      <c r="UWS58" s="149"/>
      <c r="UWT58" s="149"/>
      <c r="UWU58" s="149"/>
      <c r="UWV58" s="149"/>
      <c r="UWW58" s="149"/>
      <c r="UWX58" s="149"/>
      <c r="UWY58" s="149"/>
      <c r="UWZ58" s="149"/>
      <c r="UXA58" s="149"/>
      <c r="UXB58" s="149"/>
      <c r="UXC58" s="149"/>
      <c r="UXD58" s="149"/>
      <c r="UXE58" s="149"/>
      <c r="UXF58" s="149"/>
      <c r="UXG58" s="149"/>
      <c r="UXH58" s="149"/>
      <c r="UXI58" s="149"/>
      <c r="UXJ58" s="149"/>
      <c r="UXK58" s="149"/>
      <c r="UXL58" s="149"/>
      <c r="UXM58" s="149"/>
      <c r="UXN58" s="149"/>
      <c r="UXO58" s="149"/>
      <c r="UXP58" s="149"/>
      <c r="UXQ58" s="149"/>
      <c r="UXR58" s="149"/>
      <c r="UXS58" s="149"/>
      <c r="UXT58" s="149"/>
      <c r="UXU58" s="149"/>
      <c r="UXV58" s="149"/>
      <c r="UXW58" s="149"/>
      <c r="UXX58" s="149"/>
      <c r="UXY58" s="149"/>
      <c r="UXZ58" s="149"/>
      <c r="UYA58" s="149"/>
      <c r="UYB58" s="149"/>
      <c r="UYC58" s="149"/>
      <c r="UYD58" s="149"/>
      <c r="UYE58" s="149"/>
      <c r="UYF58" s="149"/>
      <c r="UYG58" s="149"/>
      <c r="UYH58" s="149"/>
      <c r="UYI58" s="149"/>
      <c r="UYJ58" s="149"/>
      <c r="UYK58" s="149"/>
      <c r="UYL58" s="149"/>
      <c r="UYM58" s="149"/>
      <c r="UYN58" s="149"/>
      <c r="UYO58" s="149"/>
      <c r="UYP58" s="149"/>
      <c r="UYQ58" s="149"/>
      <c r="UYR58" s="149"/>
      <c r="UYS58" s="149"/>
      <c r="UYT58" s="149"/>
      <c r="UYU58" s="149"/>
      <c r="UYV58" s="149"/>
      <c r="UYW58" s="149"/>
      <c r="UYX58" s="149"/>
      <c r="UYY58" s="149"/>
      <c r="UYZ58" s="149"/>
      <c r="UZA58" s="149"/>
      <c r="UZB58" s="149"/>
      <c r="UZC58" s="149"/>
      <c r="UZD58" s="149"/>
      <c r="UZE58" s="149"/>
      <c r="UZF58" s="149"/>
      <c r="UZG58" s="149"/>
      <c r="UZH58" s="149"/>
      <c r="UZI58" s="149"/>
      <c r="UZJ58" s="149"/>
      <c r="UZK58" s="149"/>
      <c r="UZL58" s="149"/>
      <c r="UZM58" s="149"/>
      <c r="UZN58" s="149"/>
      <c r="UZO58" s="149"/>
      <c r="UZP58" s="149"/>
      <c r="UZQ58" s="149"/>
      <c r="UZR58" s="149"/>
      <c r="UZS58" s="149"/>
      <c r="UZT58" s="149"/>
      <c r="UZU58" s="149"/>
      <c r="UZV58" s="149"/>
      <c r="UZW58" s="149"/>
      <c r="UZX58" s="149"/>
      <c r="UZY58" s="149"/>
      <c r="UZZ58" s="149"/>
      <c r="VAA58" s="149"/>
      <c r="VAB58" s="149"/>
      <c r="VAC58" s="149"/>
      <c r="VAD58" s="149"/>
      <c r="VAE58" s="149"/>
      <c r="VAF58" s="149"/>
      <c r="VAG58" s="149"/>
      <c r="VAH58" s="149"/>
      <c r="VAI58" s="149"/>
      <c r="VAJ58" s="149"/>
      <c r="VAK58" s="149"/>
      <c r="VAL58" s="149"/>
      <c r="VAM58" s="149"/>
      <c r="VAN58" s="149"/>
      <c r="VAO58" s="149"/>
      <c r="VAP58" s="149"/>
      <c r="VAQ58" s="149"/>
      <c r="VAR58" s="149"/>
      <c r="VAS58" s="149"/>
      <c r="VAT58" s="149"/>
      <c r="VAU58" s="149"/>
      <c r="VAV58" s="149"/>
      <c r="VAW58" s="149"/>
      <c r="VAX58" s="149"/>
      <c r="VAY58" s="149"/>
      <c r="VAZ58" s="149"/>
      <c r="VBA58" s="149"/>
      <c r="VBB58" s="149"/>
      <c r="VBC58" s="149"/>
      <c r="VBD58" s="149"/>
      <c r="VBE58" s="149"/>
      <c r="VBF58" s="149"/>
      <c r="VBG58" s="149"/>
      <c r="VBH58" s="149"/>
      <c r="VBI58" s="149"/>
      <c r="VBJ58" s="149"/>
      <c r="VBK58" s="149"/>
      <c r="VBL58" s="149"/>
      <c r="VBM58" s="149"/>
      <c r="VBN58" s="149"/>
      <c r="VBO58" s="149"/>
      <c r="VBP58" s="149"/>
      <c r="VBQ58" s="149"/>
      <c r="VBR58" s="149"/>
      <c r="VBS58" s="149"/>
      <c r="VBT58" s="149"/>
      <c r="VBU58" s="149"/>
      <c r="VBV58" s="149"/>
      <c r="VBW58" s="149"/>
      <c r="VBX58" s="149"/>
      <c r="VBY58" s="149"/>
      <c r="VBZ58" s="149"/>
      <c r="VCA58" s="149"/>
      <c r="VCB58" s="149"/>
      <c r="VCC58" s="149"/>
      <c r="VCD58" s="149"/>
      <c r="VCE58" s="149"/>
      <c r="VCF58" s="149"/>
      <c r="VCG58" s="149"/>
      <c r="VCH58" s="149"/>
      <c r="VCI58" s="149"/>
      <c r="VCJ58" s="149"/>
      <c r="VCK58" s="149"/>
      <c r="VCL58" s="149"/>
      <c r="VCM58" s="149"/>
      <c r="VCN58" s="149"/>
      <c r="VCO58" s="149"/>
      <c r="VCP58" s="149"/>
      <c r="VCQ58" s="149"/>
      <c r="VCR58" s="149"/>
      <c r="VCS58" s="149"/>
      <c r="VCT58" s="149"/>
      <c r="VCU58" s="149"/>
      <c r="VCV58" s="149"/>
      <c r="VCW58" s="149"/>
      <c r="VCX58" s="149"/>
      <c r="VCY58" s="149"/>
      <c r="VCZ58" s="149"/>
      <c r="VDA58" s="149"/>
      <c r="VDB58" s="149"/>
      <c r="VDC58" s="149"/>
      <c r="VDD58" s="149"/>
      <c r="VDE58" s="149"/>
      <c r="VDF58" s="149"/>
      <c r="VDG58" s="149"/>
      <c r="VDH58" s="149"/>
      <c r="VDI58" s="149"/>
      <c r="VDJ58" s="149"/>
      <c r="VDK58" s="149"/>
      <c r="VDL58" s="149"/>
      <c r="VDM58" s="149"/>
      <c r="VDN58" s="149"/>
      <c r="VDO58" s="149"/>
      <c r="VDP58" s="149"/>
      <c r="VDQ58" s="149"/>
      <c r="VDR58" s="149"/>
      <c r="VDS58" s="149"/>
      <c r="VDT58" s="149"/>
      <c r="VDU58" s="149"/>
      <c r="VDV58" s="149"/>
      <c r="VDW58" s="149"/>
      <c r="VDX58" s="149"/>
      <c r="VDY58" s="149"/>
      <c r="VDZ58" s="149"/>
      <c r="VEA58" s="149"/>
      <c r="VEB58" s="149"/>
      <c r="VEC58" s="149"/>
      <c r="VED58" s="149"/>
      <c r="VEE58" s="149"/>
      <c r="VEF58" s="149"/>
      <c r="VEG58" s="149"/>
      <c r="VEH58" s="149"/>
      <c r="VEI58" s="149"/>
      <c r="VEJ58" s="149"/>
      <c r="VEK58" s="149"/>
      <c r="VEL58" s="149"/>
      <c r="VEM58" s="149"/>
      <c r="VEN58" s="149"/>
      <c r="VEO58" s="149"/>
      <c r="VEP58" s="149"/>
      <c r="VEQ58" s="149"/>
      <c r="VER58" s="149"/>
      <c r="VES58" s="149"/>
      <c r="VET58" s="149"/>
      <c r="VEU58" s="149"/>
      <c r="VEV58" s="149"/>
      <c r="VEW58" s="149"/>
      <c r="VEX58" s="149"/>
      <c r="VEY58" s="149"/>
      <c r="VEZ58" s="149"/>
      <c r="VFA58" s="149"/>
      <c r="VFB58" s="149"/>
      <c r="VFC58" s="149"/>
      <c r="VFD58" s="149"/>
      <c r="VFE58" s="149"/>
      <c r="VFF58" s="149"/>
      <c r="VFG58" s="149"/>
      <c r="VFH58" s="149"/>
      <c r="VFI58" s="149"/>
      <c r="VFJ58" s="149"/>
      <c r="VFK58" s="149"/>
      <c r="VFL58" s="149"/>
      <c r="VFM58" s="149"/>
      <c r="VFN58" s="149"/>
      <c r="VFO58" s="149"/>
      <c r="VFP58" s="149"/>
      <c r="VFQ58" s="149"/>
      <c r="VFR58" s="149"/>
      <c r="VFS58" s="149"/>
      <c r="VFT58" s="149"/>
      <c r="VFU58" s="149"/>
      <c r="VFV58" s="149"/>
      <c r="VFW58" s="149"/>
      <c r="VFX58" s="149"/>
      <c r="VFY58" s="149"/>
      <c r="VFZ58" s="149"/>
      <c r="VGA58" s="149"/>
      <c r="VGB58" s="149"/>
      <c r="VGC58" s="149"/>
      <c r="VGD58" s="149"/>
      <c r="VGE58" s="149"/>
      <c r="VGF58" s="149"/>
      <c r="VGG58" s="149"/>
      <c r="VGH58" s="149"/>
      <c r="VGI58" s="149"/>
      <c r="VGJ58" s="149"/>
      <c r="VGK58" s="149"/>
      <c r="VGL58" s="149"/>
      <c r="VGM58" s="149"/>
      <c r="VGN58" s="149"/>
      <c r="VGO58" s="149"/>
      <c r="VGP58" s="149"/>
      <c r="VGQ58" s="149"/>
      <c r="VGR58" s="149"/>
      <c r="VGS58" s="149"/>
      <c r="VGT58" s="149"/>
      <c r="VGU58" s="149"/>
      <c r="VGV58" s="149"/>
      <c r="VGW58" s="149"/>
      <c r="VGX58" s="149"/>
      <c r="VGY58" s="149"/>
      <c r="VGZ58" s="149"/>
      <c r="VHA58" s="149"/>
      <c r="VHB58" s="149"/>
      <c r="VHC58" s="149"/>
      <c r="VHD58" s="149"/>
      <c r="VHE58" s="149"/>
      <c r="VHF58" s="149"/>
      <c r="VHG58" s="149"/>
      <c r="VHH58" s="149"/>
      <c r="VHI58" s="149"/>
      <c r="VHJ58" s="149"/>
      <c r="VHK58" s="149"/>
      <c r="VHL58" s="149"/>
      <c r="VHM58" s="149"/>
      <c r="VHN58" s="149"/>
      <c r="VHO58" s="149"/>
      <c r="VHP58" s="149"/>
      <c r="VHQ58" s="149"/>
      <c r="VHR58" s="149"/>
      <c r="VHS58" s="149"/>
      <c r="VHT58" s="149"/>
      <c r="VHU58" s="149"/>
      <c r="VHV58" s="149"/>
      <c r="VHW58" s="149"/>
      <c r="VHX58" s="149"/>
      <c r="VHY58" s="149"/>
      <c r="VHZ58" s="149"/>
      <c r="VIA58" s="149"/>
      <c r="VIB58" s="149"/>
      <c r="VIC58" s="149"/>
      <c r="VID58" s="149"/>
      <c r="VIE58" s="149"/>
      <c r="VIF58" s="149"/>
      <c r="VIG58" s="149"/>
      <c r="VIH58" s="149"/>
      <c r="VII58" s="149"/>
      <c r="VIJ58" s="149"/>
      <c r="VIK58" s="149"/>
      <c r="VIL58" s="149"/>
      <c r="VIM58" s="149"/>
      <c r="VIN58" s="149"/>
      <c r="VIO58" s="149"/>
      <c r="VIP58" s="149"/>
      <c r="VIQ58" s="149"/>
      <c r="VIR58" s="149"/>
      <c r="VIS58" s="149"/>
      <c r="VIT58" s="149"/>
      <c r="VIU58" s="149"/>
      <c r="VIV58" s="149"/>
      <c r="VIW58" s="149"/>
      <c r="VIX58" s="149"/>
      <c r="VIY58" s="149"/>
      <c r="VIZ58" s="149"/>
      <c r="VJA58" s="149"/>
      <c r="VJB58" s="149"/>
      <c r="VJC58" s="149"/>
      <c r="VJD58" s="149"/>
      <c r="VJE58" s="149"/>
      <c r="VJF58" s="149"/>
      <c r="VJG58" s="149"/>
      <c r="VJH58" s="149"/>
      <c r="VJI58" s="149"/>
      <c r="VJJ58" s="149"/>
      <c r="VJK58" s="149"/>
      <c r="VJL58" s="149"/>
      <c r="VJM58" s="149"/>
      <c r="VJN58" s="149"/>
      <c r="VJO58" s="149"/>
      <c r="VJP58" s="149"/>
      <c r="VJQ58" s="149"/>
      <c r="VJR58" s="149"/>
      <c r="VJS58" s="149"/>
      <c r="VJT58" s="149"/>
      <c r="VJU58" s="149"/>
      <c r="VJV58" s="149"/>
      <c r="VJW58" s="149"/>
      <c r="VJX58" s="149"/>
      <c r="VJY58" s="149"/>
      <c r="VJZ58" s="149"/>
      <c r="VKA58" s="149"/>
      <c r="VKB58" s="149"/>
      <c r="VKC58" s="149"/>
      <c r="VKD58" s="149"/>
      <c r="VKE58" s="149"/>
      <c r="VKF58" s="149"/>
      <c r="VKG58" s="149"/>
      <c r="VKH58" s="149"/>
      <c r="VKI58" s="149"/>
      <c r="VKJ58" s="149"/>
      <c r="VKK58" s="149"/>
      <c r="VKL58" s="149"/>
      <c r="VKM58" s="149"/>
      <c r="VKN58" s="149"/>
      <c r="VKO58" s="149"/>
      <c r="VKP58" s="149"/>
      <c r="VKQ58" s="149"/>
      <c r="VKR58" s="149"/>
      <c r="VKS58" s="149"/>
      <c r="VKT58" s="149"/>
      <c r="VKU58" s="149"/>
      <c r="VKV58" s="149"/>
      <c r="VKW58" s="149"/>
      <c r="VKX58" s="149"/>
      <c r="VKY58" s="149"/>
      <c r="VKZ58" s="149"/>
      <c r="VLA58" s="149"/>
      <c r="VLB58" s="149"/>
      <c r="VLC58" s="149"/>
      <c r="VLD58" s="149"/>
      <c r="VLE58" s="149"/>
      <c r="VLF58" s="149"/>
      <c r="VLG58" s="149"/>
      <c r="VLH58" s="149"/>
      <c r="VLI58" s="149"/>
      <c r="VLJ58" s="149"/>
      <c r="VLK58" s="149"/>
      <c r="VLL58" s="149"/>
      <c r="VLM58" s="149"/>
      <c r="VLN58" s="149"/>
      <c r="VLO58" s="149"/>
      <c r="VLP58" s="149"/>
      <c r="VLQ58" s="149"/>
      <c r="VLR58" s="149"/>
      <c r="VLS58" s="149"/>
      <c r="VLT58" s="149"/>
      <c r="VLU58" s="149"/>
      <c r="VLV58" s="149"/>
      <c r="VLW58" s="149"/>
      <c r="VLX58" s="149"/>
      <c r="VLY58" s="149"/>
      <c r="VLZ58" s="149"/>
      <c r="VMA58" s="149"/>
      <c r="VMB58" s="149"/>
      <c r="VMC58" s="149"/>
      <c r="VMD58" s="149"/>
      <c r="VME58" s="149"/>
      <c r="VMF58" s="149"/>
      <c r="VMG58" s="149"/>
      <c r="VMH58" s="149"/>
      <c r="VMI58" s="149"/>
      <c r="VMJ58" s="149"/>
      <c r="VMK58" s="149"/>
      <c r="VML58" s="149"/>
      <c r="VMM58" s="149"/>
      <c r="VMN58" s="149"/>
      <c r="VMO58" s="149"/>
      <c r="VMP58" s="149"/>
      <c r="VMQ58" s="149"/>
      <c r="VMR58" s="149"/>
      <c r="VMS58" s="149"/>
      <c r="VMT58" s="149"/>
      <c r="VMU58" s="149"/>
      <c r="VMV58" s="149"/>
      <c r="VMW58" s="149"/>
      <c r="VMX58" s="149"/>
      <c r="VMY58" s="149"/>
      <c r="VMZ58" s="149"/>
      <c r="VNA58" s="149"/>
      <c r="VNB58" s="149"/>
      <c r="VNC58" s="149"/>
      <c r="VND58" s="149"/>
      <c r="VNE58" s="149"/>
      <c r="VNF58" s="149"/>
      <c r="VNG58" s="149"/>
      <c r="VNH58" s="149"/>
      <c r="VNI58" s="149"/>
      <c r="VNJ58" s="149"/>
      <c r="VNK58" s="149"/>
      <c r="VNL58" s="149"/>
      <c r="VNM58" s="149"/>
      <c r="VNN58" s="149"/>
      <c r="VNO58" s="149"/>
      <c r="VNP58" s="149"/>
      <c r="VNQ58" s="149"/>
      <c r="VNR58" s="149"/>
      <c r="VNS58" s="149"/>
      <c r="VNT58" s="149"/>
      <c r="VNU58" s="149"/>
      <c r="VNV58" s="149"/>
      <c r="VNW58" s="149"/>
      <c r="VNX58" s="149"/>
      <c r="VNY58" s="149"/>
      <c r="VNZ58" s="149"/>
      <c r="VOA58" s="149"/>
      <c r="VOB58" s="149"/>
      <c r="VOC58" s="149"/>
      <c r="VOD58" s="149"/>
      <c r="VOE58" s="149"/>
      <c r="VOF58" s="149"/>
      <c r="VOG58" s="149"/>
      <c r="VOH58" s="149"/>
      <c r="VOI58" s="149"/>
      <c r="VOJ58" s="149"/>
      <c r="VOK58" s="149"/>
      <c r="VOL58" s="149"/>
      <c r="VOM58" s="149"/>
      <c r="VON58" s="149"/>
      <c r="VOO58" s="149"/>
      <c r="VOP58" s="149"/>
      <c r="VOQ58" s="149"/>
      <c r="VOR58" s="149"/>
      <c r="VOS58" s="149"/>
      <c r="VOT58" s="149"/>
      <c r="VOU58" s="149"/>
      <c r="VOV58" s="149"/>
      <c r="VOW58" s="149"/>
      <c r="VOX58" s="149"/>
      <c r="VOY58" s="149"/>
      <c r="VOZ58" s="149"/>
      <c r="VPA58" s="149"/>
      <c r="VPB58" s="149"/>
      <c r="VPC58" s="149"/>
      <c r="VPD58" s="149"/>
      <c r="VPE58" s="149"/>
      <c r="VPF58" s="149"/>
      <c r="VPG58" s="149"/>
      <c r="VPH58" s="149"/>
      <c r="VPI58" s="149"/>
      <c r="VPJ58" s="149"/>
      <c r="VPK58" s="149"/>
      <c r="VPL58" s="149"/>
      <c r="VPM58" s="149"/>
      <c r="VPN58" s="149"/>
      <c r="VPO58" s="149"/>
      <c r="VPP58" s="149"/>
      <c r="VPQ58" s="149"/>
      <c r="VPR58" s="149"/>
      <c r="VPS58" s="149"/>
      <c r="VPT58" s="149"/>
      <c r="VPU58" s="149"/>
      <c r="VPV58" s="149"/>
      <c r="VPW58" s="149"/>
      <c r="VPX58" s="149"/>
      <c r="VPY58" s="149"/>
      <c r="VPZ58" s="149"/>
      <c r="VQA58" s="149"/>
      <c r="VQB58" s="149"/>
      <c r="VQC58" s="149"/>
      <c r="VQD58" s="149"/>
      <c r="VQE58" s="149"/>
      <c r="VQF58" s="149"/>
      <c r="VQG58" s="149"/>
      <c r="VQH58" s="149"/>
      <c r="VQI58" s="149"/>
      <c r="VQJ58" s="149"/>
      <c r="VQK58" s="149"/>
      <c r="VQL58" s="149"/>
      <c r="VQM58" s="149"/>
      <c r="VQN58" s="149"/>
      <c r="VQO58" s="149"/>
      <c r="VQP58" s="149"/>
      <c r="VQQ58" s="149"/>
      <c r="VQR58" s="149"/>
      <c r="VQS58" s="149"/>
      <c r="VQT58" s="149"/>
      <c r="VQU58" s="149"/>
      <c r="VQV58" s="149"/>
      <c r="VQW58" s="149"/>
      <c r="VQX58" s="149"/>
      <c r="VQY58" s="149"/>
      <c r="VQZ58" s="149"/>
      <c r="VRA58" s="149"/>
      <c r="VRB58" s="149"/>
      <c r="VRC58" s="149"/>
      <c r="VRD58" s="149"/>
      <c r="VRE58" s="149"/>
      <c r="VRF58" s="149"/>
      <c r="VRG58" s="149"/>
      <c r="VRH58" s="149"/>
      <c r="VRI58" s="149"/>
      <c r="VRJ58" s="149"/>
      <c r="VRK58" s="149"/>
      <c r="VRL58" s="149"/>
      <c r="VRM58" s="149"/>
      <c r="VRN58" s="149"/>
      <c r="VRO58" s="149"/>
      <c r="VRP58" s="149"/>
      <c r="VRQ58" s="149"/>
      <c r="VRR58" s="149"/>
      <c r="VRS58" s="149"/>
      <c r="VRT58" s="149"/>
      <c r="VRU58" s="149"/>
      <c r="VRV58" s="149"/>
      <c r="VRW58" s="149"/>
      <c r="VRX58" s="149"/>
      <c r="VRY58" s="149"/>
      <c r="VRZ58" s="149"/>
      <c r="VSA58" s="149"/>
      <c r="VSB58" s="149"/>
      <c r="VSC58" s="149"/>
      <c r="VSD58" s="149"/>
      <c r="VSE58" s="149"/>
      <c r="VSF58" s="149"/>
      <c r="VSG58" s="149"/>
      <c r="VSH58" s="149"/>
      <c r="VSI58" s="149"/>
      <c r="VSJ58" s="149"/>
      <c r="VSK58" s="149"/>
      <c r="VSL58" s="149"/>
      <c r="VSM58" s="149"/>
      <c r="VSN58" s="149"/>
      <c r="VSO58" s="149"/>
      <c r="VSP58" s="149"/>
      <c r="VSQ58" s="149"/>
      <c r="VSR58" s="149"/>
      <c r="VSS58" s="149"/>
      <c r="VST58" s="149"/>
      <c r="VSU58" s="149"/>
      <c r="VSV58" s="149"/>
      <c r="VSW58" s="149"/>
      <c r="VSX58" s="149"/>
      <c r="VSY58" s="149"/>
      <c r="VSZ58" s="149"/>
      <c r="VTA58" s="149"/>
      <c r="VTB58" s="149"/>
      <c r="VTC58" s="149"/>
      <c r="VTD58" s="149"/>
      <c r="VTE58" s="149"/>
      <c r="VTF58" s="149"/>
      <c r="VTG58" s="149"/>
      <c r="VTH58" s="149"/>
      <c r="VTI58" s="149"/>
      <c r="VTJ58" s="149"/>
      <c r="VTK58" s="149"/>
      <c r="VTL58" s="149"/>
      <c r="VTM58" s="149"/>
      <c r="VTN58" s="149"/>
      <c r="VTO58" s="149"/>
      <c r="VTP58" s="149"/>
      <c r="VTQ58" s="149"/>
      <c r="VTR58" s="149"/>
      <c r="VTS58" s="149"/>
      <c r="VTT58" s="149"/>
      <c r="VTU58" s="149"/>
      <c r="VTV58" s="149"/>
      <c r="VTW58" s="149"/>
      <c r="VTX58" s="149"/>
      <c r="VTY58" s="149"/>
      <c r="VTZ58" s="149"/>
      <c r="VUA58" s="149"/>
      <c r="VUB58" s="149"/>
      <c r="VUC58" s="149"/>
      <c r="VUD58" s="149"/>
      <c r="VUE58" s="149"/>
      <c r="VUF58" s="149"/>
      <c r="VUG58" s="149"/>
      <c r="VUH58" s="149"/>
      <c r="VUI58" s="149"/>
      <c r="VUJ58" s="149"/>
      <c r="VUK58" s="149"/>
      <c r="VUL58" s="149"/>
      <c r="VUM58" s="149"/>
      <c r="VUN58" s="149"/>
      <c r="VUO58" s="149"/>
      <c r="VUP58" s="149"/>
      <c r="VUQ58" s="149"/>
      <c r="VUR58" s="149"/>
      <c r="VUS58" s="149"/>
      <c r="VUT58" s="149"/>
      <c r="VUU58" s="149"/>
      <c r="VUV58" s="149"/>
      <c r="VUW58" s="149"/>
      <c r="VUX58" s="149"/>
      <c r="VUY58" s="149"/>
      <c r="VUZ58" s="149"/>
      <c r="VVA58" s="149"/>
      <c r="VVB58" s="149"/>
      <c r="VVC58" s="149"/>
      <c r="VVD58" s="149"/>
      <c r="VVE58" s="149"/>
      <c r="VVF58" s="149"/>
      <c r="VVG58" s="149"/>
      <c r="VVH58" s="149"/>
      <c r="VVI58" s="149"/>
      <c r="VVJ58" s="149"/>
      <c r="VVK58" s="149"/>
      <c r="VVL58" s="149"/>
      <c r="VVM58" s="149"/>
      <c r="VVN58" s="149"/>
      <c r="VVO58" s="149"/>
      <c r="VVP58" s="149"/>
      <c r="VVQ58" s="149"/>
      <c r="VVR58" s="149"/>
      <c r="VVS58" s="149"/>
      <c r="VVT58" s="149"/>
      <c r="VVU58" s="149"/>
      <c r="VVV58" s="149"/>
      <c r="VVW58" s="149"/>
      <c r="VVX58" s="149"/>
      <c r="VVY58" s="149"/>
      <c r="VVZ58" s="149"/>
      <c r="VWA58" s="149"/>
      <c r="VWB58" s="149"/>
      <c r="VWC58" s="149"/>
      <c r="VWD58" s="149"/>
      <c r="VWE58" s="149"/>
      <c r="VWF58" s="149"/>
      <c r="VWG58" s="149"/>
      <c r="VWH58" s="149"/>
      <c r="VWI58" s="149"/>
      <c r="VWJ58" s="149"/>
      <c r="VWK58" s="149"/>
      <c r="VWL58" s="149"/>
      <c r="VWM58" s="149"/>
      <c r="VWN58" s="149"/>
      <c r="VWO58" s="149"/>
      <c r="VWP58" s="149"/>
      <c r="VWQ58" s="149"/>
      <c r="VWR58" s="149"/>
      <c r="VWS58" s="149"/>
      <c r="VWT58" s="149"/>
      <c r="VWU58" s="149"/>
      <c r="VWV58" s="149"/>
      <c r="VWW58" s="149"/>
      <c r="VWX58" s="149"/>
      <c r="VWY58" s="149"/>
      <c r="VWZ58" s="149"/>
      <c r="VXA58" s="149"/>
      <c r="VXB58" s="149"/>
      <c r="VXC58" s="149"/>
      <c r="VXD58" s="149"/>
      <c r="VXE58" s="149"/>
      <c r="VXF58" s="149"/>
      <c r="VXG58" s="149"/>
      <c r="VXH58" s="149"/>
      <c r="VXI58" s="149"/>
      <c r="VXJ58" s="149"/>
      <c r="VXK58" s="149"/>
      <c r="VXL58" s="149"/>
      <c r="VXM58" s="149"/>
      <c r="VXN58" s="149"/>
      <c r="VXO58" s="149"/>
      <c r="VXP58" s="149"/>
      <c r="VXQ58" s="149"/>
      <c r="VXR58" s="149"/>
      <c r="VXS58" s="149"/>
      <c r="VXT58" s="149"/>
      <c r="VXU58" s="149"/>
      <c r="VXV58" s="149"/>
      <c r="VXW58" s="149"/>
      <c r="VXX58" s="149"/>
      <c r="VXY58" s="149"/>
      <c r="VXZ58" s="149"/>
      <c r="VYA58" s="149"/>
      <c r="VYB58" s="149"/>
      <c r="VYC58" s="149"/>
      <c r="VYD58" s="149"/>
      <c r="VYE58" s="149"/>
      <c r="VYF58" s="149"/>
      <c r="VYG58" s="149"/>
      <c r="VYH58" s="149"/>
      <c r="VYI58" s="149"/>
      <c r="VYJ58" s="149"/>
      <c r="VYK58" s="149"/>
      <c r="VYL58" s="149"/>
      <c r="VYM58" s="149"/>
      <c r="VYN58" s="149"/>
      <c r="VYO58" s="149"/>
      <c r="VYP58" s="149"/>
      <c r="VYQ58" s="149"/>
      <c r="VYR58" s="149"/>
      <c r="VYS58" s="149"/>
      <c r="VYT58" s="149"/>
      <c r="VYU58" s="149"/>
      <c r="VYV58" s="149"/>
      <c r="VYW58" s="149"/>
      <c r="VYX58" s="149"/>
      <c r="VYY58" s="149"/>
      <c r="VYZ58" s="149"/>
      <c r="VZA58" s="149"/>
      <c r="VZB58" s="149"/>
      <c r="VZC58" s="149"/>
      <c r="VZD58" s="149"/>
      <c r="VZE58" s="149"/>
      <c r="VZF58" s="149"/>
      <c r="VZG58" s="149"/>
      <c r="VZH58" s="149"/>
      <c r="VZI58" s="149"/>
      <c r="VZJ58" s="149"/>
      <c r="VZK58" s="149"/>
      <c r="VZL58" s="149"/>
      <c r="VZM58" s="149"/>
      <c r="VZN58" s="149"/>
      <c r="VZO58" s="149"/>
      <c r="VZP58" s="149"/>
      <c r="VZQ58" s="149"/>
      <c r="VZR58" s="149"/>
      <c r="VZS58" s="149"/>
      <c r="VZT58" s="149"/>
      <c r="VZU58" s="149"/>
      <c r="VZV58" s="149"/>
      <c r="VZW58" s="149"/>
      <c r="VZX58" s="149"/>
      <c r="VZY58" s="149"/>
      <c r="VZZ58" s="149"/>
      <c r="WAA58" s="149"/>
      <c r="WAB58" s="149"/>
      <c r="WAC58" s="149"/>
      <c r="WAD58" s="149"/>
      <c r="WAE58" s="149"/>
      <c r="WAF58" s="149"/>
      <c r="WAG58" s="149"/>
      <c r="WAH58" s="149"/>
      <c r="WAI58" s="149"/>
      <c r="WAJ58" s="149"/>
      <c r="WAK58" s="149"/>
      <c r="WAL58" s="149"/>
      <c r="WAM58" s="149"/>
      <c r="WAN58" s="149"/>
      <c r="WAO58" s="149"/>
      <c r="WAP58" s="149"/>
      <c r="WAQ58" s="149"/>
      <c r="WAR58" s="149"/>
      <c r="WAS58" s="149"/>
      <c r="WAT58" s="149"/>
      <c r="WAU58" s="149"/>
      <c r="WAV58" s="149"/>
      <c r="WAW58" s="149"/>
      <c r="WAX58" s="149"/>
      <c r="WAY58" s="149"/>
      <c r="WAZ58" s="149"/>
      <c r="WBA58" s="149"/>
      <c r="WBB58" s="149"/>
      <c r="WBC58" s="149"/>
      <c r="WBD58" s="149"/>
      <c r="WBE58" s="149"/>
      <c r="WBF58" s="149"/>
      <c r="WBG58" s="149"/>
      <c r="WBH58" s="149"/>
      <c r="WBI58" s="149"/>
      <c r="WBJ58" s="149"/>
      <c r="WBK58" s="149"/>
      <c r="WBL58" s="149"/>
      <c r="WBM58" s="149"/>
      <c r="WBN58" s="149"/>
      <c r="WBO58" s="149"/>
      <c r="WBP58" s="149"/>
      <c r="WBQ58" s="149"/>
      <c r="WBR58" s="149"/>
      <c r="WBS58" s="149"/>
      <c r="WBT58" s="149"/>
      <c r="WBU58" s="149"/>
      <c r="WBV58" s="149"/>
      <c r="WBW58" s="149"/>
      <c r="WBX58" s="149"/>
      <c r="WBY58" s="149"/>
      <c r="WBZ58" s="149"/>
      <c r="WCA58" s="149"/>
      <c r="WCB58" s="149"/>
      <c r="WCC58" s="149"/>
      <c r="WCD58" s="149"/>
      <c r="WCE58" s="149"/>
      <c r="WCF58" s="149"/>
      <c r="WCG58" s="149"/>
      <c r="WCH58" s="149"/>
      <c r="WCI58" s="149"/>
      <c r="WCJ58" s="149"/>
      <c r="WCK58" s="149"/>
      <c r="WCL58" s="149"/>
      <c r="WCM58" s="149"/>
      <c r="WCN58" s="149"/>
      <c r="WCO58" s="149"/>
      <c r="WCP58" s="149"/>
      <c r="WCQ58" s="149"/>
      <c r="WCR58" s="149"/>
      <c r="WCS58" s="149"/>
      <c r="WCT58" s="149"/>
      <c r="WCU58" s="149"/>
      <c r="WCV58" s="149"/>
      <c r="WCW58" s="149"/>
      <c r="WCX58" s="149"/>
      <c r="WCY58" s="149"/>
      <c r="WCZ58" s="149"/>
      <c r="WDA58" s="149"/>
      <c r="WDB58" s="149"/>
      <c r="WDC58" s="149"/>
      <c r="WDD58" s="149"/>
      <c r="WDE58" s="149"/>
      <c r="WDF58" s="149"/>
      <c r="WDG58" s="149"/>
      <c r="WDH58" s="149"/>
      <c r="WDI58" s="149"/>
      <c r="WDJ58" s="149"/>
      <c r="WDK58" s="149"/>
      <c r="WDL58" s="149"/>
      <c r="WDM58" s="149"/>
      <c r="WDN58" s="149"/>
      <c r="WDO58" s="149"/>
      <c r="WDP58" s="149"/>
      <c r="WDQ58" s="149"/>
      <c r="WDR58" s="149"/>
      <c r="WDS58" s="149"/>
      <c r="WDT58" s="149"/>
      <c r="WDU58" s="149"/>
      <c r="WDV58" s="149"/>
      <c r="WDW58" s="149"/>
      <c r="WDX58" s="149"/>
      <c r="WDY58" s="149"/>
      <c r="WDZ58" s="149"/>
      <c r="WEA58" s="149"/>
      <c r="WEB58" s="149"/>
      <c r="WEC58" s="149"/>
      <c r="WED58" s="149"/>
      <c r="WEE58" s="149"/>
      <c r="WEF58" s="149"/>
      <c r="WEG58" s="149"/>
      <c r="WEH58" s="149"/>
      <c r="WEI58" s="149"/>
      <c r="WEJ58" s="149"/>
      <c r="WEK58" s="149"/>
      <c r="WEL58" s="149"/>
      <c r="WEM58" s="149"/>
      <c r="WEN58" s="149"/>
      <c r="WEO58" s="149"/>
      <c r="WEP58" s="149"/>
      <c r="WEQ58" s="149"/>
      <c r="WER58" s="149"/>
      <c r="WES58" s="149"/>
      <c r="WET58" s="149"/>
      <c r="WEU58" s="149"/>
      <c r="WEV58" s="149"/>
      <c r="WEW58" s="149"/>
      <c r="WEX58" s="149"/>
      <c r="WEY58" s="149"/>
      <c r="WEZ58" s="149"/>
      <c r="WFA58" s="149"/>
      <c r="WFB58" s="149"/>
      <c r="WFC58" s="149"/>
      <c r="WFD58" s="149"/>
      <c r="WFE58" s="149"/>
      <c r="WFF58" s="149"/>
      <c r="WFG58" s="149"/>
      <c r="WFH58" s="149"/>
      <c r="WFI58" s="149"/>
      <c r="WFJ58" s="149"/>
      <c r="WFK58" s="149"/>
      <c r="WFL58" s="149"/>
      <c r="WFM58" s="149"/>
      <c r="WFN58" s="149"/>
      <c r="WFO58" s="149"/>
      <c r="WFP58" s="149"/>
      <c r="WFQ58" s="149"/>
      <c r="WFR58" s="149"/>
      <c r="WFS58" s="149"/>
      <c r="WFT58" s="149"/>
      <c r="WFU58" s="149"/>
      <c r="WFV58" s="149"/>
      <c r="WFW58" s="149"/>
      <c r="WFX58" s="149"/>
      <c r="WFY58" s="149"/>
      <c r="WFZ58" s="149"/>
      <c r="WGA58" s="149"/>
      <c r="WGB58" s="149"/>
      <c r="WGC58" s="149"/>
      <c r="WGD58" s="149"/>
      <c r="WGE58" s="149"/>
      <c r="WGF58" s="149"/>
      <c r="WGG58" s="149"/>
      <c r="WGH58" s="149"/>
      <c r="WGI58" s="149"/>
      <c r="WGJ58" s="149"/>
      <c r="WGK58" s="149"/>
      <c r="WGL58" s="149"/>
      <c r="WGM58" s="149"/>
      <c r="WGN58" s="149"/>
      <c r="WGO58" s="149"/>
      <c r="WGP58" s="149"/>
      <c r="WGQ58" s="149"/>
      <c r="WGR58" s="149"/>
      <c r="WGS58" s="149"/>
      <c r="WGT58" s="149"/>
      <c r="WGU58" s="149"/>
      <c r="WGV58" s="149"/>
      <c r="WGW58" s="149"/>
      <c r="WGX58" s="149"/>
      <c r="WGY58" s="149"/>
      <c r="WGZ58" s="149"/>
      <c r="WHA58" s="149"/>
      <c r="WHB58" s="149"/>
      <c r="WHC58" s="149"/>
      <c r="WHD58" s="149"/>
      <c r="WHE58" s="149"/>
      <c r="WHF58" s="149"/>
      <c r="WHG58" s="149"/>
      <c r="WHH58" s="149"/>
      <c r="WHI58" s="149"/>
      <c r="WHJ58" s="149"/>
      <c r="WHK58" s="149"/>
      <c r="WHL58" s="149"/>
      <c r="WHM58" s="149"/>
      <c r="WHN58" s="149"/>
      <c r="WHO58" s="149"/>
      <c r="WHP58" s="149"/>
      <c r="WHQ58" s="149"/>
      <c r="WHR58" s="149"/>
      <c r="WHS58" s="149"/>
      <c r="WHT58" s="149"/>
      <c r="WHU58" s="149"/>
      <c r="WHV58" s="149"/>
      <c r="WHW58" s="149"/>
      <c r="WHX58" s="149"/>
      <c r="WHY58" s="149"/>
      <c r="WHZ58" s="149"/>
      <c r="WIA58" s="149"/>
      <c r="WIB58" s="149"/>
      <c r="WIC58" s="149"/>
      <c r="WID58" s="149"/>
      <c r="WIE58" s="149"/>
      <c r="WIF58" s="149"/>
      <c r="WIG58" s="149"/>
      <c r="WIH58" s="149"/>
      <c r="WII58" s="149"/>
      <c r="WIJ58" s="149"/>
      <c r="WIK58" s="149"/>
      <c r="WIL58" s="149"/>
      <c r="WIM58" s="149"/>
      <c r="WIN58" s="149"/>
      <c r="WIO58" s="149"/>
      <c r="WIP58" s="149"/>
      <c r="WIQ58" s="149"/>
      <c r="WIR58" s="149"/>
      <c r="WIS58" s="149"/>
      <c r="WIT58" s="149"/>
      <c r="WIU58" s="149"/>
      <c r="WIV58" s="149"/>
      <c r="WIW58" s="149"/>
      <c r="WIX58" s="149"/>
      <c r="WIY58" s="149"/>
      <c r="WIZ58" s="149"/>
      <c r="WJA58" s="149"/>
      <c r="WJB58" s="149"/>
      <c r="WJC58" s="149"/>
      <c r="WJD58" s="149"/>
      <c r="WJE58" s="149"/>
      <c r="WJF58" s="149"/>
      <c r="WJG58" s="149"/>
      <c r="WJH58" s="149"/>
      <c r="WJI58" s="149"/>
      <c r="WJJ58" s="149"/>
      <c r="WJK58" s="149"/>
      <c r="WJL58" s="149"/>
      <c r="WJM58" s="149"/>
      <c r="WJN58" s="149"/>
      <c r="WJO58" s="149"/>
      <c r="WJP58" s="149"/>
      <c r="WJQ58" s="149"/>
      <c r="WJR58" s="149"/>
      <c r="WJS58" s="149"/>
      <c r="WJT58" s="149"/>
      <c r="WJU58" s="149"/>
      <c r="WJV58" s="149"/>
      <c r="WJW58" s="149"/>
      <c r="WJX58" s="149"/>
      <c r="WJY58" s="149"/>
      <c r="WJZ58" s="149"/>
      <c r="WKA58" s="149"/>
      <c r="WKB58" s="149"/>
      <c r="WKC58" s="149"/>
      <c r="WKD58" s="149"/>
      <c r="WKE58" s="149"/>
      <c r="WKF58" s="149"/>
      <c r="WKG58" s="149"/>
      <c r="WKH58" s="149"/>
      <c r="WKI58" s="149"/>
      <c r="WKJ58" s="149"/>
      <c r="WKK58" s="149"/>
      <c r="WKL58" s="149"/>
      <c r="WKM58" s="149"/>
      <c r="WKN58" s="149"/>
      <c r="WKO58" s="149"/>
      <c r="WKP58" s="149"/>
      <c r="WKQ58" s="149"/>
      <c r="WKR58" s="149"/>
      <c r="WKS58" s="149"/>
      <c r="WKT58" s="149"/>
      <c r="WKU58" s="149"/>
      <c r="WKV58" s="149"/>
      <c r="WKW58" s="149"/>
      <c r="WKX58" s="149"/>
      <c r="WKY58" s="149"/>
      <c r="WKZ58" s="149"/>
      <c r="WLA58" s="149"/>
      <c r="WLB58" s="149"/>
      <c r="WLC58" s="149"/>
      <c r="WLD58" s="149"/>
      <c r="WLE58" s="149"/>
      <c r="WLF58" s="149"/>
      <c r="WLG58" s="149"/>
      <c r="WLH58" s="149"/>
      <c r="WLI58" s="149"/>
      <c r="WLJ58" s="149"/>
      <c r="WLK58" s="149"/>
      <c r="WLL58" s="149"/>
      <c r="WLM58" s="149"/>
      <c r="WLN58" s="149"/>
      <c r="WLO58" s="149"/>
      <c r="WLP58" s="149"/>
      <c r="WLQ58" s="149"/>
      <c r="WLR58" s="149"/>
      <c r="WLS58" s="149"/>
      <c r="WLT58" s="149"/>
      <c r="WLU58" s="149"/>
      <c r="WLV58" s="149"/>
      <c r="WLW58" s="149"/>
      <c r="WLX58" s="149"/>
      <c r="WLY58" s="149"/>
      <c r="WLZ58" s="149"/>
      <c r="WMA58" s="149"/>
      <c r="WMB58" s="149"/>
      <c r="WMC58" s="149"/>
      <c r="WMD58" s="149"/>
      <c r="WME58" s="149"/>
      <c r="WMF58" s="149"/>
      <c r="WMG58" s="149"/>
      <c r="WMH58" s="149"/>
      <c r="WMI58" s="149"/>
      <c r="WMJ58" s="149"/>
      <c r="WMK58" s="149"/>
      <c r="WML58" s="149"/>
      <c r="WMM58" s="149"/>
      <c r="WMN58" s="149"/>
      <c r="WMO58" s="149"/>
      <c r="WMP58" s="149"/>
      <c r="WMQ58" s="149"/>
      <c r="WMR58" s="149"/>
      <c r="WMS58" s="149"/>
      <c r="WMT58" s="149"/>
      <c r="WMU58" s="149"/>
      <c r="WMV58" s="149"/>
      <c r="WMW58" s="149"/>
      <c r="WMX58" s="149"/>
      <c r="WMY58" s="149"/>
      <c r="WMZ58" s="149"/>
      <c r="WNA58" s="149"/>
      <c r="WNB58" s="149"/>
      <c r="WNC58" s="149"/>
      <c r="WND58" s="149"/>
      <c r="WNE58" s="149"/>
      <c r="WNF58" s="149"/>
      <c r="WNG58" s="149"/>
      <c r="WNH58" s="149"/>
      <c r="WNI58" s="149"/>
      <c r="WNJ58" s="149"/>
      <c r="WNK58" s="149"/>
      <c r="WNL58" s="149"/>
      <c r="WNM58" s="149"/>
      <c r="WNN58" s="149"/>
      <c r="WNO58" s="149"/>
      <c r="WNP58" s="149"/>
      <c r="WNQ58" s="149"/>
      <c r="WNR58" s="149"/>
      <c r="WNS58" s="149"/>
      <c r="WNT58" s="149"/>
      <c r="WNU58" s="149"/>
      <c r="WNV58" s="149"/>
      <c r="WNW58" s="149"/>
      <c r="WNX58" s="149"/>
      <c r="WNY58" s="149"/>
      <c r="WNZ58" s="149"/>
      <c r="WOA58" s="149"/>
      <c r="WOB58" s="149"/>
      <c r="WOC58" s="149"/>
      <c r="WOD58" s="149"/>
      <c r="WOE58" s="149"/>
      <c r="WOF58" s="149"/>
      <c r="WOG58" s="149"/>
      <c r="WOH58" s="149"/>
      <c r="WOI58" s="149"/>
      <c r="WOJ58" s="149"/>
      <c r="WOK58" s="149"/>
      <c r="WOL58" s="149"/>
      <c r="WOM58" s="149"/>
      <c r="WON58" s="149"/>
      <c r="WOO58" s="149"/>
      <c r="WOP58" s="149"/>
      <c r="WOQ58" s="149"/>
      <c r="WOR58" s="149"/>
      <c r="WOS58" s="149"/>
      <c r="WOT58" s="149"/>
      <c r="WOU58" s="149"/>
      <c r="WOV58" s="149"/>
      <c r="WOW58" s="149"/>
      <c r="WOX58" s="149"/>
      <c r="WOY58" s="149"/>
      <c r="WOZ58" s="149"/>
      <c r="WPA58" s="149"/>
      <c r="WPB58" s="149"/>
      <c r="WPC58" s="149"/>
      <c r="WPD58" s="149"/>
      <c r="WPE58" s="149"/>
      <c r="WPF58" s="149"/>
      <c r="WPG58" s="149"/>
      <c r="WPH58" s="149"/>
      <c r="WPI58" s="149"/>
      <c r="WPJ58" s="149"/>
      <c r="WPK58" s="149"/>
      <c r="WPL58" s="149"/>
      <c r="WPM58" s="149"/>
      <c r="WPN58" s="149"/>
      <c r="WPO58" s="149"/>
      <c r="WPP58" s="149"/>
      <c r="WPQ58" s="149"/>
      <c r="WPR58" s="149"/>
      <c r="WPS58" s="149"/>
      <c r="WPT58" s="149"/>
      <c r="WPU58" s="149"/>
      <c r="WPV58" s="149"/>
      <c r="WPW58" s="149"/>
      <c r="WPX58" s="149"/>
      <c r="WPY58" s="149"/>
      <c r="WPZ58" s="149"/>
      <c r="WQA58" s="149"/>
      <c r="WQB58" s="149"/>
      <c r="WQC58" s="149"/>
      <c r="WQD58" s="149"/>
      <c r="WQE58" s="149"/>
      <c r="WQF58" s="149"/>
      <c r="WQG58" s="149"/>
      <c r="WQH58" s="149"/>
      <c r="WQI58" s="149"/>
      <c r="WQJ58" s="149"/>
      <c r="WQK58" s="149"/>
      <c r="WQL58" s="149"/>
      <c r="WQM58" s="149"/>
      <c r="WQN58" s="149"/>
      <c r="WQO58" s="149"/>
      <c r="WQP58" s="149"/>
      <c r="WQQ58" s="149"/>
      <c r="WQR58" s="149"/>
      <c r="WQS58" s="149"/>
      <c r="WQT58" s="149"/>
      <c r="WQU58" s="149"/>
      <c r="WQV58" s="149"/>
      <c r="WQW58" s="149"/>
      <c r="WQX58" s="149"/>
      <c r="WQY58" s="149"/>
      <c r="WQZ58" s="149"/>
      <c r="WRA58" s="149"/>
      <c r="WRB58" s="149"/>
      <c r="WRC58" s="149"/>
      <c r="WRD58" s="149"/>
      <c r="WRE58" s="149"/>
      <c r="WRF58" s="149"/>
      <c r="WRG58" s="149"/>
      <c r="WRH58" s="149"/>
      <c r="WRI58" s="149"/>
      <c r="WRJ58" s="149"/>
      <c r="WRK58" s="149"/>
      <c r="WRL58" s="149"/>
      <c r="WRM58" s="149"/>
      <c r="WRN58" s="149"/>
      <c r="WRO58" s="149"/>
      <c r="WRP58" s="149"/>
      <c r="WRQ58" s="149"/>
      <c r="WRR58" s="149"/>
      <c r="WRS58" s="149"/>
      <c r="WRT58" s="149"/>
      <c r="WRU58" s="149"/>
      <c r="WRV58" s="149"/>
      <c r="WRW58" s="149"/>
      <c r="WRX58" s="149"/>
      <c r="WRY58" s="149"/>
      <c r="WRZ58" s="149"/>
      <c r="WSA58" s="149"/>
      <c r="WSB58" s="149"/>
      <c r="WSC58" s="149"/>
      <c r="WSD58" s="149"/>
      <c r="WSE58" s="149"/>
      <c r="WSF58" s="149"/>
      <c r="WSG58" s="149"/>
      <c r="WSH58" s="149"/>
      <c r="WSI58" s="149"/>
      <c r="WSJ58" s="149"/>
      <c r="WSK58" s="149"/>
      <c r="WSL58" s="149"/>
      <c r="WSM58" s="149"/>
      <c r="WSN58" s="149"/>
      <c r="WSO58" s="149"/>
      <c r="WSP58" s="149"/>
      <c r="WSQ58" s="149"/>
      <c r="WSR58" s="149"/>
      <c r="WSS58" s="149"/>
      <c r="WST58" s="149"/>
      <c r="WSU58" s="149"/>
      <c r="WSV58" s="149"/>
      <c r="WSW58" s="149"/>
      <c r="WSX58" s="149"/>
      <c r="WSY58" s="149"/>
      <c r="WSZ58" s="149"/>
      <c r="WTA58" s="149"/>
      <c r="WTB58" s="149"/>
      <c r="WTC58" s="149"/>
      <c r="WTD58" s="149"/>
      <c r="WTE58" s="149"/>
      <c r="WTF58" s="149"/>
      <c r="WTG58" s="149"/>
      <c r="WTH58" s="149"/>
      <c r="WTI58" s="149"/>
      <c r="WTJ58" s="149"/>
      <c r="WTK58" s="149"/>
      <c r="WTL58" s="149"/>
      <c r="WTM58" s="149"/>
      <c r="WTN58" s="149"/>
      <c r="WTO58" s="149"/>
      <c r="WTP58" s="149"/>
      <c r="WTQ58" s="149"/>
      <c r="WTR58" s="149"/>
      <c r="WTS58" s="149"/>
      <c r="WTT58" s="149"/>
      <c r="WTU58" s="149"/>
      <c r="WTV58" s="149"/>
      <c r="WTW58" s="149"/>
      <c r="WTX58" s="149"/>
      <c r="WTY58" s="149"/>
      <c r="WTZ58" s="149"/>
      <c r="WUA58" s="149"/>
      <c r="WUB58" s="149"/>
      <c r="WUC58" s="149"/>
      <c r="WUD58" s="149"/>
      <c r="WUE58" s="149"/>
      <c r="WUF58" s="149"/>
      <c r="WUG58" s="149"/>
      <c r="WUH58" s="149"/>
      <c r="WUI58" s="149"/>
      <c r="WUJ58" s="149"/>
      <c r="WUK58" s="149"/>
      <c r="WUL58" s="149"/>
      <c r="WUM58" s="149"/>
      <c r="WUN58" s="149"/>
      <c r="WUO58" s="149"/>
      <c r="WUP58" s="149"/>
      <c r="WUQ58" s="149"/>
      <c r="WUR58" s="149"/>
      <c r="WUS58" s="149"/>
      <c r="WUT58" s="149"/>
      <c r="WUU58" s="149"/>
      <c r="WUV58" s="149"/>
      <c r="WUW58" s="149"/>
      <c r="WUX58" s="149"/>
      <c r="WUY58" s="149"/>
      <c r="WUZ58" s="149"/>
      <c r="WVA58" s="149"/>
      <c r="WVB58" s="149"/>
      <c r="WVC58" s="149"/>
      <c r="WVD58" s="149"/>
      <c r="WVE58" s="149"/>
      <c r="WVF58" s="149"/>
      <c r="WVG58" s="149"/>
      <c r="WVH58" s="149"/>
      <c r="WVI58" s="149"/>
      <c r="WVJ58" s="149"/>
      <c r="WVK58" s="149"/>
      <c r="WVL58" s="149"/>
      <c r="WVM58" s="149"/>
      <c r="WVN58" s="149"/>
      <c r="WVO58" s="149"/>
      <c r="WVP58" s="149"/>
      <c r="WVQ58" s="149"/>
      <c r="WVR58" s="149"/>
      <c r="WVS58" s="149"/>
      <c r="WVT58" s="149"/>
      <c r="WVU58" s="149"/>
      <c r="WVV58" s="149"/>
      <c r="WVW58" s="149"/>
      <c r="WVX58" s="149"/>
      <c r="WVY58" s="149"/>
      <c r="WVZ58" s="149"/>
      <c r="WWA58" s="149"/>
      <c r="WWB58" s="149"/>
      <c r="WWC58" s="149"/>
      <c r="WWD58" s="149"/>
      <c r="WWE58" s="149"/>
      <c r="WWF58" s="149"/>
      <c r="WWG58" s="149"/>
      <c r="WWH58" s="149"/>
      <c r="WWI58" s="149"/>
      <c r="WWJ58" s="149"/>
      <c r="WWK58" s="149"/>
      <c r="WWL58" s="149"/>
      <c r="WWM58" s="149"/>
      <c r="WWN58" s="149"/>
      <c r="WWO58" s="149"/>
      <c r="WWP58" s="149"/>
      <c r="WWQ58" s="149"/>
      <c r="WWR58" s="149"/>
      <c r="WWS58" s="149"/>
      <c r="WWT58" s="149"/>
      <c r="WWU58" s="149"/>
      <c r="WWV58" s="149"/>
      <c r="WWW58" s="149"/>
      <c r="WWX58" s="149"/>
      <c r="WWY58" s="149"/>
      <c r="WWZ58" s="149"/>
      <c r="WXA58" s="149"/>
      <c r="WXB58" s="149"/>
      <c r="WXC58" s="149"/>
      <c r="WXD58" s="149"/>
      <c r="WXE58" s="149"/>
      <c r="WXF58" s="149"/>
      <c r="WXG58" s="149"/>
      <c r="WXH58" s="149"/>
      <c r="WXI58" s="149"/>
      <c r="WXJ58" s="149"/>
      <c r="WXK58" s="149"/>
      <c r="WXL58" s="149"/>
      <c r="WXM58" s="149"/>
      <c r="WXN58" s="149"/>
      <c r="WXO58" s="149"/>
      <c r="WXP58" s="149"/>
      <c r="WXQ58" s="149"/>
      <c r="WXR58" s="149"/>
      <c r="WXS58" s="149"/>
      <c r="WXT58" s="149"/>
      <c r="WXU58" s="149"/>
      <c r="WXV58" s="149"/>
      <c r="WXW58" s="149"/>
      <c r="WXX58" s="149"/>
      <c r="WXY58" s="149"/>
      <c r="WXZ58" s="149"/>
      <c r="WYA58" s="149"/>
      <c r="WYB58" s="149"/>
      <c r="WYC58" s="149"/>
      <c r="WYD58" s="149"/>
      <c r="WYE58" s="149"/>
      <c r="WYF58" s="149"/>
      <c r="WYG58" s="149"/>
      <c r="WYH58" s="149"/>
      <c r="WYI58" s="149"/>
      <c r="WYJ58" s="149"/>
      <c r="WYK58" s="149"/>
      <c r="WYL58" s="149"/>
      <c r="WYM58" s="149"/>
      <c r="WYN58" s="149"/>
      <c r="WYO58" s="149"/>
      <c r="WYP58" s="149"/>
      <c r="WYQ58" s="149"/>
      <c r="WYR58" s="149"/>
      <c r="WYS58" s="149"/>
      <c r="WYT58" s="149"/>
      <c r="WYU58" s="149"/>
      <c r="WYV58" s="149"/>
      <c r="WYW58" s="149"/>
      <c r="WYX58" s="149"/>
      <c r="WYY58" s="149"/>
      <c r="WYZ58" s="149"/>
      <c r="WZA58" s="149"/>
      <c r="WZB58" s="149"/>
      <c r="WZC58" s="149"/>
      <c r="WZD58" s="149"/>
      <c r="WZE58" s="149"/>
      <c r="WZF58" s="149"/>
      <c r="WZG58" s="149"/>
      <c r="WZH58" s="149"/>
      <c r="WZI58" s="149"/>
      <c r="WZJ58" s="149"/>
      <c r="WZK58" s="149"/>
      <c r="WZL58" s="149"/>
      <c r="WZM58" s="149"/>
      <c r="WZN58" s="149"/>
      <c r="WZO58" s="149"/>
      <c r="WZP58" s="149"/>
      <c r="WZQ58" s="149"/>
      <c r="WZR58" s="149"/>
      <c r="WZS58" s="149"/>
      <c r="WZT58" s="149"/>
      <c r="WZU58" s="149"/>
      <c r="WZV58" s="149"/>
      <c r="WZW58" s="149"/>
      <c r="WZX58" s="149"/>
      <c r="WZY58" s="149"/>
      <c r="WZZ58" s="149"/>
      <c r="XAA58" s="149"/>
      <c r="XAB58" s="149"/>
      <c r="XAC58" s="149"/>
      <c r="XAD58" s="149"/>
      <c r="XAE58" s="149"/>
      <c r="XAF58" s="149"/>
      <c r="XAG58" s="149"/>
      <c r="XAH58" s="149"/>
      <c r="XAI58" s="149"/>
      <c r="XAJ58" s="149"/>
      <c r="XAK58" s="149"/>
      <c r="XAL58" s="149"/>
      <c r="XAM58" s="149"/>
      <c r="XAN58" s="149"/>
      <c r="XAO58" s="149"/>
      <c r="XAP58" s="149"/>
      <c r="XAQ58" s="149"/>
      <c r="XAR58" s="149"/>
      <c r="XAS58" s="149"/>
      <c r="XAT58" s="149"/>
      <c r="XAU58" s="149"/>
      <c r="XAV58" s="149"/>
      <c r="XAW58" s="149"/>
      <c r="XAX58" s="149"/>
      <c r="XAY58" s="149"/>
      <c r="XAZ58" s="149"/>
      <c r="XBA58" s="149"/>
      <c r="XBB58" s="149"/>
      <c r="XBC58" s="149"/>
      <c r="XBD58" s="149"/>
      <c r="XBE58" s="149"/>
      <c r="XBF58" s="149"/>
      <c r="XBG58" s="149"/>
      <c r="XBH58" s="149"/>
      <c r="XBI58" s="149"/>
      <c r="XBJ58" s="149"/>
      <c r="XBK58" s="149"/>
      <c r="XBL58" s="149"/>
      <c r="XBM58" s="149"/>
      <c r="XBN58" s="149"/>
      <c r="XBO58" s="149"/>
      <c r="XBP58" s="149"/>
      <c r="XBQ58" s="149"/>
      <c r="XBR58" s="149"/>
      <c r="XBS58" s="149"/>
      <c r="XBT58" s="149"/>
      <c r="XBU58" s="149"/>
      <c r="XBV58" s="149"/>
      <c r="XBW58" s="149"/>
      <c r="XBX58" s="149"/>
      <c r="XBY58" s="149"/>
      <c r="XBZ58" s="149"/>
      <c r="XCA58" s="149"/>
      <c r="XCB58" s="149"/>
      <c r="XCC58" s="149"/>
      <c r="XCD58" s="149"/>
      <c r="XCE58" s="149"/>
      <c r="XCF58" s="149"/>
      <c r="XCG58" s="149"/>
      <c r="XCH58" s="149"/>
      <c r="XCI58" s="149"/>
      <c r="XCJ58" s="149"/>
      <c r="XCK58" s="149"/>
      <c r="XCL58" s="149"/>
      <c r="XCM58" s="149"/>
      <c r="XCN58" s="149"/>
      <c r="XCO58" s="149"/>
      <c r="XCP58" s="149"/>
      <c r="XCQ58" s="149"/>
      <c r="XCR58" s="149"/>
      <c r="XCS58" s="149"/>
      <c r="XCT58" s="149"/>
      <c r="XCU58" s="149"/>
      <c r="XCV58" s="149"/>
      <c r="XCW58" s="149"/>
      <c r="XCX58" s="149"/>
      <c r="XCY58" s="149"/>
      <c r="XCZ58" s="149"/>
      <c r="XDA58" s="149"/>
      <c r="XDB58" s="149"/>
      <c r="XDC58" s="149"/>
      <c r="XDD58" s="149"/>
      <c r="XDE58" s="149"/>
      <c r="XDF58" s="149"/>
      <c r="XDG58" s="149"/>
      <c r="XDH58" s="149"/>
      <c r="XDI58" s="149"/>
      <c r="XDJ58" s="149"/>
      <c r="XDK58" s="149"/>
      <c r="XDL58" s="149"/>
      <c r="XDM58" s="149"/>
      <c r="XDN58" s="149"/>
      <c r="XDO58" s="149"/>
      <c r="XDP58" s="149"/>
      <c r="XDQ58" s="149"/>
      <c r="XDR58" s="149"/>
      <c r="XDS58" s="149"/>
      <c r="XDT58" s="149"/>
      <c r="XDU58" s="149"/>
      <c r="XDV58" s="149"/>
      <c r="XDW58" s="149"/>
      <c r="XDX58" s="149"/>
      <c r="XDY58" s="149"/>
      <c r="XDZ58" s="149"/>
      <c r="XEA58" s="149"/>
      <c r="XEB58" s="149"/>
      <c r="XEC58" s="149"/>
      <c r="XED58" s="149"/>
      <c r="XEE58" s="149"/>
      <c r="XEF58" s="149"/>
      <c r="XEG58" s="149"/>
      <c r="XEH58" s="149"/>
      <c r="XEI58" s="149"/>
      <c r="XEJ58" s="149"/>
      <c r="XEK58" s="149"/>
      <c r="XEL58" s="149"/>
      <c r="XEM58" s="149"/>
      <c r="XEN58" s="149"/>
      <c r="XEO58" s="149"/>
      <c r="XEP58" s="149"/>
      <c r="XEQ58" s="149"/>
      <c r="XER58" s="149"/>
      <c r="XES58" s="149"/>
      <c r="XET58" s="149"/>
      <c r="XEU58" s="149"/>
      <c r="XEV58" s="149"/>
      <c r="XEW58" s="149"/>
      <c r="XEX58" s="149"/>
      <c r="XEY58" s="149"/>
      <c r="XEZ58" s="149"/>
      <c r="XFA58" s="149"/>
      <c r="XFB58" s="149"/>
      <c r="XFC58" s="149"/>
      <c r="XFD58" s="149"/>
    </row>
    <row r="59" spans="1:16384" x14ac:dyDescent="0.4">
      <c r="A59" s="149"/>
      <c r="B59" s="149" t="s">
        <v>192</v>
      </c>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c r="BK59" s="149"/>
      <c r="BL59" s="149"/>
      <c r="BM59" s="149"/>
      <c r="BN59" s="149"/>
      <c r="BO59" s="149"/>
      <c r="BP59" s="149"/>
      <c r="BQ59" s="146">
        <v>2</v>
      </c>
      <c r="BR59" s="146">
        <v>13</v>
      </c>
      <c r="BS59" s="146">
        <v>88</v>
      </c>
      <c r="BT59" s="146">
        <v>230</v>
      </c>
      <c r="BU59" s="146">
        <v>339</v>
      </c>
      <c r="BV59" s="146">
        <v>532</v>
      </c>
      <c r="BW59" s="146">
        <v>0</v>
      </c>
      <c r="BX59" s="146">
        <v>0</v>
      </c>
      <c r="BY59" s="146">
        <v>0</v>
      </c>
      <c r="BZ59" s="207">
        <v>0</v>
      </c>
      <c r="CA59" s="208">
        <v>0</v>
      </c>
      <c r="CB59" s="149"/>
      <c r="CC59" s="149"/>
      <c r="CD59" s="149"/>
      <c r="CE59" s="149"/>
      <c r="CF59" s="149"/>
      <c r="CG59" s="149"/>
      <c r="CH59" s="149"/>
      <c r="CI59" s="149"/>
      <c r="CJ59" s="149"/>
      <c r="CK59" s="149"/>
      <c r="CL59" s="149"/>
      <c r="CM59" s="149"/>
      <c r="CN59" s="149"/>
      <c r="CO59" s="149"/>
      <c r="CP59" s="149"/>
      <c r="CQ59" s="149"/>
      <c r="CR59" s="149"/>
      <c r="CS59" s="149"/>
      <c r="CT59" s="149"/>
      <c r="CU59" s="149"/>
      <c r="CV59" s="149"/>
      <c r="CW59" s="149"/>
      <c r="CX59" s="149"/>
      <c r="CY59" s="149"/>
      <c r="CZ59" s="149"/>
      <c r="DA59" s="149"/>
      <c r="DB59" s="149"/>
      <c r="DC59" s="149"/>
      <c r="DD59" s="149"/>
      <c r="DE59" s="149"/>
      <c r="DF59" s="149"/>
      <c r="DG59" s="149"/>
      <c r="DH59" s="149"/>
      <c r="DI59" s="149"/>
      <c r="DJ59" s="149"/>
      <c r="DK59" s="149"/>
      <c r="DL59" s="149"/>
      <c r="DM59" s="149"/>
      <c r="DN59" s="149"/>
      <c r="DO59" s="149"/>
      <c r="DP59" s="149"/>
      <c r="DQ59" s="149"/>
      <c r="DR59" s="149"/>
      <c r="DS59" s="149"/>
      <c r="DT59" s="149"/>
      <c r="DU59" s="149"/>
      <c r="DV59" s="149"/>
      <c r="DW59" s="149"/>
      <c r="DX59" s="149"/>
      <c r="DY59" s="149"/>
      <c r="DZ59" s="149"/>
      <c r="EA59" s="149"/>
      <c r="EB59" s="149"/>
      <c r="EC59" s="149"/>
      <c r="ED59" s="149"/>
      <c r="EE59" s="149"/>
      <c r="EF59" s="149"/>
      <c r="EG59" s="149"/>
      <c r="EH59" s="149"/>
      <c r="EI59" s="149"/>
      <c r="EJ59" s="149"/>
      <c r="EK59" s="149"/>
      <c r="EL59" s="149"/>
      <c r="EM59" s="149"/>
      <c r="EN59" s="149"/>
      <c r="EO59" s="149"/>
      <c r="EP59" s="149"/>
      <c r="EQ59" s="149"/>
      <c r="ER59" s="149"/>
      <c r="ES59" s="149"/>
      <c r="ET59" s="149"/>
      <c r="EU59" s="149"/>
      <c r="EV59" s="149"/>
      <c r="EW59" s="149"/>
      <c r="EX59" s="149"/>
      <c r="EY59" s="149"/>
      <c r="EZ59" s="149"/>
      <c r="FA59" s="149"/>
      <c r="FB59" s="149"/>
      <c r="FC59" s="149"/>
      <c r="FD59" s="149"/>
      <c r="FE59" s="149"/>
      <c r="FF59" s="149"/>
      <c r="FG59" s="149"/>
      <c r="FH59" s="149"/>
      <c r="FI59" s="149"/>
      <c r="FJ59" s="149"/>
      <c r="FK59" s="149"/>
      <c r="FL59" s="149"/>
      <c r="FM59" s="149"/>
      <c r="FN59" s="149"/>
      <c r="FO59" s="149"/>
      <c r="FP59" s="149"/>
      <c r="FQ59" s="149"/>
      <c r="FR59" s="149"/>
      <c r="FS59" s="149"/>
      <c r="FT59" s="149"/>
      <c r="FU59" s="149"/>
      <c r="FV59" s="149"/>
      <c r="FW59" s="149"/>
      <c r="FX59" s="149"/>
      <c r="FY59" s="149"/>
      <c r="FZ59" s="149"/>
      <c r="GA59" s="149"/>
      <c r="GB59" s="149"/>
      <c r="GC59" s="149"/>
      <c r="GD59" s="149"/>
      <c r="GE59" s="149"/>
      <c r="GF59" s="149"/>
      <c r="GG59" s="149"/>
      <c r="GH59" s="149"/>
      <c r="GI59" s="149"/>
      <c r="GJ59" s="149"/>
      <c r="GK59" s="149"/>
      <c r="GL59" s="149"/>
      <c r="GM59" s="149"/>
      <c r="GN59" s="149"/>
      <c r="GO59" s="149"/>
      <c r="GP59" s="149"/>
      <c r="GQ59" s="149"/>
      <c r="GR59" s="149"/>
      <c r="GS59" s="149"/>
      <c r="GT59" s="149"/>
      <c r="GU59" s="149"/>
      <c r="GV59" s="149"/>
      <c r="GW59" s="149"/>
      <c r="GX59" s="149"/>
      <c r="GY59" s="149"/>
      <c r="GZ59" s="149"/>
      <c r="HA59" s="149"/>
      <c r="HB59" s="149"/>
      <c r="HC59" s="149"/>
      <c r="HD59" s="149"/>
      <c r="HE59" s="149"/>
      <c r="HF59" s="149"/>
      <c r="HG59" s="149"/>
      <c r="HH59" s="149"/>
      <c r="HI59" s="149"/>
      <c r="HJ59" s="149"/>
      <c r="HK59" s="149"/>
      <c r="HL59" s="149"/>
      <c r="HM59" s="149"/>
      <c r="HN59" s="149"/>
      <c r="HO59" s="149"/>
      <c r="HP59" s="149"/>
      <c r="HQ59" s="149"/>
      <c r="HR59" s="149"/>
      <c r="HS59" s="149"/>
      <c r="HT59" s="149"/>
      <c r="HU59" s="149"/>
      <c r="HV59" s="149"/>
      <c r="HW59" s="149"/>
      <c r="HX59" s="149"/>
      <c r="HY59" s="149"/>
      <c r="HZ59" s="149"/>
      <c r="IA59" s="149"/>
      <c r="IB59" s="149"/>
      <c r="IC59" s="149"/>
      <c r="ID59" s="149"/>
      <c r="IE59" s="149"/>
      <c r="IF59" s="149"/>
      <c r="IG59" s="149"/>
      <c r="IH59" s="149"/>
      <c r="II59" s="149"/>
      <c r="IJ59" s="149"/>
      <c r="IK59" s="149"/>
      <c r="IL59" s="149"/>
      <c r="IM59" s="149"/>
      <c r="IN59" s="149"/>
      <c r="IO59" s="149"/>
      <c r="IP59" s="149"/>
      <c r="IQ59" s="149"/>
      <c r="IR59" s="149"/>
      <c r="IS59" s="149"/>
      <c r="IT59" s="149"/>
      <c r="IU59" s="149"/>
      <c r="IV59" s="149"/>
      <c r="IW59" s="149"/>
      <c r="IX59" s="149"/>
      <c r="IY59" s="149"/>
      <c r="IZ59" s="149"/>
      <c r="JA59" s="149"/>
      <c r="JB59" s="149"/>
      <c r="JC59" s="149"/>
      <c r="JD59" s="149"/>
      <c r="JE59" s="149"/>
      <c r="JF59" s="149"/>
      <c r="JG59" s="149"/>
      <c r="JH59" s="149"/>
      <c r="JI59" s="149"/>
      <c r="JJ59" s="149"/>
      <c r="JK59" s="149"/>
      <c r="JL59" s="149"/>
      <c r="JM59" s="149"/>
      <c r="JN59" s="149"/>
      <c r="JO59" s="149"/>
      <c r="JP59" s="149"/>
      <c r="JQ59" s="149"/>
      <c r="JR59" s="149"/>
      <c r="JS59" s="149"/>
      <c r="JT59" s="149"/>
      <c r="JU59" s="149"/>
      <c r="JV59" s="149"/>
      <c r="JW59" s="149"/>
      <c r="JX59" s="149"/>
      <c r="JY59" s="149"/>
      <c r="JZ59" s="149"/>
      <c r="KA59" s="149"/>
      <c r="KB59" s="149"/>
      <c r="KC59" s="149"/>
      <c r="KD59" s="149"/>
      <c r="KE59" s="149"/>
      <c r="KF59" s="149"/>
      <c r="KG59" s="149"/>
      <c r="KH59" s="149"/>
      <c r="KI59" s="149"/>
      <c r="KJ59" s="149"/>
      <c r="KK59" s="149"/>
      <c r="KL59" s="149"/>
      <c r="KM59" s="149"/>
      <c r="KN59" s="149"/>
      <c r="KO59" s="149"/>
      <c r="KP59" s="149"/>
      <c r="KQ59" s="149"/>
      <c r="KR59" s="149"/>
      <c r="KS59" s="149"/>
      <c r="KT59" s="149"/>
      <c r="KU59" s="149"/>
      <c r="KV59" s="149"/>
      <c r="KW59" s="149"/>
      <c r="KX59" s="149"/>
      <c r="KY59" s="149"/>
      <c r="KZ59" s="149"/>
      <c r="LA59" s="149"/>
      <c r="LB59" s="149"/>
      <c r="LC59" s="149"/>
      <c r="LD59" s="149"/>
      <c r="LE59" s="149"/>
      <c r="LF59" s="149"/>
      <c r="LG59" s="149"/>
      <c r="LH59" s="149"/>
      <c r="LI59" s="149"/>
      <c r="LJ59" s="149"/>
      <c r="LK59" s="149"/>
      <c r="LL59" s="149"/>
      <c r="LM59" s="149"/>
      <c r="LN59" s="149"/>
      <c r="LO59" s="149"/>
      <c r="LP59" s="149"/>
      <c r="LQ59" s="149"/>
      <c r="LR59" s="149"/>
      <c r="LS59" s="149"/>
      <c r="LT59" s="149"/>
      <c r="LU59" s="149"/>
      <c r="LV59" s="149"/>
      <c r="LW59" s="149"/>
      <c r="LX59" s="149"/>
      <c r="LY59" s="149"/>
      <c r="LZ59" s="149"/>
      <c r="MA59" s="149"/>
      <c r="MB59" s="149"/>
      <c r="MC59" s="149"/>
      <c r="MD59" s="149"/>
      <c r="ME59" s="149"/>
      <c r="MF59" s="149"/>
      <c r="MG59" s="149"/>
      <c r="MH59" s="149"/>
      <c r="MI59" s="149"/>
      <c r="MJ59" s="149"/>
      <c r="MK59" s="149"/>
      <c r="ML59" s="149"/>
      <c r="MM59" s="149"/>
      <c r="MN59" s="149"/>
      <c r="MO59" s="149"/>
      <c r="MP59" s="149"/>
      <c r="MQ59" s="149"/>
      <c r="MR59" s="149"/>
      <c r="MS59" s="149"/>
      <c r="MT59" s="149"/>
      <c r="MU59" s="149"/>
      <c r="MV59" s="149"/>
      <c r="MW59" s="149"/>
      <c r="MX59" s="149"/>
      <c r="MY59" s="149"/>
      <c r="MZ59" s="149"/>
      <c r="NA59" s="149"/>
      <c r="NB59" s="149"/>
      <c r="NC59" s="149"/>
      <c r="ND59" s="149"/>
      <c r="NE59" s="149"/>
      <c r="NF59" s="149"/>
      <c r="NG59" s="149"/>
      <c r="NH59" s="149"/>
      <c r="NI59" s="149"/>
      <c r="NJ59" s="149"/>
      <c r="NK59" s="149"/>
      <c r="NL59" s="149"/>
      <c r="NM59" s="149"/>
      <c r="NN59" s="149"/>
      <c r="NO59" s="149"/>
      <c r="NP59" s="149"/>
      <c r="NQ59" s="149"/>
      <c r="NR59" s="149"/>
      <c r="NS59" s="149"/>
      <c r="NT59" s="149"/>
      <c r="NU59" s="149"/>
      <c r="NV59" s="149"/>
      <c r="NW59" s="149"/>
      <c r="NX59" s="149"/>
      <c r="NY59" s="149"/>
      <c r="NZ59" s="149"/>
      <c r="OA59" s="149"/>
      <c r="OB59" s="149"/>
      <c r="OC59" s="149"/>
      <c r="OD59" s="149"/>
      <c r="OE59" s="149"/>
      <c r="OF59" s="149"/>
      <c r="OG59" s="149"/>
      <c r="OH59" s="149"/>
      <c r="OI59" s="149"/>
      <c r="OJ59" s="149"/>
      <c r="OK59" s="149"/>
      <c r="OL59" s="149"/>
      <c r="OM59" s="149"/>
      <c r="ON59" s="149"/>
      <c r="OO59" s="149"/>
      <c r="OP59" s="149"/>
      <c r="OQ59" s="149"/>
      <c r="OR59" s="149"/>
      <c r="OS59" s="149"/>
      <c r="OT59" s="149"/>
      <c r="OU59" s="149"/>
      <c r="OV59" s="149"/>
      <c r="OW59" s="149"/>
      <c r="OX59" s="149"/>
      <c r="OY59" s="149"/>
      <c r="OZ59" s="149"/>
      <c r="PA59" s="149"/>
      <c r="PB59" s="149"/>
      <c r="PC59" s="149"/>
      <c r="PD59" s="149"/>
      <c r="PE59" s="149"/>
      <c r="PF59" s="149"/>
      <c r="PG59" s="149"/>
      <c r="PH59" s="149"/>
      <c r="PI59" s="149"/>
      <c r="PJ59" s="149"/>
      <c r="PK59" s="149"/>
      <c r="PL59" s="149"/>
      <c r="PM59" s="149"/>
      <c r="PN59" s="149"/>
      <c r="PO59" s="149"/>
      <c r="PP59" s="149"/>
      <c r="PQ59" s="149"/>
      <c r="PR59" s="149"/>
      <c r="PS59" s="149"/>
      <c r="PT59" s="149"/>
      <c r="PU59" s="149"/>
      <c r="PV59" s="149"/>
      <c r="PW59" s="149"/>
      <c r="PX59" s="149"/>
      <c r="PY59" s="149"/>
      <c r="PZ59" s="149"/>
      <c r="QA59" s="149"/>
      <c r="QB59" s="149"/>
      <c r="QC59" s="149"/>
      <c r="QD59" s="149"/>
      <c r="QE59" s="149"/>
      <c r="QF59" s="149"/>
      <c r="QG59" s="149"/>
      <c r="QH59" s="149"/>
      <c r="QI59" s="149"/>
      <c r="QJ59" s="149"/>
      <c r="QK59" s="149"/>
      <c r="QL59" s="149"/>
      <c r="QM59" s="149"/>
      <c r="QN59" s="149"/>
      <c r="QO59" s="149"/>
      <c r="QP59" s="149"/>
      <c r="QQ59" s="149"/>
      <c r="QR59" s="149"/>
      <c r="QS59" s="149"/>
      <c r="QT59" s="149"/>
      <c r="QU59" s="149"/>
      <c r="QV59" s="149"/>
      <c r="QW59" s="149"/>
      <c r="QX59" s="149"/>
      <c r="QY59" s="149"/>
      <c r="QZ59" s="149"/>
      <c r="RA59" s="149"/>
      <c r="RB59" s="149"/>
      <c r="RC59" s="149"/>
      <c r="RD59" s="149"/>
      <c r="RE59" s="149"/>
      <c r="RF59" s="149"/>
      <c r="RG59" s="149"/>
      <c r="RH59" s="149"/>
      <c r="RI59" s="149"/>
      <c r="RJ59" s="149"/>
      <c r="RK59" s="149"/>
      <c r="RL59" s="149"/>
      <c r="RM59" s="149"/>
      <c r="RN59" s="149"/>
      <c r="RO59" s="149"/>
      <c r="RP59" s="149"/>
      <c r="RQ59" s="149"/>
      <c r="RR59" s="149"/>
      <c r="RS59" s="149"/>
      <c r="RT59" s="149"/>
      <c r="RU59" s="149"/>
      <c r="RV59" s="149"/>
      <c r="RW59" s="149"/>
      <c r="RX59" s="149"/>
      <c r="RY59" s="149"/>
      <c r="RZ59" s="149"/>
      <c r="SA59" s="149"/>
      <c r="SB59" s="149"/>
      <c r="SC59" s="149"/>
      <c r="SD59" s="149"/>
      <c r="SE59" s="149"/>
      <c r="SF59" s="149"/>
      <c r="SG59" s="149"/>
      <c r="SH59" s="149"/>
      <c r="SI59" s="149"/>
      <c r="SJ59" s="149"/>
      <c r="SK59" s="149"/>
      <c r="SL59" s="149"/>
      <c r="SM59" s="149"/>
      <c r="SN59" s="149"/>
      <c r="SO59" s="149"/>
      <c r="SP59" s="149"/>
      <c r="SQ59" s="149"/>
      <c r="SR59" s="149"/>
      <c r="SS59" s="149"/>
      <c r="ST59" s="149"/>
      <c r="SU59" s="149"/>
      <c r="SV59" s="149"/>
      <c r="SW59" s="149"/>
      <c r="SX59" s="149"/>
      <c r="SY59" s="149"/>
      <c r="SZ59" s="149"/>
      <c r="TA59" s="149"/>
      <c r="TB59" s="149"/>
      <c r="TC59" s="149"/>
      <c r="TD59" s="149"/>
      <c r="TE59" s="149"/>
      <c r="TF59" s="149"/>
      <c r="TG59" s="149"/>
      <c r="TH59" s="149"/>
      <c r="TI59" s="149"/>
      <c r="TJ59" s="149"/>
      <c r="TK59" s="149"/>
      <c r="TL59" s="149"/>
      <c r="TM59" s="149"/>
      <c r="TN59" s="149"/>
      <c r="TO59" s="149"/>
      <c r="TP59" s="149"/>
      <c r="TQ59" s="149"/>
      <c r="TR59" s="149"/>
      <c r="TS59" s="149"/>
      <c r="TT59" s="149"/>
      <c r="TU59" s="149"/>
      <c r="TV59" s="149"/>
      <c r="TW59" s="149"/>
      <c r="TX59" s="149"/>
      <c r="TY59" s="149"/>
      <c r="TZ59" s="149"/>
      <c r="UA59" s="149"/>
      <c r="UB59" s="149"/>
      <c r="UC59" s="149"/>
      <c r="UD59" s="149"/>
      <c r="UE59" s="149"/>
      <c r="UF59" s="149"/>
      <c r="UG59" s="149"/>
      <c r="UH59" s="149"/>
      <c r="UI59" s="149"/>
      <c r="UJ59" s="149"/>
      <c r="UK59" s="149"/>
      <c r="UL59" s="149"/>
      <c r="UM59" s="149"/>
      <c r="UN59" s="149"/>
      <c r="UO59" s="149"/>
      <c r="UP59" s="149"/>
      <c r="UQ59" s="149"/>
      <c r="UR59" s="149"/>
      <c r="US59" s="149"/>
      <c r="UT59" s="149"/>
      <c r="UU59" s="149"/>
      <c r="UV59" s="149"/>
      <c r="UW59" s="149"/>
      <c r="UX59" s="149"/>
      <c r="UY59" s="149"/>
      <c r="UZ59" s="149"/>
      <c r="VA59" s="149"/>
      <c r="VB59" s="149"/>
      <c r="VC59" s="149"/>
      <c r="VD59" s="149"/>
      <c r="VE59" s="149"/>
      <c r="VF59" s="149"/>
      <c r="VG59" s="149"/>
      <c r="VH59" s="149"/>
      <c r="VI59" s="149"/>
      <c r="VJ59" s="149"/>
      <c r="VK59" s="149"/>
      <c r="VL59" s="149"/>
      <c r="VM59" s="149"/>
      <c r="VN59" s="149"/>
      <c r="VO59" s="149"/>
      <c r="VP59" s="149"/>
      <c r="VQ59" s="149"/>
      <c r="VR59" s="149"/>
      <c r="VS59" s="149"/>
      <c r="VT59" s="149"/>
      <c r="VU59" s="149"/>
      <c r="VV59" s="149"/>
      <c r="VW59" s="149"/>
      <c r="VX59" s="149"/>
      <c r="VY59" s="149"/>
      <c r="VZ59" s="149"/>
      <c r="WA59" s="149"/>
      <c r="WB59" s="149"/>
      <c r="WC59" s="149"/>
      <c r="WD59" s="149"/>
      <c r="WE59" s="149"/>
      <c r="WF59" s="149"/>
      <c r="WG59" s="149"/>
      <c r="WH59" s="149"/>
      <c r="WI59" s="149"/>
      <c r="WJ59" s="149"/>
      <c r="WK59" s="149"/>
      <c r="WL59" s="149"/>
      <c r="WM59" s="149"/>
      <c r="WN59" s="149"/>
      <c r="WO59" s="149"/>
      <c r="WP59" s="149"/>
      <c r="WQ59" s="149"/>
      <c r="WR59" s="149"/>
      <c r="WS59" s="149"/>
      <c r="WT59" s="149"/>
      <c r="WU59" s="149"/>
      <c r="WV59" s="149"/>
      <c r="WW59" s="149"/>
      <c r="WX59" s="149"/>
      <c r="WY59" s="149"/>
      <c r="WZ59" s="149"/>
      <c r="XA59" s="149"/>
      <c r="XB59" s="149"/>
      <c r="XC59" s="149"/>
      <c r="XD59" s="149"/>
      <c r="XE59" s="149"/>
      <c r="XF59" s="149"/>
      <c r="XG59" s="149"/>
      <c r="XH59" s="149"/>
      <c r="XI59" s="149"/>
      <c r="XJ59" s="149"/>
      <c r="XK59" s="149"/>
      <c r="XL59" s="149"/>
      <c r="XM59" s="149"/>
      <c r="XN59" s="149"/>
      <c r="XO59" s="149"/>
      <c r="XP59" s="149"/>
      <c r="XQ59" s="149"/>
      <c r="XR59" s="149"/>
      <c r="XS59" s="149"/>
      <c r="XT59" s="149"/>
      <c r="XU59" s="149"/>
      <c r="XV59" s="149"/>
      <c r="XW59" s="149"/>
      <c r="XX59" s="149"/>
      <c r="XY59" s="149"/>
      <c r="XZ59" s="149"/>
      <c r="YA59" s="149"/>
      <c r="YB59" s="149"/>
      <c r="YC59" s="149"/>
      <c r="YD59" s="149"/>
      <c r="YE59" s="149"/>
      <c r="YF59" s="149"/>
      <c r="YG59" s="149"/>
      <c r="YH59" s="149"/>
      <c r="YI59" s="149"/>
      <c r="YJ59" s="149"/>
      <c r="YK59" s="149"/>
      <c r="YL59" s="149"/>
      <c r="YM59" s="149"/>
      <c r="YN59" s="149"/>
      <c r="YO59" s="149"/>
      <c r="YP59" s="149"/>
      <c r="YQ59" s="149"/>
      <c r="YR59" s="149"/>
      <c r="YS59" s="149"/>
      <c r="YT59" s="149"/>
      <c r="YU59" s="149"/>
      <c r="YV59" s="149"/>
      <c r="YW59" s="149"/>
      <c r="YX59" s="149"/>
      <c r="YY59" s="149"/>
      <c r="YZ59" s="149"/>
      <c r="ZA59" s="149"/>
      <c r="ZB59" s="149"/>
      <c r="ZC59" s="149"/>
      <c r="ZD59" s="149"/>
      <c r="ZE59" s="149"/>
      <c r="ZF59" s="149"/>
      <c r="ZG59" s="149"/>
      <c r="ZH59" s="149"/>
      <c r="ZI59" s="149"/>
      <c r="ZJ59" s="149"/>
      <c r="ZK59" s="149"/>
      <c r="ZL59" s="149"/>
      <c r="ZM59" s="149"/>
      <c r="ZN59" s="149"/>
      <c r="ZO59" s="149"/>
      <c r="ZP59" s="149"/>
      <c r="ZQ59" s="149"/>
      <c r="ZR59" s="149"/>
      <c r="ZS59" s="149"/>
      <c r="ZT59" s="149"/>
      <c r="ZU59" s="149"/>
      <c r="ZV59" s="149"/>
      <c r="ZW59" s="149"/>
      <c r="ZX59" s="149"/>
      <c r="ZY59" s="149"/>
      <c r="ZZ59" s="149"/>
      <c r="AAA59" s="149"/>
      <c r="AAB59" s="149"/>
      <c r="AAC59" s="149"/>
      <c r="AAD59" s="149"/>
      <c r="AAE59" s="149"/>
      <c r="AAF59" s="149"/>
      <c r="AAG59" s="149"/>
      <c r="AAH59" s="149"/>
      <c r="AAI59" s="149"/>
      <c r="AAJ59" s="149"/>
      <c r="AAK59" s="149"/>
      <c r="AAL59" s="149"/>
      <c r="AAM59" s="149"/>
      <c r="AAN59" s="149"/>
      <c r="AAO59" s="149"/>
      <c r="AAP59" s="149"/>
      <c r="AAQ59" s="149"/>
      <c r="AAR59" s="149"/>
      <c r="AAS59" s="149"/>
      <c r="AAT59" s="149"/>
      <c r="AAU59" s="149"/>
      <c r="AAV59" s="149"/>
      <c r="AAW59" s="149"/>
      <c r="AAX59" s="149"/>
      <c r="AAY59" s="149"/>
      <c r="AAZ59" s="149"/>
      <c r="ABA59" s="149"/>
      <c r="ABB59" s="149"/>
      <c r="ABC59" s="149"/>
      <c r="ABD59" s="149"/>
      <c r="ABE59" s="149"/>
      <c r="ABF59" s="149"/>
      <c r="ABG59" s="149"/>
      <c r="ABH59" s="149"/>
      <c r="ABI59" s="149"/>
      <c r="ABJ59" s="149"/>
      <c r="ABK59" s="149"/>
      <c r="ABL59" s="149"/>
      <c r="ABM59" s="149"/>
      <c r="ABN59" s="149"/>
      <c r="ABO59" s="149"/>
      <c r="ABP59" s="149"/>
      <c r="ABQ59" s="149"/>
      <c r="ABR59" s="149"/>
      <c r="ABS59" s="149"/>
      <c r="ABT59" s="149"/>
      <c r="ABU59" s="149"/>
      <c r="ABV59" s="149"/>
      <c r="ABW59" s="149"/>
      <c r="ABX59" s="149"/>
      <c r="ABY59" s="149"/>
      <c r="ABZ59" s="149"/>
      <c r="ACA59" s="149"/>
      <c r="ACB59" s="149"/>
      <c r="ACC59" s="149"/>
      <c r="ACD59" s="149"/>
      <c r="ACE59" s="149"/>
      <c r="ACF59" s="149"/>
      <c r="ACG59" s="149"/>
      <c r="ACH59" s="149"/>
      <c r="ACI59" s="149"/>
      <c r="ACJ59" s="149"/>
      <c r="ACK59" s="149"/>
      <c r="ACL59" s="149"/>
      <c r="ACM59" s="149"/>
      <c r="ACN59" s="149"/>
      <c r="ACO59" s="149"/>
      <c r="ACP59" s="149"/>
      <c r="ACQ59" s="149"/>
      <c r="ACR59" s="149"/>
      <c r="ACS59" s="149"/>
      <c r="ACT59" s="149"/>
      <c r="ACU59" s="149"/>
      <c r="ACV59" s="149"/>
      <c r="ACW59" s="149"/>
      <c r="ACX59" s="149"/>
      <c r="ACY59" s="149"/>
      <c r="ACZ59" s="149"/>
      <c r="ADA59" s="149"/>
      <c r="ADB59" s="149"/>
      <c r="ADC59" s="149"/>
      <c r="ADD59" s="149"/>
      <c r="ADE59" s="149"/>
      <c r="ADF59" s="149"/>
      <c r="ADG59" s="149"/>
      <c r="ADH59" s="149"/>
      <c r="ADI59" s="149"/>
      <c r="ADJ59" s="149"/>
      <c r="ADK59" s="149"/>
      <c r="ADL59" s="149"/>
      <c r="ADM59" s="149"/>
      <c r="ADN59" s="149"/>
      <c r="ADO59" s="149"/>
      <c r="ADP59" s="149"/>
      <c r="ADQ59" s="149"/>
      <c r="ADR59" s="149"/>
      <c r="ADS59" s="149"/>
      <c r="ADT59" s="149"/>
      <c r="ADU59" s="149"/>
      <c r="ADV59" s="149"/>
      <c r="ADW59" s="149"/>
      <c r="ADX59" s="149"/>
      <c r="ADY59" s="149"/>
      <c r="ADZ59" s="149"/>
      <c r="AEA59" s="149"/>
      <c r="AEB59" s="149"/>
      <c r="AEC59" s="149"/>
      <c r="AED59" s="149"/>
      <c r="AEE59" s="149"/>
      <c r="AEF59" s="149"/>
      <c r="AEG59" s="149"/>
      <c r="AEH59" s="149"/>
      <c r="AEI59" s="149"/>
      <c r="AEJ59" s="149"/>
      <c r="AEK59" s="149"/>
      <c r="AEL59" s="149"/>
      <c r="AEM59" s="149"/>
      <c r="AEN59" s="149"/>
      <c r="AEO59" s="149"/>
      <c r="AEP59" s="149"/>
      <c r="AEQ59" s="149"/>
      <c r="AER59" s="149"/>
      <c r="AES59" s="149"/>
      <c r="AET59" s="149"/>
      <c r="AEU59" s="149"/>
      <c r="AEV59" s="149"/>
      <c r="AEW59" s="149"/>
      <c r="AEX59" s="149"/>
      <c r="AEY59" s="149"/>
      <c r="AEZ59" s="149"/>
      <c r="AFA59" s="149"/>
      <c r="AFB59" s="149"/>
      <c r="AFC59" s="149"/>
      <c r="AFD59" s="149"/>
      <c r="AFE59" s="149"/>
      <c r="AFF59" s="149"/>
      <c r="AFG59" s="149"/>
      <c r="AFH59" s="149"/>
      <c r="AFI59" s="149"/>
      <c r="AFJ59" s="149"/>
      <c r="AFK59" s="149"/>
      <c r="AFL59" s="149"/>
      <c r="AFM59" s="149"/>
      <c r="AFN59" s="149"/>
      <c r="AFO59" s="149"/>
      <c r="AFP59" s="149"/>
      <c r="AFQ59" s="149"/>
      <c r="AFR59" s="149"/>
      <c r="AFS59" s="149"/>
      <c r="AFT59" s="149"/>
      <c r="AFU59" s="149"/>
      <c r="AFV59" s="149"/>
      <c r="AFW59" s="149"/>
      <c r="AFX59" s="149"/>
      <c r="AFY59" s="149"/>
      <c r="AFZ59" s="149"/>
      <c r="AGA59" s="149"/>
      <c r="AGB59" s="149"/>
      <c r="AGC59" s="149"/>
      <c r="AGD59" s="149"/>
      <c r="AGE59" s="149"/>
      <c r="AGF59" s="149"/>
      <c r="AGG59" s="149"/>
      <c r="AGH59" s="149"/>
      <c r="AGI59" s="149"/>
      <c r="AGJ59" s="149"/>
      <c r="AGK59" s="149"/>
      <c r="AGL59" s="149"/>
      <c r="AGM59" s="149"/>
      <c r="AGN59" s="149"/>
      <c r="AGO59" s="149"/>
      <c r="AGP59" s="149"/>
      <c r="AGQ59" s="149"/>
      <c r="AGR59" s="149"/>
      <c r="AGS59" s="149"/>
      <c r="AGT59" s="149"/>
      <c r="AGU59" s="149"/>
      <c r="AGV59" s="149"/>
      <c r="AGW59" s="149"/>
      <c r="AGX59" s="149"/>
      <c r="AGY59" s="149"/>
      <c r="AGZ59" s="149"/>
      <c r="AHA59" s="149"/>
      <c r="AHB59" s="149"/>
      <c r="AHC59" s="149"/>
      <c r="AHD59" s="149"/>
      <c r="AHE59" s="149"/>
      <c r="AHF59" s="149"/>
      <c r="AHG59" s="149"/>
      <c r="AHH59" s="149"/>
      <c r="AHI59" s="149"/>
      <c r="AHJ59" s="149"/>
      <c r="AHK59" s="149"/>
      <c r="AHL59" s="149"/>
      <c r="AHM59" s="149"/>
      <c r="AHN59" s="149"/>
      <c r="AHO59" s="149"/>
      <c r="AHP59" s="149"/>
      <c r="AHQ59" s="149"/>
      <c r="AHR59" s="149"/>
      <c r="AHS59" s="149"/>
      <c r="AHT59" s="149"/>
      <c r="AHU59" s="149"/>
      <c r="AHV59" s="149"/>
      <c r="AHW59" s="149"/>
      <c r="AHX59" s="149"/>
      <c r="AHY59" s="149"/>
      <c r="AHZ59" s="149"/>
      <c r="AIA59" s="149"/>
      <c r="AIB59" s="149"/>
      <c r="AIC59" s="149"/>
      <c r="AID59" s="149"/>
      <c r="AIE59" s="149"/>
      <c r="AIF59" s="149"/>
      <c r="AIG59" s="149"/>
      <c r="AIH59" s="149"/>
      <c r="AII59" s="149"/>
      <c r="AIJ59" s="149"/>
      <c r="AIK59" s="149"/>
      <c r="AIL59" s="149"/>
      <c r="AIM59" s="149"/>
      <c r="AIN59" s="149"/>
      <c r="AIO59" s="149"/>
      <c r="AIP59" s="149"/>
      <c r="AIQ59" s="149"/>
      <c r="AIR59" s="149"/>
      <c r="AIS59" s="149"/>
      <c r="AIT59" s="149"/>
      <c r="AIU59" s="149"/>
      <c r="AIV59" s="149"/>
      <c r="AIW59" s="149"/>
      <c r="AIX59" s="149"/>
      <c r="AIY59" s="149"/>
      <c r="AIZ59" s="149"/>
      <c r="AJA59" s="149"/>
      <c r="AJB59" s="149"/>
      <c r="AJC59" s="149"/>
      <c r="AJD59" s="149"/>
      <c r="AJE59" s="149"/>
      <c r="AJF59" s="149"/>
      <c r="AJG59" s="149"/>
      <c r="AJH59" s="149"/>
      <c r="AJI59" s="149"/>
      <c r="AJJ59" s="149"/>
      <c r="AJK59" s="149"/>
      <c r="AJL59" s="149"/>
      <c r="AJM59" s="149"/>
      <c r="AJN59" s="149"/>
      <c r="AJO59" s="149"/>
      <c r="AJP59" s="149"/>
      <c r="AJQ59" s="149"/>
      <c r="AJR59" s="149"/>
      <c r="AJS59" s="149"/>
      <c r="AJT59" s="149"/>
      <c r="AJU59" s="149"/>
      <c r="AJV59" s="149"/>
      <c r="AJW59" s="149"/>
      <c r="AJX59" s="149"/>
      <c r="AJY59" s="149"/>
      <c r="AJZ59" s="149"/>
      <c r="AKA59" s="149"/>
      <c r="AKB59" s="149"/>
      <c r="AKC59" s="149"/>
      <c r="AKD59" s="149"/>
      <c r="AKE59" s="149"/>
      <c r="AKF59" s="149"/>
      <c r="AKG59" s="149"/>
      <c r="AKH59" s="149"/>
      <c r="AKI59" s="149"/>
      <c r="AKJ59" s="149"/>
      <c r="AKK59" s="149"/>
      <c r="AKL59" s="149"/>
      <c r="AKM59" s="149"/>
      <c r="AKN59" s="149"/>
      <c r="AKO59" s="149"/>
      <c r="AKP59" s="149"/>
      <c r="AKQ59" s="149"/>
      <c r="AKR59" s="149"/>
      <c r="AKS59" s="149"/>
      <c r="AKT59" s="149"/>
      <c r="AKU59" s="149"/>
      <c r="AKV59" s="149"/>
      <c r="AKW59" s="149"/>
      <c r="AKX59" s="149"/>
      <c r="AKY59" s="149"/>
      <c r="AKZ59" s="149"/>
      <c r="ALA59" s="149"/>
      <c r="ALB59" s="149"/>
      <c r="ALC59" s="149"/>
      <c r="ALD59" s="149"/>
      <c r="ALE59" s="149"/>
      <c r="ALF59" s="149"/>
      <c r="ALG59" s="149"/>
      <c r="ALH59" s="149"/>
      <c r="ALI59" s="149"/>
      <c r="ALJ59" s="149"/>
      <c r="ALK59" s="149"/>
      <c r="ALL59" s="149"/>
      <c r="ALM59" s="149"/>
      <c r="ALN59" s="149"/>
      <c r="ALO59" s="149"/>
      <c r="ALP59" s="149"/>
      <c r="ALQ59" s="149"/>
      <c r="ALR59" s="149"/>
      <c r="ALS59" s="149"/>
      <c r="ALT59" s="149"/>
      <c r="ALU59" s="149"/>
      <c r="ALV59" s="149"/>
      <c r="ALW59" s="149"/>
      <c r="ALX59" s="149"/>
      <c r="ALY59" s="149"/>
      <c r="ALZ59" s="149"/>
      <c r="AMA59" s="149"/>
      <c r="AMB59" s="149"/>
      <c r="AMC59" s="149"/>
      <c r="AMD59" s="149"/>
      <c r="AME59" s="149"/>
      <c r="AMF59" s="149"/>
      <c r="AMG59" s="149"/>
      <c r="AMH59" s="149"/>
      <c r="AMI59" s="149"/>
      <c r="AMJ59" s="149"/>
      <c r="AMK59" s="149"/>
      <c r="AML59" s="149"/>
      <c r="AMM59" s="149"/>
      <c r="AMN59" s="149"/>
      <c r="AMO59" s="149"/>
      <c r="AMP59" s="149"/>
      <c r="AMQ59" s="149"/>
      <c r="AMR59" s="149"/>
      <c r="AMS59" s="149"/>
      <c r="AMT59" s="149"/>
      <c r="AMU59" s="149"/>
      <c r="AMV59" s="149"/>
      <c r="AMW59" s="149"/>
      <c r="AMX59" s="149"/>
      <c r="AMY59" s="149"/>
      <c r="AMZ59" s="149"/>
      <c r="ANA59" s="149"/>
      <c r="ANB59" s="149"/>
      <c r="ANC59" s="149"/>
      <c r="AND59" s="149"/>
      <c r="ANE59" s="149"/>
      <c r="ANF59" s="149"/>
      <c r="ANG59" s="149"/>
      <c r="ANH59" s="149"/>
      <c r="ANI59" s="149"/>
      <c r="ANJ59" s="149"/>
      <c r="ANK59" s="149"/>
      <c r="ANL59" s="149"/>
      <c r="ANM59" s="149"/>
      <c r="ANN59" s="149"/>
      <c r="ANO59" s="149"/>
      <c r="ANP59" s="149"/>
      <c r="ANQ59" s="149"/>
      <c r="ANR59" s="149"/>
      <c r="ANS59" s="149"/>
      <c r="ANT59" s="149"/>
      <c r="ANU59" s="149"/>
      <c r="ANV59" s="149"/>
      <c r="ANW59" s="149"/>
      <c r="ANX59" s="149"/>
      <c r="ANY59" s="149"/>
      <c r="ANZ59" s="149"/>
      <c r="AOA59" s="149"/>
      <c r="AOB59" s="149"/>
      <c r="AOC59" s="149"/>
      <c r="AOD59" s="149"/>
      <c r="AOE59" s="149"/>
      <c r="AOF59" s="149"/>
      <c r="AOG59" s="149"/>
      <c r="AOH59" s="149"/>
      <c r="AOI59" s="149"/>
      <c r="AOJ59" s="149"/>
      <c r="AOK59" s="149"/>
      <c r="AOL59" s="149"/>
      <c r="AOM59" s="149"/>
      <c r="AON59" s="149"/>
      <c r="AOO59" s="149"/>
      <c r="AOP59" s="149"/>
      <c r="AOQ59" s="149"/>
      <c r="AOR59" s="149"/>
      <c r="AOS59" s="149"/>
      <c r="AOT59" s="149"/>
      <c r="AOU59" s="149"/>
      <c r="AOV59" s="149"/>
      <c r="AOW59" s="149"/>
      <c r="AOX59" s="149"/>
      <c r="AOY59" s="149"/>
      <c r="AOZ59" s="149"/>
      <c r="APA59" s="149"/>
      <c r="APB59" s="149"/>
      <c r="APC59" s="149"/>
      <c r="APD59" s="149"/>
      <c r="APE59" s="149"/>
      <c r="APF59" s="149"/>
      <c r="APG59" s="149"/>
      <c r="APH59" s="149"/>
      <c r="API59" s="149"/>
      <c r="APJ59" s="149"/>
      <c r="APK59" s="149"/>
      <c r="APL59" s="149"/>
      <c r="APM59" s="149"/>
      <c r="APN59" s="149"/>
      <c r="APO59" s="149"/>
      <c r="APP59" s="149"/>
      <c r="APQ59" s="149"/>
      <c r="APR59" s="149"/>
      <c r="APS59" s="149"/>
      <c r="APT59" s="149"/>
      <c r="APU59" s="149"/>
      <c r="APV59" s="149"/>
      <c r="APW59" s="149"/>
      <c r="APX59" s="149"/>
      <c r="APY59" s="149"/>
      <c r="APZ59" s="149"/>
      <c r="AQA59" s="149"/>
      <c r="AQB59" s="149"/>
      <c r="AQC59" s="149"/>
      <c r="AQD59" s="149"/>
      <c r="AQE59" s="149"/>
      <c r="AQF59" s="149"/>
      <c r="AQG59" s="149"/>
      <c r="AQH59" s="149"/>
      <c r="AQI59" s="149"/>
      <c r="AQJ59" s="149"/>
      <c r="AQK59" s="149"/>
      <c r="AQL59" s="149"/>
      <c r="AQM59" s="149"/>
      <c r="AQN59" s="149"/>
      <c r="AQO59" s="149"/>
      <c r="AQP59" s="149"/>
      <c r="AQQ59" s="149"/>
      <c r="AQR59" s="149"/>
      <c r="AQS59" s="149"/>
      <c r="AQT59" s="149"/>
      <c r="AQU59" s="149"/>
      <c r="AQV59" s="149"/>
      <c r="AQW59" s="149"/>
      <c r="AQX59" s="149"/>
      <c r="AQY59" s="149"/>
      <c r="AQZ59" s="149"/>
      <c r="ARA59" s="149"/>
      <c r="ARB59" s="149"/>
      <c r="ARC59" s="149"/>
      <c r="ARD59" s="149"/>
      <c r="ARE59" s="149"/>
      <c r="ARF59" s="149"/>
      <c r="ARG59" s="149"/>
      <c r="ARH59" s="149"/>
      <c r="ARI59" s="149"/>
      <c r="ARJ59" s="149"/>
      <c r="ARK59" s="149"/>
      <c r="ARL59" s="149"/>
      <c r="ARM59" s="149"/>
      <c r="ARN59" s="149"/>
      <c r="ARO59" s="149"/>
      <c r="ARP59" s="149"/>
      <c r="ARQ59" s="149"/>
      <c r="ARR59" s="149"/>
      <c r="ARS59" s="149"/>
      <c r="ART59" s="149"/>
      <c r="ARU59" s="149"/>
      <c r="ARV59" s="149"/>
      <c r="ARW59" s="149"/>
      <c r="ARX59" s="149"/>
      <c r="ARY59" s="149"/>
      <c r="ARZ59" s="149"/>
      <c r="ASA59" s="149"/>
      <c r="ASB59" s="149"/>
      <c r="ASC59" s="149"/>
      <c r="ASD59" s="149"/>
      <c r="ASE59" s="149"/>
      <c r="ASF59" s="149"/>
      <c r="ASG59" s="149"/>
      <c r="ASH59" s="149"/>
      <c r="ASI59" s="149"/>
      <c r="ASJ59" s="149"/>
      <c r="ASK59" s="149"/>
      <c r="ASL59" s="149"/>
      <c r="ASM59" s="149"/>
      <c r="ASN59" s="149"/>
      <c r="ASO59" s="149"/>
      <c r="ASP59" s="149"/>
      <c r="ASQ59" s="149"/>
      <c r="ASR59" s="149"/>
      <c r="ASS59" s="149"/>
      <c r="AST59" s="149"/>
      <c r="ASU59" s="149"/>
      <c r="ASV59" s="149"/>
      <c r="ASW59" s="149"/>
      <c r="ASX59" s="149"/>
      <c r="ASY59" s="149"/>
      <c r="ASZ59" s="149"/>
      <c r="ATA59" s="149"/>
      <c r="ATB59" s="149"/>
      <c r="ATC59" s="149"/>
      <c r="ATD59" s="149"/>
      <c r="ATE59" s="149"/>
      <c r="ATF59" s="149"/>
      <c r="ATG59" s="149"/>
      <c r="ATH59" s="149"/>
      <c r="ATI59" s="149"/>
      <c r="ATJ59" s="149"/>
      <c r="ATK59" s="149"/>
      <c r="ATL59" s="149"/>
      <c r="ATM59" s="149"/>
      <c r="ATN59" s="149"/>
      <c r="ATO59" s="149"/>
      <c r="ATP59" s="149"/>
      <c r="ATQ59" s="149"/>
      <c r="ATR59" s="149"/>
      <c r="ATS59" s="149"/>
      <c r="ATT59" s="149"/>
      <c r="ATU59" s="149"/>
      <c r="ATV59" s="149"/>
      <c r="ATW59" s="149"/>
      <c r="ATX59" s="149"/>
      <c r="ATY59" s="149"/>
      <c r="ATZ59" s="149"/>
      <c r="AUA59" s="149"/>
      <c r="AUB59" s="149"/>
      <c r="AUC59" s="149"/>
      <c r="AUD59" s="149"/>
      <c r="AUE59" s="149"/>
      <c r="AUF59" s="149"/>
      <c r="AUG59" s="149"/>
      <c r="AUH59" s="149"/>
      <c r="AUI59" s="149"/>
      <c r="AUJ59" s="149"/>
      <c r="AUK59" s="149"/>
      <c r="AUL59" s="149"/>
      <c r="AUM59" s="149"/>
      <c r="AUN59" s="149"/>
      <c r="AUO59" s="149"/>
      <c r="AUP59" s="149"/>
      <c r="AUQ59" s="149"/>
      <c r="AUR59" s="149"/>
      <c r="AUS59" s="149"/>
      <c r="AUT59" s="149"/>
      <c r="AUU59" s="149"/>
      <c r="AUV59" s="149"/>
      <c r="AUW59" s="149"/>
      <c r="AUX59" s="149"/>
      <c r="AUY59" s="149"/>
      <c r="AUZ59" s="149"/>
      <c r="AVA59" s="149"/>
      <c r="AVB59" s="149"/>
      <c r="AVC59" s="149"/>
      <c r="AVD59" s="149"/>
      <c r="AVE59" s="149"/>
      <c r="AVF59" s="149"/>
      <c r="AVG59" s="149"/>
      <c r="AVH59" s="149"/>
      <c r="AVI59" s="149"/>
      <c r="AVJ59" s="149"/>
      <c r="AVK59" s="149"/>
      <c r="AVL59" s="149"/>
      <c r="AVM59" s="149"/>
      <c r="AVN59" s="149"/>
      <c r="AVO59" s="149"/>
      <c r="AVP59" s="149"/>
      <c r="AVQ59" s="149"/>
      <c r="AVR59" s="149"/>
      <c r="AVS59" s="149"/>
      <c r="AVT59" s="149"/>
      <c r="AVU59" s="149"/>
      <c r="AVV59" s="149"/>
      <c r="AVW59" s="149"/>
      <c r="AVX59" s="149"/>
      <c r="AVY59" s="149"/>
      <c r="AVZ59" s="149"/>
      <c r="AWA59" s="149"/>
      <c r="AWB59" s="149"/>
      <c r="AWC59" s="149"/>
      <c r="AWD59" s="149"/>
      <c r="AWE59" s="149"/>
      <c r="AWF59" s="149"/>
      <c r="AWG59" s="149"/>
      <c r="AWH59" s="149"/>
      <c r="AWI59" s="149"/>
      <c r="AWJ59" s="149"/>
      <c r="AWK59" s="149"/>
      <c r="AWL59" s="149"/>
      <c r="AWM59" s="149"/>
      <c r="AWN59" s="149"/>
      <c r="AWO59" s="149"/>
      <c r="AWP59" s="149"/>
      <c r="AWQ59" s="149"/>
      <c r="AWR59" s="149"/>
      <c r="AWS59" s="149"/>
      <c r="AWT59" s="149"/>
      <c r="AWU59" s="149"/>
      <c r="AWV59" s="149"/>
      <c r="AWW59" s="149"/>
      <c r="AWX59" s="149"/>
      <c r="AWY59" s="149"/>
      <c r="AWZ59" s="149"/>
      <c r="AXA59" s="149"/>
      <c r="AXB59" s="149"/>
      <c r="AXC59" s="149"/>
      <c r="AXD59" s="149"/>
      <c r="AXE59" s="149"/>
      <c r="AXF59" s="149"/>
      <c r="AXG59" s="149"/>
      <c r="AXH59" s="149"/>
      <c r="AXI59" s="149"/>
      <c r="AXJ59" s="149"/>
      <c r="AXK59" s="149"/>
      <c r="AXL59" s="149"/>
      <c r="AXM59" s="149"/>
      <c r="AXN59" s="149"/>
      <c r="AXO59" s="149"/>
      <c r="AXP59" s="149"/>
      <c r="AXQ59" s="149"/>
      <c r="AXR59" s="149"/>
      <c r="AXS59" s="149"/>
      <c r="AXT59" s="149"/>
      <c r="AXU59" s="149"/>
      <c r="AXV59" s="149"/>
      <c r="AXW59" s="149"/>
      <c r="AXX59" s="149"/>
      <c r="AXY59" s="149"/>
      <c r="AXZ59" s="149"/>
      <c r="AYA59" s="149"/>
      <c r="AYB59" s="149"/>
      <c r="AYC59" s="149"/>
      <c r="AYD59" s="149"/>
      <c r="AYE59" s="149"/>
      <c r="AYF59" s="149"/>
      <c r="AYG59" s="149"/>
      <c r="AYH59" s="149"/>
      <c r="AYI59" s="149"/>
      <c r="AYJ59" s="149"/>
      <c r="AYK59" s="149"/>
      <c r="AYL59" s="149"/>
      <c r="AYM59" s="149"/>
      <c r="AYN59" s="149"/>
      <c r="AYO59" s="149"/>
      <c r="AYP59" s="149"/>
      <c r="AYQ59" s="149"/>
      <c r="AYR59" s="149"/>
      <c r="AYS59" s="149"/>
      <c r="AYT59" s="149"/>
      <c r="AYU59" s="149"/>
      <c r="AYV59" s="149"/>
      <c r="AYW59" s="149"/>
      <c r="AYX59" s="149"/>
      <c r="AYY59" s="149"/>
      <c r="AYZ59" s="149"/>
      <c r="AZA59" s="149"/>
      <c r="AZB59" s="149"/>
      <c r="AZC59" s="149"/>
      <c r="AZD59" s="149"/>
      <c r="AZE59" s="149"/>
      <c r="AZF59" s="149"/>
      <c r="AZG59" s="149"/>
      <c r="AZH59" s="149"/>
      <c r="AZI59" s="149"/>
      <c r="AZJ59" s="149"/>
      <c r="AZK59" s="149"/>
      <c r="AZL59" s="149"/>
      <c r="AZM59" s="149"/>
      <c r="AZN59" s="149"/>
      <c r="AZO59" s="149"/>
      <c r="AZP59" s="149"/>
      <c r="AZQ59" s="149"/>
      <c r="AZR59" s="149"/>
      <c r="AZS59" s="149"/>
      <c r="AZT59" s="149"/>
      <c r="AZU59" s="149"/>
      <c r="AZV59" s="149"/>
      <c r="AZW59" s="149"/>
      <c r="AZX59" s="149"/>
      <c r="AZY59" s="149"/>
      <c r="AZZ59" s="149"/>
      <c r="BAA59" s="149"/>
      <c r="BAB59" s="149"/>
      <c r="BAC59" s="149"/>
      <c r="BAD59" s="149"/>
      <c r="BAE59" s="149"/>
      <c r="BAF59" s="149"/>
      <c r="BAG59" s="149"/>
      <c r="BAH59" s="149"/>
      <c r="BAI59" s="149"/>
      <c r="BAJ59" s="149"/>
      <c r="BAK59" s="149"/>
      <c r="BAL59" s="149"/>
      <c r="BAM59" s="149"/>
      <c r="BAN59" s="149"/>
      <c r="BAO59" s="149"/>
      <c r="BAP59" s="149"/>
      <c r="BAQ59" s="149"/>
      <c r="BAR59" s="149"/>
      <c r="BAS59" s="149"/>
      <c r="BAT59" s="149"/>
      <c r="BAU59" s="149"/>
      <c r="BAV59" s="149"/>
      <c r="BAW59" s="149"/>
      <c r="BAX59" s="149"/>
      <c r="BAY59" s="149"/>
      <c r="BAZ59" s="149"/>
      <c r="BBA59" s="149"/>
      <c r="BBB59" s="149"/>
      <c r="BBC59" s="149"/>
      <c r="BBD59" s="149"/>
      <c r="BBE59" s="149"/>
      <c r="BBF59" s="149"/>
      <c r="BBG59" s="149"/>
      <c r="BBH59" s="149"/>
      <c r="BBI59" s="149"/>
      <c r="BBJ59" s="149"/>
      <c r="BBK59" s="149"/>
      <c r="BBL59" s="149"/>
      <c r="BBM59" s="149"/>
      <c r="BBN59" s="149"/>
      <c r="BBO59" s="149"/>
      <c r="BBP59" s="149"/>
      <c r="BBQ59" s="149"/>
      <c r="BBR59" s="149"/>
      <c r="BBS59" s="149"/>
      <c r="BBT59" s="149"/>
      <c r="BBU59" s="149"/>
      <c r="BBV59" s="149"/>
      <c r="BBW59" s="149"/>
      <c r="BBX59" s="149"/>
      <c r="BBY59" s="149"/>
      <c r="BBZ59" s="149"/>
      <c r="BCA59" s="149"/>
      <c r="BCB59" s="149"/>
      <c r="BCC59" s="149"/>
      <c r="BCD59" s="149"/>
      <c r="BCE59" s="149"/>
      <c r="BCF59" s="149"/>
      <c r="BCG59" s="149"/>
      <c r="BCH59" s="149"/>
      <c r="BCI59" s="149"/>
      <c r="BCJ59" s="149"/>
      <c r="BCK59" s="149"/>
      <c r="BCL59" s="149"/>
      <c r="BCM59" s="149"/>
      <c r="BCN59" s="149"/>
      <c r="BCO59" s="149"/>
      <c r="BCP59" s="149"/>
      <c r="BCQ59" s="149"/>
      <c r="BCR59" s="149"/>
      <c r="BCS59" s="149"/>
      <c r="BCT59" s="149"/>
      <c r="BCU59" s="149"/>
      <c r="BCV59" s="149"/>
      <c r="BCW59" s="149"/>
      <c r="BCX59" s="149"/>
      <c r="BCY59" s="149"/>
      <c r="BCZ59" s="149"/>
      <c r="BDA59" s="149"/>
      <c r="BDB59" s="149"/>
      <c r="BDC59" s="149"/>
      <c r="BDD59" s="149"/>
      <c r="BDE59" s="149"/>
      <c r="BDF59" s="149"/>
      <c r="BDG59" s="149"/>
      <c r="BDH59" s="149"/>
      <c r="BDI59" s="149"/>
      <c r="BDJ59" s="149"/>
      <c r="BDK59" s="149"/>
      <c r="BDL59" s="149"/>
      <c r="BDM59" s="149"/>
      <c r="BDN59" s="149"/>
      <c r="BDO59" s="149"/>
      <c r="BDP59" s="149"/>
      <c r="BDQ59" s="149"/>
      <c r="BDR59" s="149"/>
      <c r="BDS59" s="149"/>
      <c r="BDT59" s="149"/>
      <c r="BDU59" s="149"/>
      <c r="BDV59" s="149"/>
      <c r="BDW59" s="149"/>
      <c r="BDX59" s="149"/>
      <c r="BDY59" s="149"/>
      <c r="BDZ59" s="149"/>
      <c r="BEA59" s="149"/>
      <c r="BEB59" s="149"/>
      <c r="BEC59" s="149"/>
      <c r="BED59" s="149"/>
      <c r="BEE59" s="149"/>
      <c r="BEF59" s="149"/>
      <c r="BEG59" s="149"/>
      <c r="BEH59" s="149"/>
      <c r="BEI59" s="149"/>
      <c r="BEJ59" s="149"/>
      <c r="BEK59" s="149"/>
      <c r="BEL59" s="149"/>
      <c r="BEM59" s="149"/>
      <c r="BEN59" s="149"/>
      <c r="BEO59" s="149"/>
      <c r="BEP59" s="149"/>
      <c r="BEQ59" s="149"/>
      <c r="BER59" s="149"/>
      <c r="BES59" s="149"/>
      <c r="BET59" s="149"/>
      <c r="BEU59" s="149"/>
      <c r="BEV59" s="149"/>
      <c r="BEW59" s="149"/>
      <c r="BEX59" s="149"/>
      <c r="BEY59" s="149"/>
      <c r="BEZ59" s="149"/>
      <c r="BFA59" s="149"/>
      <c r="BFB59" s="149"/>
      <c r="BFC59" s="149"/>
      <c r="BFD59" s="149"/>
      <c r="BFE59" s="149"/>
      <c r="BFF59" s="149"/>
      <c r="BFG59" s="149"/>
      <c r="BFH59" s="149"/>
      <c r="BFI59" s="149"/>
      <c r="BFJ59" s="149"/>
      <c r="BFK59" s="149"/>
      <c r="BFL59" s="149"/>
      <c r="BFM59" s="149"/>
      <c r="BFN59" s="149"/>
      <c r="BFO59" s="149"/>
      <c r="BFP59" s="149"/>
      <c r="BFQ59" s="149"/>
      <c r="BFR59" s="149"/>
      <c r="BFS59" s="149"/>
      <c r="BFT59" s="149"/>
      <c r="BFU59" s="149"/>
      <c r="BFV59" s="149"/>
      <c r="BFW59" s="149"/>
      <c r="BFX59" s="149"/>
      <c r="BFY59" s="149"/>
      <c r="BFZ59" s="149"/>
      <c r="BGA59" s="149"/>
      <c r="BGB59" s="149"/>
      <c r="BGC59" s="149"/>
      <c r="BGD59" s="149"/>
      <c r="BGE59" s="149"/>
      <c r="BGF59" s="149"/>
      <c r="BGG59" s="149"/>
      <c r="BGH59" s="149"/>
      <c r="BGI59" s="149"/>
      <c r="BGJ59" s="149"/>
      <c r="BGK59" s="149"/>
      <c r="BGL59" s="149"/>
      <c r="BGM59" s="149"/>
      <c r="BGN59" s="149"/>
      <c r="BGO59" s="149"/>
      <c r="BGP59" s="149"/>
      <c r="BGQ59" s="149"/>
      <c r="BGR59" s="149"/>
      <c r="BGS59" s="149"/>
      <c r="BGT59" s="149"/>
      <c r="BGU59" s="149"/>
      <c r="BGV59" s="149"/>
      <c r="BGW59" s="149"/>
      <c r="BGX59" s="149"/>
      <c r="BGY59" s="149"/>
      <c r="BGZ59" s="149"/>
      <c r="BHA59" s="149"/>
      <c r="BHB59" s="149"/>
      <c r="BHC59" s="149"/>
      <c r="BHD59" s="149"/>
      <c r="BHE59" s="149"/>
      <c r="BHF59" s="149"/>
      <c r="BHG59" s="149"/>
      <c r="BHH59" s="149"/>
      <c r="BHI59" s="149"/>
      <c r="BHJ59" s="149"/>
      <c r="BHK59" s="149"/>
      <c r="BHL59" s="149"/>
      <c r="BHM59" s="149"/>
      <c r="BHN59" s="149"/>
      <c r="BHO59" s="149"/>
      <c r="BHP59" s="149"/>
      <c r="BHQ59" s="149"/>
      <c r="BHR59" s="149"/>
      <c r="BHS59" s="149"/>
      <c r="BHT59" s="149"/>
      <c r="BHU59" s="149"/>
      <c r="BHV59" s="149"/>
      <c r="BHW59" s="149"/>
      <c r="BHX59" s="149"/>
      <c r="BHY59" s="149"/>
      <c r="BHZ59" s="149"/>
      <c r="BIA59" s="149"/>
      <c r="BIB59" s="149"/>
      <c r="BIC59" s="149"/>
      <c r="BID59" s="149"/>
      <c r="BIE59" s="149"/>
      <c r="BIF59" s="149"/>
      <c r="BIG59" s="149"/>
      <c r="BIH59" s="149"/>
      <c r="BII59" s="149"/>
      <c r="BIJ59" s="149"/>
      <c r="BIK59" s="149"/>
      <c r="BIL59" s="149"/>
      <c r="BIM59" s="149"/>
      <c r="BIN59" s="149"/>
      <c r="BIO59" s="149"/>
      <c r="BIP59" s="149"/>
      <c r="BIQ59" s="149"/>
      <c r="BIR59" s="149"/>
      <c r="BIS59" s="149"/>
      <c r="BIT59" s="149"/>
      <c r="BIU59" s="149"/>
      <c r="BIV59" s="149"/>
      <c r="BIW59" s="149"/>
      <c r="BIX59" s="149"/>
      <c r="BIY59" s="149"/>
      <c r="BIZ59" s="149"/>
      <c r="BJA59" s="149"/>
      <c r="BJB59" s="149"/>
      <c r="BJC59" s="149"/>
      <c r="BJD59" s="149"/>
      <c r="BJE59" s="149"/>
      <c r="BJF59" s="149"/>
      <c r="BJG59" s="149"/>
      <c r="BJH59" s="149"/>
      <c r="BJI59" s="149"/>
      <c r="BJJ59" s="149"/>
      <c r="BJK59" s="149"/>
      <c r="BJL59" s="149"/>
      <c r="BJM59" s="149"/>
      <c r="BJN59" s="149"/>
      <c r="BJO59" s="149"/>
      <c r="BJP59" s="149"/>
      <c r="BJQ59" s="149"/>
      <c r="BJR59" s="149"/>
      <c r="BJS59" s="149"/>
      <c r="BJT59" s="149"/>
      <c r="BJU59" s="149"/>
      <c r="BJV59" s="149"/>
      <c r="BJW59" s="149"/>
      <c r="BJX59" s="149"/>
      <c r="BJY59" s="149"/>
      <c r="BJZ59" s="149"/>
      <c r="BKA59" s="149"/>
      <c r="BKB59" s="149"/>
      <c r="BKC59" s="149"/>
      <c r="BKD59" s="149"/>
      <c r="BKE59" s="149"/>
      <c r="BKF59" s="149"/>
      <c r="BKG59" s="149"/>
      <c r="BKH59" s="149"/>
      <c r="BKI59" s="149"/>
      <c r="BKJ59" s="149"/>
      <c r="BKK59" s="149"/>
      <c r="BKL59" s="149"/>
      <c r="BKM59" s="149"/>
      <c r="BKN59" s="149"/>
      <c r="BKO59" s="149"/>
      <c r="BKP59" s="149"/>
      <c r="BKQ59" s="149"/>
      <c r="BKR59" s="149"/>
      <c r="BKS59" s="149"/>
      <c r="BKT59" s="149"/>
      <c r="BKU59" s="149"/>
      <c r="BKV59" s="149"/>
      <c r="BKW59" s="149"/>
      <c r="BKX59" s="149"/>
      <c r="BKY59" s="149"/>
      <c r="BKZ59" s="149"/>
      <c r="BLA59" s="149"/>
      <c r="BLB59" s="149"/>
      <c r="BLC59" s="149"/>
      <c r="BLD59" s="149"/>
      <c r="BLE59" s="149"/>
      <c r="BLF59" s="149"/>
      <c r="BLG59" s="149"/>
      <c r="BLH59" s="149"/>
      <c r="BLI59" s="149"/>
      <c r="BLJ59" s="149"/>
      <c r="BLK59" s="149"/>
      <c r="BLL59" s="149"/>
      <c r="BLM59" s="149"/>
      <c r="BLN59" s="149"/>
      <c r="BLO59" s="149"/>
      <c r="BLP59" s="149"/>
      <c r="BLQ59" s="149"/>
      <c r="BLR59" s="149"/>
      <c r="BLS59" s="149"/>
      <c r="BLT59" s="149"/>
      <c r="BLU59" s="149"/>
      <c r="BLV59" s="149"/>
      <c r="BLW59" s="149"/>
      <c r="BLX59" s="149"/>
      <c r="BLY59" s="149"/>
      <c r="BLZ59" s="149"/>
      <c r="BMA59" s="149"/>
      <c r="BMB59" s="149"/>
      <c r="BMC59" s="149"/>
      <c r="BMD59" s="149"/>
      <c r="BME59" s="149"/>
      <c r="BMF59" s="149"/>
      <c r="BMG59" s="149"/>
      <c r="BMH59" s="149"/>
      <c r="BMI59" s="149"/>
      <c r="BMJ59" s="149"/>
      <c r="BMK59" s="149"/>
      <c r="BML59" s="149"/>
      <c r="BMM59" s="149"/>
      <c r="BMN59" s="149"/>
      <c r="BMO59" s="149"/>
      <c r="BMP59" s="149"/>
      <c r="BMQ59" s="149"/>
      <c r="BMR59" s="149"/>
      <c r="BMS59" s="149"/>
      <c r="BMT59" s="149"/>
      <c r="BMU59" s="149"/>
      <c r="BMV59" s="149"/>
      <c r="BMW59" s="149"/>
      <c r="BMX59" s="149"/>
      <c r="BMY59" s="149"/>
      <c r="BMZ59" s="149"/>
      <c r="BNA59" s="149"/>
      <c r="BNB59" s="149"/>
      <c r="BNC59" s="149"/>
      <c r="BND59" s="149"/>
      <c r="BNE59" s="149"/>
      <c r="BNF59" s="149"/>
      <c r="BNG59" s="149"/>
      <c r="BNH59" s="149"/>
      <c r="BNI59" s="149"/>
      <c r="BNJ59" s="149"/>
      <c r="BNK59" s="149"/>
      <c r="BNL59" s="149"/>
      <c r="BNM59" s="149"/>
      <c r="BNN59" s="149"/>
      <c r="BNO59" s="149"/>
      <c r="BNP59" s="149"/>
      <c r="BNQ59" s="149"/>
      <c r="BNR59" s="149"/>
      <c r="BNS59" s="149"/>
      <c r="BNT59" s="149"/>
      <c r="BNU59" s="149"/>
      <c r="BNV59" s="149"/>
      <c r="BNW59" s="149"/>
      <c r="BNX59" s="149"/>
      <c r="BNY59" s="149"/>
      <c r="BNZ59" s="149"/>
      <c r="BOA59" s="149"/>
      <c r="BOB59" s="149"/>
      <c r="BOC59" s="149"/>
      <c r="BOD59" s="149"/>
      <c r="BOE59" s="149"/>
      <c r="BOF59" s="149"/>
      <c r="BOG59" s="149"/>
      <c r="BOH59" s="149"/>
      <c r="BOI59" s="149"/>
      <c r="BOJ59" s="149"/>
      <c r="BOK59" s="149"/>
      <c r="BOL59" s="149"/>
      <c r="BOM59" s="149"/>
      <c r="BON59" s="149"/>
      <c r="BOO59" s="149"/>
      <c r="BOP59" s="149"/>
      <c r="BOQ59" s="149"/>
      <c r="BOR59" s="149"/>
      <c r="BOS59" s="149"/>
      <c r="BOT59" s="149"/>
      <c r="BOU59" s="149"/>
      <c r="BOV59" s="149"/>
      <c r="BOW59" s="149"/>
      <c r="BOX59" s="149"/>
      <c r="BOY59" s="149"/>
      <c r="BOZ59" s="149"/>
      <c r="BPA59" s="149"/>
      <c r="BPB59" s="149"/>
      <c r="BPC59" s="149"/>
      <c r="BPD59" s="149"/>
      <c r="BPE59" s="149"/>
      <c r="BPF59" s="149"/>
      <c r="BPG59" s="149"/>
      <c r="BPH59" s="149"/>
      <c r="BPI59" s="149"/>
      <c r="BPJ59" s="149"/>
      <c r="BPK59" s="149"/>
      <c r="BPL59" s="149"/>
      <c r="BPM59" s="149"/>
      <c r="BPN59" s="149"/>
      <c r="BPO59" s="149"/>
      <c r="BPP59" s="149"/>
      <c r="BPQ59" s="149"/>
      <c r="BPR59" s="149"/>
      <c r="BPS59" s="149"/>
      <c r="BPT59" s="149"/>
      <c r="BPU59" s="149"/>
      <c r="BPV59" s="149"/>
      <c r="BPW59" s="149"/>
      <c r="BPX59" s="149"/>
      <c r="BPY59" s="149"/>
      <c r="BPZ59" s="149"/>
      <c r="BQA59" s="149"/>
      <c r="BQB59" s="149"/>
      <c r="BQC59" s="149"/>
      <c r="BQD59" s="149"/>
      <c r="BQE59" s="149"/>
      <c r="BQF59" s="149"/>
      <c r="BQG59" s="149"/>
      <c r="BQH59" s="149"/>
      <c r="BQI59" s="149"/>
      <c r="BQJ59" s="149"/>
      <c r="BQK59" s="149"/>
      <c r="BQL59" s="149"/>
      <c r="BQM59" s="149"/>
      <c r="BQN59" s="149"/>
      <c r="BQO59" s="149"/>
      <c r="BQP59" s="149"/>
      <c r="BQQ59" s="149"/>
      <c r="BQR59" s="149"/>
      <c r="BQS59" s="149"/>
      <c r="BQT59" s="149"/>
      <c r="BQU59" s="149"/>
      <c r="BQV59" s="149"/>
      <c r="BQW59" s="149"/>
      <c r="BQX59" s="149"/>
      <c r="BQY59" s="149"/>
      <c r="BQZ59" s="149"/>
      <c r="BRA59" s="149"/>
      <c r="BRB59" s="149"/>
      <c r="BRC59" s="149"/>
      <c r="BRD59" s="149"/>
      <c r="BRE59" s="149"/>
      <c r="BRF59" s="149"/>
      <c r="BRG59" s="149"/>
      <c r="BRH59" s="149"/>
      <c r="BRI59" s="149"/>
      <c r="BRJ59" s="149"/>
      <c r="BRK59" s="149"/>
      <c r="BRL59" s="149"/>
      <c r="BRM59" s="149"/>
      <c r="BRN59" s="149"/>
      <c r="BRO59" s="149"/>
      <c r="BRP59" s="149"/>
      <c r="BRQ59" s="149"/>
      <c r="BRR59" s="149"/>
      <c r="BRS59" s="149"/>
      <c r="BRT59" s="149"/>
      <c r="BRU59" s="149"/>
      <c r="BRV59" s="149"/>
      <c r="BRW59" s="149"/>
      <c r="BRX59" s="149"/>
      <c r="BRY59" s="149"/>
      <c r="BRZ59" s="149"/>
      <c r="BSA59" s="149"/>
      <c r="BSB59" s="149"/>
      <c r="BSC59" s="149"/>
      <c r="BSD59" s="149"/>
      <c r="BSE59" s="149"/>
      <c r="BSF59" s="149"/>
      <c r="BSG59" s="149"/>
      <c r="BSH59" s="149"/>
      <c r="BSI59" s="149"/>
      <c r="BSJ59" s="149"/>
      <c r="BSK59" s="149"/>
      <c r="BSL59" s="149"/>
      <c r="BSM59" s="149"/>
      <c r="BSN59" s="149"/>
      <c r="BSO59" s="149"/>
      <c r="BSP59" s="149"/>
      <c r="BSQ59" s="149"/>
      <c r="BSR59" s="149"/>
      <c r="BSS59" s="149"/>
      <c r="BST59" s="149"/>
      <c r="BSU59" s="149"/>
      <c r="BSV59" s="149"/>
      <c r="BSW59" s="149"/>
      <c r="BSX59" s="149"/>
      <c r="BSY59" s="149"/>
      <c r="BSZ59" s="149"/>
      <c r="BTA59" s="149"/>
      <c r="BTB59" s="149"/>
      <c r="BTC59" s="149"/>
      <c r="BTD59" s="149"/>
      <c r="BTE59" s="149"/>
      <c r="BTF59" s="149"/>
      <c r="BTG59" s="149"/>
      <c r="BTH59" s="149"/>
      <c r="BTI59" s="149"/>
      <c r="BTJ59" s="149"/>
      <c r="BTK59" s="149"/>
      <c r="BTL59" s="149"/>
      <c r="BTM59" s="149"/>
      <c r="BTN59" s="149"/>
      <c r="BTO59" s="149"/>
      <c r="BTP59" s="149"/>
      <c r="BTQ59" s="149"/>
      <c r="BTR59" s="149"/>
      <c r="BTS59" s="149"/>
      <c r="BTT59" s="149"/>
      <c r="BTU59" s="149"/>
      <c r="BTV59" s="149"/>
      <c r="BTW59" s="149"/>
      <c r="BTX59" s="149"/>
      <c r="BTY59" s="149"/>
      <c r="BTZ59" s="149"/>
      <c r="BUA59" s="149"/>
      <c r="BUB59" s="149"/>
      <c r="BUC59" s="149"/>
      <c r="BUD59" s="149"/>
      <c r="BUE59" s="149"/>
      <c r="BUF59" s="149"/>
      <c r="BUG59" s="149"/>
      <c r="BUH59" s="149"/>
      <c r="BUI59" s="149"/>
      <c r="BUJ59" s="149"/>
      <c r="BUK59" s="149"/>
      <c r="BUL59" s="149"/>
      <c r="BUM59" s="149"/>
      <c r="BUN59" s="149"/>
      <c r="BUO59" s="149"/>
      <c r="BUP59" s="149"/>
      <c r="BUQ59" s="149"/>
      <c r="BUR59" s="149"/>
      <c r="BUS59" s="149"/>
      <c r="BUT59" s="149"/>
      <c r="BUU59" s="149"/>
      <c r="BUV59" s="149"/>
      <c r="BUW59" s="149"/>
      <c r="BUX59" s="149"/>
      <c r="BUY59" s="149"/>
      <c r="BUZ59" s="149"/>
      <c r="BVA59" s="149"/>
      <c r="BVB59" s="149"/>
      <c r="BVC59" s="149"/>
      <c r="BVD59" s="149"/>
      <c r="BVE59" s="149"/>
      <c r="BVF59" s="149"/>
      <c r="BVG59" s="149"/>
      <c r="BVH59" s="149"/>
      <c r="BVI59" s="149"/>
      <c r="BVJ59" s="149"/>
      <c r="BVK59" s="149"/>
      <c r="BVL59" s="149"/>
      <c r="BVM59" s="149"/>
      <c r="BVN59" s="149"/>
      <c r="BVO59" s="149"/>
      <c r="BVP59" s="149"/>
      <c r="BVQ59" s="149"/>
      <c r="BVR59" s="149"/>
      <c r="BVS59" s="149"/>
      <c r="BVT59" s="149"/>
      <c r="BVU59" s="149"/>
      <c r="BVV59" s="149"/>
      <c r="BVW59" s="149"/>
      <c r="BVX59" s="149"/>
      <c r="BVY59" s="149"/>
      <c r="BVZ59" s="149"/>
      <c r="BWA59" s="149"/>
      <c r="BWB59" s="149"/>
      <c r="BWC59" s="149"/>
      <c r="BWD59" s="149"/>
      <c r="BWE59" s="149"/>
      <c r="BWF59" s="149"/>
      <c r="BWG59" s="149"/>
      <c r="BWH59" s="149"/>
      <c r="BWI59" s="149"/>
      <c r="BWJ59" s="149"/>
      <c r="BWK59" s="149"/>
      <c r="BWL59" s="149"/>
      <c r="BWM59" s="149"/>
      <c r="BWN59" s="149"/>
      <c r="BWO59" s="149"/>
      <c r="BWP59" s="149"/>
      <c r="BWQ59" s="149"/>
      <c r="BWR59" s="149"/>
      <c r="BWS59" s="149"/>
      <c r="BWT59" s="149"/>
      <c r="BWU59" s="149"/>
      <c r="BWV59" s="149"/>
      <c r="BWW59" s="149"/>
      <c r="BWX59" s="149"/>
      <c r="BWY59" s="149"/>
      <c r="BWZ59" s="149"/>
      <c r="BXA59" s="149"/>
      <c r="BXB59" s="149"/>
      <c r="BXC59" s="149"/>
      <c r="BXD59" s="149"/>
      <c r="BXE59" s="149"/>
      <c r="BXF59" s="149"/>
      <c r="BXG59" s="149"/>
      <c r="BXH59" s="149"/>
      <c r="BXI59" s="149"/>
      <c r="BXJ59" s="149"/>
      <c r="BXK59" s="149"/>
      <c r="BXL59" s="149"/>
      <c r="BXM59" s="149"/>
      <c r="BXN59" s="149"/>
      <c r="BXO59" s="149"/>
      <c r="BXP59" s="149"/>
      <c r="BXQ59" s="149"/>
      <c r="BXR59" s="149"/>
      <c r="BXS59" s="149"/>
      <c r="BXT59" s="149"/>
      <c r="BXU59" s="149"/>
      <c r="BXV59" s="149"/>
      <c r="BXW59" s="149"/>
      <c r="BXX59" s="149"/>
      <c r="BXY59" s="149"/>
      <c r="BXZ59" s="149"/>
      <c r="BYA59" s="149"/>
      <c r="BYB59" s="149"/>
      <c r="BYC59" s="149"/>
      <c r="BYD59" s="149"/>
      <c r="BYE59" s="149"/>
      <c r="BYF59" s="149"/>
      <c r="BYG59" s="149"/>
      <c r="BYH59" s="149"/>
      <c r="BYI59" s="149"/>
      <c r="BYJ59" s="149"/>
      <c r="BYK59" s="149"/>
      <c r="BYL59" s="149"/>
      <c r="BYM59" s="149"/>
      <c r="BYN59" s="149"/>
      <c r="BYO59" s="149"/>
      <c r="BYP59" s="149"/>
      <c r="BYQ59" s="149"/>
      <c r="BYR59" s="149"/>
      <c r="BYS59" s="149"/>
      <c r="BYT59" s="149"/>
      <c r="BYU59" s="149"/>
      <c r="BYV59" s="149"/>
      <c r="BYW59" s="149"/>
      <c r="BYX59" s="149"/>
      <c r="BYY59" s="149"/>
      <c r="BYZ59" s="149"/>
      <c r="BZA59" s="149"/>
      <c r="BZB59" s="149"/>
      <c r="BZC59" s="149"/>
      <c r="BZD59" s="149"/>
      <c r="BZE59" s="149"/>
      <c r="BZF59" s="149"/>
      <c r="BZG59" s="149"/>
      <c r="BZH59" s="149"/>
      <c r="BZI59" s="149"/>
      <c r="BZJ59" s="149"/>
      <c r="BZK59" s="149"/>
      <c r="BZL59" s="149"/>
      <c r="BZM59" s="149"/>
      <c r="BZN59" s="149"/>
      <c r="BZO59" s="149"/>
      <c r="BZP59" s="149"/>
      <c r="BZQ59" s="149"/>
      <c r="BZR59" s="149"/>
      <c r="BZS59" s="149"/>
      <c r="BZT59" s="149"/>
      <c r="BZU59" s="149"/>
      <c r="BZV59" s="149"/>
      <c r="BZW59" s="149"/>
      <c r="BZX59" s="149"/>
      <c r="BZY59" s="149"/>
      <c r="BZZ59" s="149"/>
      <c r="CAA59" s="149"/>
      <c r="CAB59" s="149"/>
      <c r="CAC59" s="149"/>
      <c r="CAD59" s="149"/>
      <c r="CAE59" s="149"/>
      <c r="CAF59" s="149"/>
      <c r="CAG59" s="149"/>
      <c r="CAH59" s="149"/>
      <c r="CAI59" s="149"/>
      <c r="CAJ59" s="149"/>
      <c r="CAK59" s="149"/>
      <c r="CAL59" s="149"/>
      <c r="CAM59" s="149"/>
      <c r="CAN59" s="149"/>
      <c r="CAO59" s="149"/>
      <c r="CAP59" s="149"/>
      <c r="CAQ59" s="149"/>
      <c r="CAR59" s="149"/>
      <c r="CAS59" s="149"/>
      <c r="CAT59" s="149"/>
      <c r="CAU59" s="149"/>
      <c r="CAV59" s="149"/>
      <c r="CAW59" s="149"/>
      <c r="CAX59" s="149"/>
      <c r="CAY59" s="149"/>
      <c r="CAZ59" s="149"/>
      <c r="CBA59" s="149"/>
      <c r="CBB59" s="149"/>
      <c r="CBC59" s="149"/>
      <c r="CBD59" s="149"/>
      <c r="CBE59" s="149"/>
      <c r="CBF59" s="149"/>
      <c r="CBG59" s="149"/>
      <c r="CBH59" s="149"/>
      <c r="CBI59" s="149"/>
      <c r="CBJ59" s="149"/>
      <c r="CBK59" s="149"/>
      <c r="CBL59" s="149"/>
      <c r="CBM59" s="149"/>
      <c r="CBN59" s="149"/>
      <c r="CBO59" s="149"/>
      <c r="CBP59" s="149"/>
      <c r="CBQ59" s="149"/>
      <c r="CBR59" s="149"/>
      <c r="CBS59" s="149"/>
      <c r="CBT59" s="149"/>
      <c r="CBU59" s="149"/>
      <c r="CBV59" s="149"/>
      <c r="CBW59" s="149"/>
      <c r="CBX59" s="149"/>
      <c r="CBY59" s="149"/>
      <c r="CBZ59" s="149"/>
      <c r="CCA59" s="149"/>
      <c r="CCB59" s="149"/>
      <c r="CCC59" s="149"/>
      <c r="CCD59" s="149"/>
      <c r="CCE59" s="149"/>
      <c r="CCF59" s="149"/>
      <c r="CCG59" s="149"/>
      <c r="CCH59" s="149"/>
      <c r="CCI59" s="149"/>
      <c r="CCJ59" s="149"/>
      <c r="CCK59" s="149"/>
      <c r="CCL59" s="149"/>
      <c r="CCM59" s="149"/>
      <c r="CCN59" s="149"/>
      <c r="CCO59" s="149"/>
      <c r="CCP59" s="149"/>
      <c r="CCQ59" s="149"/>
      <c r="CCR59" s="149"/>
      <c r="CCS59" s="149"/>
      <c r="CCT59" s="149"/>
      <c r="CCU59" s="149"/>
      <c r="CCV59" s="149"/>
      <c r="CCW59" s="149"/>
      <c r="CCX59" s="149"/>
      <c r="CCY59" s="149"/>
      <c r="CCZ59" s="149"/>
      <c r="CDA59" s="149"/>
      <c r="CDB59" s="149"/>
      <c r="CDC59" s="149"/>
      <c r="CDD59" s="149"/>
      <c r="CDE59" s="149"/>
      <c r="CDF59" s="149"/>
      <c r="CDG59" s="149"/>
      <c r="CDH59" s="149"/>
      <c r="CDI59" s="149"/>
      <c r="CDJ59" s="149"/>
      <c r="CDK59" s="149"/>
      <c r="CDL59" s="149"/>
      <c r="CDM59" s="149"/>
      <c r="CDN59" s="149"/>
      <c r="CDO59" s="149"/>
      <c r="CDP59" s="149"/>
      <c r="CDQ59" s="149"/>
      <c r="CDR59" s="149"/>
      <c r="CDS59" s="149"/>
      <c r="CDT59" s="149"/>
      <c r="CDU59" s="149"/>
      <c r="CDV59" s="149"/>
      <c r="CDW59" s="149"/>
      <c r="CDX59" s="149"/>
      <c r="CDY59" s="149"/>
      <c r="CDZ59" s="149"/>
      <c r="CEA59" s="149"/>
      <c r="CEB59" s="149"/>
      <c r="CEC59" s="149"/>
      <c r="CED59" s="149"/>
      <c r="CEE59" s="149"/>
      <c r="CEF59" s="149"/>
      <c r="CEG59" s="149"/>
      <c r="CEH59" s="149"/>
      <c r="CEI59" s="149"/>
      <c r="CEJ59" s="149"/>
      <c r="CEK59" s="149"/>
      <c r="CEL59" s="149"/>
      <c r="CEM59" s="149"/>
      <c r="CEN59" s="149"/>
      <c r="CEO59" s="149"/>
      <c r="CEP59" s="149"/>
      <c r="CEQ59" s="149"/>
      <c r="CER59" s="149"/>
      <c r="CES59" s="149"/>
      <c r="CET59" s="149"/>
      <c r="CEU59" s="149"/>
      <c r="CEV59" s="149"/>
      <c r="CEW59" s="149"/>
      <c r="CEX59" s="149"/>
      <c r="CEY59" s="149"/>
      <c r="CEZ59" s="149"/>
      <c r="CFA59" s="149"/>
      <c r="CFB59" s="149"/>
      <c r="CFC59" s="149"/>
      <c r="CFD59" s="149"/>
      <c r="CFE59" s="149"/>
      <c r="CFF59" s="149"/>
      <c r="CFG59" s="149"/>
      <c r="CFH59" s="149"/>
      <c r="CFI59" s="149"/>
      <c r="CFJ59" s="149"/>
      <c r="CFK59" s="149"/>
      <c r="CFL59" s="149"/>
      <c r="CFM59" s="149"/>
      <c r="CFN59" s="149"/>
      <c r="CFO59" s="149"/>
      <c r="CFP59" s="149"/>
      <c r="CFQ59" s="149"/>
      <c r="CFR59" s="149"/>
      <c r="CFS59" s="149"/>
      <c r="CFT59" s="149"/>
      <c r="CFU59" s="149"/>
      <c r="CFV59" s="149"/>
      <c r="CFW59" s="149"/>
      <c r="CFX59" s="149"/>
      <c r="CFY59" s="149"/>
      <c r="CFZ59" s="149"/>
      <c r="CGA59" s="149"/>
      <c r="CGB59" s="149"/>
      <c r="CGC59" s="149"/>
      <c r="CGD59" s="149"/>
      <c r="CGE59" s="149"/>
      <c r="CGF59" s="149"/>
      <c r="CGG59" s="149"/>
      <c r="CGH59" s="149"/>
      <c r="CGI59" s="149"/>
      <c r="CGJ59" s="149"/>
      <c r="CGK59" s="149"/>
      <c r="CGL59" s="149"/>
      <c r="CGM59" s="149"/>
      <c r="CGN59" s="149"/>
      <c r="CGO59" s="149"/>
      <c r="CGP59" s="149"/>
      <c r="CGQ59" s="149"/>
      <c r="CGR59" s="149"/>
      <c r="CGS59" s="149"/>
      <c r="CGT59" s="149"/>
      <c r="CGU59" s="149"/>
      <c r="CGV59" s="149"/>
      <c r="CGW59" s="149"/>
      <c r="CGX59" s="149"/>
      <c r="CGY59" s="149"/>
      <c r="CGZ59" s="149"/>
      <c r="CHA59" s="149"/>
      <c r="CHB59" s="149"/>
      <c r="CHC59" s="149"/>
      <c r="CHD59" s="149"/>
      <c r="CHE59" s="149"/>
      <c r="CHF59" s="149"/>
      <c r="CHG59" s="149"/>
      <c r="CHH59" s="149"/>
      <c r="CHI59" s="149"/>
      <c r="CHJ59" s="149"/>
      <c r="CHK59" s="149"/>
      <c r="CHL59" s="149"/>
      <c r="CHM59" s="149"/>
      <c r="CHN59" s="149"/>
      <c r="CHO59" s="149"/>
      <c r="CHP59" s="149"/>
      <c r="CHQ59" s="149"/>
      <c r="CHR59" s="149"/>
      <c r="CHS59" s="149"/>
      <c r="CHT59" s="149"/>
      <c r="CHU59" s="149"/>
      <c r="CHV59" s="149"/>
      <c r="CHW59" s="149"/>
      <c r="CHX59" s="149"/>
      <c r="CHY59" s="149"/>
      <c r="CHZ59" s="149"/>
      <c r="CIA59" s="149"/>
      <c r="CIB59" s="149"/>
      <c r="CIC59" s="149"/>
      <c r="CID59" s="149"/>
      <c r="CIE59" s="149"/>
      <c r="CIF59" s="149"/>
      <c r="CIG59" s="149"/>
      <c r="CIH59" s="149"/>
      <c r="CII59" s="149"/>
      <c r="CIJ59" s="149"/>
      <c r="CIK59" s="149"/>
      <c r="CIL59" s="149"/>
      <c r="CIM59" s="149"/>
      <c r="CIN59" s="149"/>
      <c r="CIO59" s="149"/>
      <c r="CIP59" s="149"/>
      <c r="CIQ59" s="149"/>
      <c r="CIR59" s="149"/>
      <c r="CIS59" s="149"/>
      <c r="CIT59" s="149"/>
      <c r="CIU59" s="149"/>
      <c r="CIV59" s="149"/>
      <c r="CIW59" s="149"/>
      <c r="CIX59" s="149"/>
      <c r="CIY59" s="149"/>
      <c r="CIZ59" s="149"/>
      <c r="CJA59" s="149"/>
      <c r="CJB59" s="149"/>
      <c r="CJC59" s="149"/>
      <c r="CJD59" s="149"/>
      <c r="CJE59" s="149"/>
      <c r="CJF59" s="149"/>
      <c r="CJG59" s="149"/>
      <c r="CJH59" s="149"/>
      <c r="CJI59" s="149"/>
      <c r="CJJ59" s="149"/>
      <c r="CJK59" s="149"/>
      <c r="CJL59" s="149"/>
      <c r="CJM59" s="149"/>
      <c r="CJN59" s="149"/>
      <c r="CJO59" s="149"/>
      <c r="CJP59" s="149"/>
      <c r="CJQ59" s="149"/>
      <c r="CJR59" s="149"/>
      <c r="CJS59" s="149"/>
      <c r="CJT59" s="149"/>
      <c r="CJU59" s="149"/>
      <c r="CJV59" s="149"/>
      <c r="CJW59" s="149"/>
      <c r="CJX59" s="149"/>
      <c r="CJY59" s="149"/>
      <c r="CJZ59" s="149"/>
      <c r="CKA59" s="149"/>
      <c r="CKB59" s="149"/>
      <c r="CKC59" s="149"/>
      <c r="CKD59" s="149"/>
      <c r="CKE59" s="149"/>
      <c r="CKF59" s="149"/>
      <c r="CKG59" s="149"/>
      <c r="CKH59" s="149"/>
      <c r="CKI59" s="149"/>
      <c r="CKJ59" s="149"/>
      <c r="CKK59" s="149"/>
      <c r="CKL59" s="149"/>
      <c r="CKM59" s="149"/>
      <c r="CKN59" s="149"/>
      <c r="CKO59" s="149"/>
      <c r="CKP59" s="149"/>
      <c r="CKQ59" s="149"/>
      <c r="CKR59" s="149"/>
      <c r="CKS59" s="149"/>
      <c r="CKT59" s="149"/>
      <c r="CKU59" s="149"/>
      <c r="CKV59" s="149"/>
      <c r="CKW59" s="149"/>
      <c r="CKX59" s="149"/>
      <c r="CKY59" s="149"/>
      <c r="CKZ59" s="149"/>
      <c r="CLA59" s="149"/>
      <c r="CLB59" s="149"/>
      <c r="CLC59" s="149"/>
      <c r="CLD59" s="149"/>
      <c r="CLE59" s="149"/>
      <c r="CLF59" s="149"/>
      <c r="CLG59" s="149"/>
      <c r="CLH59" s="149"/>
      <c r="CLI59" s="149"/>
      <c r="CLJ59" s="149"/>
      <c r="CLK59" s="149"/>
      <c r="CLL59" s="149"/>
      <c r="CLM59" s="149"/>
      <c r="CLN59" s="149"/>
      <c r="CLO59" s="149"/>
      <c r="CLP59" s="149"/>
      <c r="CLQ59" s="149"/>
      <c r="CLR59" s="149"/>
      <c r="CLS59" s="149"/>
      <c r="CLT59" s="149"/>
      <c r="CLU59" s="149"/>
      <c r="CLV59" s="149"/>
      <c r="CLW59" s="149"/>
      <c r="CLX59" s="149"/>
      <c r="CLY59" s="149"/>
      <c r="CLZ59" s="149"/>
      <c r="CMA59" s="149"/>
      <c r="CMB59" s="149"/>
      <c r="CMC59" s="149"/>
      <c r="CMD59" s="149"/>
      <c r="CME59" s="149"/>
      <c r="CMF59" s="149"/>
      <c r="CMG59" s="149"/>
      <c r="CMH59" s="149"/>
      <c r="CMI59" s="149"/>
      <c r="CMJ59" s="149"/>
      <c r="CMK59" s="149"/>
      <c r="CML59" s="149"/>
      <c r="CMM59" s="149"/>
      <c r="CMN59" s="149"/>
      <c r="CMO59" s="149"/>
      <c r="CMP59" s="149"/>
      <c r="CMQ59" s="149"/>
      <c r="CMR59" s="149"/>
      <c r="CMS59" s="149"/>
      <c r="CMT59" s="149"/>
      <c r="CMU59" s="149"/>
      <c r="CMV59" s="149"/>
      <c r="CMW59" s="149"/>
      <c r="CMX59" s="149"/>
      <c r="CMY59" s="149"/>
      <c r="CMZ59" s="149"/>
      <c r="CNA59" s="149"/>
      <c r="CNB59" s="149"/>
      <c r="CNC59" s="149"/>
      <c r="CND59" s="149"/>
      <c r="CNE59" s="149"/>
      <c r="CNF59" s="149"/>
      <c r="CNG59" s="149"/>
      <c r="CNH59" s="149"/>
      <c r="CNI59" s="149"/>
      <c r="CNJ59" s="149"/>
      <c r="CNK59" s="149"/>
      <c r="CNL59" s="149"/>
      <c r="CNM59" s="149"/>
      <c r="CNN59" s="149"/>
      <c r="CNO59" s="149"/>
      <c r="CNP59" s="149"/>
      <c r="CNQ59" s="149"/>
      <c r="CNR59" s="149"/>
      <c r="CNS59" s="149"/>
      <c r="CNT59" s="149"/>
      <c r="CNU59" s="149"/>
      <c r="CNV59" s="149"/>
      <c r="CNW59" s="149"/>
      <c r="CNX59" s="149"/>
      <c r="CNY59" s="149"/>
      <c r="CNZ59" s="149"/>
      <c r="COA59" s="149"/>
      <c r="COB59" s="149"/>
      <c r="COC59" s="149"/>
      <c r="COD59" s="149"/>
      <c r="COE59" s="149"/>
      <c r="COF59" s="149"/>
      <c r="COG59" s="149"/>
      <c r="COH59" s="149"/>
      <c r="COI59" s="149"/>
      <c r="COJ59" s="149"/>
      <c r="COK59" s="149"/>
      <c r="COL59" s="149"/>
      <c r="COM59" s="149"/>
      <c r="CON59" s="149"/>
      <c r="COO59" s="149"/>
      <c r="COP59" s="149"/>
      <c r="COQ59" s="149"/>
      <c r="COR59" s="149"/>
      <c r="COS59" s="149"/>
      <c r="COT59" s="149"/>
      <c r="COU59" s="149"/>
      <c r="COV59" s="149"/>
      <c r="COW59" s="149"/>
      <c r="COX59" s="149"/>
      <c r="COY59" s="149"/>
      <c r="COZ59" s="149"/>
      <c r="CPA59" s="149"/>
      <c r="CPB59" s="149"/>
      <c r="CPC59" s="149"/>
      <c r="CPD59" s="149"/>
      <c r="CPE59" s="149"/>
      <c r="CPF59" s="149"/>
      <c r="CPG59" s="149"/>
      <c r="CPH59" s="149"/>
      <c r="CPI59" s="149"/>
      <c r="CPJ59" s="149"/>
      <c r="CPK59" s="149"/>
      <c r="CPL59" s="149"/>
      <c r="CPM59" s="149"/>
      <c r="CPN59" s="149"/>
      <c r="CPO59" s="149"/>
      <c r="CPP59" s="149"/>
      <c r="CPQ59" s="149"/>
      <c r="CPR59" s="149"/>
      <c r="CPS59" s="149"/>
      <c r="CPT59" s="149"/>
      <c r="CPU59" s="149"/>
      <c r="CPV59" s="149"/>
      <c r="CPW59" s="149"/>
      <c r="CPX59" s="149"/>
      <c r="CPY59" s="149"/>
      <c r="CPZ59" s="149"/>
      <c r="CQA59" s="149"/>
      <c r="CQB59" s="149"/>
      <c r="CQC59" s="149"/>
      <c r="CQD59" s="149"/>
      <c r="CQE59" s="149"/>
      <c r="CQF59" s="149"/>
      <c r="CQG59" s="149"/>
      <c r="CQH59" s="149"/>
      <c r="CQI59" s="149"/>
      <c r="CQJ59" s="149"/>
      <c r="CQK59" s="149"/>
      <c r="CQL59" s="149"/>
      <c r="CQM59" s="149"/>
      <c r="CQN59" s="149"/>
      <c r="CQO59" s="149"/>
      <c r="CQP59" s="149"/>
      <c r="CQQ59" s="149"/>
      <c r="CQR59" s="149"/>
      <c r="CQS59" s="149"/>
      <c r="CQT59" s="149"/>
      <c r="CQU59" s="149"/>
      <c r="CQV59" s="149"/>
      <c r="CQW59" s="149"/>
      <c r="CQX59" s="149"/>
      <c r="CQY59" s="149"/>
      <c r="CQZ59" s="149"/>
      <c r="CRA59" s="149"/>
      <c r="CRB59" s="149"/>
      <c r="CRC59" s="149"/>
      <c r="CRD59" s="149"/>
      <c r="CRE59" s="149"/>
      <c r="CRF59" s="149"/>
      <c r="CRG59" s="149"/>
      <c r="CRH59" s="149"/>
      <c r="CRI59" s="149"/>
      <c r="CRJ59" s="149"/>
      <c r="CRK59" s="149"/>
      <c r="CRL59" s="149"/>
      <c r="CRM59" s="149"/>
      <c r="CRN59" s="149"/>
      <c r="CRO59" s="149"/>
      <c r="CRP59" s="149"/>
      <c r="CRQ59" s="149"/>
      <c r="CRR59" s="149"/>
      <c r="CRS59" s="149"/>
      <c r="CRT59" s="149"/>
      <c r="CRU59" s="149"/>
      <c r="CRV59" s="149"/>
      <c r="CRW59" s="149"/>
      <c r="CRX59" s="149"/>
      <c r="CRY59" s="149"/>
      <c r="CRZ59" s="149"/>
      <c r="CSA59" s="149"/>
      <c r="CSB59" s="149"/>
      <c r="CSC59" s="149"/>
      <c r="CSD59" s="149"/>
      <c r="CSE59" s="149"/>
      <c r="CSF59" s="149"/>
      <c r="CSG59" s="149"/>
      <c r="CSH59" s="149"/>
      <c r="CSI59" s="149"/>
      <c r="CSJ59" s="149"/>
      <c r="CSK59" s="149"/>
      <c r="CSL59" s="149"/>
      <c r="CSM59" s="149"/>
      <c r="CSN59" s="149"/>
      <c r="CSO59" s="149"/>
      <c r="CSP59" s="149"/>
      <c r="CSQ59" s="149"/>
      <c r="CSR59" s="149"/>
      <c r="CSS59" s="149"/>
      <c r="CST59" s="149"/>
      <c r="CSU59" s="149"/>
      <c r="CSV59" s="149"/>
      <c r="CSW59" s="149"/>
      <c r="CSX59" s="149"/>
      <c r="CSY59" s="149"/>
      <c r="CSZ59" s="149"/>
      <c r="CTA59" s="149"/>
      <c r="CTB59" s="149"/>
      <c r="CTC59" s="149"/>
      <c r="CTD59" s="149"/>
      <c r="CTE59" s="149"/>
      <c r="CTF59" s="149"/>
      <c r="CTG59" s="149"/>
      <c r="CTH59" s="149"/>
      <c r="CTI59" s="149"/>
      <c r="CTJ59" s="149"/>
      <c r="CTK59" s="149"/>
      <c r="CTL59" s="149"/>
      <c r="CTM59" s="149"/>
      <c r="CTN59" s="149"/>
      <c r="CTO59" s="149"/>
      <c r="CTP59" s="149"/>
      <c r="CTQ59" s="149"/>
      <c r="CTR59" s="149"/>
      <c r="CTS59" s="149"/>
      <c r="CTT59" s="149"/>
      <c r="CTU59" s="149"/>
      <c r="CTV59" s="149"/>
      <c r="CTW59" s="149"/>
      <c r="CTX59" s="149"/>
      <c r="CTY59" s="149"/>
      <c r="CTZ59" s="149"/>
      <c r="CUA59" s="149"/>
      <c r="CUB59" s="149"/>
      <c r="CUC59" s="149"/>
      <c r="CUD59" s="149"/>
      <c r="CUE59" s="149"/>
      <c r="CUF59" s="149"/>
      <c r="CUG59" s="149"/>
      <c r="CUH59" s="149"/>
      <c r="CUI59" s="149"/>
      <c r="CUJ59" s="149"/>
      <c r="CUK59" s="149"/>
      <c r="CUL59" s="149"/>
      <c r="CUM59" s="149"/>
      <c r="CUN59" s="149"/>
      <c r="CUO59" s="149"/>
      <c r="CUP59" s="149"/>
      <c r="CUQ59" s="149"/>
      <c r="CUR59" s="149"/>
      <c r="CUS59" s="149"/>
      <c r="CUT59" s="149"/>
      <c r="CUU59" s="149"/>
      <c r="CUV59" s="149"/>
      <c r="CUW59" s="149"/>
      <c r="CUX59" s="149"/>
      <c r="CUY59" s="149"/>
      <c r="CUZ59" s="149"/>
      <c r="CVA59" s="149"/>
      <c r="CVB59" s="149"/>
      <c r="CVC59" s="149"/>
      <c r="CVD59" s="149"/>
      <c r="CVE59" s="149"/>
      <c r="CVF59" s="149"/>
      <c r="CVG59" s="149"/>
      <c r="CVH59" s="149"/>
      <c r="CVI59" s="149"/>
      <c r="CVJ59" s="149"/>
      <c r="CVK59" s="149"/>
      <c r="CVL59" s="149"/>
      <c r="CVM59" s="149"/>
      <c r="CVN59" s="149"/>
      <c r="CVO59" s="149"/>
      <c r="CVP59" s="149"/>
      <c r="CVQ59" s="149"/>
      <c r="CVR59" s="149"/>
      <c r="CVS59" s="149"/>
      <c r="CVT59" s="149"/>
      <c r="CVU59" s="149"/>
      <c r="CVV59" s="149"/>
      <c r="CVW59" s="149"/>
      <c r="CVX59" s="149"/>
      <c r="CVY59" s="149"/>
      <c r="CVZ59" s="149"/>
      <c r="CWA59" s="149"/>
      <c r="CWB59" s="149"/>
      <c r="CWC59" s="149"/>
      <c r="CWD59" s="149"/>
      <c r="CWE59" s="149"/>
      <c r="CWF59" s="149"/>
      <c r="CWG59" s="149"/>
      <c r="CWH59" s="149"/>
      <c r="CWI59" s="149"/>
      <c r="CWJ59" s="149"/>
      <c r="CWK59" s="149"/>
      <c r="CWL59" s="149"/>
      <c r="CWM59" s="149"/>
      <c r="CWN59" s="149"/>
      <c r="CWO59" s="149"/>
      <c r="CWP59" s="149"/>
      <c r="CWQ59" s="149"/>
      <c r="CWR59" s="149"/>
      <c r="CWS59" s="149"/>
      <c r="CWT59" s="149"/>
      <c r="CWU59" s="149"/>
      <c r="CWV59" s="149"/>
      <c r="CWW59" s="149"/>
      <c r="CWX59" s="149"/>
      <c r="CWY59" s="149"/>
      <c r="CWZ59" s="149"/>
      <c r="CXA59" s="149"/>
      <c r="CXB59" s="149"/>
      <c r="CXC59" s="149"/>
      <c r="CXD59" s="149"/>
      <c r="CXE59" s="149"/>
      <c r="CXF59" s="149"/>
      <c r="CXG59" s="149"/>
      <c r="CXH59" s="149"/>
      <c r="CXI59" s="149"/>
      <c r="CXJ59" s="149"/>
      <c r="CXK59" s="149"/>
      <c r="CXL59" s="149"/>
      <c r="CXM59" s="149"/>
      <c r="CXN59" s="149"/>
      <c r="CXO59" s="149"/>
      <c r="CXP59" s="149"/>
      <c r="CXQ59" s="149"/>
      <c r="CXR59" s="149"/>
      <c r="CXS59" s="149"/>
      <c r="CXT59" s="149"/>
      <c r="CXU59" s="149"/>
      <c r="CXV59" s="149"/>
      <c r="CXW59" s="149"/>
      <c r="CXX59" s="149"/>
      <c r="CXY59" s="149"/>
      <c r="CXZ59" s="149"/>
      <c r="CYA59" s="149"/>
      <c r="CYB59" s="149"/>
      <c r="CYC59" s="149"/>
      <c r="CYD59" s="149"/>
      <c r="CYE59" s="149"/>
      <c r="CYF59" s="149"/>
      <c r="CYG59" s="149"/>
      <c r="CYH59" s="149"/>
      <c r="CYI59" s="149"/>
      <c r="CYJ59" s="149"/>
      <c r="CYK59" s="149"/>
      <c r="CYL59" s="149"/>
      <c r="CYM59" s="149"/>
      <c r="CYN59" s="149"/>
      <c r="CYO59" s="149"/>
      <c r="CYP59" s="149"/>
      <c r="CYQ59" s="149"/>
      <c r="CYR59" s="149"/>
      <c r="CYS59" s="149"/>
      <c r="CYT59" s="149"/>
      <c r="CYU59" s="149"/>
      <c r="CYV59" s="149"/>
      <c r="CYW59" s="149"/>
      <c r="CYX59" s="149"/>
      <c r="CYY59" s="149"/>
      <c r="CYZ59" s="149"/>
      <c r="CZA59" s="149"/>
      <c r="CZB59" s="149"/>
      <c r="CZC59" s="149"/>
      <c r="CZD59" s="149"/>
      <c r="CZE59" s="149"/>
      <c r="CZF59" s="149"/>
      <c r="CZG59" s="149"/>
      <c r="CZH59" s="149"/>
      <c r="CZI59" s="149"/>
      <c r="CZJ59" s="149"/>
      <c r="CZK59" s="149"/>
      <c r="CZL59" s="149"/>
      <c r="CZM59" s="149"/>
      <c r="CZN59" s="149"/>
      <c r="CZO59" s="149"/>
      <c r="CZP59" s="149"/>
      <c r="CZQ59" s="149"/>
      <c r="CZR59" s="149"/>
      <c r="CZS59" s="149"/>
      <c r="CZT59" s="149"/>
      <c r="CZU59" s="149"/>
      <c r="CZV59" s="149"/>
      <c r="CZW59" s="149"/>
      <c r="CZX59" s="149"/>
      <c r="CZY59" s="149"/>
      <c r="CZZ59" s="149"/>
      <c r="DAA59" s="149"/>
      <c r="DAB59" s="149"/>
      <c r="DAC59" s="149"/>
      <c r="DAD59" s="149"/>
      <c r="DAE59" s="149"/>
      <c r="DAF59" s="149"/>
      <c r="DAG59" s="149"/>
      <c r="DAH59" s="149"/>
      <c r="DAI59" s="149"/>
      <c r="DAJ59" s="149"/>
      <c r="DAK59" s="149"/>
      <c r="DAL59" s="149"/>
      <c r="DAM59" s="149"/>
      <c r="DAN59" s="149"/>
      <c r="DAO59" s="149"/>
      <c r="DAP59" s="149"/>
      <c r="DAQ59" s="149"/>
      <c r="DAR59" s="149"/>
      <c r="DAS59" s="149"/>
      <c r="DAT59" s="149"/>
      <c r="DAU59" s="149"/>
      <c r="DAV59" s="149"/>
      <c r="DAW59" s="149"/>
      <c r="DAX59" s="149"/>
      <c r="DAY59" s="149"/>
      <c r="DAZ59" s="149"/>
      <c r="DBA59" s="149"/>
      <c r="DBB59" s="149"/>
      <c r="DBC59" s="149"/>
      <c r="DBD59" s="149"/>
      <c r="DBE59" s="149"/>
      <c r="DBF59" s="149"/>
      <c r="DBG59" s="149"/>
      <c r="DBH59" s="149"/>
      <c r="DBI59" s="149"/>
      <c r="DBJ59" s="149"/>
      <c r="DBK59" s="149"/>
      <c r="DBL59" s="149"/>
      <c r="DBM59" s="149"/>
      <c r="DBN59" s="149"/>
      <c r="DBO59" s="149"/>
      <c r="DBP59" s="149"/>
      <c r="DBQ59" s="149"/>
      <c r="DBR59" s="149"/>
      <c r="DBS59" s="149"/>
      <c r="DBT59" s="149"/>
      <c r="DBU59" s="149"/>
      <c r="DBV59" s="149"/>
      <c r="DBW59" s="149"/>
      <c r="DBX59" s="149"/>
      <c r="DBY59" s="149"/>
      <c r="DBZ59" s="149"/>
      <c r="DCA59" s="149"/>
      <c r="DCB59" s="149"/>
      <c r="DCC59" s="149"/>
      <c r="DCD59" s="149"/>
      <c r="DCE59" s="149"/>
      <c r="DCF59" s="149"/>
      <c r="DCG59" s="149"/>
      <c r="DCH59" s="149"/>
      <c r="DCI59" s="149"/>
      <c r="DCJ59" s="149"/>
      <c r="DCK59" s="149"/>
      <c r="DCL59" s="149"/>
      <c r="DCM59" s="149"/>
      <c r="DCN59" s="149"/>
      <c r="DCO59" s="149"/>
      <c r="DCP59" s="149"/>
      <c r="DCQ59" s="149"/>
      <c r="DCR59" s="149"/>
      <c r="DCS59" s="149"/>
      <c r="DCT59" s="149"/>
      <c r="DCU59" s="149"/>
      <c r="DCV59" s="149"/>
      <c r="DCW59" s="149"/>
      <c r="DCX59" s="149"/>
      <c r="DCY59" s="149"/>
      <c r="DCZ59" s="149"/>
      <c r="DDA59" s="149"/>
      <c r="DDB59" s="149"/>
      <c r="DDC59" s="149"/>
      <c r="DDD59" s="149"/>
      <c r="DDE59" s="149"/>
      <c r="DDF59" s="149"/>
      <c r="DDG59" s="149"/>
      <c r="DDH59" s="149"/>
      <c r="DDI59" s="149"/>
      <c r="DDJ59" s="149"/>
      <c r="DDK59" s="149"/>
      <c r="DDL59" s="149"/>
      <c r="DDM59" s="149"/>
      <c r="DDN59" s="149"/>
      <c r="DDO59" s="149"/>
      <c r="DDP59" s="149"/>
      <c r="DDQ59" s="149"/>
      <c r="DDR59" s="149"/>
      <c r="DDS59" s="149"/>
      <c r="DDT59" s="149"/>
      <c r="DDU59" s="149"/>
      <c r="DDV59" s="149"/>
      <c r="DDW59" s="149"/>
      <c r="DDX59" s="149"/>
      <c r="DDY59" s="149"/>
      <c r="DDZ59" s="149"/>
      <c r="DEA59" s="149"/>
      <c r="DEB59" s="149"/>
      <c r="DEC59" s="149"/>
      <c r="DED59" s="149"/>
      <c r="DEE59" s="149"/>
      <c r="DEF59" s="149"/>
      <c r="DEG59" s="149"/>
      <c r="DEH59" s="149"/>
      <c r="DEI59" s="149"/>
      <c r="DEJ59" s="149"/>
      <c r="DEK59" s="149"/>
      <c r="DEL59" s="149"/>
      <c r="DEM59" s="149"/>
      <c r="DEN59" s="149"/>
      <c r="DEO59" s="149"/>
      <c r="DEP59" s="149"/>
      <c r="DEQ59" s="149"/>
      <c r="DER59" s="149"/>
      <c r="DES59" s="149"/>
      <c r="DET59" s="149"/>
      <c r="DEU59" s="149"/>
      <c r="DEV59" s="149"/>
      <c r="DEW59" s="149"/>
      <c r="DEX59" s="149"/>
      <c r="DEY59" s="149"/>
      <c r="DEZ59" s="149"/>
      <c r="DFA59" s="149"/>
      <c r="DFB59" s="149"/>
      <c r="DFC59" s="149"/>
      <c r="DFD59" s="149"/>
      <c r="DFE59" s="149"/>
      <c r="DFF59" s="149"/>
      <c r="DFG59" s="149"/>
      <c r="DFH59" s="149"/>
      <c r="DFI59" s="149"/>
      <c r="DFJ59" s="149"/>
      <c r="DFK59" s="149"/>
      <c r="DFL59" s="149"/>
      <c r="DFM59" s="149"/>
      <c r="DFN59" s="149"/>
      <c r="DFO59" s="149"/>
      <c r="DFP59" s="149"/>
      <c r="DFQ59" s="149"/>
      <c r="DFR59" s="149"/>
      <c r="DFS59" s="149"/>
      <c r="DFT59" s="149"/>
      <c r="DFU59" s="149"/>
      <c r="DFV59" s="149"/>
      <c r="DFW59" s="149"/>
      <c r="DFX59" s="149"/>
      <c r="DFY59" s="149"/>
      <c r="DFZ59" s="149"/>
      <c r="DGA59" s="149"/>
      <c r="DGB59" s="149"/>
      <c r="DGC59" s="149"/>
      <c r="DGD59" s="149"/>
      <c r="DGE59" s="149"/>
      <c r="DGF59" s="149"/>
      <c r="DGG59" s="149"/>
      <c r="DGH59" s="149"/>
      <c r="DGI59" s="149"/>
      <c r="DGJ59" s="149"/>
      <c r="DGK59" s="149"/>
      <c r="DGL59" s="149"/>
      <c r="DGM59" s="149"/>
      <c r="DGN59" s="149"/>
      <c r="DGO59" s="149"/>
      <c r="DGP59" s="149"/>
      <c r="DGQ59" s="149"/>
      <c r="DGR59" s="149"/>
      <c r="DGS59" s="149"/>
      <c r="DGT59" s="149"/>
      <c r="DGU59" s="149"/>
      <c r="DGV59" s="149"/>
      <c r="DGW59" s="149"/>
      <c r="DGX59" s="149"/>
      <c r="DGY59" s="149"/>
      <c r="DGZ59" s="149"/>
      <c r="DHA59" s="149"/>
      <c r="DHB59" s="149"/>
      <c r="DHC59" s="149"/>
      <c r="DHD59" s="149"/>
      <c r="DHE59" s="149"/>
      <c r="DHF59" s="149"/>
      <c r="DHG59" s="149"/>
      <c r="DHH59" s="149"/>
      <c r="DHI59" s="149"/>
      <c r="DHJ59" s="149"/>
      <c r="DHK59" s="149"/>
      <c r="DHL59" s="149"/>
      <c r="DHM59" s="149"/>
      <c r="DHN59" s="149"/>
      <c r="DHO59" s="149"/>
      <c r="DHP59" s="149"/>
      <c r="DHQ59" s="149"/>
      <c r="DHR59" s="149"/>
      <c r="DHS59" s="149"/>
      <c r="DHT59" s="149"/>
      <c r="DHU59" s="149"/>
      <c r="DHV59" s="149"/>
      <c r="DHW59" s="149"/>
      <c r="DHX59" s="149"/>
      <c r="DHY59" s="149"/>
      <c r="DHZ59" s="149"/>
      <c r="DIA59" s="149"/>
      <c r="DIB59" s="149"/>
      <c r="DIC59" s="149"/>
      <c r="DID59" s="149"/>
      <c r="DIE59" s="149"/>
      <c r="DIF59" s="149"/>
      <c r="DIG59" s="149"/>
      <c r="DIH59" s="149"/>
      <c r="DII59" s="149"/>
      <c r="DIJ59" s="149"/>
      <c r="DIK59" s="149"/>
      <c r="DIL59" s="149"/>
      <c r="DIM59" s="149"/>
      <c r="DIN59" s="149"/>
      <c r="DIO59" s="149"/>
      <c r="DIP59" s="149"/>
      <c r="DIQ59" s="149"/>
      <c r="DIR59" s="149"/>
      <c r="DIS59" s="149"/>
      <c r="DIT59" s="149"/>
      <c r="DIU59" s="149"/>
      <c r="DIV59" s="149"/>
      <c r="DIW59" s="149"/>
      <c r="DIX59" s="149"/>
      <c r="DIY59" s="149"/>
      <c r="DIZ59" s="149"/>
      <c r="DJA59" s="149"/>
      <c r="DJB59" s="149"/>
      <c r="DJC59" s="149"/>
      <c r="DJD59" s="149"/>
      <c r="DJE59" s="149"/>
      <c r="DJF59" s="149"/>
      <c r="DJG59" s="149"/>
      <c r="DJH59" s="149"/>
      <c r="DJI59" s="149"/>
      <c r="DJJ59" s="149"/>
      <c r="DJK59" s="149"/>
      <c r="DJL59" s="149"/>
      <c r="DJM59" s="149"/>
      <c r="DJN59" s="149"/>
      <c r="DJO59" s="149"/>
      <c r="DJP59" s="149"/>
      <c r="DJQ59" s="149"/>
      <c r="DJR59" s="149"/>
      <c r="DJS59" s="149"/>
      <c r="DJT59" s="149"/>
      <c r="DJU59" s="149"/>
      <c r="DJV59" s="149"/>
      <c r="DJW59" s="149"/>
      <c r="DJX59" s="149"/>
      <c r="DJY59" s="149"/>
      <c r="DJZ59" s="149"/>
      <c r="DKA59" s="149"/>
      <c r="DKB59" s="149"/>
      <c r="DKC59" s="149"/>
      <c r="DKD59" s="149"/>
      <c r="DKE59" s="149"/>
      <c r="DKF59" s="149"/>
      <c r="DKG59" s="149"/>
      <c r="DKH59" s="149"/>
      <c r="DKI59" s="149"/>
      <c r="DKJ59" s="149"/>
      <c r="DKK59" s="149"/>
      <c r="DKL59" s="149"/>
      <c r="DKM59" s="149"/>
      <c r="DKN59" s="149"/>
      <c r="DKO59" s="149"/>
      <c r="DKP59" s="149"/>
      <c r="DKQ59" s="149"/>
      <c r="DKR59" s="149"/>
      <c r="DKS59" s="149"/>
      <c r="DKT59" s="149"/>
      <c r="DKU59" s="149"/>
      <c r="DKV59" s="149"/>
      <c r="DKW59" s="149"/>
      <c r="DKX59" s="149"/>
      <c r="DKY59" s="149"/>
      <c r="DKZ59" s="149"/>
      <c r="DLA59" s="149"/>
      <c r="DLB59" s="149"/>
      <c r="DLC59" s="149"/>
      <c r="DLD59" s="149"/>
      <c r="DLE59" s="149"/>
      <c r="DLF59" s="149"/>
      <c r="DLG59" s="149"/>
      <c r="DLH59" s="149"/>
      <c r="DLI59" s="149"/>
      <c r="DLJ59" s="149"/>
      <c r="DLK59" s="149"/>
      <c r="DLL59" s="149"/>
      <c r="DLM59" s="149"/>
      <c r="DLN59" s="149"/>
      <c r="DLO59" s="149"/>
      <c r="DLP59" s="149"/>
      <c r="DLQ59" s="149"/>
      <c r="DLR59" s="149"/>
      <c r="DLS59" s="149"/>
      <c r="DLT59" s="149"/>
      <c r="DLU59" s="149"/>
      <c r="DLV59" s="149"/>
      <c r="DLW59" s="149"/>
      <c r="DLX59" s="149"/>
      <c r="DLY59" s="149"/>
      <c r="DLZ59" s="149"/>
      <c r="DMA59" s="149"/>
      <c r="DMB59" s="149"/>
      <c r="DMC59" s="149"/>
      <c r="DMD59" s="149"/>
      <c r="DME59" s="149"/>
      <c r="DMF59" s="149"/>
      <c r="DMG59" s="149"/>
      <c r="DMH59" s="149"/>
      <c r="DMI59" s="149"/>
      <c r="DMJ59" s="149"/>
      <c r="DMK59" s="149"/>
      <c r="DML59" s="149"/>
      <c r="DMM59" s="149"/>
      <c r="DMN59" s="149"/>
      <c r="DMO59" s="149"/>
      <c r="DMP59" s="149"/>
      <c r="DMQ59" s="149"/>
      <c r="DMR59" s="149"/>
      <c r="DMS59" s="149"/>
      <c r="DMT59" s="149"/>
      <c r="DMU59" s="149"/>
      <c r="DMV59" s="149"/>
      <c r="DMW59" s="149"/>
      <c r="DMX59" s="149"/>
      <c r="DMY59" s="149"/>
      <c r="DMZ59" s="149"/>
      <c r="DNA59" s="149"/>
      <c r="DNB59" s="149"/>
      <c r="DNC59" s="149"/>
      <c r="DND59" s="149"/>
      <c r="DNE59" s="149"/>
      <c r="DNF59" s="149"/>
      <c r="DNG59" s="149"/>
      <c r="DNH59" s="149"/>
      <c r="DNI59" s="149"/>
      <c r="DNJ59" s="149"/>
      <c r="DNK59" s="149"/>
      <c r="DNL59" s="149"/>
      <c r="DNM59" s="149"/>
      <c r="DNN59" s="149"/>
      <c r="DNO59" s="149"/>
      <c r="DNP59" s="149"/>
      <c r="DNQ59" s="149"/>
      <c r="DNR59" s="149"/>
      <c r="DNS59" s="149"/>
      <c r="DNT59" s="149"/>
      <c r="DNU59" s="149"/>
      <c r="DNV59" s="149"/>
      <c r="DNW59" s="149"/>
      <c r="DNX59" s="149"/>
      <c r="DNY59" s="149"/>
      <c r="DNZ59" s="149"/>
      <c r="DOA59" s="149"/>
      <c r="DOB59" s="149"/>
      <c r="DOC59" s="149"/>
      <c r="DOD59" s="149"/>
      <c r="DOE59" s="149"/>
      <c r="DOF59" s="149"/>
      <c r="DOG59" s="149"/>
      <c r="DOH59" s="149"/>
      <c r="DOI59" s="149"/>
      <c r="DOJ59" s="149"/>
      <c r="DOK59" s="149"/>
      <c r="DOL59" s="149"/>
      <c r="DOM59" s="149"/>
      <c r="DON59" s="149"/>
      <c r="DOO59" s="149"/>
      <c r="DOP59" s="149"/>
      <c r="DOQ59" s="149"/>
      <c r="DOR59" s="149"/>
      <c r="DOS59" s="149"/>
      <c r="DOT59" s="149"/>
      <c r="DOU59" s="149"/>
      <c r="DOV59" s="149"/>
      <c r="DOW59" s="149"/>
      <c r="DOX59" s="149"/>
      <c r="DOY59" s="149"/>
      <c r="DOZ59" s="149"/>
      <c r="DPA59" s="149"/>
      <c r="DPB59" s="149"/>
      <c r="DPC59" s="149"/>
      <c r="DPD59" s="149"/>
      <c r="DPE59" s="149"/>
      <c r="DPF59" s="149"/>
      <c r="DPG59" s="149"/>
      <c r="DPH59" s="149"/>
      <c r="DPI59" s="149"/>
      <c r="DPJ59" s="149"/>
      <c r="DPK59" s="149"/>
      <c r="DPL59" s="149"/>
      <c r="DPM59" s="149"/>
      <c r="DPN59" s="149"/>
      <c r="DPO59" s="149"/>
      <c r="DPP59" s="149"/>
      <c r="DPQ59" s="149"/>
      <c r="DPR59" s="149"/>
      <c r="DPS59" s="149"/>
      <c r="DPT59" s="149"/>
      <c r="DPU59" s="149"/>
      <c r="DPV59" s="149"/>
      <c r="DPW59" s="149"/>
      <c r="DPX59" s="149"/>
      <c r="DPY59" s="149"/>
      <c r="DPZ59" s="149"/>
      <c r="DQA59" s="149"/>
      <c r="DQB59" s="149"/>
      <c r="DQC59" s="149"/>
      <c r="DQD59" s="149"/>
      <c r="DQE59" s="149"/>
      <c r="DQF59" s="149"/>
      <c r="DQG59" s="149"/>
      <c r="DQH59" s="149"/>
      <c r="DQI59" s="149"/>
      <c r="DQJ59" s="149"/>
      <c r="DQK59" s="149"/>
      <c r="DQL59" s="149"/>
      <c r="DQM59" s="149"/>
      <c r="DQN59" s="149"/>
      <c r="DQO59" s="149"/>
      <c r="DQP59" s="149"/>
      <c r="DQQ59" s="149"/>
      <c r="DQR59" s="149"/>
      <c r="DQS59" s="149"/>
      <c r="DQT59" s="149"/>
      <c r="DQU59" s="149"/>
      <c r="DQV59" s="149"/>
      <c r="DQW59" s="149"/>
      <c r="DQX59" s="149"/>
      <c r="DQY59" s="149"/>
      <c r="DQZ59" s="149"/>
      <c r="DRA59" s="149"/>
      <c r="DRB59" s="149"/>
      <c r="DRC59" s="149"/>
      <c r="DRD59" s="149"/>
      <c r="DRE59" s="149"/>
      <c r="DRF59" s="149"/>
      <c r="DRG59" s="149"/>
      <c r="DRH59" s="149"/>
      <c r="DRI59" s="149"/>
      <c r="DRJ59" s="149"/>
      <c r="DRK59" s="149"/>
      <c r="DRL59" s="149"/>
      <c r="DRM59" s="149"/>
      <c r="DRN59" s="149"/>
      <c r="DRO59" s="149"/>
      <c r="DRP59" s="149"/>
      <c r="DRQ59" s="149"/>
      <c r="DRR59" s="149"/>
      <c r="DRS59" s="149"/>
      <c r="DRT59" s="149"/>
      <c r="DRU59" s="149"/>
      <c r="DRV59" s="149"/>
      <c r="DRW59" s="149"/>
      <c r="DRX59" s="149"/>
      <c r="DRY59" s="149"/>
      <c r="DRZ59" s="149"/>
      <c r="DSA59" s="149"/>
      <c r="DSB59" s="149"/>
      <c r="DSC59" s="149"/>
      <c r="DSD59" s="149"/>
      <c r="DSE59" s="149"/>
      <c r="DSF59" s="149"/>
      <c r="DSG59" s="149"/>
      <c r="DSH59" s="149"/>
      <c r="DSI59" s="149"/>
      <c r="DSJ59" s="149"/>
      <c r="DSK59" s="149"/>
      <c r="DSL59" s="149"/>
      <c r="DSM59" s="149"/>
      <c r="DSN59" s="149"/>
      <c r="DSO59" s="149"/>
      <c r="DSP59" s="149"/>
      <c r="DSQ59" s="149"/>
      <c r="DSR59" s="149"/>
      <c r="DSS59" s="149"/>
      <c r="DST59" s="149"/>
      <c r="DSU59" s="149"/>
      <c r="DSV59" s="149"/>
      <c r="DSW59" s="149"/>
      <c r="DSX59" s="149"/>
      <c r="DSY59" s="149"/>
      <c r="DSZ59" s="149"/>
      <c r="DTA59" s="149"/>
      <c r="DTB59" s="149"/>
      <c r="DTC59" s="149"/>
      <c r="DTD59" s="149"/>
      <c r="DTE59" s="149"/>
      <c r="DTF59" s="149"/>
      <c r="DTG59" s="149"/>
      <c r="DTH59" s="149"/>
      <c r="DTI59" s="149"/>
      <c r="DTJ59" s="149"/>
      <c r="DTK59" s="149"/>
      <c r="DTL59" s="149"/>
      <c r="DTM59" s="149"/>
      <c r="DTN59" s="149"/>
      <c r="DTO59" s="149"/>
      <c r="DTP59" s="149"/>
      <c r="DTQ59" s="149"/>
      <c r="DTR59" s="149"/>
      <c r="DTS59" s="149"/>
      <c r="DTT59" s="149"/>
      <c r="DTU59" s="149"/>
      <c r="DTV59" s="149"/>
      <c r="DTW59" s="149"/>
      <c r="DTX59" s="149"/>
      <c r="DTY59" s="149"/>
      <c r="DTZ59" s="149"/>
      <c r="DUA59" s="149"/>
      <c r="DUB59" s="149"/>
      <c r="DUC59" s="149"/>
      <c r="DUD59" s="149"/>
      <c r="DUE59" s="149"/>
      <c r="DUF59" s="149"/>
      <c r="DUG59" s="149"/>
      <c r="DUH59" s="149"/>
      <c r="DUI59" s="149"/>
      <c r="DUJ59" s="149"/>
      <c r="DUK59" s="149"/>
      <c r="DUL59" s="149"/>
      <c r="DUM59" s="149"/>
      <c r="DUN59" s="149"/>
      <c r="DUO59" s="149"/>
      <c r="DUP59" s="149"/>
      <c r="DUQ59" s="149"/>
      <c r="DUR59" s="149"/>
      <c r="DUS59" s="149"/>
      <c r="DUT59" s="149"/>
      <c r="DUU59" s="149"/>
      <c r="DUV59" s="149"/>
      <c r="DUW59" s="149"/>
      <c r="DUX59" s="149"/>
      <c r="DUY59" s="149"/>
      <c r="DUZ59" s="149"/>
      <c r="DVA59" s="149"/>
      <c r="DVB59" s="149"/>
      <c r="DVC59" s="149"/>
      <c r="DVD59" s="149"/>
      <c r="DVE59" s="149"/>
      <c r="DVF59" s="149"/>
      <c r="DVG59" s="149"/>
      <c r="DVH59" s="149"/>
      <c r="DVI59" s="149"/>
      <c r="DVJ59" s="149"/>
      <c r="DVK59" s="149"/>
      <c r="DVL59" s="149"/>
      <c r="DVM59" s="149"/>
      <c r="DVN59" s="149"/>
      <c r="DVO59" s="149"/>
      <c r="DVP59" s="149"/>
      <c r="DVQ59" s="149"/>
      <c r="DVR59" s="149"/>
      <c r="DVS59" s="149"/>
      <c r="DVT59" s="149"/>
      <c r="DVU59" s="149"/>
      <c r="DVV59" s="149"/>
      <c r="DVW59" s="149"/>
      <c r="DVX59" s="149"/>
      <c r="DVY59" s="149"/>
      <c r="DVZ59" s="149"/>
      <c r="DWA59" s="149"/>
      <c r="DWB59" s="149"/>
      <c r="DWC59" s="149"/>
      <c r="DWD59" s="149"/>
      <c r="DWE59" s="149"/>
      <c r="DWF59" s="149"/>
      <c r="DWG59" s="149"/>
      <c r="DWH59" s="149"/>
      <c r="DWI59" s="149"/>
      <c r="DWJ59" s="149"/>
      <c r="DWK59" s="149"/>
      <c r="DWL59" s="149"/>
      <c r="DWM59" s="149"/>
      <c r="DWN59" s="149"/>
      <c r="DWO59" s="149"/>
      <c r="DWP59" s="149"/>
      <c r="DWQ59" s="149"/>
      <c r="DWR59" s="149"/>
      <c r="DWS59" s="149"/>
      <c r="DWT59" s="149"/>
      <c r="DWU59" s="149"/>
      <c r="DWV59" s="149"/>
      <c r="DWW59" s="149"/>
      <c r="DWX59" s="149"/>
      <c r="DWY59" s="149"/>
      <c r="DWZ59" s="149"/>
      <c r="DXA59" s="149"/>
      <c r="DXB59" s="149"/>
      <c r="DXC59" s="149"/>
      <c r="DXD59" s="149"/>
      <c r="DXE59" s="149"/>
      <c r="DXF59" s="149"/>
      <c r="DXG59" s="149"/>
      <c r="DXH59" s="149"/>
      <c r="DXI59" s="149"/>
      <c r="DXJ59" s="149"/>
      <c r="DXK59" s="149"/>
      <c r="DXL59" s="149"/>
      <c r="DXM59" s="149"/>
      <c r="DXN59" s="149"/>
      <c r="DXO59" s="149"/>
      <c r="DXP59" s="149"/>
      <c r="DXQ59" s="149"/>
      <c r="DXR59" s="149"/>
      <c r="DXS59" s="149"/>
      <c r="DXT59" s="149"/>
      <c r="DXU59" s="149"/>
      <c r="DXV59" s="149"/>
      <c r="DXW59" s="149"/>
      <c r="DXX59" s="149"/>
      <c r="DXY59" s="149"/>
      <c r="DXZ59" s="149"/>
      <c r="DYA59" s="149"/>
      <c r="DYB59" s="149"/>
      <c r="DYC59" s="149"/>
      <c r="DYD59" s="149"/>
      <c r="DYE59" s="149"/>
      <c r="DYF59" s="149"/>
      <c r="DYG59" s="149"/>
      <c r="DYH59" s="149"/>
      <c r="DYI59" s="149"/>
      <c r="DYJ59" s="149"/>
      <c r="DYK59" s="149"/>
      <c r="DYL59" s="149"/>
      <c r="DYM59" s="149"/>
      <c r="DYN59" s="149"/>
      <c r="DYO59" s="149"/>
      <c r="DYP59" s="149"/>
      <c r="DYQ59" s="149"/>
      <c r="DYR59" s="149"/>
      <c r="DYS59" s="149"/>
      <c r="DYT59" s="149"/>
      <c r="DYU59" s="149"/>
      <c r="DYV59" s="149"/>
      <c r="DYW59" s="149"/>
      <c r="DYX59" s="149"/>
      <c r="DYY59" s="149"/>
      <c r="DYZ59" s="149"/>
      <c r="DZA59" s="149"/>
      <c r="DZB59" s="149"/>
      <c r="DZC59" s="149"/>
      <c r="DZD59" s="149"/>
      <c r="DZE59" s="149"/>
      <c r="DZF59" s="149"/>
      <c r="DZG59" s="149"/>
      <c r="DZH59" s="149"/>
      <c r="DZI59" s="149"/>
      <c r="DZJ59" s="149"/>
      <c r="DZK59" s="149"/>
      <c r="DZL59" s="149"/>
      <c r="DZM59" s="149"/>
      <c r="DZN59" s="149"/>
      <c r="DZO59" s="149"/>
      <c r="DZP59" s="149"/>
      <c r="DZQ59" s="149"/>
      <c r="DZR59" s="149"/>
      <c r="DZS59" s="149"/>
      <c r="DZT59" s="149"/>
      <c r="DZU59" s="149"/>
      <c r="DZV59" s="149"/>
      <c r="DZW59" s="149"/>
      <c r="DZX59" s="149"/>
      <c r="DZY59" s="149"/>
      <c r="DZZ59" s="149"/>
      <c r="EAA59" s="149"/>
      <c r="EAB59" s="149"/>
      <c r="EAC59" s="149"/>
      <c r="EAD59" s="149"/>
      <c r="EAE59" s="149"/>
      <c r="EAF59" s="149"/>
      <c r="EAG59" s="149"/>
      <c r="EAH59" s="149"/>
      <c r="EAI59" s="149"/>
      <c r="EAJ59" s="149"/>
      <c r="EAK59" s="149"/>
      <c r="EAL59" s="149"/>
      <c r="EAM59" s="149"/>
      <c r="EAN59" s="149"/>
      <c r="EAO59" s="149"/>
      <c r="EAP59" s="149"/>
      <c r="EAQ59" s="149"/>
      <c r="EAR59" s="149"/>
      <c r="EAS59" s="149"/>
      <c r="EAT59" s="149"/>
      <c r="EAU59" s="149"/>
      <c r="EAV59" s="149"/>
      <c r="EAW59" s="149"/>
      <c r="EAX59" s="149"/>
      <c r="EAY59" s="149"/>
      <c r="EAZ59" s="149"/>
      <c r="EBA59" s="149"/>
      <c r="EBB59" s="149"/>
      <c r="EBC59" s="149"/>
      <c r="EBD59" s="149"/>
      <c r="EBE59" s="149"/>
      <c r="EBF59" s="149"/>
      <c r="EBG59" s="149"/>
      <c r="EBH59" s="149"/>
      <c r="EBI59" s="149"/>
      <c r="EBJ59" s="149"/>
      <c r="EBK59" s="149"/>
      <c r="EBL59" s="149"/>
      <c r="EBM59" s="149"/>
      <c r="EBN59" s="149"/>
      <c r="EBO59" s="149"/>
      <c r="EBP59" s="149"/>
      <c r="EBQ59" s="149"/>
      <c r="EBR59" s="149"/>
      <c r="EBS59" s="149"/>
      <c r="EBT59" s="149"/>
      <c r="EBU59" s="149"/>
      <c r="EBV59" s="149"/>
      <c r="EBW59" s="149"/>
      <c r="EBX59" s="149"/>
      <c r="EBY59" s="149"/>
      <c r="EBZ59" s="149"/>
      <c r="ECA59" s="149"/>
      <c r="ECB59" s="149"/>
      <c r="ECC59" s="149"/>
      <c r="ECD59" s="149"/>
      <c r="ECE59" s="149"/>
      <c r="ECF59" s="149"/>
      <c r="ECG59" s="149"/>
      <c r="ECH59" s="149"/>
      <c r="ECI59" s="149"/>
      <c r="ECJ59" s="149"/>
      <c r="ECK59" s="149"/>
      <c r="ECL59" s="149"/>
      <c r="ECM59" s="149"/>
      <c r="ECN59" s="149"/>
      <c r="ECO59" s="149"/>
      <c r="ECP59" s="149"/>
      <c r="ECQ59" s="149"/>
      <c r="ECR59" s="149"/>
      <c r="ECS59" s="149"/>
      <c r="ECT59" s="149"/>
      <c r="ECU59" s="149"/>
      <c r="ECV59" s="149"/>
      <c r="ECW59" s="149"/>
      <c r="ECX59" s="149"/>
      <c r="ECY59" s="149"/>
      <c r="ECZ59" s="149"/>
      <c r="EDA59" s="149"/>
      <c r="EDB59" s="149"/>
      <c r="EDC59" s="149"/>
      <c r="EDD59" s="149"/>
      <c r="EDE59" s="149"/>
      <c r="EDF59" s="149"/>
      <c r="EDG59" s="149"/>
      <c r="EDH59" s="149"/>
      <c r="EDI59" s="149"/>
      <c r="EDJ59" s="149"/>
      <c r="EDK59" s="149"/>
      <c r="EDL59" s="149"/>
      <c r="EDM59" s="149"/>
      <c r="EDN59" s="149"/>
      <c r="EDO59" s="149"/>
      <c r="EDP59" s="149"/>
      <c r="EDQ59" s="149"/>
      <c r="EDR59" s="149"/>
      <c r="EDS59" s="149"/>
      <c r="EDT59" s="149"/>
      <c r="EDU59" s="149"/>
      <c r="EDV59" s="149"/>
      <c r="EDW59" s="149"/>
      <c r="EDX59" s="149"/>
      <c r="EDY59" s="149"/>
      <c r="EDZ59" s="149"/>
      <c r="EEA59" s="149"/>
      <c r="EEB59" s="149"/>
      <c r="EEC59" s="149"/>
      <c r="EED59" s="149"/>
      <c r="EEE59" s="149"/>
      <c r="EEF59" s="149"/>
      <c r="EEG59" s="149"/>
      <c r="EEH59" s="149"/>
      <c r="EEI59" s="149"/>
      <c r="EEJ59" s="149"/>
      <c r="EEK59" s="149"/>
      <c r="EEL59" s="149"/>
      <c r="EEM59" s="149"/>
      <c r="EEN59" s="149"/>
      <c r="EEO59" s="149"/>
      <c r="EEP59" s="149"/>
      <c r="EEQ59" s="149"/>
      <c r="EER59" s="149"/>
      <c r="EES59" s="149"/>
      <c r="EET59" s="149"/>
      <c r="EEU59" s="149"/>
      <c r="EEV59" s="149"/>
      <c r="EEW59" s="149"/>
      <c r="EEX59" s="149"/>
      <c r="EEY59" s="149"/>
      <c r="EEZ59" s="149"/>
      <c r="EFA59" s="149"/>
      <c r="EFB59" s="149"/>
      <c r="EFC59" s="149"/>
      <c r="EFD59" s="149"/>
      <c r="EFE59" s="149"/>
      <c r="EFF59" s="149"/>
      <c r="EFG59" s="149"/>
      <c r="EFH59" s="149"/>
      <c r="EFI59" s="149"/>
      <c r="EFJ59" s="149"/>
      <c r="EFK59" s="149"/>
      <c r="EFL59" s="149"/>
      <c r="EFM59" s="149"/>
      <c r="EFN59" s="149"/>
      <c r="EFO59" s="149"/>
      <c r="EFP59" s="149"/>
      <c r="EFQ59" s="149"/>
      <c r="EFR59" s="149"/>
      <c r="EFS59" s="149"/>
      <c r="EFT59" s="149"/>
      <c r="EFU59" s="149"/>
      <c r="EFV59" s="149"/>
      <c r="EFW59" s="149"/>
      <c r="EFX59" s="149"/>
      <c r="EFY59" s="149"/>
      <c r="EFZ59" s="149"/>
      <c r="EGA59" s="149"/>
      <c r="EGB59" s="149"/>
      <c r="EGC59" s="149"/>
      <c r="EGD59" s="149"/>
      <c r="EGE59" s="149"/>
      <c r="EGF59" s="149"/>
      <c r="EGG59" s="149"/>
      <c r="EGH59" s="149"/>
      <c r="EGI59" s="149"/>
      <c r="EGJ59" s="149"/>
      <c r="EGK59" s="149"/>
      <c r="EGL59" s="149"/>
      <c r="EGM59" s="149"/>
      <c r="EGN59" s="149"/>
      <c r="EGO59" s="149"/>
      <c r="EGP59" s="149"/>
      <c r="EGQ59" s="149"/>
      <c r="EGR59" s="149"/>
      <c r="EGS59" s="149"/>
      <c r="EGT59" s="149"/>
      <c r="EGU59" s="149"/>
      <c r="EGV59" s="149"/>
      <c r="EGW59" s="149"/>
      <c r="EGX59" s="149"/>
      <c r="EGY59" s="149"/>
      <c r="EGZ59" s="149"/>
      <c r="EHA59" s="149"/>
      <c r="EHB59" s="149"/>
      <c r="EHC59" s="149"/>
      <c r="EHD59" s="149"/>
      <c r="EHE59" s="149"/>
      <c r="EHF59" s="149"/>
      <c r="EHG59" s="149"/>
      <c r="EHH59" s="149"/>
      <c r="EHI59" s="149"/>
      <c r="EHJ59" s="149"/>
      <c r="EHK59" s="149"/>
      <c r="EHL59" s="149"/>
      <c r="EHM59" s="149"/>
      <c r="EHN59" s="149"/>
      <c r="EHO59" s="149"/>
      <c r="EHP59" s="149"/>
      <c r="EHQ59" s="149"/>
      <c r="EHR59" s="149"/>
      <c r="EHS59" s="149"/>
      <c r="EHT59" s="149"/>
      <c r="EHU59" s="149"/>
      <c r="EHV59" s="149"/>
      <c r="EHW59" s="149"/>
      <c r="EHX59" s="149"/>
      <c r="EHY59" s="149"/>
      <c r="EHZ59" s="149"/>
      <c r="EIA59" s="149"/>
      <c r="EIB59" s="149"/>
      <c r="EIC59" s="149"/>
      <c r="EID59" s="149"/>
      <c r="EIE59" s="149"/>
      <c r="EIF59" s="149"/>
      <c r="EIG59" s="149"/>
      <c r="EIH59" s="149"/>
      <c r="EII59" s="149"/>
      <c r="EIJ59" s="149"/>
      <c r="EIK59" s="149"/>
      <c r="EIL59" s="149"/>
      <c r="EIM59" s="149"/>
      <c r="EIN59" s="149"/>
      <c r="EIO59" s="149"/>
      <c r="EIP59" s="149"/>
      <c r="EIQ59" s="149"/>
      <c r="EIR59" s="149"/>
      <c r="EIS59" s="149"/>
      <c r="EIT59" s="149"/>
      <c r="EIU59" s="149"/>
      <c r="EIV59" s="149"/>
      <c r="EIW59" s="149"/>
      <c r="EIX59" s="149"/>
      <c r="EIY59" s="149"/>
      <c r="EIZ59" s="149"/>
      <c r="EJA59" s="149"/>
      <c r="EJB59" s="149"/>
      <c r="EJC59" s="149"/>
      <c r="EJD59" s="149"/>
      <c r="EJE59" s="149"/>
      <c r="EJF59" s="149"/>
      <c r="EJG59" s="149"/>
      <c r="EJH59" s="149"/>
      <c r="EJI59" s="149"/>
      <c r="EJJ59" s="149"/>
      <c r="EJK59" s="149"/>
      <c r="EJL59" s="149"/>
      <c r="EJM59" s="149"/>
      <c r="EJN59" s="149"/>
      <c r="EJO59" s="149"/>
      <c r="EJP59" s="149"/>
      <c r="EJQ59" s="149"/>
      <c r="EJR59" s="149"/>
      <c r="EJS59" s="149"/>
      <c r="EJT59" s="149"/>
      <c r="EJU59" s="149"/>
      <c r="EJV59" s="149"/>
      <c r="EJW59" s="149"/>
      <c r="EJX59" s="149"/>
      <c r="EJY59" s="149"/>
      <c r="EJZ59" s="149"/>
      <c r="EKA59" s="149"/>
      <c r="EKB59" s="149"/>
      <c r="EKC59" s="149"/>
      <c r="EKD59" s="149"/>
      <c r="EKE59" s="149"/>
      <c r="EKF59" s="149"/>
      <c r="EKG59" s="149"/>
      <c r="EKH59" s="149"/>
      <c r="EKI59" s="149"/>
      <c r="EKJ59" s="149"/>
      <c r="EKK59" s="149"/>
      <c r="EKL59" s="149"/>
      <c r="EKM59" s="149"/>
      <c r="EKN59" s="149"/>
      <c r="EKO59" s="149"/>
      <c r="EKP59" s="149"/>
      <c r="EKQ59" s="149"/>
      <c r="EKR59" s="149"/>
      <c r="EKS59" s="149"/>
      <c r="EKT59" s="149"/>
      <c r="EKU59" s="149"/>
      <c r="EKV59" s="149"/>
      <c r="EKW59" s="149"/>
      <c r="EKX59" s="149"/>
      <c r="EKY59" s="149"/>
      <c r="EKZ59" s="149"/>
      <c r="ELA59" s="149"/>
      <c r="ELB59" s="149"/>
      <c r="ELC59" s="149"/>
      <c r="ELD59" s="149"/>
      <c r="ELE59" s="149"/>
      <c r="ELF59" s="149"/>
      <c r="ELG59" s="149"/>
      <c r="ELH59" s="149"/>
      <c r="ELI59" s="149"/>
      <c r="ELJ59" s="149"/>
      <c r="ELK59" s="149"/>
      <c r="ELL59" s="149"/>
      <c r="ELM59" s="149"/>
      <c r="ELN59" s="149"/>
      <c r="ELO59" s="149"/>
      <c r="ELP59" s="149"/>
      <c r="ELQ59" s="149"/>
      <c r="ELR59" s="149"/>
      <c r="ELS59" s="149"/>
      <c r="ELT59" s="149"/>
      <c r="ELU59" s="149"/>
      <c r="ELV59" s="149"/>
      <c r="ELW59" s="149"/>
      <c r="ELX59" s="149"/>
      <c r="ELY59" s="149"/>
      <c r="ELZ59" s="149"/>
      <c r="EMA59" s="149"/>
      <c r="EMB59" s="149"/>
      <c r="EMC59" s="149"/>
      <c r="EMD59" s="149"/>
      <c r="EME59" s="149"/>
      <c r="EMF59" s="149"/>
      <c r="EMG59" s="149"/>
      <c r="EMH59" s="149"/>
      <c r="EMI59" s="149"/>
      <c r="EMJ59" s="149"/>
      <c r="EMK59" s="149"/>
      <c r="EML59" s="149"/>
      <c r="EMM59" s="149"/>
      <c r="EMN59" s="149"/>
      <c r="EMO59" s="149"/>
      <c r="EMP59" s="149"/>
      <c r="EMQ59" s="149"/>
      <c r="EMR59" s="149"/>
      <c r="EMS59" s="149"/>
      <c r="EMT59" s="149"/>
      <c r="EMU59" s="149"/>
      <c r="EMV59" s="149"/>
      <c r="EMW59" s="149"/>
      <c r="EMX59" s="149"/>
      <c r="EMY59" s="149"/>
      <c r="EMZ59" s="149"/>
      <c r="ENA59" s="149"/>
      <c r="ENB59" s="149"/>
      <c r="ENC59" s="149"/>
      <c r="END59" s="149"/>
      <c r="ENE59" s="149"/>
      <c r="ENF59" s="149"/>
      <c r="ENG59" s="149"/>
      <c r="ENH59" s="149"/>
      <c r="ENI59" s="149"/>
      <c r="ENJ59" s="149"/>
      <c r="ENK59" s="149"/>
      <c r="ENL59" s="149"/>
      <c r="ENM59" s="149"/>
      <c r="ENN59" s="149"/>
      <c r="ENO59" s="149"/>
      <c r="ENP59" s="149"/>
      <c r="ENQ59" s="149"/>
      <c r="ENR59" s="149"/>
      <c r="ENS59" s="149"/>
      <c r="ENT59" s="149"/>
      <c r="ENU59" s="149"/>
      <c r="ENV59" s="149"/>
      <c r="ENW59" s="149"/>
      <c r="ENX59" s="149"/>
      <c r="ENY59" s="149"/>
      <c r="ENZ59" s="149"/>
      <c r="EOA59" s="149"/>
      <c r="EOB59" s="149"/>
      <c r="EOC59" s="149"/>
      <c r="EOD59" s="149"/>
      <c r="EOE59" s="149"/>
      <c r="EOF59" s="149"/>
      <c r="EOG59" s="149"/>
      <c r="EOH59" s="149"/>
      <c r="EOI59" s="149"/>
      <c r="EOJ59" s="149"/>
      <c r="EOK59" s="149"/>
      <c r="EOL59" s="149"/>
      <c r="EOM59" s="149"/>
      <c r="EON59" s="149"/>
      <c r="EOO59" s="149"/>
      <c r="EOP59" s="149"/>
      <c r="EOQ59" s="149"/>
      <c r="EOR59" s="149"/>
      <c r="EOS59" s="149"/>
      <c r="EOT59" s="149"/>
      <c r="EOU59" s="149"/>
      <c r="EOV59" s="149"/>
      <c r="EOW59" s="149"/>
      <c r="EOX59" s="149"/>
      <c r="EOY59" s="149"/>
      <c r="EOZ59" s="149"/>
      <c r="EPA59" s="149"/>
      <c r="EPB59" s="149"/>
      <c r="EPC59" s="149"/>
      <c r="EPD59" s="149"/>
      <c r="EPE59" s="149"/>
      <c r="EPF59" s="149"/>
      <c r="EPG59" s="149"/>
      <c r="EPH59" s="149"/>
      <c r="EPI59" s="149"/>
      <c r="EPJ59" s="149"/>
      <c r="EPK59" s="149"/>
      <c r="EPL59" s="149"/>
      <c r="EPM59" s="149"/>
      <c r="EPN59" s="149"/>
      <c r="EPO59" s="149"/>
      <c r="EPP59" s="149"/>
      <c r="EPQ59" s="149"/>
      <c r="EPR59" s="149"/>
      <c r="EPS59" s="149"/>
      <c r="EPT59" s="149"/>
      <c r="EPU59" s="149"/>
      <c r="EPV59" s="149"/>
      <c r="EPW59" s="149"/>
      <c r="EPX59" s="149"/>
      <c r="EPY59" s="149"/>
      <c r="EPZ59" s="149"/>
      <c r="EQA59" s="149"/>
      <c r="EQB59" s="149"/>
      <c r="EQC59" s="149"/>
      <c r="EQD59" s="149"/>
      <c r="EQE59" s="149"/>
      <c r="EQF59" s="149"/>
      <c r="EQG59" s="149"/>
      <c r="EQH59" s="149"/>
      <c r="EQI59" s="149"/>
      <c r="EQJ59" s="149"/>
      <c r="EQK59" s="149"/>
      <c r="EQL59" s="149"/>
      <c r="EQM59" s="149"/>
      <c r="EQN59" s="149"/>
      <c r="EQO59" s="149"/>
      <c r="EQP59" s="149"/>
      <c r="EQQ59" s="149"/>
      <c r="EQR59" s="149"/>
      <c r="EQS59" s="149"/>
      <c r="EQT59" s="149"/>
      <c r="EQU59" s="149"/>
      <c r="EQV59" s="149"/>
      <c r="EQW59" s="149"/>
      <c r="EQX59" s="149"/>
      <c r="EQY59" s="149"/>
      <c r="EQZ59" s="149"/>
      <c r="ERA59" s="149"/>
      <c r="ERB59" s="149"/>
      <c r="ERC59" s="149"/>
      <c r="ERD59" s="149"/>
      <c r="ERE59" s="149"/>
      <c r="ERF59" s="149"/>
      <c r="ERG59" s="149"/>
      <c r="ERH59" s="149"/>
      <c r="ERI59" s="149"/>
      <c r="ERJ59" s="149"/>
      <c r="ERK59" s="149"/>
      <c r="ERL59" s="149"/>
      <c r="ERM59" s="149"/>
      <c r="ERN59" s="149"/>
      <c r="ERO59" s="149"/>
      <c r="ERP59" s="149"/>
      <c r="ERQ59" s="149"/>
      <c r="ERR59" s="149"/>
      <c r="ERS59" s="149"/>
      <c r="ERT59" s="149"/>
      <c r="ERU59" s="149"/>
      <c r="ERV59" s="149"/>
      <c r="ERW59" s="149"/>
      <c r="ERX59" s="149"/>
      <c r="ERY59" s="149"/>
      <c r="ERZ59" s="149"/>
      <c r="ESA59" s="149"/>
      <c r="ESB59" s="149"/>
      <c r="ESC59" s="149"/>
      <c r="ESD59" s="149"/>
      <c r="ESE59" s="149"/>
      <c r="ESF59" s="149"/>
      <c r="ESG59" s="149"/>
      <c r="ESH59" s="149"/>
      <c r="ESI59" s="149"/>
      <c r="ESJ59" s="149"/>
      <c r="ESK59" s="149"/>
      <c r="ESL59" s="149"/>
      <c r="ESM59" s="149"/>
      <c r="ESN59" s="149"/>
      <c r="ESO59" s="149"/>
      <c r="ESP59" s="149"/>
      <c r="ESQ59" s="149"/>
      <c r="ESR59" s="149"/>
      <c r="ESS59" s="149"/>
      <c r="EST59" s="149"/>
      <c r="ESU59" s="149"/>
      <c r="ESV59" s="149"/>
      <c r="ESW59" s="149"/>
      <c r="ESX59" s="149"/>
      <c r="ESY59" s="149"/>
      <c r="ESZ59" s="149"/>
      <c r="ETA59" s="149"/>
      <c r="ETB59" s="149"/>
      <c r="ETC59" s="149"/>
      <c r="ETD59" s="149"/>
      <c r="ETE59" s="149"/>
      <c r="ETF59" s="149"/>
      <c r="ETG59" s="149"/>
      <c r="ETH59" s="149"/>
      <c r="ETI59" s="149"/>
      <c r="ETJ59" s="149"/>
      <c r="ETK59" s="149"/>
      <c r="ETL59" s="149"/>
      <c r="ETM59" s="149"/>
      <c r="ETN59" s="149"/>
      <c r="ETO59" s="149"/>
      <c r="ETP59" s="149"/>
      <c r="ETQ59" s="149"/>
      <c r="ETR59" s="149"/>
      <c r="ETS59" s="149"/>
      <c r="ETT59" s="149"/>
      <c r="ETU59" s="149"/>
      <c r="ETV59" s="149"/>
      <c r="ETW59" s="149"/>
      <c r="ETX59" s="149"/>
      <c r="ETY59" s="149"/>
      <c r="ETZ59" s="149"/>
      <c r="EUA59" s="149"/>
      <c r="EUB59" s="149"/>
      <c r="EUC59" s="149"/>
      <c r="EUD59" s="149"/>
      <c r="EUE59" s="149"/>
      <c r="EUF59" s="149"/>
      <c r="EUG59" s="149"/>
      <c r="EUH59" s="149"/>
      <c r="EUI59" s="149"/>
      <c r="EUJ59" s="149"/>
      <c r="EUK59" s="149"/>
      <c r="EUL59" s="149"/>
      <c r="EUM59" s="149"/>
      <c r="EUN59" s="149"/>
      <c r="EUO59" s="149"/>
      <c r="EUP59" s="149"/>
      <c r="EUQ59" s="149"/>
      <c r="EUR59" s="149"/>
      <c r="EUS59" s="149"/>
      <c r="EUT59" s="149"/>
      <c r="EUU59" s="149"/>
      <c r="EUV59" s="149"/>
      <c r="EUW59" s="149"/>
      <c r="EUX59" s="149"/>
      <c r="EUY59" s="149"/>
      <c r="EUZ59" s="149"/>
      <c r="EVA59" s="149"/>
      <c r="EVB59" s="149"/>
      <c r="EVC59" s="149"/>
      <c r="EVD59" s="149"/>
      <c r="EVE59" s="149"/>
      <c r="EVF59" s="149"/>
      <c r="EVG59" s="149"/>
      <c r="EVH59" s="149"/>
      <c r="EVI59" s="149"/>
      <c r="EVJ59" s="149"/>
      <c r="EVK59" s="149"/>
      <c r="EVL59" s="149"/>
      <c r="EVM59" s="149"/>
      <c r="EVN59" s="149"/>
      <c r="EVO59" s="149"/>
      <c r="EVP59" s="149"/>
      <c r="EVQ59" s="149"/>
      <c r="EVR59" s="149"/>
      <c r="EVS59" s="149"/>
      <c r="EVT59" s="149"/>
      <c r="EVU59" s="149"/>
      <c r="EVV59" s="149"/>
      <c r="EVW59" s="149"/>
      <c r="EVX59" s="149"/>
      <c r="EVY59" s="149"/>
      <c r="EVZ59" s="149"/>
      <c r="EWA59" s="149"/>
      <c r="EWB59" s="149"/>
      <c r="EWC59" s="149"/>
      <c r="EWD59" s="149"/>
      <c r="EWE59" s="149"/>
      <c r="EWF59" s="149"/>
      <c r="EWG59" s="149"/>
      <c r="EWH59" s="149"/>
      <c r="EWI59" s="149"/>
      <c r="EWJ59" s="149"/>
      <c r="EWK59" s="149"/>
      <c r="EWL59" s="149"/>
      <c r="EWM59" s="149"/>
      <c r="EWN59" s="149"/>
      <c r="EWO59" s="149"/>
      <c r="EWP59" s="149"/>
      <c r="EWQ59" s="149"/>
      <c r="EWR59" s="149"/>
      <c r="EWS59" s="149"/>
      <c r="EWT59" s="149"/>
      <c r="EWU59" s="149"/>
      <c r="EWV59" s="149"/>
      <c r="EWW59" s="149"/>
      <c r="EWX59" s="149"/>
      <c r="EWY59" s="149"/>
      <c r="EWZ59" s="149"/>
      <c r="EXA59" s="149"/>
      <c r="EXB59" s="149"/>
      <c r="EXC59" s="149"/>
      <c r="EXD59" s="149"/>
      <c r="EXE59" s="149"/>
      <c r="EXF59" s="149"/>
      <c r="EXG59" s="149"/>
      <c r="EXH59" s="149"/>
      <c r="EXI59" s="149"/>
      <c r="EXJ59" s="149"/>
      <c r="EXK59" s="149"/>
      <c r="EXL59" s="149"/>
      <c r="EXM59" s="149"/>
      <c r="EXN59" s="149"/>
      <c r="EXO59" s="149"/>
      <c r="EXP59" s="149"/>
      <c r="EXQ59" s="149"/>
      <c r="EXR59" s="149"/>
      <c r="EXS59" s="149"/>
      <c r="EXT59" s="149"/>
      <c r="EXU59" s="149"/>
      <c r="EXV59" s="149"/>
      <c r="EXW59" s="149"/>
      <c r="EXX59" s="149"/>
      <c r="EXY59" s="149"/>
      <c r="EXZ59" s="149"/>
      <c r="EYA59" s="149"/>
      <c r="EYB59" s="149"/>
      <c r="EYC59" s="149"/>
      <c r="EYD59" s="149"/>
      <c r="EYE59" s="149"/>
      <c r="EYF59" s="149"/>
      <c r="EYG59" s="149"/>
      <c r="EYH59" s="149"/>
      <c r="EYI59" s="149"/>
      <c r="EYJ59" s="149"/>
      <c r="EYK59" s="149"/>
      <c r="EYL59" s="149"/>
      <c r="EYM59" s="149"/>
      <c r="EYN59" s="149"/>
      <c r="EYO59" s="149"/>
      <c r="EYP59" s="149"/>
      <c r="EYQ59" s="149"/>
      <c r="EYR59" s="149"/>
      <c r="EYS59" s="149"/>
      <c r="EYT59" s="149"/>
      <c r="EYU59" s="149"/>
      <c r="EYV59" s="149"/>
      <c r="EYW59" s="149"/>
      <c r="EYX59" s="149"/>
      <c r="EYY59" s="149"/>
      <c r="EYZ59" s="149"/>
      <c r="EZA59" s="149"/>
      <c r="EZB59" s="149"/>
      <c r="EZC59" s="149"/>
      <c r="EZD59" s="149"/>
      <c r="EZE59" s="149"/>
      <c r="EZF59" s="149"/>
      <c r="EZG59" s="149"/>
      <c r="EZH59" s="149"/>
      <c r="EZI59" s="149"/>
      <c r="EZJ59" s="149"/>
      <c r="EZK59" s="149"/>
      <c r="EZL59" s="149"/>
      <c r="EZM59" s="149"/>
      <c r="EZN59" s="149"/>
      <c r="EZO59" s="149"/>
      <c r="EZP59" s="149"/>
      <c r="EZQ59" s="149"/>
      <c r="EZR59" s="149"/>
      <c r="EZS59" s="149"/>
      <c r="EZT59" s="149"/>
      <c r="EZU59" s="149"/>
      <c r="EZV59" s="149"/>
      <c r="EZW59" s="149"/>
      <c r="EZX59" s="149"/>
      <c r="EZY59" s="149"/>
      <c r="EZZ59" s="149"/>
      <c r="FAA59" s="149"/>
      <c r="FAB59" s="149"/>
      <c r="FAC59" s="149"/>
      <c r="FAD59" s="149"/>
      <c r="FAE59" s="149"/>
      <c r="FAF59" s="149"/>
      <c r="FAG59" s="149"/>
      <c r="FAH59" s="149"/>
      <c r="FAI59" s="149"/>
      <c r="FAJ59" s="149"/>
      <c r="FAK59" s="149"/>
      <c r="FAL59" s="149"/>
      <c r="FAM59" s="149"/>
      <c r="FAN59" s="149"/>
      <c r="FAO59" s="149"/>
      <c r="FAP59" s="149"/>
      <c r="FAQ59" s="149"/>
      <c r="FAR59" s="149"/>
      <c r="FAS59" s="149"/>
      <c r="FAT59" s="149"/>
      <c r="FAU59" s="149"/>
      <c r="FAV59" s="149"/>
      <c r="FAW59" s="149"/>
      <c r="FAX59" s="149"/>
      <c r="FAY59" s="149"/>
      <c r="FAZ59" s="149"/>
      <c r="FBA59" s="149"/>
      <c r="FBB59" s="149"/>
      <c r="FBC59" s="149"/>
      <c r="FBD59" s="149"/>
      <c r="FBE59" s="149"/>
      <c r="FBF59" s="149"/>
      <c r="FBG59" s="149"/>
      <c r="FBH59" s="149"/>
      <c r="FBI59" s="149"/>
      <c r="FBJ59" s="149"/>
      <c r="FBK59" s="149"/>
      <c r="FBL59" s="149"/>
      <c r="FBM59" s="149"/>
      <c r="FBN59" s="149"/>
      <c r="FBO59" s="149"/>
      <c r="FBP59" s="149"/>
      <c r="FBQ59" s="149"/>
      <c r="FBR59" s="149"/>
      <c r="FBS59" s="149"/>
      <c r="FBT59" s="149"/>
      <c r="FBU59" s="149"/>
      <c r="FBV59" s="149"/>
      <c r="FBW59" s="149"/>
      <c r="FBX59" s="149"/>
      <c r="FBY59" s="149"/>
      <c r="FBZ59" s="149"/>
      <c r="FCA59" s="149"/>
      <c r="FCB59" s="149"/>
      <c r="FCC59" s="149"/>
      <c r="FCD59" s="149"/>
      <c r="FCE59" s="149"/>
      <c r="FCF59" s="149"/>
      <c r="FCG59" s="149"/>
      <c r="FCH59" s="149"/>
      <c r="FCI59" s="149"/>
      <c r="FCJ59" s="149"/>
      <c r="FCK59" s="149"/>
      <c r="FCL59" s="149"/>
      <c r="FCM59" s="149"/>
      <c r="FCN59" s="149"/>
      <c r="FCO59" s="149"/>
      <c r="FCP59" s="149"/>
      <c r="FCQ59" s="149"/>
      <c r="FCR59" s="149"/>
      <c r="FCS59" s="149"/>
      <c r="FCT59" s="149"/>
      <c r="FCU59" s="149"/>
      <c r="FCV59" s="149"/>
      <c r="FCW59" s="149"/>
      <c r="FCX59" s="149"/>
      <c r="FCY59" s="149"/>
      <c r="FCZ59" s="149"/>
      <c r="FDA59" s="149"/>
      <c r="FDB59" s="149"/>
      <c r="FDC59" s="149"/>
      <c r="FDD59" s="149"/>
      <c r="FDE59" s="149"/>
      <c r="FDF59" s="149"/>
      <c r="FDG59" s="149"/>
      <c r="FDH59" s="149"/>
      <c r="FDI59" s="149"/>
      <c r="FDJ59" s="149"/>
      <c r="FDK59" s="149"/>
      <c r="FDL59" s="149"/>
      <c r="FDM59" s="149"/>
      <c r="FDN59" s="149"/>
      <c r="FDO59" s="149"/>
      <c r="FDP59" s="149"/>
      <c r="FDQ59" s="149"/>
      <c r="FDR59" s="149"/>
      <c r="FDS59" s="149"/>
      <c r="FDT59" s="149"/>
      <c r="FDU59" s="149"/>
      <c r="FDV59" s="149"/>
      <c r="FDW59" s="149"/>
      <c r="FDX59" s="149"/>
      <c r="FDY59" s="149"/>
      <c r="FDZ59" s="149"/>
      <c r="FEA59" s="149"/>
      <c r="FEB59" s="149"/>
      <c r="FEC59" s="149"/>
      <c r="FED59" s="149"/>
      <c r="FEE59" s="149"/>
      <c r="FEF59" s="149"/>
      <c r="FEG59" s="149"/>
      <c r="FEH59" s="149"/>
      <c r="FEI59" s="149"/>
      <c r="FEJ59" s="149"/>
      <c r="FEK59" s="149"/>
      <c r="FEL59" s="149"/>
      <c r="FEM59" s="149"/>
      <c r="FEN59" s="149"/>
      <c r="FEO59" s="149"/>
      <c r="FEP59" s="149"/>
      <c r="FEQ59" s="149"/>
      <c r="FER59" s="149"/>
      <c r="FES59" s="149"/>
      <c r="FET59" s="149"/>
      <c r="FEU59" s="149"/>
      <c r="FEV59" s="149"/>
      <c r="FEW59" s="149"/>
      <c r="FEX59" s="149"/>
      <c r="FEY59" s="149"/>
      <c r="FEZ59" s="149"/>
      <c r="FFA59" s="149"/>
      <c r="FFB59" s="149"/>
      <c r="FFC59" s="149"/>
      <c r="FFD59" s="149"/>
      <c r="FFE59" s="149"/>
      <c r="FFF59" s="149"/>
      <c r="FFG59" s="149"/>
      <c r="FFH59" s="149"/>
      <c r="FFI59" s="149"/>
      <c r="FFJ59" s="149"/>
      <c r="FFK59" s="149"/>
      <c r="FFL59" s="149"/>
      <c r="FFM59" s="149"/>
      <c r="FFN59" s="149"/>
      <c r="FFO59" s="149"/>
      <c r="FFP59" s="149"/>
      <c r="FFQ59" s="149"/>
      <c r="FFR59" s="149"/>
      <c r="FFS59" s="149"/>
      <c r="FFT59" s="149"/>
      <c r="FFU59" s="149"/>
      <c r="FFV59" s="149"/>
      <c r="FFW59" s="149"/>
      <c r="FFX59" s="149"/>
      <c r="FFY59" s="149"/>
      <c r="FFZ59" s="149"/>
      <c r="FGA59" s="149"/>
      <c r="FGB59" s="149"/>
      <c r="FGC59" s="149"/>
      <c r="FGD59" s="149"/>
      <c r="FGE59" s="149"/>
      <c r="FGF59" s="149"/>
      <c r="FGG59" s="149"/>
      <c r="FGH59" s="149"/>
      <c r="FGI59" s="149"/>
      <c r="FGJ59" s="149"/>
      <c r="FGK59" s="149"/>
      <c r="FGL59" s="149"/>
      <c r="FGM59" s="149"/>
      <c r="FGN59" s="149"/>
      <c r="FGO59" s="149"/>
      <c r="FGP59" s="149"/>
      <c r="FGQ59" s="149"/>
      <c r="FGR59" s="149"/>
      <c r="FGS59" s="149"/>
      <c r="FGT59" s="149"/>
      <c r="FGU59" s="149"/>
      <c r="FGV59" s="149"/>
      <c r="FGW59" s="149"/>
      <c r="FGX59" s="149"/>
      <c r="FGY59" s="149"/>
      <c r="FGZ59" s="149"/>
      <c r="FHA59" s="149"/>
      <c r="FHB59" s="149"/>
      <c r="FHC59" s="149"/>
      <c r="FHD59" s="149"/>
      <c r="FHE59" s="149"/>
      <c r="FHF59" s="149"/>
      <c r="FHG59" s="149"/>
      <c r="FHH59" s="149"/>
      <c r="FHI59" s="149"/>
      <c r="FHJ59" s="149"/>
      <c r="FHK59" s="149"/>
      <c r="FHL59" s="149"/>
      <c r="FHM59" s="149"/>
      <c r="FHN59" s="149"/>
      <c r="FHO59" s="149"/>
      <c r="FHP59" s="149"/>
      <c r="FHQ59" s="149"/>
      <c r="FHR59" s="149"/>
      <c r="FHS59" s="149"/>
      <c r="FHT59" s="149"/>
      <c r="FHU59" s="149"/>
      <c r="FHV59" s="149"/>
      <c r="FHW59" s="149"/>
      <c r="FHX59" s="149"/>
      <c r="FHY59" s="149"/>
      <c r="FHZ59" s="149"/>
      <c r="FIA59" s="149"/>
      <c r="FIB59" s="149"/>
      <c r="FIC59" s="149"/>
      <c r="FID59" s="149"/>
      <c r="FIE59" s="149"/>
      <c r="FIF59" s="149"/>
      <c r="FIG59" s="149"/>
      <c r="FIH59" s="149"/>
      <c r="FII59" s="149"/>
      <c r="FIJ59" s="149"/>
      <c r="FIK59" s="149"/>
      <c r="FIL59" s="149"/>
      <c r="FIM59" s="149"/>
      <c r="FIN59" s="149"/>
      <c r="FIO59" s="149"/>
      <c r="FIP59" s="149"/>
      <c r="FIQ59" s="149"/>
      <c r="FIR59" s="149"/>
      <c r="FIS59" s="149"/>
      <c r="FIT59" s="149"/>
      <c r="FIU59" s="149"/>
      <c r="FIV59" s="149"/>
      <c r="FIW59" s="149"/>
      <c r="FIX59" s="149"/>
      <c r="FIY59" s="149"/>
      <c r="FIZ59" s="149"/>
      <c r="FJA59" s="149"/>
      <c r="FJB59" s="149"/>
      <c r="FJC59" s="149"/>
      <c r="FJD59" s="149"/>
      <c r="FJE59" s="149"/>
      <c r="FJF59" s="149"/>
      <c r="FJG59" s="149"/>
      <c r="FJH59" s="149"/>
      <c r="FJI59" s="149"/>
      <c r="FJJ59" s="149"/>
      <c r="FJK59" s="149"/>
      <c r="FJL59" s="149"/>
      <c r="FJM59" s="149"/>
      <c r="FJN59" s="149"/>
      <c r="FJO59" s="149"/>
      <c r="FJP59" s="149"/>
      <c r="FJQ59" s="149"/>
      <c r="FJR59" s="149"/>
      <c r="FJS59" s="149"/>
      <c r="FJT59" s="149"/>
      <c r="FJU59" s="149"/>
      <c r="FJV59" s="149"/>
      <c r="FJW59" s="149"/>
      <c r="FJX59" s="149"/>
      <c r="FJY59" s="149"/>
      <c r="FJZ59" s="149"/>
      <c r="FKA59" s="149"/>
      <c r="FKB59" s="149"/>
      <c r="FKC59" s="149"/>
      <c r="FKD59" s="149"/>
      <c r="FKE59" s="149"/>
      <c r="FKF59" s="149"/>
      <c r="FKG59" s="149"/>
      <c r="FKH59" s="149"/>
      <c r="FKI59" s="149"/>
      <c r="FKJ59" s="149"/>
      <c r="FKK59" s="149"/>
      <c r="FKL59" s="149"/>
      <c r="FKM59" s="149"/>
      <c r="FKN59" s="149"/>
      <c r="FKO59" s="149"/>
      <c r="FKP59" s="149"/>
      <c r="FKQ59" s="149"/>
      <c r="FKR59" s="149"/>
      <c r="FKS59" s="149"/>
      <c r="FKT59" s="149"/>
      <c r="FKU59" s="149"/>
      <c r="FKV59" s="149"/>
      <c r="FKW59" s="149"/>
      <c r="FKX59" s="149"/>
      <c r="FKY59" s="149"/>
      <c r="FKZ59" s="149"/>
      <c r="FLA59" s="149"/>
      <c r="FLB59" s="149"/>
      <c r="FLC59" s="149"/>
      <c r="FLD59" s="149"/>
      <c r="FLE59" s="149"/>
      <c r="FLF59" s="149"/>
      <c r="FLG59" s="149"/>
      <c r="FLH59" s="149"/>
      <c r="FLI59" s="149"/>
      <c r="FLJ59" s="149"/>
      <c r="FLK59" s="149"/>
      <c r="FLL59" s="149"/>
      <c r="FLM59" s="149"/>
      <c r="FLN59" s="149"/>
      <c r="FLO59" s="149"/>
      <c r="FLP59" s="149"/>
      <c r="FLQ59" s="149"/>
      <c r="FLR59" s="149"/>
      <c r="FLS59" s="149"/>
      <c r="FLT59" s="149"/>
      <c r="FLU59" s="149"/>
      <c r="FLV59" s="149"/>
      <c r="FLW59" s="149"/>
      <c r="FLX59" s="149"/>
      <c r="FLY59" s="149"/>
      <c r="FLZ59" s="149"/>
      <c r="FMA59" s="149"/>
      <c r="FMB59" s="149"/>
      <c r="FMC59" s="149"/>
      <c r="FMD59" s="149"/>
      <c r="FME59" s="149"/>
      <c r="FMF59" s="149"/>
      <c r="FMG59" s="149"/>
      <c r="FMH59" s="149"/>
      <c r="FMI59" s="149"/>
      <c r="FMJ59" s="149"/>
      <c r="FMK59" s="149"/>
      <c r="FML59" s="149"/>
      <c r="FMM59" s="149"/>
      <c r="FMN59" s="149"/>
      <c r="FMO59" s="149"/>
      <c r="FMP59" s="149"/>
      <c r="FMQ59" s="149"/>
      <c r="FMR59" s="149"/>
      <c r="FMS59" s="149"/>
      <c r="FMT59" s="149"/>
      <c r="FMU59" s="149"/>
      <c r="FMV59" s="149"/>
      <c r="FMW59" s="149"/>
      <c r="FMX59" s="149"/>
      <c r="FMY59" s="149"/>
      <c r="FMZ59" s="149"/>
      <c r="FNA59" s="149"/>
      <c r="FNB59" s="149"/>
      <c r="FNC59" s="149"/>
      <c r="FND59" s="149"/>
      <c r="FNE59" s="149"/>
      <c r="FNF59" s="149"/>
      <c r="FNG59" s="149"/>
      <c r="FNH59" s="149"/>
      <c r="FNI59" s="149"/>
      <c r="FNJ59" s="149"/>
      <c r="FNK59" s="149"/>
      <c r="FNL59" s="149"/>
      <c r="FNM59" s="149"/>
      <c r="FNN59" s="149"/>
      <c r="FNO59" s="149"/>
      <c r="FNP59" s="149"/>
      <c r="FNQ59" s="149"/>
      <c r="FNR59" s="149"/>
      <c r="FNS59" s="149"/>
      <c r="FNT59" s="149"/>
      <c r="FNU59" s="149"/>
      <c r="FNV59" s="149"/>
      <c r="FNW59" s="149"/>
      <c r="FNX59" s="149"/>
      <c r="FNY59" s="149"/>
      <c r="FNZ59" s="149"/>
      <c r="FOA59" s="149"/>
      <c r="FOB59" s="149"/>
      <c r="FOC59" s="149"/>
      <c r="FOD59" s="149"/>
      <c r="FOE59" s="149"/>
      <c r="FOF59" s="149"/>
      <c r="FOG59" s="149"/>
      <c r="FOH59" s="149"/>
      <c r="FOI59" s="149"/>
      <c r="FOJ59" s="149"/>
      <c r="FOK59" s="149"/>
      <c r="FOL59" s="149"/>
      <c r="FOM59" s="149"/>
      <c r="FON59" s="149"/>
      <c r="FOO59" s="149"/>
      <c r="FOP59" s="149"/>
      <c r="FOQ59" s="149"/>
      <c r="FOR59" s="149"/>
      <c r="FOS59" s="149"/>
      <c r="FOT59" s="149"/>
      <c r="FOU59" s="149"/>
      <c r="FOV59" s="149"/>
      <c r="FOW59" s="149"/>
      <c r="FOX59" s="149"/>
      <c r="FOY59" s="149"/>
      <c r="FOZ59" s="149"/>
      <c r="FPA59" s="149"/>
      <c r="FPB59" s="149"/>
      <c r="FPC59" s="149"/>
      <c r="FPD59" s="149"/>
      <c r="FPE59" s="149"/>
      <c r="FPF59" s="149"/>
      <c r="FPG59" s="149"/>
      <c r="FPH59" s="149"/>
      <c r="FPI59" s="149"/>
      <c r="FPJ59" s="149"/>
      <c r="FPK59" s="149"/>
      <c r="FPL59" s="149"/>
      <c r="FPM59" s="149"/>
      <c r="FPN59" s="149"/>
      <c r="FPO59" s="149"/>
      <c r="FPP59" s="149"/>
      <c r="FPQ59" s="149"/>
      <c r="FPR59" s="149"/>
      <c r="FPS59" s="149"/>
      <c r="FPT59" s="149"/>
      <c r="FPU59" s="149"/>
      <c r="FPV59" s="149"/>
      <c r="FPW59" s="149"/>
      <c r="FPX59" s="149"/>
      <c r="FPY59" s="149"/>
      <c r="FPZ59" s="149"/>
      <c r="FQA59" s="149"/>
      <c r="FQB59" s="149"/>
      <c r="FQC59" s="149"/>
      <c r="FQD59" s="149"/>
      <c r="FQE59" s="149"/>
      <c r="FQF59" s="149"/>
      <c r="FQG59" s="149"/>
      <c r="FQH59" s="149"/>
      <c r="FQI59" s="149"/>
      <c r="FQJ59" s="149"/>
      <c r="FQK59" s="149"/>
      <c r="FQL59" s="149"/>
      <c r="FQM59" s="149"/>
      <c r="FQN59" s="149"/>
      <c r="FQO59" s="149"/>
      <c r="FQP59" s="149"/>
      <c r="FQQ59" s="149"/>
      <c r="FQR59" s="149"/>
      <c r="FQS59" s="149"/>
      <c r="FQT59" s="149"/>
      <c r="FQU59" s="149"/>
      <c r="FQV59" s="149"/>
      <c r="FQW59" s="149"/>
      <c r="FQX59" s="149"/>
      <c r="FQY59" s="149"/>
      <c r="FQZ59" s="149"/>
      <c r="FRA59" s="149"/>
      <c r="FRB59" s="149"/>
      <c r="FRC59" s="149"/>
      <c r="FRD59" s="149"/>
      <c r="FRE59" s="149"/>
      <c r="FRF59" s="149"/>
      <c r="FRG59" s="149"/>
      <c r="FRH59" s="149"/>
      <c r="FRI59" s="149"/>
      <c r="FRJ59" s="149"/>
      <c r="FRK59" s="149"/>
      <c r="FRL59" s="149"/>
      <c r="FRM59" s="149"/>
      <c r="FRN59" s="149"/>
      <c r="FRO59" s="149"/>
      <c r="FRP59" s="149"/>
      <c r="FRQ59" s="149"/>
      <c r="FRR59" s="149"/>
      <c r="FRS59" s="149"/>
      <c r="FRT59" s="149"/>
      <c r="FRU59" s="149"/>
      <c r="FRV59" s="149"/>
      <c r="FRW59" s="149"/>
      <c r="FRX59" s="149"/>
      <c r="FRY59" s="149"/>
      <c r="FRZ59" s="149"/>
      <c r="FSA59" s="149"/>
      <c r="FSB59" s="149"/>
      <c r="FSC59" s="149"/>
      <c r="FSD59" s="149"/>
      <c r="FSE59" s="149"/>
      <c r="FSF59" s="149"/>
      <c r="FSG59" s="149"/>
      <c r="FSH59" s="149"/>
      <c r="FSI59" s="149"/>
      <c r="FSJ59" s="149"/>
      <c r="FSK59" s="149"/>
      <c r="FSL59" s="149"/>
      <c r="FSM59" s="149"/>
      <c r="FSN59" s="149"/>
      <c r="FSO59" s="149"/>
      <c r="FSP59" s="149"/>
      <c r="FSQ59" s="149"/>
      <c r="FSR59" s="149"/>
      <c r="FSS59" s="149"/>
      <c r="FST59" s="149"/>
      <c r="FSU59" s="149"/>
      <c r="FSV59" s="149"/>
      <c r="FSW59" s="149"/>
      <c r="FSX59" s="149"/>
      <c r="FSY59" s="149"/>
      <c r="FSZ59" s="149"/>
      <c r="FTA59" s="149"/>
      <c r="FTB59" s="149"/>
      <c r="FTC59" s="149"/>
      <c r="FTD59" s="149"/>
      <c r="FTE59" s="149"/>
      <c r="FTF59" s="149"/>
      <c r="FTG59" s="149"/>
      <c r="FTH59" s="149"/>
      <c r="FTI59" s="149"/>
      <c r="FTJ59" s="149"/>
      <c r="FTK59" s="149"/>
      <c r="FTL59" s="149"/>
      <c r="FTM59" s="149"/>
      <c r="FTN59" s="149"/>
      <c r="FTO59" s="149"/>
      <c r="FTP59" s="149"/>
      <c r="FTQ59" s="149"/>
      <c r="FTR59" s="149"/>
      <c r="FTS59" s="149"/>
      <c r="FTT59" s="149"/>
      <c r="FTU59" s="149"/>
      <c r="FTV59" s="149"/>
      <c r="FTW59" s="149"/>
      <c r="FTX59" s="149"/>
      <c r="FTY59" s="149"/>
      <c r="FTZ59" s="149"/>
      <c r="FUA59" s="149"/>
      <c r="FUB59" s="149"/>
      <c r="FUC59" s="149"/>
      <c r="FUD59" s="149"/>
      <c r="FUE59" s="149"/>
      <c r="FUF59" s="149"/>
      <c r="FUG59" s="149"/>
      <c r="FUH59" s="149"/>
      <c r="FUI59" s="149"/>
      <c r="FUJ59" s="149"/>
      <c r="FUK59" s="149"/>
      <c r="FUL59" s="149"/>
      <c r="FUM59" s="149"/>
      <c r="FUN59" s="149"/>
      <c r="FUO59" s="149"/>
      <c r="FUP59" s="149"/>
      <c r="FUQ59" s="149"/>
      <c r="FUR59" s="149"/>
      <c r="FUS59" s="149"/>
      <c r="FUT59" s="149"/>
      <c r="FUU59" s="149"/>
      <c r="FUV59" s="149"/>
      <c r="FUW59" s="149"/>
      <c r="FUX59" s="149"/>
      <c r="FUY59" s="149"/>
      <c r="FUZ59" s="149"/>
      <c r="FVA59" s="149"/>
      <c r="FVB59" s="149"/>
      <c r="FVC59" s="149"/>
      <c r="FVD59" s="149"/>
      <c r="FVE59" s="149"/>
      <c r="FVF59" s="149"/>
      <c r="FVG59" s="149"/>
      <c r="FVH59" s="149"/>
      <c r="FVI59" s="149"/>
      <c r="FVJ59" s="149"/>
      <c r="FVK59" s="149"/>
      <c r="FVL59" s="149"/>
      <c r="FVM59" s="149"/>
      <c r="FVN59" s="149"/>
      <c r="FVO59" s="149"/>
      <c r="FVP59" s="149"/>
      <c r="FVQ59" s="149"/>
      <c r="FVR59" s="149"/>
      <c r="FVS59" s="149"/>
      <c r="FVT59" s="149"/>
      <c r="FVU59" s="149"/>
      <c r="FVV59" s="149"/>
      <c r="FVW59" s="149"/>
      <c r="FVX59" s="149"/>
      <c r="FVY59" s="149"/>
      <c r="FVZ59" s="149"/>
      <c r="FWA59" s="149"/>
      <c r="FWB59" s="149"/>
      <c r="FWC59" s="149"/>
      <c r="FWD59" s="149"/>
      <c r="FWE59" s="149"/>
      <c r="FWF59" s="149"/>
      <c r="FWG59" s="149"/>
      <c r="FWH59" s="149"/>
      <c r="FWI59" s="149"/>
      <c r="FWJ59" s="149"/>
      <c r="FWK59" s="149"/>
      <c r="FWL59" s="149"/>
      <c r="FWM59" s="149"/>
      <c r="FWN59" s="149"/>
      <c r="FWO59" s="149"/>
      <c r="FWP59" s="149"/>
      <c r="FWQ59" s="149"/>
      <c r="FWR59" s="149"/>
      <c r="FWS59" s="149"/>
      <c r="FWT59" s="149"/>
      <c r="FWU59" s="149"/>
      <c r="FWV59" s="149"/>
      <c r="FWW59" s="149"/>
      <c r="FWX59" s="149"/>
      <c r="FWY59" s="149"/>
      <c r="FWZ59" s="149"/>
      <c r="FXA59" s="149"/>
      <c r="FXB59" s="149"/>
      <c r="FXC59" s="149"/>
      <c r="FXD59" s="149"/>
      <c r="FXE59" s="149"/>
      <c r="FXF59" s="149"/>
      <c r="FXG59" s="149"/>
      <c r="FXH59" s="149"/>
      <c r="FXI59" s="149"/>
      <c r="FXJ59" s="149"/>
      <c r="FXK59" s="149"/>
      <c r="FXL59" s="149"/>
      <c r="FXM59" s="149"/>
      <c r="FXN59" s="149"/>
      <c r="FXO59" s="149"/>
      <c r="FXP59" s="149"/>
      <c r="FXQ59" s="149"/>
      <c r="FXR59" s="149"/>
      <c r="FXS59" s="149"/>
      <c r="FXT59" s="149"/>
      <c r="FXU59" s="149"/>
      <c r="FXV59" s="149"/>
      <c r="FXW59" s="149"/>
      <c r="FXX59" s="149"/>
      <c r="FXY59" s="149"/>
      <c r="FXZ59" s="149"/>
      <c r="FYA59" s="149"/>
      <c r="FYB59" s="149"/>
      <c r="FYC59" s="149"/>
      <c r="FYD59" s="149"/>
      <c r="FYE59" s="149"/>
      <c r="FYF59" s="149"/>
      <c r="FYG59" s="149"/>
      <c r="FYH59" s="149"/>
      <c r="FYI59" s="149"/>
      <c r="FYJ59" s="149"/>
      <c r="FYK59" s="149"/>
      <c r="FYL59" s="149"/>
      <c r="FYM59" s="149"/>
      <c r="FYN59" s="149"/>
      <c r="FYO59" s="149"/>
      <c r="FYP59" s="149"/>
      <c r="FYQ59" s="149"/>
      <c r="FYR59" s="149"/>
      <c r="FYS59" s="149"/>
      <c r="FYT59" s="149"/>
      <c r="FYU59" s="149"/>
      <c r="FYV59" s="149"/>
      <c r="FYW59" s="149"/>
      <c r="FYX59" s="149"/>
      <c r="FYY59" s="149"/>
      <c r="FYZ59" s="149"/>
      <c r="FZA59" s="149"/>
      <c r="FZB59" s="149"/>
      <c r="FZC59" s="149"/>
      <c r="FZD59" s="149"/>
      <c r="FZE59" s="149"/>
      <c r="FZF59" s="149"/>
      <c r="FZG59" s="149"/>
      <c r="FZH59" s="149"/>
      <c r="FZI59" s="149"/>
      <c r="FZJ59" s="149"/>
      <c r="FZK59" s="149"/>
      <c r="FZL59" s="149"/>
      <c r="FZM59" s="149"/>
      <c r="FZN59" s="149"/>
      <c r="FZO59" s="149"/>
      <c r="FZP59" s="149"/>
      <c r="FZQ59" s="149"/>
      <c r="FZR59" s="149"/>
      <c r="FZS59" s="149"/>
      <c r="FZT59" s="149"/>
      <c r="FZU59" s="149"/>
      <c r="FZV59" s="149"/>
      <c r="FZW59" s="149"/>
      <c r="FZX59" s="149"/>
      <c r="FZY59" s="149"/>
      <c r="FZZ59" s="149"/>
      <c r="GAA59" s="149"/>
      <c r="GAB59" s="149"/>
      <c r="GAC59" s="149"/>
      <c r="GAD59" s="149"/>
      <c r="GAE59" s="149"/>
      <c r="GAF59" s="149"/>
      <c r="GAG59" s="149"/>
      <c r="GAH59" s="149"/>
      <c r="GAI59" s="149"/>
      <c r="GAJ59" s="149"/>
      <c r="GAK59" s="149"/>
      <c r="GAL59" s="149"/>
      <c r="GAM59" s="149"/>
      <c r="GAN59" s="149"/>
      <c r="GAO59" s="149"/>
      <c r="GAP59" s="149"/>
      <c r="GAQ59" s="149"/>
      <c r="GAR59" s="149"/>
      <c r="GAS59" s="149"/>
      <c r="GAT59" s="149"/>
      <c r="GAU59" s="149"/>
      <c r="GAV59" s="149"/>
      <c r="GAW59" s="149"/>
      <c r="GAX59" s="149"/>
      <c r="GAY59" s="149"/>
      <c r="GAZ59" s="149"/>
      <c r="GBA59" s="149"/>
      <c r="GBB59" s="149"/>
      <c r="GBC59" s="149"/>
      <c r="GBD59" s="149"/>
      <c r="GBE59" s="149"/>
      <c r="GBF59" s="149"/>
      <c r="GBG59" s="149"/>
      <c r="GBH59" s="149"/>
      <c r="GBI59" s="149"/>
      <c r="GBJ59" s="149"/>
      <c r="GBK59" s="149"/>
      <c r="GBL59" s="149"/>
      <c r="GBM59" s="149"/>
      <c r="GBN59" s="149"/>
      <c r="GBO59" s="149"/>
      <c r="GBP59" s="149"/>
      <c r="GBQ59" s="149"/>
      <c r="GBR59" s="149"/>
      <c r="GBS59" s="149"/>
      <c r="GBT59" s="149"/>
      <c r="GBU59" s="149"/>
      <c r="GBV59" s="149"/>
      <c r="GBW59" s="149"/>
      <c r="GBX59" s="149"/>
      <c r="GBY59" s="149"/>
      <c r="GBZ59" s="149"/>
      <c r="GCA59" s="149"/>
      <c r="GCB59" s="149"/>
      <c r="GCC59" s="149"/>
      <c r="GCD59" s="149"/>
      <c r="GCE59" s="149"/>
      <c r="GCF59" s="149"/>
      <c r="GCG59" s="149"/>
      <c r="GCH59" s="149"/>
      <c r="GCI59" s="149"/>
      <c r="GCJ59" s="149"/>
      <c r="GCK59" s="149"/>
      <c r="GCL59" s="149"/>
      <c r="GCM59" s="149"/>
      <c r="GCN59" s="149"/>
      <c r="GCO59" s="149"/>
      <c r="GCP59" s="149"/>
      <c r="GCQ59" s="149"/>
      <c r="GCR59" s="149"/>
      <c r="GCS59" s="149"/>
      <c r="GCT59" s="149"/>
      <c r="GCU59" s="149"/>
      <c r="GCV59" s="149"/>
      <c r="GCW59" s="149"/>
      <c r="GCX59" s="149"/>
      <c r="GCY59" s="149"/>
      <c r="GCZ59" s="149"/>
      <c r="GDA59" s="149"/>
      <c r="GDB59" s="149"/>
      <c r="GDC59" s="149"/>
      <c r="GDD59" s="149"/>
      <c r="GDE59" s="149"/>
      <c r="GDF59" s="149"/>
      <c r="GDG59" s="149"/>
      <c r="GDH59" s="149"/>
      <c r="GDI59" s="149"/>
      <c r="GDJ59" s="149"/>
      <c r="GDK59" s="149"/>
      <c r="GDL59" s="149"/>
      <c r="GDM59" s="149"/>
      <c r="GDN59" s="149"/>
      <c r="GDO59" s="149"/>
      <c r="GDP59" s="149"/>
      <c r="GDQ59" s="149"/>
      <c r="GDR59" s="149"/>
      <c r="GDS59" s="149"/>
      <c r="GDT59" s="149"/>
      <c r="GDU59" s="149"/>
      <c r="GDV59" s="149"/>
      <c r="GDW59" s="149"/>
      <c r="GDX59" s="149"/>
      <c r="GDY59" s="149"/>
      <c r="GDZ59" s="149"/>
      <c r="GEA59" s="149"/>
      <c r="GEB59" s="149"/>
      <c r="GEC59" s="149"/>
      <c r="GED59" s="149"/>
      <c r="GEE59" s="149"/>
      <c r="GEF59" s="149"/>
      <c r="GEG59" s="149"/>
      <c r="GEH59" s="149"/>
      <c r="GEI59" s="149"/>
      <c r="GEJ59" s="149"/>
      <c r="GEK59" s="149"/>
      <c r="GEL59" s="149"/>
      <c r="GEM59" s="149"/>
      <c r="GEN59" s="149"/>
      <c r="GEO59" s="149"/>
      <c r="GEP59" s="149"/>
      <c r="GEQ59" s="149"/>
      <c r="GER59" s="149"/>
      <c r="GES59" s="149"/>
      <c r="GET59" s="149"/>
      <c r="GEU59" s="149"/>
      <c r="GEV59" s="149"/>
      <c r="GEW59" s="149"/>
      <c r="GEX59" s="149"/>
      <c r="GEY59" s="149"/>
      <c r="GEZ59" s="149"/>
      <c r="GFA59" s="149"/>
      <c r="GFB59" s="149"/>
      <c r="GFC59" s="149"/>
      <c r="GFD59" s="149"/>
      <c r="GFE59" s="149"/>
      <c r="GFF59" s="149"/>
      <c r="GFG59" s="149"/>
      <c r="GFH59" s="149"/>
      <c r="GFI59" s="149"/>
      <c r="GFJ59" s="149"/>
      <c r="GFK59" s="149"/>
      <c r="GFL59" s="149"/>
      <c r="GFM59" s="149"/>
      <c r="GFN59" s="149"/>
      <c r="GFO59" s="149"/>
      <c r="GFP59" s="149"/>
      <c r="GFQ59" s="149"/>
      <c r="GFR59" s="149"/>
      <c r="GFS59" s="149"/>
      <c r="GFT59" s="149"/>
      <c r="GFU59" s="149"/>
      <c r="GFV59" s="149"/>
      <c r="GFW59" s="149"/>
      <c r="GFX59" s="149"/>
      <c r="GFY59" s="149"/>
      <c r="GFZ59" s="149"/>
      <c r="GGA59" s="149"/>
      <c r="GGB59" s="149"/>
      <c r="GGC59" s="149"/>
      <c r="GGD59" s="149"/>
      <c r="GGE59" s="149"/>
      <c r="GGF59" s="149"/>
      <c r="GGG59" s="149"/>
      <c r="GGH59" s="149"/>
      <c r="GGI59" s="149"/>
      <c r="GGJ59" s="149"/>
      <c r="GGK59" s="149"/>
      <c r="GGL59" s="149"/>
      <c r="GGM59" s="149"/>
      <c r="GGN59" s="149"/>
      <c r="GGO59" s="149"/>
      <c r="GGP59" s="149"/>
      <c r="GGQ59" s="149"/>
      <c r="GGR59" s="149"/>
      <c r="GGS59" s="149"/>
      <c r="GGT59" s="149"/>
      <c r="GGU59" s="149"/>
      <c r="GGV59" s="149"/>
      <c r="GGW59" s="149"/>
      <c r="GGX59" s="149"/>
      <c r="GGY59" s="149"/>
      <c r="GGZ59" s="149"/>
      <c r="GHA59" s="149"/>
      <c r="GHB59" s="149"/>
      <c r="GHC59" s="149"/>
      <c r="GHD59" s="149"/>
      <c r="GHE59" s="149"/>
      <c r="GHF59" s="149"/>
      <c r="GHG59" s="149"/>
      <c r="GHH59" s="149"/>
      <c r="GHI59" s="149"/>
      <c r="GHJ59" s="149"/>
      <c r="GHK59" s="149"/>
      <c r="GHL59" s="149"/>
      <c r="GHM59" s="149"/>
      <c r="GHN59" s="149"/>
      <c r="GHO59" s="149"/>
      <c r="GHP59" s="149"/>
      <c r="GHQ59" s="149"/>
      <c r="GHR59" s="149"/>
      <c r="GHS59" s="149"/>
      <c r="GHT59" s="149"/>
      <c r="GHU59" s="149"/>
      <c r="GHV59" s="149"/>
      <c r="GHW59" s="149"/>
      <c r="GHX59" s="149"/>
      <c r="GHY59" s="149"/>
      <c r="GHZ59" s="149"/>
      <c r="GIA59" s="149"/>
      <c r="GIB59" s="149"/>
      <c r="GIC59" s="149"/>
      <c r="GID59" s="149"/>
      <c r="GIE59" s="149"/>
      <c r="GIF59" s="149"/>
      <c r="GIG59" s="149"/>
      <c r="GIH59" s="149"/>
      <c r="GII59" s="149"/>
      <c r="GIJ59" s="149"/>
      <c r="GIK59" s="149"/>
      <c r="GIL59" s="149"/>
      <c r="GIM59" s="149"/>
      <c r="GIN59" s="149"/>
      <c r="GIO59" s="149"/>
      <c r="GIP59" s="149"/>
      <c r="GIQ59" s="149"/>
      <c r="GIR59" s="149"/>
      <c r="GIS59" s="149"/>
      <c r="GIT59" s="149"/>
      <c r="GIU59" s="149"/>
      <c r="GIV59" s="149"/>
      <c r="GIW59" s="149"/>
      <c r="GIX59" s="149"/>
      <c r="GIY59" s="149"/>
      <c r="GIZ59" s="149"/>
      <c r="GJA59" s="149"/>
      <c r="GJB59" s="149"/>
      <c r="GJC59" s="149"/>
      <c r="GJD59" s="149"/>
      <c r="GJE59" s="149"/>
      <c r="GJF59" s="149"/>
      <c r="GJG59" s="149"/>
      <c r="GJH59" s="149"/>
      <c r="GJI59" s="149"/>
      <c r="GJJ59" s="149"/>
      <c r="GJK59" s="149"/>
      <c r="GJL59" s="149"/>
      <c r="GJM59" s="149"/>
      <c r="GJN59" s="149"/>
      <c r="GJO59" s="149"/>
      <c r="GJP59" s="149"/>
      <c r="GJQ59" s="149"/>
      <c r="GJR59" s="149"/>
      <c r="GJS59" s="149"/>
      <c r="GJT59" s="149"/>
      <c r="GJU59" s="149"/>
      <c r="GJV59" s="149"/>
      <c r="GJW59" s="149"/>
      <c r="GJX59" s="149"/>
      <c r="GJY59" s="149"/>
      <c r="GJZ59" s="149"/>
      <c r="GKA59" s="149"/>
      <c r="GKB59" s="149"/>
      <c r="GKC59" s="149"/>
      <c r="GKD59" s="149"/>
      <c r="GKE59" s="149"/>
      <c r="GKF59" s="149"/>
      <c r="GKG59" s="149"/>
      <c r="GKH59" s="149"/>
      <c r="GKI59" s="149"/>
      <c r="GKJ59" s="149"/>
      <c r="GKK59" s="149"/>
      <c r="GKL59" s="149"/>
      <c r="GKM59" s="149"/>
      <c r="GKN59" s="149"/>
      <c r="GKO59" s="149"/>
      <c r="GKP59" s="149"/>
      <c r="GKQ59" s="149"/>
      <c r="GKR59" s="149"/>
      <c r="GKS59" s="149"/>
      <c r="GKT59" s="149"/>
      <c r="GKU59" s="149"/>
      <c r="GKV59" s="149"/>
      <c r="GKW59" s="149"/>
      <c r="GKX59" s="149"/>
      <c r="GKY59" s="149"/>
      <c r="GKZ59" s="149"/>
      <c r="GLA59" s="149"/>
      <c r="GLB59" s="149"/>
      <c r="GLC59" s="149"/>
      <c r="GLD59" s="149"/>
      <c r="GLE59" s="149"/>
      <c r="GLF59" s="149"/>
      <c r="GLG59" s="149"/>
      <c r="GLH59" s="149"/>
      <c r="GLI59" s="149"/>
      <c r="GLJ59" s="149"/>
      <c r="GLK59" s="149"/>
      <c r="GLL59" s="149"/>
      <c r="GLM59" s="149"/>
      <c r="GLN59" s="149"/>
      <c r="GLO59" s="149"/>
      <c r="GLP59" s="149"/>
      <c r="GLQ59" s="149"/>
      <c r="GLR59" s="149"/>
      <c r="GLS59" s="149"/>
      <c r="GLT59" s="149"/>
      <c r="GLU59" s="149"/>
      <c r="GLV59" s="149"/>
      <c r="GLW59" s="149"/>
      <c r="GLX59" s="149"/>
      <c r="GLY59" s="149"/>
      <c r="GLZ59" s="149"/>
      <c r="GMA59" s="149"/>
      <c r="GMB59" s="149"/>
      <c r="GMC59" s="149"/>
      <c r="GMD59" s="149"/>
      <c r="GME59" s="149"/>
      <c r="GMF59" s="149"/>
      <c r="GMG59" s="149"/>
      <c r="GMH59" s="149"/>
      <c r="GMI59" s="149"/>
      <c r="GMJ59" s="149"/>
      <c r="GMK59" s="149"/>
      <c r="GML59" s="149"/>
      <c r="GMM59" s="149"/>
      <c r="GMN59" s="149"/>
      <c r="GMO59" s="149"/>
      <c r="GMP59" s="149"/>
      <c r="GMQ59" s="149"/>
      <c r="GMR59" s="149"/>
      <c r="GMS59" s="149"/>
      <c r="GMT59" s="149"/>
      <c r="GMU59" s="149"/>
      <c r="GMV59" s="149"/>
      <c r="GMW59" s="149"/>
      <c r="GMX59" s="149"/>
      <c r="GMY59" s="149"/>
      <c r="GMZ59" s="149"/>
      <c r="GNA59" s="149"/>
      <c r="GNB59" s="149"/>
      <c r="GNC59" s="149"/>
      <c r="GND59" s="149"/>
      <c r="GNE59" s="149"/>
      <c r="GNF59" s="149"/>
      <c r="GNG59" s="149"/>
      <c r="GNH59" s="149"/>
      <c r="GNI59" s="149"/>
      <c r="GNJ59" s="149"/>
      <c r="GNK59" s="149"/>
      <c r="GNL59" s="149"/>
      <c r="GNM59" s="149"/>
      <c r="GNN59" s="149"/>
      <c r="GNO59" s="149"/>
      <c r="GNP59" s="149"/>
      <c r="GNQ59" s="149"/>
      <c r="GNR59" s="149"/>
      <c r="GNS59" s="149"/>
      <c r="GNT59" s="149"/>
      <c r="GNU59" s="149"/>
      <c r="GNV59" s="149"/>
      <c r="GNW59" s="149"/>
      <c r="GNX59" s="149"/>
      <c r="GNY59" s="149"/>
      <c r="GNZ59" s="149"/>
      <c r="GOA59" s="149"/>
      <c r="GOB59" s="149"/>
      <c r="GOC59" s="149"/>
      <c r="GOD59" s="149"/>
      <c r="GOE59" s="149"/>
      <c r="GOF59" s="149"/>
      <c r="GOG59" s="149"/>
      <c r="GOH59" s="149"/>
      <c r="GOI59" s="149"/>
      <c r="GOJ59" s="149"/>
      <c r="GOK59" s="149"/>
      <c r="GOL59" s="149"/>
      <c r="GOM59" s="149"/>
      <c r="GON59" s="149"/>
      <c r="GOO59" s="149"/>
      <c r="GOP59" s="149"/>
      <c r="GOQ59" s="149"/>
      <c r="GOR59" s="149"/>
      <c r="GOS59" s="149"/>
      <c r="GOT59" s="149"/>
      <c r="GOU59" s="149"/>
      <c r="GOV59" s="149"/>
      <c r="GOW59" s="149"/>
      <c r="GOX59" s="149"/>
      <c r="GOY59" s="149"/>
      <c r="GOZ59" s="149"/>
      <c r="GPA59" s="149"/>
      <c r="GPB59" s="149"/>
      <c r="GPC59" s="149"/>
      <c r="GPD59" s="149"/>
      <c r="GPE59" s="149"/>
      <c r="GPF59" s="149"/>
      <c r="GPG59" s="149"/>
      <c r="GPH59" s="149"/>
      <c r="GPI59" s="149"/>
      <c r="GPJ59" s="149"/>
      <c r="GPK59" s="149"/>
      <c r="GPL59" s="149"/>
      <c r="GPM59" s="149"/>
      <c r="GPN59" s="149"/>
      <c r="GPO59" s="149"/>
      <c r="GPP59" s="149"/>
      <c r="GPQ59" s="149"/>
      <c r="GPR59" s="149"/>
      <c r="GPS59" s="149"/>
      <c r="GPT59" s="149"/>
      <c r="GPU59" s="149"/>
      <c r="GPV59" s="149"/>
      <c r="GPW59" s="149"/>
      <c r="GPX59" s="149"/>
      <c r="GPY59" s="149"/>
      <c r="GPZ59" s="149"/>
      <c r="GQA59" s="149"/>
      <c r="GQB59" s="149"/>
      <c r="GQC59" s="149"/>
      <c r="GQD59" s="149"/>
      <c r="GQE59" s="149"/>
      <c r="GQF59" s="149"/>
      <c r="GQG59" s="149"/>
      <c r="GQH59" s="149"/>
      <c r="GQI59" s="149"/>
      <c r="GQJ59" s="149"/>
      <c r="GQK59" s="149"/>
      <c r="GQL59" s="149"/>
      <c r="GQM59" s="149"/>
      <c r="GQN59" s="149"/>
      <c r="GQO59" s="149"/>
      <c r="GQP59" s="149"/>
      <c r="GQQ59" s="149"/>
      <c r="GQR59" s="149"/>
      <c r="GQS59" s="149"/>
      <c r="GQT59" s="149"/>
      <c r="GQU59" s="149"/>
      <c r="GQV59" s="149"/>
      <c r="GQW59" s="149"/>
      <c r="GQX59" s="149"/>
      <c r="GQY59" s="149"/>
      <c r="GQZ59" s="149"/>
      <c r="GRA59" s="149"/>
      <c r="GRB59" s="149"/>
      <c r="GRC59" s="149"/>
      <c r="GRD59" s="149"/>
      <c r="GRE59" s="149"/>
      <c r="GRF59" s="149"/>
      <c r="GRG59" s="149"/>
      <c r="GRH59" s="149"/>
      <c r="GRI59" s="149"/>
      <c r="GRJ59" s="149"/>
      <c r="GRK59" s="149"/>
      <c r="GRL59" s="149"/>
      <c r="GRM59" s="149"/>
      <c r="GRN59" s="149"/>
      <c r="GRO59" s="149"/>
      <c r="GRP59" s="149"/>
      <c r="GRQ59" s="149"/>
      <c r="GRR59" s="149"/>
      <c r="GRS59" s="149"/>
      <c r="GRT59" s="149"/>
      <c r="GRU59" s="149"/>
      <c r="GRV59" s="149"/>
      <c r="GRW59" s="149"/>
      <c r="GRX59" s="149"/>
      <c r="GRY59" s="149"/>
      <c r="GRZ59" s="149"/>
      <c r="GSA59" s="149"/>
      <c r="GSB59" s="149"/>
      <c r="GSC59" s="149"/>
      <c r="GSD59" s="149"/>
      <c r="GSE59" s="149"/>
      <c r="GSF59" s="149"/>
      <c r="GSG59" s="149"/>
      <c r="GSH59" s="149"/>
      <c r="GSI59" s="149"/>
      <c r="GSJ59" s="149"/>
      <c r="GSK59" s="149"/>
      <c r="GSL59" s="149"/>
      <c r="GSM59" s="149"/>
      <c r="GSN59" s="149"/>
      <c r="GSO59" s="149"/>
      <c r="GSP59" s="149"/>
      <c r="GSQ59" s="149"/>
      <c r="GSR59" s="149"/>
      <c r="GSS59" s="149"/>
      <c r="GST59" s="149"/>
      <c r="GSU59" s="149"/>
      <c r="GSV59" s="149"/>
      <c r="GSW59" s="149"/>
      <c r="GSX59" s="149"/>
      <c r="GSY59" s="149"/>
      <c r="GSZ59" s="149"/>
      <c r="GTA59" s="149"/>
      <c r="GTB59" s="149"/>
      <c r="GTC59" s="149"/>
      <c r="GTD59" s="149"/>
      <c r="GTE59" s="149"/>
      <c r="GTF59" s="149"/>
      <c r="GTG59" s="149"/>
      <c r="GTH59" s="149"/>
      <c r="GTI59" s="149"/>
      <c r="GTJ59" s="149"/>
      <c r="GTK59" s="149"/>
      <c r="GTL59" s="149"/>
      <c r="GTM59" s="149"/>
      <c r="GTN59" s="149"/>
      <c r="GTO59" s="149"/>
      <c r="GTP59" s="149"/>
      <c r="GTQ59" s="149"/>
      <c r="GTR59" s="149"/>
      <c r="GTS59" s="149"/>
      <c r="GTT59" s="149"/>
      <c r="GTU59" s="149"/>
      <c r="GTV59" s="149"/>
      <c r="GTW59" s="149"/>
      <c r="GTX59" s="149"/>
      <c r="GTY59" s="149"/>
      <c r="GTZ59" s="149"/>
      <c r="GUA59" s="149"/>
      <c r="GUB59" s="149"/>
      <c r="GUC59" s="149"/>
      <c r="GUD59" s="149"/>
      <c r="GUE59" s="149"/>
      <c r="GUF59" s="149"/>
      <c r="GUG59" s="149"/>
      <c r="GUH59" s="149"/>
      <c r="GUI59" s="149"/>
      <c r="GUJ59" s="149"/>
      <c r="GUK59" s="149"/>
      <c r="GUL59" s="149"/>
      <c r="GUM59" s="149"/>
      <c r="GUN59" s="149"/>
      <c r="GUO59" s="149"/>
      <c r="GUP59" s="149"/>
      <c r="GUQ59" s="149"/>
      <c r="GUR59" s="149"/>
      <c r="GUS59" s="149"/>
      <c r="GUT59" s="149"/>
      <c r="GUU59" s="149"/>
      <c r="GUV59" s="149"/>
      <c r="GUW59" s="149"/>
      <c r="GUX59" s="149"/>
      <c r="GUY59" s="149"/>
      <c r="GUZ59" s="149"/>
      <c r="GVA59" s="149"/>
      <c r="GVB59" s="149"/>
      <c r="GVC59" s="149"/>
      <c r="GVD59" s="149"/>
      <c r="GVE59" s="149"/>
      <c r="GVF59" s="149"/>
      <c r="GVG59" s="149"/>
      <c r="GVH59" s="149"/>
      <c r="GVI59" s="149"/>
      <c r="GVJ59" s="149"/>
      <c r="GVK59" s="149"/>
      <c r="GVL59" s="149"/>
      <c r="GVM59" s="149"/>
      <c r="GVN59" s="149"/>
      <c r="GVO59" s="149"/>
      <c r="GVP59" s="149"/>
      <c r="GVQ59" s="149"/>
      <c r="GVR59" s="149"/>
      <c r="GVS59" s="149"/>
      <c r="GVT59" s="149"/>
      <c r="GVU59" s="149"/>
      <c r="GVV59" s="149"/>
      <c r="GVW59" s="149"/>
      <c r="GVX59" s="149"/>
      <c r="GVY59" s="149"/>
      <c r="GVZ59" s="149"/>
      <c r="GWA59" s="149"/>
      <c r="GWB59" s="149"/>
      <c r="GWC59" s="149"/>
      <c r="GWD59" s="149"/>
      <c r="GWE59" s="149"/>
      <c r="GWF59" s="149"/>
      <c r="GWG59" s="149"/>
      <c r="GWH59" s="149"/>
      <c r="GWI59" s="149"/>
      <c r="GWJ59" s="149"/>
      <c r="GWK59" s="149"/>
      <c r="GWL59" s="149"/>
      <c r="GWM59" s="149"/>
      <c r="GWN59" s="149"/>
      <c r="GWO59" s="149"/>
      <c r="GWP59" s="149"/>
      <c r="GWQ59" s="149"/>
      <c r="GWR59" s="149"/>
      <c r="GWS59" s="149"/>
      <c r="GWT59" s="149"/>
      <c r="GWU59" s="149"/>
      <c r="GWV59" s="149"/>
      <c r="GWW59" s="149"/>
      <c r="GWX59" s="149"/>
      <c r="GWY59" s="149"/>
      <c r="GWZ59" s="149"/>
      <c r="GXA59" s="149"/>
      <c r="GXB59" s="149"/>
      <c r="GXC59" s="149"/>
      <c r="GXD59" s="149"/>
      <c r="GXE59" s="149"/>
      <c r="GXF59" s="149"/>
      <c r="GXG59" s="149"/>
      <c r="GXH59" s="149"/>
      <c r="GXI59" s="149"/>
      <c r="GXJ59" s="149"/>
      <c r="GXK59" s="149"/>
      <c r="GXL59" s="149"/>
      <c r="GXM59" s="149"/>
      <c r="GXN59" s="149"/>
      <c r="GXO59" s="149"/>
      <c r="GXP59" s="149"/>
      <c r="GXQ59" s="149"/>
      <c r="GXR59" s="149"/>
      <c r="GXS59" s="149"/>
      <c r="GXT59" s="149"/>
      <c r="GXU59" s="149"/>
      <c r="GXV59" s="149"/>
      <c r="GXW59" s="149"/>
      <c r="GXX59" s="149"/>
      <c r="GXY59" s="149"/>
      <c r="GXZ59" s="149"/>
      <c r="GYA59" s="149"/>
      <c r="GYB59" s="149"/>
      <c r="GYC59" s="149"/>
      <c r="GYD59" s="149"/>
      <c r="GYE59" s="149"/>
      <c r="GYF59" s="149"/>
      <c r="GYG59" s="149"/>
      <c r="GYH59" s="149"/>
      <c r="GYI59" s="149"/>
      <c r="GYJ59" s="149"/>
      <c r="GYK59" s="149"/>
      <c r="GYL59" s="149"/>
      <c r="GYM59" s="149"/>
      <c r="GYN59" s="149"/>
      <c r="GYO59" s="149"/>
      <c r="GYP59" s="149"/>
      <c r="GYQ59" s="149"/>
      <c r="GYR59" s="149"/>
      <c r="GYS59" s="149"/>
      <c r="GYT59" s="149"/>
      <c r="GYU59" s="149"/>
      <c r="GYV59" s="149"/>
      <c r="GYW59" s="149"/>
      <c r="GYX59" s="149"/>
      <c r="GYY59" s="149"/>
      <c r="GYZ59" s="149"/>
      <c r="GZA59" s="149"/>
      <c r="GZB59" s="149"/>
      <c r="GZC59" s="149"/>
      <c r="GZD59" s="149"/>
      <c r="GZE59" s="149"/>
      <c r="GZF59" s="149"/>
      <c r="GZG59" s="149"/>
      <c r="GZH59" s="149"/>
      <c r="GZI59" s="149"/>
      <c r="GZJ59" s="149"/>
      <c r="GZK59" s="149"/>
      <c r="GZL59" s="149"/>
      <c r="GZM59" s="149"/>
      <c r="GZN59" s="149"/>
      <c r="GZO59" s="149"/>
      <c r="GZP59" s="149"/>
      <c r="GZQ59" s="149"/>
      <c r="GZR59" s="149"/>
      <c r="GZS59" s="149"/>
      <c r="GZT59" s="149"/>
      <c r="GZU59" s="149"/>
      <c r="GZV59" s="149"/>
      <c r="GZW59" s="149"/>
      <c r="GZX59" s="149"/>
      <c r="GZY59" s="149"/>
      <c r="GZZ59" s="149"/>
      <c r="HAA59" s="149"/>
      <c r="HAB59" s="149"/>
      <c r="HAC59" s="149"/>
      <c r="HAD59" s="149"/>
      <c r="HAE59" s="149"/>
      <c r="HAF59" s="149"/>
      <c r="HAG59" s="149"/>
      <c r="HAH59" s="149"/>
      <c r="HAI59" s="149"/>
      <c r="HAJ59" s="149"/>
      <c r="HAK59" s="149"/>
      <c r="HAL59" s="149"/>
      <c r="HAM59" s="149"/>
      <c r="HAN59" s="149"/>
      <c r="HAO59" s="149"/>
      <c r="HAP59" s="149"/>
      <c r="HAQ59" s="149"/>
      <c r="HAR59" s="149"/>
      <c r="HAS59" s="149"/>
      <c r="HAT59" s="149"/>
      <c r="HAU59" s="149"/>
      <c r="HAV59" s="149"/>
      <c r="HAW59" s="149"/>
      <c r="HAX59" s="149"/>
      <c r="HAY59" s="149"/>
      <c r="HAZ59" s="149"/>
      <c r="HBA59" s="149"/>
      <c r="HBB59" s="149"/>
      <c r="HBC59" s="149"/>
      <c r="HBD59" s="149"/>
      <c r="HBE59" s="149"/>
      <c r="HBF59" s="149"/>
      <c r="HBG59" s="149"/>
      <c r="HBH59" s="149"/>
      <c r="HBI59" s="149"/>
      <c r="HBJ59" s="149"/>
      <c r="HBK59" s="149"/>
      <c r="HBL59" s="149"/>
      <c r="HBM59" s="149"/>
      <c r="HBN59" s="149"/>
      <c r="HBO59" s="149"/>
      <c r="HBP59" s="149"/>
      <c r="HBQ59" s="149"/>
      <c r="HBR59" s="149"/>
      <c r="HBS59" s="149"/>
      <c r="HBT59" s="149"/>
      <c r="HBU59" s="149"/>
      <c r="HBV59" s="149"/>
      <c r="HBW59" s="149"/>
      <c r="HBX59" s="149"/>
      <c r="HBY59" s="149"/>
      <c r="HBZ59" s="149"/>
      <c r="HCA59" s="149"/>
      <c r="HCB59" s="149"/>
      <c r="HCC59" s="149"/>
      <c r="HCD59" s="149"/>
      <c r="HCE59" s="149"/>
      <c r="HCF59" s="149"/>
      <c r="HCG59" s="149"/>
      <c r="HCH59" s="149"/>
      <c r="HCI59" s="149"/>
      <c r="HCJ59" s="149"/>
      <c r="HCK59" s="149"/>
      <c r="HCL59" s="149"/>
      <c r="HCM59" s="149"/>
      <c r="HCN59" s="149"/>
      <c r="HCO59" s="149"/>
      <c r="HCP59" s="149"/>
      <c r="HCQ59" s="149"/>
      <c r="HCR59" s="149"/>
      <c r="HCS59" s="149"/>
      <c r="HCT59" s="149"/>
      <c r="HCU59" s="149"/>
      <c r="HCV59" s="149"/>
      <c r="HCW59" s="149"/>
      <c r="HCX59" s="149"/>
      <c r="HCY59" s="149"/>
      <c r="HCZ59" s="149"/>
      <c r="HDA59" s="149"/>
      <c r="HDB59" s="149"/>
      <c r="HDC59" s="149"/>
      <c r="HDD59" s="149"/>
      <c r="HDE59" s="149"/>
      <c r="HDF59" s="149"/>
      <c r="HDG59" s="149"/>
      <c r="HDH59" s="149"/>
      <c r="HDI59" s="149"/>
      <c r="HDJ59" s="149"/>
      <c r="HDK59" s="149"/>
      <c r="HDL59" s="149"/>
      <c r="HDM59" s="149"/>
      <c r="HDN59" s="149"/>
      <c r="HDO59" s="149"/>
      <c r="HDP59" s="149"/>
      <c r="HDQ59" s="149"/>
      <c r="HDR59" s="149"/>
      <c r="HDS59" s="149"/>
      <c r="HDT59" s="149"/>
      <c r="HDU59" s="149"/>
      <c r="HDV59" s="149"/>
      <c r="HDW59" s="149"/>
      <c r="HDX59" s="149"/>
      <c r="HDY59" s="149"/>
      <c r="HDZ59" s="149"/>
      <c r="HEA59" s="149"/>
      <c r="HEB59" s="149"/>
      <c r="HEC59" s="149"/>
      <c r="HED59" s="149"/>
      <c r="HEE59" s="149"/>
      <c r="HEF59" s="149"/>
      <c r="HEG59" s="149"/>
      <c r="HEH59" s="149"/>
      <c r="HEI59" s="149"/>
      <c r="HEJ59" s="149"/>
      <c r="HEK59" s="149"/>
      <c r="HEL59" s="149"/>
      <c r="HEM59" s="149"/>
      <c r="HEN59" s="149"/>
      <c r="HEO59" s="149"/>
      <c r="HEP59" s="149"/>
      <c r="HEQ59" s="149"/>
      <c r="HER59" s="149"/>
      <c r="HES59" s="149"/>
      <c r="HET59" s="149"/>
      <c r="HEU59" s="149"/>
      <c r="HEV59" s="149"/>
      <c r="HEW59" s="149"/>
      <c r="HEX59" s="149"/>
      <c r="HEY59" s="149"/>
      <c r="HEZ59" s="149"/>
      <c r="HFA59" s="149"/>
      <c r="HFB59" s="149"/>
      <c r="HFC59" s="149"/>
      <c r="HFD59" s="149"/>
      <c r="HFE59" s="149"/>
      <c r="HFF59" s="149"/>
      <c r="HFG59" s="149"/>
      <c r="HFH59" s="149"/>
      <c r="HFI59" s="149"/>
      <c r="HFJ59" s="149"/>
      <c r="HFK59" s="149"/>
      <c r="HFL59" s="149"/>
      <c r="HFM59" s="149"/>
      <c r="HFN59" s="149"/>
      <c r="HFO59" s="149"/>
      <c r="HFP59" s="149"/>
      <c r="HFQ59" s="149"/>
      <c r="HFR59" s="149"/>
      <c r="HFS59" s="149"/>
      <c r="HFT59" s="149"/>
      <c r="HFU59" s="149"/>
      <c r="HFV59" s="149"/>
      <c r="HFW59" s="149"/>
      <c r="HFX59" s="149"/>
      <c r="HFY59" s="149"/>
      <c r="HFZ59" s="149"/>
      <c r="HGA59" s="149"/>
      <c r="HGB59" s="149"/>
      <c r="HGC59" s="149"/>
      <c r="HGD59" s="149"/>
      <c r="HGE59" s="149"/>
      <c r="HGF59" s="149"/>
      <c r="HGG59" s="149"/>
      <c r="HGH59" s="149"/>
      <c r="HGI59" s="149"/>
      <c r="HGJ59" s="149"/>
      <c r="HGK59" s="149"/>
      <c r="HGL59" s="149"/>
      <c r="HGM59" s="149"/>
      <c r="HGN59" s="149"/>
      <c r="HGO59" s="149"/>
      <c r="HGP59" s="149"/>
      <c r="HGQ59" s="149"/>
      <c r="HGR59" s="149"/>
      <c r="HGS59" s="149"/>
      <c r="HGT59" s="149"/>
      <c r="HGU59" s="149"/>
      <c r="HGV59" s="149"/>
      <c r="HGW59" s="149"/>
      <c r="HGX59" s="149"/>
      <c r="HGY59" s="149"/>
      <c r="HGZ59" s="149"/>
      <c r="HHA59" s="149"/>
      <c r="HHB59" s="149"/>
      <c r="HHC59" s="149"/>
      <c r="HHD59" s="149"/>
      <c r="HHE59" s="149"/>
      <c r="HHF59" s="149"/>
      <c r="HHG59" s="149"/>
      <c r="HHH59" s="149"/>
      <c r="HHI59" s="149"/>
      <c r="HHJ59" s="149"/>
      <c r="HHK59" s="149"/>
      <c r="HHL59" s="149"/>
      <c r="HHM59" s="149"/>
      <c r="HHN59" s="149"/>
      <c r="HHO59" s="149"/>
      <c r="HHP59" s="149"/>
      <c r="HHQ59" s="149"/>
      <c r="HHR59" s="149"/>
      <c r="HHS59" s="149"/>
      <c r="HHT59" s="149"/>
      <c r="HHU59" s="149"/>
      <c r="HHV59" s="149"/>
      <c r="HHW59" s="149"/>
      <c r="HHX59" s="149"/>
      <c r="HHY59" s="149"/>
      <c r="HHZ59" s="149"/>
      <c r="HIA59" s="149"/>
      <c r="HIB59" s="149"/>
      <c r="HIC59" s="149"/>
      <c r="HID59" s="149"/>
      <c r="HIE59" s="149"/>
      <c r="HIF59" s="149"/>
      <c r="HIG59" s="149"/>
      <c r="HIH59" s="149"/>
      <c r="HII59" s="149"/>
      <c r="HIJ59" s="149"/>
      <c r="HIK59" s="149"/>
      <c r="HIL59" s="149"/>
      <c r="HIM59" s="149"/>
      <c r="HIN59" s="149"/>
      <c r="HIO59" s="149"/>
      <c r="HIP59" s="149"/>
      <c r="HIQ59" s="149"/>
      <c r="HIR59" s="149"/>
      <c r="HIS59" s="149"/>
      <c r="HIT59" s="149"/>
      <c r="HIU59" s="149"/>
      <c r="HIV59" s="149"/>
      <c r="HIW59" s="149"/>
      <c r="HIX59" s="149"/>
      <c r="HIY59" s="149"/>
      <c r="HIZ59" s="149"/>
      <c r="HJA59" s="149"/>
      <c r="HJB59" s="149"/>
      <c r="HJC59" s="149"/>
      <c r="HJD59" s="149"/>
      <c r="HJE59" s="149"/>
      <c r="HJF59" s="149"/>
      <c r="HJG59" s="149"/>
      <c r="HJH59" s="149"/>
      <c r="HJI59" s="149"/>
      <c r="HJJ59" s="149"/>
      <c r="HJK59" s="149"/>
      <c r="HJL59" s="149"/>
      <c r="HJM59" s="149"/>
      <c r="HJN59" s="149"/>
      <c r="HJO59" s="149"/>
      <c r="HJP59" s="149"/>
      <c r="HJQ59" s="149"/>
      <c r="HJR59" s="149"/>
      <c r="HJS59" s="149"/>
      <c r="HJT59" s="149"/>
      <c r="HJU59" s="149"/>
      <c r="HJV59" s="149"/>
      <c r="HJW59" s="149"/>
      <c r="HJX59" s="149"/>
      <c r="HJY59" s="149"/>
      <c r="HJZ59" s="149"/>
      <c r="HKA59" s="149"/>
      <c r="HKB59" s="149"/>
      <c r="HKC59" s="149"/>
      <c r="HKD59" s="149"/>
      <c r="HKE59" s="149"/>
      <c r="HKF59" s="149"/>
      <c r="HKG59" s="149"/>
      <c r="HKH59" s="149"/>
      <c r="HKI59" s="149"/>
      <c r="HKJ59" s="149"/>
      <c r="HKK59" s="149"/>
      <c r="HKL59" s="149"/>
      <c r="HKM59" s="149"/>
      <c r="HKN59" s="149"/>
      <c r="HKO59" s="149"/>
      <c r="HKP59" s="149"/>
      <c r="HKQ59" s="149"/>
      <c r="HKR59" s="149"/>
      <c r="HKS59" s="149"/>
      <c r="HKT59" s="149"/>
      <c r="HKU59" s="149"/>
      <c r="HKV59" s="149"/>
      <c r="HKW59" s="149"/>
      <c r="HKX59" s="149"/>
      <c r="HKY59" s="149"/>
      <c r="HKZ59" s="149"/>
      <c r="HLA59" s="149"/>
      <c r="HLB59" s="149"/>
      <c r="HLC59" s="149"/>
      <c r="HLD59" s="149"/>
      <c r="HLE59" s="149"/>
      <c r="HLF59" s="149"/>
      <c r="HLG59" s="149"/>
      <c r="HLH59" s="149"/>
      <c r="HLI59" s="149"/>
      <c r="HLJ59" s="149"/>
      <c r="HLK59" s="149"/>
      <c r="HLL59" s="149"/>
      <c r="HLM59" s="149"/>
      <c r="HLN59" s="149"/>
      <c r="HLO59" s="149"/>
      <c r="HLP59" s="149"/>
      <c r="HLQ59" s="149"/>
      <c r="HLR59" s="149"/>
      <c r="HLS59" s="149"/>
      <c r="HLT59" s="149"/>
      <c r="HLU59" s="149"/>
      <c r="HLV59" s="149"/>
      <c r="HLW59" s="149"/>
      <c r="HLX59" s="149"/>
      <c r="HLY59" s="149"/>
      <c r="HLZ59" s="149"/>
      <c r="HMA59" s="149"/>
      <c r="HMB59" s="149"/>
      <c r="HMC59" s="149"/>
      <c r="HMD59" s="149"/>
      <c r="HME59" s="149"/>
      <c r="HMF59" s="149"/>
      <c r="HMG59" s="149"/>
      <c r="HMH59" s="149"/>
      <c r="HMI59" s="149"/>
      <c r="HMJ59" s="149"/>
      <c r="HMK59" s="149"/>
      <c r="HML59" s="149"/>
      <c r="HMM59" s="149"/>
      <c r="HMN59" s="149"/>
      <c r="HMO59" s="149"/>
      <c r="HMP59" s="149"/>
      <c r="HMQ59" s="149"/>
      <c r="HMR59" s="149"/>
      <c r="HMS59" s="149"/>
      <c r="HMT59" s="149"/>
      <c r="HMU59" s="149"/>
      <c r="HMV59" s="149"/>
      <c r="HMW59" s="149"/>
      <c r="HMX59" s="149"/>
      <c r="HMY59" s="149"/>
      <c r="HMZ59" s="149"/>
      <c r="HNA59" s="149"/>
      <c r="HNB59" s="149"/>
      <c r="HNC59" s="149"/>
      <c r="HND59" s="149"/>
      <c r="HNE59" s="149"/>
      <c r="HNF59" s="149"/>
      <c r="HNG59" s="149"/>
      <c r="HNH59" s="149"/>
      <c r="HNI59" s="149"/>
      <c r="HNJ59" s="149"/>
      <c r="HNK59" s="149"/>
      <c r="HNL59" s="149"/>
      <c r="HNM59" s="149"/>
      <c r="HNN59" s="149"/>
      <c r="HNO59" s="149"/>
      <c r="HNP59" s="149"/>
      <c r="HNQ59" s="149"/>
      <c r="HNR59" s="149"/>
      <c r="HNS59" s="149"/>
      <c r="HNT59" s="149"/>
      <c r="HNU59" s="149"/>
      <c r="HNV59" s="149"/>
      <c r="HNW59" s="149"/>
      <c r="HNX59" s="149"/>
      <c r="HNY59" s="149"/>
      <c r="HNZ59" s="149"/>
      <c r="HOA59" s="149"/>
      <c r="HOB59" s="149"/>
      <c r="HOC59" s="149"/>
      <c r="HOD59" s="149"/>
      <c r="HOE59" s="149"/>
      <c r="HOF59" s="149"/>
      <c r="HOG59" s="149"/>
      <c r="HOH59" s="149"/>
      <c r="HOI59" s="149"/>
      <c r="HOJ59" s="149"/>
      <c r="HOK59" s="149"/>
      <c r="HOL59" s="149"/>
      <c r="HOM59" s="149"/>
      <c r="HON59" s="149"/>
      <c r="HOO59" s="149"/>
      <c r="HOP59" s="149"/>
      <c r="HOQ59" s="149"/>
      <c r="HOR59" s="149"/>
      <c r="HOS59" s="149"/>
      <c r="HOT59" s="149"/>
      <c r="HOU59" s="149"/>
      <c r="HOV59" s="149"/>
      <c r="HOW59" s="149"/>
      <c r="HOX59" s="149"/>
      <c r="HOY59" s="149"/>
      <c r="HOZ59" s="149"/>
      <c r="HPA59" s="149"/>
      <c r="HPB59" s="149"/>
      <c r="HPC59" s="149"/>
      <c r="HPD59" s="149"/>
      <c r="HPE59" s="149"/>
      <c r="HPF59" s="149"/>
      <c r="HPG59" s="149"/>
      <c r="HPH59" s="149"/>
      <c r="HPI59" s="149"/>
      <c r="HPJ59" s="149"/>
      <c r="HPK59" s="149"/>
      <c r="HPL59" s="149"/>
      <c r="HPM59" s="149"/>
      <c r="HPN59" s="149"/>
      <c r="HPO59" s="149"/>
      <c r="HPP59" s="149"/>
      <c r="HPQ59" s="149"/>
      <c r="HPR59" s="149"/>
      <c r="HPS59" s="149"/>
      <c r="HPT59" s="149"/>
      <c r="HPU59" s="149"/>
      <c r="HPV59" s="149"/>
      <c r="HPW59" s="149"/>
      <c r="HPX59" s="149"/>
      <c r="HPY59" s="149"/>
      <c r="HPZ59" s="149"/>
      <c r="HQA59" s="149"/>
      <c r="HQB59" s="149"/>
      <c r="HQC59" s="149"/>
      <c r="HQD59" s="149"/>
      <c r="HQE59" s="149"/>
      <c r="HQF59" s="149"/>
      <c r="HQG59" s="149"/>
      <c r="HQH59" s="149"/>
      <c r="HQI59" s="149"/>
      <c r="HQJ59" s="149"/>
      <c r="HQK59" s="149"/>
      <c r="HQL59" s="149"/>
      <c r="HQM59" s="149"/>
      <c r="HQN59" s="149"/>
      <c r="HQO59" s="149"/>
      <c r="HQP59" s="149"/>
      <c r="HQQ59" s="149"/>
      <c r="HQR59" s="149"/>
      <c r="HQS59" s="149"/>
      <c r="HQT59" s="149"/>
      <c r="HQU59" s="149"/>
      <c r="HQV59" s="149"/>
      <c r="HQW59" s="149"/>
      <c r="HQX59" s="149"/>
      <c r="HQY59" s="149"/>
      <c r="HQZ59" s="149"/>
      <c r="HRA59" s="149"/>
      <c r="HRB59" s="149"/>
      <c r="HRC59" s="149"/>
      <c r="HRD59" s="149"/>
      <c r="HRE59" s="149"/>
      <c r="HRF59" s="149"/>
      <c r="HRG59" s="149"/>
      <c r="HRH59" s="149"/>
      <c r="HRI59" s="149"/>
      <c r="HRJ59" s="149"/>
      <c r="HRK59" s="149"/>
      <c r="HRL59" s="149"/>
      <c r="HRM59" s="149"/>
      <c r="HRN59" s="149"/>
      <c r="HRO59" s="149"/>
      <c r="HRP59" s="149"/>
      <c r="HRQ59" s="149"/>
      <c r="HRR59" s="149"/>
      <c r="HRS59" s="149"/>
      <c r="HRT59" s="149"/>
      <c r="HRU59" s="149"/>
      <c r="HRV59" s="149"/>
      <c r="HRW59" s="149"/>
      <c r="HRX59" s="149"/>
      <c r="HRY59" s="149"/>
      <c r="HRZ59" s="149"/>
      <c r="HSA59" s="149"/>
      <c r="HSB59" s="149"/>
      <c r="HSC59" s="149"/>
      <c r="HSD59" s="149"/>
      <c r="HSE59" s="149"/>
      <c r="HSF59" s="149"/>
      <c r="HSG59" s="149"/>
      <c r="HSH59" s="149"/>
      <c r="HSI59" s="149"/>
      <c r="HSJ59" s="149"/>
      <c r="HSK59" s="149"/>
      <c r="HSL59" s="149"/>
      <c r="HSM59" s="149"/>
      <c r="HSN59" s="149"/>
      <c r="HSO59" s="149"/>
      <c r="HSP59" s="149"/>
      <c r="HSQ59" s="149"/>
      <c r="HSR59" s="149"/>
      <c r="HSS59" s="149"/>
      <c r="HST59" s="149"/>
      <c r="HSU59" s="149"/>
      <c r="HSV59" s="149"/>
      <c r="HSW59" s="149"/>
      <c r="HSX59" s="149"/>
      <c r="HSY59" s="149"/>
      <c r="HSZ59" s="149"/>
      <c r="HTA59" s="149"/>
      <c r="HTB59" s="149"/>
      <c r="HTC59" s="149"/>
      <c r="HTD59" s="149"/>
      <c r="HTE59" s="149"/>
      <c r="HTF59" s="149"/>
      <c r="HTG59" s="149"/>
      <c r="HTH59" s="149"/>
      <c r="HTI59" s="149"/>
      <c r="HTJ59" s="149"/>
      <c r="HTK59" s="149"/>
      <c r="HTL59" s="149"/>
      <c r="HTM59" s="149"/>
      <c r="HTN59" s="149"/>
      <c r="HTO59" s="149"/>
      <c r="HTP59" s="149"/>
      <c r="HTQ59" s="149"/>
      <c r="HTR59" s="149"/>
      <c r="HTS59" s="149"/>
      <c r="HTT59" s="149"/>
      <c r="HTU59" s="149"/>
      <c r="HTV59" s="149"/>
      <c r="HTW59" s="149"/>
      <c r="HTX59" s="149"/>
      <c r="HTY59" s="149"/>
      <c r="HTZ59" s="149"/>
      <c r="HUA59" s="149"/>
      <c r="HUB59" s="149"/>
      <c r="HUC59" s="149"/>
      <c r="HUD59" s="149"/>
      <c r="HUE59" s="149"/>
      <c r="HUF59" s="149"/>
      <c r="HUG59" s="149"/>
      <c r="HUH59" s="149"/>
      <c r="HUI59" s="149"/>
      <c r="HUJ59" s="149"/>
      <c r="HUK59" s="149"/>
      <c r="HUL59" s="149"/>
      <c r="HUM59" s="149"/>
      <c r="HUN59" s="149"/>
      <c r="HUO59" s="149"/>
      <c r="HUP59" s="149"/>
      <c r="HUQ59" s="149"/>
      <c r="HUR59" s="149"/>
      <c r="HUS59" s="149"/>
      <c r="HUT59" s="149"/>
      <c r="HUU59" s="149"/>
      <c r="HUV59" s="149"/>
      <c r="HUW59" s="149"/>
      <c r="HUX59" s="149"/>
      <c r="HUY59" s="149"/>
      <c r="HUZ59" s="149"/>
      <c r="HVA59" s="149"/>
      <c r="HVB59" s="149"/>
      <c r="HVC59" s="149"/>
      <c r="HVD59" s="149"/>
      <c r="HVE59" s="149"/>
      <c r="HVF59" s="149"/>
      <c r="HVG59" s="149"/>
      <c r="HVH59" s="149"/>
      <c r="HVI59" s="149"/>
      <c r="HVJ59" s="149"/>
      <c r="HVK59" s="149"/>
      <c r="HVL59" s="149"/>
      <c r="HVM59" s="149"/>
      <c r="HVN59" s="149"/>
      <c r="HVO59" s="149"/>
      <c r="HVP59" s="149"/>
      <c r="HVQ59" s="149"/>
      <c r="HVR59" s="149"/>
      <c r="HVS59" s="149"/>
      <c r="HVT59" s="149"/>
      <c r="HVU59" s="149"/>
      <c r="HVV59" s="149"/>
      <c r="HVW59" s="149"/>
      <c r="HVX59" s="149"/>
      <c r="HVY59" s="149"/>
      <c r="HVZ59" s="149"/>
      <c r="HWA59" s="149"/>
      <c r="HWB59" s="149"/>
      <c r="HWC59" s="149"/>
      <c r="HWD59" s="149"/>
      <c r="HWE59" s="149"/>
      <c r="HWF59" s="149"/>
      <c r="HWG59" s="149"/>
      <c r="HWH59" s="149"/>
      <c r="HWI59" s="149"/>
      <c r="HWJ59" s="149"/>
      <c r="HWK59" s="149"/>
      <c r="HWL59" s="149"/>
      <c r="HWM59" s="149"/>
      <c r="HWN59" s="149"/>
      <c r="HWO59" s="149"/>
      <c r="HWP59" s="149"/>
      <c r="HWQ59" s="149"/>
      <c r="HWR59" s="149"/>
      <c r="HWS59" s="149"/>
      <c r="HWT59" s="149"/>
      <c r="HWU59" s="149"/>
      <c r="HWV59" s="149"/>
      <c r="HWW59" s="149"/>
      <c r="HWX59" s="149"/>
      <c r="HWY59" s="149"/>
      <c r="HWZ59" s="149"/>
      <c r="HXA59" s="149"/>
      <c r="HXB59" s="149"/>
      <c r="HXC59" s="149"/>
      <c r="HXD59" s="149"/>
      <c r="HXE59" s="149"/>
      <c r="HXF59" s="149"/>
      <c r="HXG59" s="149"/>
      <c r="HXH59" s="149"/>
      <c r="HXI59" s="149"/>
      <c r="HXJ59" s="149"/>
      <c r="HXK59" s="149"/>
      <c r="HXL59" s="149"/>
      <c r="HXM59" s="149"/>
      <c r="HXN59" s="149"/>
      <c r="HXO59" s="149"/>
      <c r="HXP59" s="149"/>
      <c r="HXQ59" s="149"/>
      <c r="HXR59" s="149"/>
      <c r="HXS59" s="149"/>
      <c r="HXT59" s="149"/>
      <c r="HXU59" s="149"/>
      <c r="HXV59" s="149"/>
      <c r="HXW59" s="149"/>
      <c r="HXX59" s="149"/>
      <c r="HXY59" s="149"/>
      <c r="HXZ59" s="149"/>
      <c r="HYA59" s="149"/>
      <c r="HYB59" s="149"/>
      <c r="HYC59" s="149"/>
      <c r="HYD59" s="149"/>
      <c r="HYE59" s="149"/>
      <c r="HYF59" s="149"/>
      <c r="HYG59" s="149"/>
      <c r="HYH59" s="149"/>
      <c r="HYI59" s="149"/>
      <c r="HYJ59" s="149"/>
      <c r="HYK59" s="149"/>
      <c r="HYL59" s="149"/>
      <c r="HYM59" s="149"/>
      <c r="HYN59" s="149"/>
      <c r="HYO59" s="149"/>
      <c r="HYP59" s="149"/>
      <c r="HYQ59" s="149"/>
      <c r="HYR59" s="149"/>
      <c r="HYS59" s="149"/>
      <c r="HYT59" s="149"/>
      <c r="HYU59" s="149"/>
      <c r="HYV59" s="149"/>
      <c r="HYW59" s="149"/>
      <c r="HYX59" s="149"/>
      <c r="HYY59" s="149"/>
      <c r="HYZ59" s="149"/>
      <c r="HZA59" s="149"/>
      <c r="HZB59" s="149"/>
      <c r="HZC59" s="149"/>
      <c r="HZD59" s="149"/>
      <c r="HZE59" s="149"/>
      <c r="HZF59" s="149"/>
      <c r="HZG59" s="149"/>
      <c r="HZH59" s="149"/>
      <c r="HZI59" s="149"/>
      <c r="HZJ59" s="149"/>
      <c r="HZK59" s="149"/>
      <c r="HZL59" s="149"/>
      <c r="HZM59" s="149"/>
      <c r="HZN59" s="149"/>
      <c r="HZO59" s="149"/>
      <c r="HZP59" s="149"/>
      <c r="HZQ59" s="149"/>
      <c r="HZR59" s="149"/>
      <c r="HZS59" s="149"/>
      <c r="HZT59" s="149"/>
      <c r="HZU59" s="149"/>
      <c r="HZV59" s="149"/>
      <c r="HZW59" s="149"/>
      <c r="HZX59" s="149"/>
      <c r="HZY59" s="149"/>
      <c r="HZZ59" s="149"/>
      <c r="IAA59" s="149"/>
      <c r="IAB59" s="149"/>
      <c r="IAC59" s="149"/>
      <c r="IAD59" s="149"/>
      <c r="IAE59" s="149"/>
      <c r="IAF59" s="149"/>
      <c r="IAG59" s="149"/>
      <c r="IAH59" s="149"/>
      <c r="IAI59" s="149"/>
      <c r="IAJ59" s="149"/>
      <c r="IAK59" s="149"/>
      <c r="IAL59" s="149"/>
      <c r="IAM59" s="149"/>
      <c r="IAN59" s="149"/>
      <c r="IAO59" s="149"/>
      <c r="IAP59" s="149"/>
      <c r="IAQ59" s="149"/>
      <c r="IAR59" s="149"/>
      <c r="IAS59" s="149"/>
      <c r="IAT59" s="149"/>
      <c r="IAU59" s="149"/>
      <c r="IAV59" s="149"/>
      <c r="IAW59" s="149"/>
      <c r="IAX59" s="149"/>
      <c r="IAY59" s="149"/>
      <c r="IAZ59" s="149"/>
      <c r="IBA59" s="149"/>
      <c r="IBB59" s="149"/>
      <c r="IBC59" s="149"/>
      <c r="IBD59" s="149"/>
      <c r="IBE59" s="149"/>
      <c r="IBF59" s="149"/>
      <c r="IBG59" s="149"/>
      <c r="IBH59" s="149"/>
      <c r="IBI59" s="149"/>
      <c r="IBJ59" s="149"/>
      <c r="IBK59" s="149"/>
      <c r="IBL59" s="149"/>
      <c r="IBM59" s="149"/>
      <c r="IBN59" s="149"/>
      <c r="IBO59" s="149"/>
      <c r="IBP59" s="149"/>
      <c r="IBQ59" s="149"/>
      <c r="IBR59" s="149"/>
      <c r="IBS59" s="149"/>
      <c r="IBT59" s="149"/>
      <c r="IBU59" s="149"/>
      <c r="IBV59" s="149"/>
      <c r="IBW59" s="149"/>
      <c r="IBX59" s="149"/>
      <c r="IBY59" s="149"/>
      <c r="IBZ59" s="149"/>
      <c r="ICA59" s="149"/>
      <c r="ICB59" s="149"/>
      <c r="ICC59" s="149"/>
      <c r="ICD59" s="149"/>
      <c r="ICE59" s="149"/>
      <c r="ICF59" s="149"/>
      <c r="ICG59" s="149"/>
      <c r="ICH59" s="149"/>
      <c r="ICI59" s="149"/>
      <c r="ICJ59" s="149"/>
      <c r="ICK59" s="149"/>
      <c r="ICL59" s="149"/>
      <c r="ICM59" s="149"/>
      <c r="ICN59" s="149"/>
      <c r="ICO59" s="149"/>
      <c r="ICP59" s="149"/>
      <c r="ICQ59" s="149"/>
      <c r="ICR59" s="149"/>
      <c r="ICS59" s="149"/>
      <c r="ICT59" s="149"/>
      <c r="ICU59" s="149"/>
      <c r="ICV59" s="149"/>
      <c r="ICW59" s="149"/>
      <c r="ICX59" s="149"/>
      <c r="ICY59" s="149"/>
      <c r="ICZ59" s="149"/>
      <c r="IDA59" s="149"/>
      <c r="IDB59" s="149"/>
      <c r="IDC59" s="149"/>
      <c r="IDD59" s="149"/>
      <c r="IDE59" s="149"/>
      <c r="IDF59" s="149"/>
      <c r="IDG59" s="149"/>
      <c r="IDH59" s="149"/>
      <c r="IDI59" s="149"/>
      <c r="IDJ59" s="149"/>
      <c r="IDK59" s="149"/>
      <c r="IDL59" s="149"/>
      <c r="IDM59" s="149"/>
      <c r="IDN59" s="149"/>
      <c r="IDO59" s="149"/>
      <c r="IDP59" s="149"/>
      <c r="IDQ59" s="149"/>
      <c r="IDR59" s="149"/>
      <c r="IDS59" s="149"/>
      <c r="IDT59" s="149"/>
      <c r="IDU59" s="149"/>
      <c r="IDV59" s="149"/>
      <c r="IDW59" s="149"/>
      <c r="IDX59" s="149"/>
      <c r="IDY59" s="149"/>
      <c r="IDZ59" s="149"/>
      <c r="IEA59" s="149"/>
      <c r="IEB59" s="149"/>
      <c r="IEC59" s="149"/>
      <c r="IED59" s="149"/>
      <c r="IEE59" s="149"/>
      <c r="IEF59" s="149"/>
      <c r="IEG59" s="149"/>
      <c r="IEH59" s="149"/>
      <c r="IEI59" s="149"/>
      <c r="IEJ59" s="149"/>
      <c r="IEK59" s="149"/>
      <c r="IEL59" s="149"/>
      <c r="IEM59" s="149"/>
      <c r="IEN59" s="149"/>
      <c r="IEO59" s="149"/>
      <c r="IEP59" s="149"/>
      <c r="IEQ59" s="149"/>
      <c r="IER59" s="149"/>
      <c r="IES59" s="149"/>
      <c r="IET59" s="149"/>
      <c r="IEU59" s="149"/>
      <c r="IEV59" s="149"/>
      <c r="IEW59" s="149"/>
      <c r="IEX59" s="149"/>
      <c r="IEY59" s="149"/>
      <c r="IEZ59" s="149"/>
      <c r="IFA59" s="149"/>
      <c r="IFB59" s="149"/>
      <c r="IFC59" s="149"/>
      <c r="IFD59" s="149"/>
      <c r="IFE59" s="149"/>
      <c r="IFF59" s="149"/>
      <c r="IFG59" s="149"/>
      <c r="IFH59" s="149"/>
      <c r="IFI59" s="149"/>
      <c r="IFJ59" s="149"/>
      <c r="IFK59" s="149"/>
      <c r="IFL59" s="149"/>
      <c r="IFM59" s="149"/>
      <c r="IFN59" s="149"/>
      <c r="IFO59" s="149"/>
      <c r="IFP59" s="149"/>
      <c r="IFQ59" s="149"/>
      <c r="IFR59" s="149"/>
      <c r="IFS59" s="149"/>
      <c r="IFT59" s="149"/>
      <c r="IFU59" s="149"/>
      <c r="IFV59" s="149"/>
      <c r="IFW59" s="149"/>
      <c r="IFX59" s="149"/>
      <c r="IFY59" s="149"/>
      <c r="IFZ59" s="149"/>
      <c r="IGA59" s="149"/>
      <c r="IGB59" s="149"/>
      <c r="IGC59" s="149"/>
      <c r="IGD59" s="149"/>
      <c r="IGE59" s="149"/>
      <c r="IGF59" s="149"/>
      <c r="IGG59" s="149"/>
      <c r="IGH59" s="149"/>
      <c r="IGI59" s="149"/>
      <c r="IGJ59" s="149"/>
      <c r="IGK59" s="149"/>
      <c r="IGL59" s="149"/>
      <c r="IGM59" s="149"/>
      <c r="IGN59" s="149"/>
      <c r="IGO59" s="149"/>
      <c r="IGP59" s="149"/>
      <c r="IGQ59" s="149"/>
      <c r="IGR59" s="149"/>
      <c r="IGS59" s="149"/>
      <c r="IGT59" s="149"/>
      <c r="IGU59" s="149"/>
      <c r="IGV59" s="149"/>
      <c r="IGW59" s="149"/>
      <c r="IGX59" s="149"/>
      <c r="IGY59" s="149"/>
      <c r="IGZ59" s="149"/>
      <c r="IHA59" s="149"/>
      <c r="IHB59" s="149"/>
      <c r="IHC59" s="149"/>
      <c r="IHD59" s="149"/>
      <c r="IHE59" s="149"/>
      <c r="IHF59" s="149"/>
      <c r="IHG59" s="149"/>
      <c r="IHH59" s="149"/>
      <c r="IHI59" s="149"/>
      <c r="IHJ59" s="149"/>
      <c r="IHK59" s="149"/>
      <c r="IHL59" s="149"/>
      <c r="IHM59" s="149"/>
      <c r="IHN59" s="149"/>
      <c r="IHO59" s="149"/>
      <c r="IHP59" s="149"/>
      <c r="IHQ59" s="149"/>
      <c r="IHR59" s="149"/>
      <c r="IHS59" s="149"/>
      <c r="IHT59" s="149"/>
      <c r="IHU59" s="149"/>
      <c r="IHV59" s="149"/>
      <c r="IHW59" s="149"/>
      <c r="IHX59" s="149"/>
      <c r="IHY59" s="149"/>
      <c r="IHZ59" s="149"/>
      <c r="IIA59" s="149"/>
      <c r="IIB59" s="149"/>
      <c r="IIC59" s="149"/>
      <c r="IID59" s="149"/>
      <c r="IIE59" s="149"/>
      <c r="IIF59" s="149"/>
      <c r="IIG59" s="149"/>
      <c r="IIH59" s="149"/>
      <c r="III59" s="149"/>
      <c r="IIJ59" s="149"/>
      <c r="IIK59" s="149"/>
      <c r="IIL59" s="149"/>
      <c r="IIM59" s="149"/>
      <c r="IIN59" s="149"/>
      <c r="IIO59" s="149"/>
      <c r="IIP59" s="149"/>
      <c r="IIQ59" s="149"/>
      <c r="IIR59" s="149"/>
      <c r="IIS59" s="149"/>
      <c r="IIT59" s="149"/>
      <c r="IIU59" s="149"/>
      <c r="IIV59" s="149"/>
      <c r="IIW59" s="149"/>
      <c r="IIX59" s="149"/>
      <c r="IIY59" s="149"/>
      <c r="IIZ59" s="149"/>
      <c r="IJA59" s="149"/>
      <c r="IJB59" s="149"/>
      <c r="IJC59" s="149"/>
      <c r="IJD59" s="149"/>
      <c r="IJE59" s="149"/>
      <c r="IJF59" s="149"/>
      <c r="IJG59" s="149"/>
      <c r="IJH59" s="149"/>
      <c r="IJI59" s="149"/>
      <c r="IJJ59" s="149"/>
      <c r="IJK59" s="149"/>
      <c r="IJL59" s="149"/>
      <c r="IJM59" s="149"/>
      <c r="IJN59" s="149"/>
      <c r="IJO59" s="149"/>
      <c r="IJP59" s="149"/>
      <c r="IJQ59" s="149"/>
      <c r="IJR59" s="149"/>
      <c r="IJS59" s="149"/>
      <c r="IJT59" s="149"/>
      <c r="IJU59" s="149"/>
      <c r="IJV59" s="149"/>
      <c r="IJW59" s="149"/>
      <c r="IJX59" s="149"/>
      <c r="IJY59" s="149"/>
      <c r="IJZ59" s="149"/>
      <c r="IKA59" s="149"/>
      <c r="IKB59" s="149"/>
      <c r="IKC59" s="149"/>
      <c r="IKD59" s="149"/>
      <c r="IKE59" s="149"/>
      <c r="IKF59" s="149"/>
      <c r="IKG59" s="149"/>
      <c r="IKH59" s="149"/>
      <c r="IKI59" s="149"/>
      <c r="IKJ59" s="149"/>
      <c r="IKK59" s="149"/>
      <c r="IKL59" s="149"/>
      <c r="IKM59" s="149"/>
      <c r="IKN59" s="149"/>
      <c r="IKO59" s="149"/>
      <c r="IKP59" s="149"/>
      <c r="IKQ59" s="149"/>
      <c r="IKR59" s="149"/>
      <c r="IKS59" s="149"/>
      <c r="IKT59" s="149"/>
      <c r="IKU59" s="149"/>
      <c r="IKV59" s="149"/>
      <c r="IKW59" s="149"/>
      <c r="IKX59" s="149"/>
      <c r="IKY59" s="149"/>
      <c r="IKZ59" s="149"/>
      <c r="ILA59" s="149"/>
      <c r="ILB59" s="149"/>
      <c r="ILC59" s="149"/>
      <c r="ILD59" s="149"/>
      <c r="ILE59" s="149"/>
      <c r="ILF59" s="149"/>
      <c r="ILG59" s="149"/>
      <c r="ILH59" s="149"/>
      <c r="ILI59" s="149"/>
      <c r="ILJ59" s="149"/>
      <c r="ILK59" s="149"/>
      <c r="ILL59" s="149"/>
      <c r="ILM59" s="149"/>
      <c r="ILN59" s="149"/>
      <c r="ILO59" s="149"/>
      <c r="ILP59" s="149"/>
      <c r="ILQ59" s="149"/>
      <c r="ILR59" s="149"/>
      <c r="ILS59" s="149"/>
      <c r="ILT59" s="149"/>
      <c r="ILU59" s="149"/>
      <c r="ILV59" s="149"/>
      <c r="ILW59" s="149"/>
      <c r="ILX59" s="149"/>
      <c r="ILY59" s="149"/>
      <c r="ILZ59" s="149"/>
      <c r="IMA59" s="149"/>
      <c r="IMB59" s="149"/>
      <c r="IMC59" s="149"/>
      <c r="IMD59" s="149"/>
      <c r="IME59" s="149"/>
      <c r="IMF59" s="149"/>
      <c r="IMG59" s="149"/>
      <c r="IMH59" s="149"/>
      <c r="IMI59" s="149"/>
      <c r="IMJ59" s="149"/>
      <c r="IMK59" s="149"/>
      <c r="IML59" s="149"/>
      <c r="IMM59" s="149"/>
      <c r="IMN59" s="149"/>
      <c r="IMO59" s="149"/>
      <c r="IMP59" s="149"/>
      <c r="IMQ59" s="149"/>
      <c r="IMR59" s="149"/>
      <c r="IMS59" s="149"/>
      <c r="IMT59" s="149"/>
      <c r="IMU59" s="149"/>
      <c r="IMV59" s="149"/>
      <c r="IMW59" s="149"/>
      <c r="IMX59" s="149"/>
      <c r="IMY59" s="149"/>
      <c r="IMZ59" s="149"/>
      <c r="INA59" s="149"/>
      <c r="INB59" s="149"/>
      <c r="INC59" s="149"/>
      <c r="IND59" s="149"/>
      <c r="INE59" s="149"/>
      <c r="INF59" s="149"/>
      <c r="ING59" s="149"/>
      <c r="INH59" s="149"/>
      <c r="INI59" s="149"/>
      <c r="INJ59" s="149"/>
      <c r="INK59" s="149"/>
      <c r="INL59" s="149"/>
      <c r="INM59" s="149"/>
      <c r="INN59" s="149"/>
      <c r="INO59" s="149"/>
      <c r="INP59" s="149"/>
      <c r="INQ59" s="149"/>
      <c r="INR59" s="149"/>
      <c r="INS59" s="149"/>
      <c r="INT59" s="149"/>
      <c r="INU59" s="149"/>
      <c r="INV59" s="149"/>
      <c r="INW59" s="149"/>
      <c r="INX59" s="149"/>
      <c r="INY59" s="149"/>
      <c r="INZ59" s="149"/>
      <c r="IOA59" s="149"/>
      <c r="IOB59" s="149"/>
      <c r="IOC59" s="149"/>
      <c r="IOD59" s="149"/>
      <c r="IOE59" s="149"/>
      <c r="IOF59" s="149"/>
      <c r="IOG59" s="149"/>
      <c r="IOH59" s="149"/>
      <c r="IOI59" s="149"/>
      <c r="IOJ59" s="149"/>
      <c r="IOK59" s="149"/>
      <c r="IOL59" s="149"/>
      <c r="IOM59" s="149"/>
      <c r="ION59" s="149"/>
      <c r="IOO59" s="149"/>
      <c r="IOP59" s="149"/>
      <c r="IOQ59" s="149"/>
      <c r="IOR59" s="149"/>
      <c r="IOS59" s="149"/>
      <c r="IOT59" s="149"/>
      <c r="IOU59" s="149"/>
      <c r="IOV59" s="149"/>
      <c r="IOW59" s="149"/>
      <c r="IOX59" s="149"/>
      <c r="IOY59" s="149"/>
      <c r="IOZ59" s="149"/>
      <c r="IPA59" s="149"/>
      <c r="IPB59" s="149"/>
      <c r="IPC59" s="149"/>
      <c r="IPD59" s="149"/>
      <c r="IPE59" s="149"/>
      <c r="IPF59" s="149"/>
      <c r="IPG59" s="149"/>
      <c r="IPH59" s="149"/>
      <c r="IPI59" s="149"/>
      <c r="IPJ59" s="149"/>
      <c r="IPK59" s="149"/>
      <c r="IPL59" s="149"/>
      <c r="IPM59" s="149"/>
      <c r="IPN59" s="149"/>
      <c r="IPO59" s="149"/>
      <c r="IPP59" s="149"/>
      <c r="IPQ59" s="149"/>
      <c r="IPR59" s="149"/>
      <c r="IPS59" s="149"/>
      <c r="IPT59" s="149"/>
      <c r="IPU59" s="149"/>
      <c r="IPV59" s="149"/>
      <c r="IPW59" s="149"/>
      <c r="IPX59" s="149"/>
      <c r="IPY59" s="149"/>
      <c r="IPZ59" s="149"/>
      <c r="IQA59" s="149"/>
      <c r="IQB59" s="149"/>
      <c r="IQC59" s="149"/>
      <c r="IQD59" s="149"/>
      <c r="IQE59" s="149"/>
      <c r="IQF59" s="149"/>
      <c r="IQG59" s="149"/>
      <c r="IQH59" s="149"/>
      <c r="IQI59" s="149"/>
      <c r="IQJ59" s="149"/>
      <c r="IQK59" s="149"/>
      <c r="IQL59" s="149"/>
      <c r="IQM59" s="149"/>
      <c r="IQN59" s="149"/>
      <c r="IQO59" s="149"/>
      <c r="IQP59" s="149"/>
      <c r="IQQ59" s="149"/>
      <c r="IQR59" s="149"/>
      <c r="IQS59" s="149"/>
      <c r="IQT59" s="149"/>
      <c r="IQU59" s="149"/>
      <c r="IQV59" s="149"/>
      <c r="IQW59" s="149"/>
      <c r="IQX59" s="149"/>
      <c r="IQY59" s="149"/>
      <c r="IQZ59" s="149"/>
      <c r="IRA59" s="149"/>
      <c r="IRB59" s="149"/>
      <c r="IRC59" s="149"/>
      <c r="IRD59" s="149"/>
      <c r="IRE59" s="149"/>
      <c r="IRF59" s="149"/>
      <c r="IRG59" s="149"/>
      <c r="IRH59" s="149"/>
      <c r="IRI59" s="149"/>
      <c r="IRJ59" s="149"/>
      <c r="IRK59" s="149"/>
      <c r="IRL59" s="149"/>
      <c r="IRM59" s="149"/>
      <c r="IRN59" s="149"/>
      <c r="IRO59" s="149"/>
      <c r="IRP59" s="149"/>
      <c r="IRQ59" s="149"/>
      <c r="IRR59" s="149"/>
      <c r="IRS59" s="149"/>
      <c r="IRT59" s="149"/>
      <c r="IRU59" s="149"/>
      <c r="IRV59" s="149"/>
      <c r="IRW59" s="149"/>
      <c r="IRX59" s="149"/>
      <c r="IRY59" s="149"/>
      <c r="IRZ59" s="149"/>
      <c r="ISA59" s="149"/>
      <c r="ISB59" s="149"/>
      <c r="ISC59" s="149"/>
      <c r="ISD59" s="149"/>
      <c r="ISE59" s="149"/>
      <c r="ISF59" s="149"/>
      <c r="ISG59" s="149"/>
      <c r="ISH59" s="149"/>
      <c r="ISI59" s="149"/>
      <c r="ISJ59" s="149"/>
      <c r="ISK59" s="149"/>
      <c r="ISL59" s="149"/>
      <c r="ISM59" s="149"/>
      <c r="ISN59" s="149"/>
      <c r="ISO59" s="149"/>
      <c r="ISP59" s="149"/>
      <c r="ISQ59" s="149"/>
      <c r="ISR59" s="149"/>
      <c r="ISS59" s="149"/>
      <c r="IST59" s="149"/>
      <c r="ISU59" s="149"/>
      <c r="ISV59" s="149"/>
      <c r="ISW59" s="149"/>
      <c r="ISX59" s="149"/>
      <c r="ISY59" s="149"/>
      <c r="ISZ59" s="149"/>
      <c r="ITA59" s="149"/>
      <c r="ITB59" s="149"/>
      <c r="ITC59" s="149"/>
      <c r="ITD59" s="149"/>
      <c r="ITE59" s="149"/>
      <c r="ITF59" s="149"/>
      <c r="ITG59" s="149"/>
      <c r="ITH59" s="149"/>
      <c r="ITI59" s="149"/>
      <c r="ITJ59" s="149"/>
      <c r="ITK59" s="149"/>
      <c r="ITL59" s="149"/>
      <c r="ITM59" s="149"/>
      <c r="ITN59" s="149"/>
      <c r="ITO59" s="149"/>
      <c r="ITP59" s="149"/>
      <c r="ITQ59" s="149"/>
      <c r="ITR59" s="149"/>
      <c r="ITS59" s="149"/>
      <c r="ITT59" s="149"/>
      <c r="ITU59" s="149"/>
      <c r="ITV59" s="149"/>
      <c r="ITW59" s="149"/>
      <c r="ITX59" s="149"/>
      <c r="ITY59" s="149"/>
      <c r="ITZ59" s="149"/>
      <c r="IUA59" s="149"/>
      <c r="IUB59" s="149"/>
      <c r="IUC59" s="149"/>
      <c r="IUD59" s="149"/>
      <c r="IUE59" s="149"/>
      <c r="IUF59" s="149"/>
      <c r="IUG59" s="149"/>
      <c r="IUH59" s="149"/>
      <c r="IUI59" s="149"/>
      <c r="IUJ59" s="149"/>
      <c r="IUK59" s="149"/>
      <c r="IUL59" s="149"/>
      <c r="IUM59" s="149"/>
      <c r="IUN59" s="149"/>
      <c r="IUO59" s="149"/>
      <c r="IUP59" s="149"/>
      <c r="IUQ59" s="149"/>
      <c r="IUR59" s="149"/>
      <c r="IUS59" s="149"/>
      <c r="IUT59" s="149"/>
      <c r="IUU59" s="149"/>
      <c r="IUV59" s="149"/>
      <c r="IUW59" s="149"/>
      <c r="IUX59" s="149"/>
      <c r="IUY59" s="149"/>
      <c r="IUZ59" s="149"/>
      <c r="IVA59" s="149"/>
      <c r="IVB59" s="149"/>
      <c r="IVC59" s="149"/>
      <c r="IVD59" s="149"/>
      <c r="IVE59" s="149"/>
      <c r="IVF59" s="149"/>
      <c r="IVG59" s="149"/>
      <c r="IVH59" s="149"/>
      <c r="IVI59" s="149"/>
      <c r="IVJ59" s="149"/>
      <c r="IVK59" s="149"/>
      <c r="IVL59" s="149"/>
      <c r="IVM59" s="149"/>
      <c r="IVN59" s="149"/>
      <c r="IVO59" s="149"/>
      <c r="IVP59" s="149"/>
      <c r="IVQ59" s="149"/>
      <c r="IVR59" s="149"/>
      <c r="IVS59" s="149"/>
      <c r="IVT59" s="149"/>
      <c r="IVU59" s="149"/>
      <c r="IVV59" s="149"/>
      <c r="IVW59" s="149"/>
      <c r="IVX59" s="149"/>
      <c r="IVY59" s="149"/>
      <c r="IVZ59" s="149"/>
      <c r="IWA59" s="149"/>
      <c r="IWB59" s="149"/>
      <c r="IWC59" s="149"/>
      <c r="IWD59" s="149"/>
      <c r="IWE59" s="149"/>
      <c r="IWF59" s="149"/>
      <c r="IWG59" s="149"/>
      <c r="IWH59" s="149"/>
      <c r="IWI59" s="149"/>
      <c r="IWJ59" s="149"/>
      <c r="IWK59" s="149"/>
      <c r="IWL59" s="149"/>
      <c r="IWM59" s="149"/>
      <c r="IWN59" s="149"/>
      <c r="IWO59" s="149"/>
      <c r="IWP59" s="149"/>
      <c r="IWQ59" s="149"/>
      <c r="IWR59" s="149"/>
      <c r="IWS59" s="149"/>
      <c r="IWT59" s="149"/>
      <c r="IWU59" s="149"/>
      <c r="IWV59" s="149"/>
      <c r="IWW59" s="149"/>
      <c r="IWX59" s="149"/>
      <c r="IWY59" s="149"/>
      <c r="IWZ59" s="149"/>
      <c r="IXA59" s="149"/>
      <c r="IXB59" s="149"/>
      <c r="IXC59" s="149"/>
      <c r="IXD59" s="149"/>
      <c r="IXE59" s="149"/>
      <c r="IXF59" s="149"/>
      <c r="IXG59" s="149"/>
      <c r="IXH59" s="149"/>
      <c r="IXI59" s="149"/>
      <c r="IXJ59" s="149"/>
      <c r="IXK59" s="149"/>
      <c r="IXL59" s="149"/>
      <c r="IXM59" s="149"/>
      <c r="IXN59" s="149"/>
      <c r="IXO59" s="149"/>
      <c r="IXP59" s="149"/>
      <c r="IXQ59" s="149"/>
      <c r="IXR59" s="149"/>
      <c r="IXS59" s="149"/>
      <c r="IXT59" s="149"/>
      <c r="IXU59" s="149"/>
      <c r="IXV59" s="149"/>
      <c r="IXW59" s="149"/>
      <c r="IXX59" s="149"/>
      <c r="IXY59" s="149"/>
      <c r="IXZ59" s="149"/>
      <c r="IYA59" s="149"/>
      <c r="IYB59" s="149"/>
      <c r="IYC59" s="149"/>
      <c r="IYD59" s="149"/>
      <c r="IYE59" s="149"/>
      <c r="IYF59" s="149"/>
      <c r="IYG59" s="149"/>
      <c r="IYH59" s="149"/>
      <c r="IYI59" s="149"/>
      <c r="IYJ59" s="149"/>
      <c r="IYK59" s="149"/>
      <c r="IYL59" s="149"/>
      <c r="IYM59" s="149"/>
      <c r="IYN59" s="149"/>
      <c r="IYO59" s="149"/>
      <c r="IYP59" s="149"/>
      <c r="IYQ59" s="149"/>
      <c r="IYR59" s="149"/>
      <c r="IYS59" s="149"/>
      <c r="IYT59" s="149"/>
      <c r="IYU59" s="149"/>
      <c r="IYV59" s="149"/>
      <c r="IYW59" s="149"/>
      <c r="IYX59" s="149"/>
      <c r="IYY59" s="149"/>
      <c r="IYZ59" s="149"/>
      <c r="IZA59" s="149"/>
      <c r="IZB59" s="149"/>
      <c r="IZC59" s="149"/>
      <c r="IZD59" s="149"/>
      <c r="IZE59" s="149"/>
      <c r="IZF59" s="149"/>
      <c r="IZG59" s="149"/>
      <c r="IZH59" s="149"/>
      <c r="IZI59" s="149"/>
      <c r="IZJ59" s="149"/>
      <c r="IZK59" s="149"/>
      <c r="IZL59" s="149"/>
      <c r="IZM59" s="149"/>
      <c r="IZN59" s="149"/>
      <c r="IZO59" s="149"/>
      <c r="IZP59" s="149"/>
      <c r="IZQ59" s="149"/>
      <c r="IZR59" s="149"/>
      <c r="IZS59" s="149"/>
      <c r="IZT59" s="149"/>
      <c r="IZU59" s="149"/>
      <c r="IZV59" s="149"/>
      <c r="IZW59" s="149"/>
      <c r="IZX59" s="149"/>
      <c r="IZY59" s="149"/>
      <c r="IZZ59" s="149"/>
      <c r="JAA59" s="149"/>
      <c r="JAB59" s="149"/>
      <c r="JAC59" s="149"/>
      <c r="JAD59" s="149"/>
      <c r="JAE59" s="149"/>
      <c r="JAF59" s="149"/>
      <c r="JAG59" s="149"/>
      <c r="JAH59" s="149"/>
      <c r="JAI59" s="149"/>
      <c r="JAJ59" s="149"/>
      <c r="JAK59" s="149"/>
      <c r="JAL59" s="149"/>
      <c r="JAM59" s="149"/>
      <c r="JAN59" s="149"/>
      <c r="JAO59" s="149"/>
      <c r="JAP59" s="149"/>
      <c r="JAQ59" s="149"/>
      <c r="JAR59" s="149"/>
      <c r="JAS59" s="149"/>
      <c r="JAT59" s="149"/>
      <c r="JAU59" s="149"/>
      <c r="JAV59" s="149"/>
      <c r="JAW59" s="149"/>
      <c r="JAX59" s="149"/>
      <c r="JAY59" s="149"/>
      <c r="JAZ59" s="149"/>
      <c r="JBA59" s="149"/>
      <c r="JBB59" s="149"/>
      <c r="JBC59" s="149"/>
      <c r="JBD59" s="149"/>
      <c r="JBE59" s="149"/>
      <c r="JBF59" s="149"/>
      <c r="JBG59" s="149"/>
      <c r="JBH59" s="149"/>
      <c r="JBI59" s="149"/>
      <c r="JBJ59" s="149"/>
      <c r="JBK59" s="149"/>
      <c r="JBL59" s="149"/>
      <c r="JBM59" s="149"/>
      <c r="JBN59" s="149"/>
      <c r="JBO59" s="149"/>
      <c r="JBP59" s="149"/>
      <c r="JBQ59" s="149"/>
      <c r="JBR59" s="149"/>
      <c r="JBS59" s="149"/>
      <c r="JBT59" s="149"/>
      <c r="JBU59" s="149"/>
      <c r="JBV59" s="149"/>
      <c r="JBW59" s="149"/>
      <c r="JBX59" s="149"/>
      <c r="JBY59" s="149"/>
      <c r="JBZ59" s="149"/>
      <c r="JCA59" s="149"/>
      <c r="JCB59" s="149"/>
      <c r="JCC59" s="149"/>
      <c r="JCD59" s="149"/>
      <c r="JCE59" s="149"/>
      <c r="JCF59" s="149"/>
      <c r="JCG59" s="149"/>
      <c r="JCH59" s="149"/>
      <c r="JCI59" s="149"/>
      <c r="JCJ59" s="149"/>
      <c r="JCK59" s="149"/>
      <c r="JCL59" s="149"/>
      <c r="JCM59" s="149"/>
      <c r="JCN59" s="149"/>
      <c r="JCO59" s="149"/>
      <c r="JCP59" s="149"/>
      <c r="JCQ59" s="149"/>
      <c r="JCR59" s="149"/>
      <c r="JCS59" s="149"/>
      <c r="JCT59" s="149"/>
      <c r="JCU59" s="149"/>
      <c r="JCV59" s="149"/>
      <c r="JCW59" s="149"/>
      <c r="JCX59" s="149"/>
      <c r="JCY59" s="149"/>
      <c r="JCZ59" s="149"/>
      <c r="JDA59" s="149"/>
      <c r="JDB59" s="149"/>
      <c r="JDC59" s="149"/>
      <c r="JDD59" s="149"/>
      <c r="JDE59" s="149"/>
      <c r="JDF59" s="149"/>
      <c r="JDG59" s="149"/>
      <c r="JDH59" s="149"/>
      <c r="JDI59" s="149"/>
      <c r="JDJ59" s="149"/>
      <c r="JDK59" s="149"/>
      <c r="JDL59" s="149"/>
      <c r="JDM59" s="149"/>
      <c r="JDN59" s="149"/>
      <c r="JDO59" s="149"/>
      <c r="JDP59" s="149"/>
      <c r="JDQ59" s="149"/>
      <c r="JDR59" s="149"/>
      <c r="JDS59" s="149"/>
      <c r="JDT59" s="149"/>
      <c r="JDU59" s="149"/>
      <c r="JDV59" s="149"/>
      <c r="JDW59" s="149"/>
      <c r="JDX59" s="149"/>
      <c r="JDY59" s="149"/>
      <c r="JDZ59" s="149"/>
      <c r="JEA59" s="149"/>
      <c r="JEB59" s="149"/>
      <c r="JEC59" s="149"/>
      <c r="JED59" s="149"/>
      <c r="JEE59" s="149"/>
      <c r="JEF59" s="149"/>
      <c r="JEG59" s="149"/>
      <c r="JEH59" s="149"/>
      <c r="JEI59" s="149"/>
      <c r="JEJ59" s="149"/>
      <c r="JEK59" s="149"/>
      <c r="JEL59" s="149"/>
      <c r="JEM59" s="149"/>
      <c r="JEN59" s="149"/>
      <c r="JEO59" s="149"/>
      <c r="JEP59" s="149"/>
      <c r="JEQ59" s="149"/>
      <c r="JER59" s="149"/>
      <c r="JES59" s="149"/>
      <c r="JET59" s="149"/>
      <c r="JEU59" s="149"/>
      <c r="JEV59" s="149"/>
      <c r="JEW59" s="149"/>
      <c r="JEX59" s="149"/>
      <c r="JEY59" s="149"/>
      <c r="JEZ59" s="149"/>
      <c r="JFA59" s="149"/>
      <c r="JFB59" s="149"/>
      <c r="JFC59" s="149"/>
      <c r="JFD59" s="149"/>
      <c r="JFE59" s="149"/>
      <c r="JFF59" s="149"/>
      <c r="JFG59" s="149"/>
      <c r="JFH59" s="149"/>
      <c r="JFI59" s="149"/>
      <c r="JFJ59" s="149"/>
      <c r="JFK59" s="149"/>
      <c r="JFL59" s="149"/>
      <c r="JFM59" s="149"/>
      <c r="JFN59" s="149"/>
      <c r="JFO59" s="149"/>
      <c r="JFP59" s="149"/>
      <c r="JFQ59" s="149"/>
      <c r="JFR59" s="149"/>
      <c r="JFS59" s="149"/>
      <c r="JFT59" s="149"/>
      <c r="JFU59" s="149"/>
      <c r="JFV59" s="149"/>
      <c r="JFW59" s="149"/>
      <c r="JFX59" s="149"/>
      <c r="JFY59" s="149"/>
      <c r="JFZ59" s="149"/>
      <c r="JGA59" s="149"/>
      <c r="JGB59" s="149"/>
      <c r="JGC59" s="149"/>
      <c r="JGD59" s="149"/>
      <c r="JGE59" s="149"/>
      <c r="JGF59" s="149"/>
      <c r="JGG59" s="149"/>
      <c r="JGH59" s="149"/>
      <c r="JGI59" s="149"/>
      <c r="JGJ59" s="149"/>
      <c r="JGK59" s="149"/>
      <c r="JGL59" s="149"/>
      <c r="JGM59" s="149"/>
      <c r="JGN59" s="149"/>
      <c r="JGO59" s="149"/>
      <c r="JGP59" s="149"/>
      <c r="JGQ59" s="149"/>
      <c r="JGR59" s="149"/>
      <c r="JGS59" s="149"/>
      <c r="JGT59" s="149"/>
      <c r="JGU59" s="149"/>
      <c r="JGV59" s="149"/>
      <c r="JGW59" s="149"/>
      <c r="JGX59" s="149"/>
      <c r="JGY59" s="149"/>
      <c r="JGZ59" s="149"/>
      <c r="JHA59" s="149"/>
      <c r="JHB59" s="149"/>
      <c r="JHC59" s="149"/>
      <c r="JHD59" s="149"/>
      <c r="JHE59" s="149"/>
      <c r="JHF59" s="149"/>
      <c r="JHG59" s="149"/>
      <c r="JHH59" s="149"/>
      <c r="JHI59" s="149"/>
      <c r="JHJ59" s="149"/>
      <c r="JHK59" s="149"/>
      <c r="JHL59" s="149"/>
      <c r="JHM59" s="149"/>
      <c r="JHN59" s="149"/>
      <c r="JHO59" s="149"/>
      <c r="JHP59" s="149"/>
      <c r="JHQ59" s="149"/>
      <c r="JHR59" s="149"/>
      <c r="JHS59" s="149"/>
      <c r="JHT59" s="149"/>
      <c r="JHU59" s="149"/>
      <c r="JHV59" s="149"/>
      <c r="JHW59" s="149"/>
      <c r="JHX59" s="149"/>
      <c r="JHY59" s="149"/>
      <c r="JHZ59" s="149"/>
      <c r="JIA59" s="149"/>
      <c r="JIB59" s="149"/>
      <c r="JIC59" s="149"/>
      <c r="JID59" s="149"/>
      <c r="JIE59" s="149"/>
      <c r="JIF59" s="149"/>
      <c r="JIG59" s="149"/>
      <c r="JIH59" s="149"/>
      <c r="JII59" s="149"/>
      <c r="JIJ59" s="149"/>
      <c r="JIK59" s="149"/>
      <c r="JIL59" s="149"/>
      <c r="JIM59" s="149"/>
      <c r="JIN59" s="149"/>
      <c r="JIO59" s="149"/>
      <c r="JIP59" s="149"/>
      <c r="JIQ59" s="149"/>
      <c r="JIR59" s="149"/>
      <c r="JIS59" s="149"/>
      <c r="JIT59" s="149"/>
      <c r="JIU59" s="149"/>
      <c r="JIV59" s="149"/>
      <c r="JIW59" s="149"/>
      <c r="JIX59" s="149"/>
      <c r="JIY59" s="149"/>
      <c r="JIZ59" s="149"/>
      <c r="JJA59" s="149"/>
      <c r="JJB59" s="149"/>
      <c r="JJC59" s="149"/>
      <c r="JJD59" s="149"/>
      <c r="JJE59" s="149"/>
      <c r="JJF59" s="149"/>
      <c r="JJG59" s="149"/>
      <c r="JJH59" s="149"/>
      <c r="JJI59" s="149"/>
      <c r="JJJ59" s="149"/>
      <c r="JJK59" s="149"/>
      <c r="JJL59" s="149"/>
      <c r="JJM59" s="149"/>
      <c r="JJN59" s="149"/>
      <c r="JJO59" s="149"/>
      <c r="JJP59" s="149"/>
      <c r="JJQ59" s="149"/>
      <c r="JJR59" s="149"/>
      <c r="JJS59" s="149"/>
      <c r="JJT59" s="149"/>
      <c r="JJU59" s="149"/>
      <c r="JJV59" s="149"/>
      <c r="JJW59" s="149"/>
      <c r="JJX59" s="149"/>
      <c r="JJY59" s="149"/>
      <c r="JJZ59" s="149"/>
      <c r="JKA59" s="149"/>
      <c r="JKB59" s="149"/>
      <c r="JKC59" s="149"/>
      <c r="JKD59" s="149"/>
      <c r="JKE59" s="149"/>
      <c r="JKF59" s="149"/>
      <c r="JKG59" s="149"/>
      <c r="JKH59" s="149"/>
      <c r="JKI59" s="149"/>
      <c r="JKJ59" s="149"/>
      <c r="JKK59" s="149"/>
      <c r="JKL59" s="149"/>
      <c r="JKM59" s="149"/>
      <c r="JKN59" s="149"/>
      <c r="JKO59" s="149"/>
      <c r="JKP59" s="149"/>
      <c r="JKQ59" s="149"/>
      <c r="JKR59" s="149"/>
      <c r="JKS59" s="149"/>
      <c r="JKT59" s="149"/>
      <c r="JKU59" s="149"/>
      <c r="JKV59" s="149"/>
      <c r="JKW59" s="149"/>
      <c r="JKX59" s="149"/>
      <c r="JKY59" s="149"/>
      <c r="JKZ59" s="149"/>
      <c r="JLA59" s="149"/>
      <c r="JLB59" s="149"/>
      <c r="JLC59" s="149"/>
      <c r="JLD59" s="149"/>
      <c r="JLE59" s="149"/>
      <c r="JLF59" s="149"/>
      <c r="JLG59" s="149"/>
      <c r="JLH59" s="149"/>
      <c r="JLI59" s="149"/>
      <c r="JLJ59" s="149"/>
      <c r="JLK59" s="149"/>
      <c r="JLL59" s="149"/>
      <c r="JLM59" s="149"/>
      <c r="JLN59" s="149"/>
      <c r="JLO59" s="149"/>
      <c r="JLP59" s="149"/>
      <c r="JLQ59" s="149"/>
      <c r="JLR59" s="149"/>
      <c r="JLS59" s="149"/>
      <c r="JLT59" s="149"/>
      <c r="JLU59" s="149"/>
      <c r="JLV59" s="149"/>
      <c r="JLW59" s="149"/>
      <c r="JLX59" s="149"/>
      <c r="JLY59" s="149"/>
      <c r="JLZ59" s="149"/>
      <c r="JMA59" s="149"/>
      <c r="JMB59" s="149"/>
      <c r="JMC59" s="149"/>
      <c r="JMD59" s="149"/>
      <c r="JME59" s="149"/>
      <c r="JMF59" s="149"/>
      <c r="JMG59" s="149"/>
      <c r="JMH59" s="149"/>
      <c r="JMI59" s="149"/>
      <c r="JMJ59" s="149"/>
      <c r="JMK59" s="149"/>
      <c r="JML59" s="149"/>
      <c r="JMM59" s="149"/>
      <c r="JMN59" s="149"/>
      <c r="JMO59" s="149"/>
      <c r="JMP59" s="149"/>
      <c r="JMQ59" s="149"/>
      <c r="JMR59" s="149"/>
      <c r="JMS59" s="149"/>
      <c r="JMT59" s="149"/>
      <c r="JMU59" s="149"/>
      <c r="JMV59" s="149"/>
      <c r="JMW59" s="149"/>
      <c r="JMX59" s="149"/>
      <c r="JMY59" s="149"/>
      <c r="JMZ59" s="149"/>
      <c r="JNA59" s="149"/>
      <c r="JNB59" s="149"/>
      <c r="JNC59" s="149"/>
      <c r="JND59" s="149"/>
      <c r="JNE59" s="149"/>
      <c r="JNF59" s="149"/>
      <c r="JNG59" s="149"/>
      <c r="JNH59" s="149"/>
      <c r="JNI59" s="149"/>
      <c r="JNJ59" s="149"/>
      <c r="JNK59" s="149"/>
      <c r="JNL59" s="149"/>
      <c r="JNM59" s="149"/>
      <c r="JNN59" s="149"/>
      <c r="JNO59" s="149"/>
      <c r="JNP59" s="149"/>
      <c r="JNQ59" s="149"/>
      <c r="JNR59" s="149"/>
      <c r="JNS59" s="149"/>
      <c r="JNT59" s="149"/>
      <c r="JNU59" s="149"/>
      <c r="JNV59" s="149"/>
      <c r="JNW59" s="149"/>
      <c r="JNX59" s="149"/>
      <c r="JNY59" s="149"/>
      <c r="JNZ59" s="149"/>
      <c r="JOA59" s="149"/>
      <c r="JOB59" s="149"/>
      <c r="JOC59" s="149"/>
      <c r="JOD59" s="149"/>
      <c r="JOE59" s="149"/>
      <c r="JOF59" s="149"/>
      <c r="JOG59" s="149"/>
      <c r="JOH59" s="149"/>
      <c r="JOI59" s="149"/>
      <c r="JOJ59" s="149"/>
      <c r="JOK59" s="149"/>
      <c r="JOL59" s="149"/>
      <c r="JOM59" s="149"/>
      <c r="JON59" s="149"/>
      <c r="JOO59" s="149"/>
      <c r="JOP59" s="149"/>
      <c r="JOQ59" s="149"/>
      <c r="JOR59" s="149"/>
      <c r="JOS59" s="149"/>
      <c r="JOT59" s="149"/>
      <c r="JOU59" s="149"/>
      <c r="JOV59" s="149"/>
      <c r="JOW59" s="149"/>
      <c r="JOX59" s="149"/>
      <c r="JOY59" s="149"/>
      <c r="JOZ59" s="149"/>
      <c r="JPA59" s="149"/>
      <c r="JPB59" s="149"/>
      <c r="JPC59" s="149"/>
      <c r="JPD59" s="149"/>
      <c r="JPE59" s="149"/>
      <c r="JPF59" s="149"/>
      <c r="JPG59" s="149"/>
      <c r="JPH59" s="149"/>
      <c r="JPI59" s="149"/>
      <c r="JPJ59" s="149"/>
      <c r="JPK59" s="149"/>
      <c r="JPL59" s="149"/>
      <c r="JPM59" s="149"/>
      <c r="JPN59" s="149"/>
      <c r="JPO59" s="149"/>
      <c r="JPP59" s="149"/>
      <c r="JPQ59" s="149"/>
      <c r="JPR59" s="149"/>
      <c r="JPS59" s="149"/>
      <c r="JPT59" s="149"/>
      <c r="JPU59" s="149"/>
      <c r="JPV59" s="149"/>
      <c r="JPW59" s="149"/>
      <c r="JPX59" s="149"/>
      <c r="JPY59" s="149"/>
      <c r="JPZ59" s="149"/>
      <c r="JQA59" s="149"/>
      <c r="JQB59" s="149"/>
      <c r="JQC59" s="149"/>
      <c r="JQD59" s="149"/>
      <c r="JQE59" s="149"/>
      <c r="JQF59" s="149"/>
      <c r="JQG59" s="149"/>
      <c r="JQH59" s="149"/>
      <c r="JQI59" s="149"/>
      <c r="JQJ59" s="149"/>
      <c r="JQK59" s="149"/>
      <c r="JQL59" s="149"/>
      <c r="JQM59" s="149"/>
      <c r="JQN59" s="149"/>
      <c r="JQO59" s="149"/>
      <c r="JQP59" s="149"/>
      <c r="JQQ59" s="149"/>
      <c r="JQR59" s="149"/>
      <c r="JQS59" s="149"/>
      <c r="JQT59" s="149"/>
      <c r="JQU59" s="149"/>
      <c r="JQV59" s="149"/>
      <c r="JQW59" s="149"/>
      <c r="JQX59" s="149"/>
      <c r="JQY59" s="149"/>
      <c r="JQZ59" s="149"/>
      <c r="JRA59" s="149"/>
      <c r="JRB59" s="149"/>
      <c r="JRC59" s="149"/>
      <c r="JRD59" s="149"/>
      <c r="JRE59" s="149"/>
      <c r="JRF59" s="149"/>
      <c r="JRG59" s="149"/>
      <c r="JRH59" s="149"/>
      <c r="JRI59" s="149"/>
      <c r="JRJ59" s="149"/>
      <c r="JRK59" s="149"/>
      <c r="JRL59" s="149"/>
      <c r="JRM59" s="149"/>
      <c r="JRN59" s="149"/>
      <c r="JRO59" s="149"/>
      <c r="JRP59" s="149"/>
      <c r="JRQ59" s="149"/>
      <c r="JRR59" s="149"/>
      <c r="JRS59" s="149"/>
      <c r="JRT59" s="149"/>
      <c r="JRU59" s="149"/>
      <c r="JRV59" s="149"/>
      <c r="JRW59" s="149"/>
      <c r="JRX59" s="149"/>
      <c r="JRY59" s="149"/>
      <c r="JRZ59" s="149"/>
      <c r="JSA59" s="149"/>
      <c r="JSB59" s="149"/>
      <c r="JSC59" s="149"/>
      <c r="JSD59" s="149"/>
      <c r="JSE59" s="149"/>
      <c r="JSF59" s="149"/>
      <c r="JSG59" s="149"/>
      <c r="JSH59" s="149"/>
      <c r="JSI59" s="149"/>
      <c r="JSJ59" s="149"/>
      <c r="JSK59" s="149"/>
      <c r="JSL59" s="149"/>
      <c r="JSM59" s="149"/>
      <c r="JSN59" s="149"/>
      <c r="JSO59" s="149"/>
      <c r="JSP59" s="149"/>
      <c r="JSQ59" s="149"/>
      <c r="JSR59" s="149"/>
      <c r="JSS59" s="149"/>
      <c r="JST59" s="149"/>
      <c r="JSU59" s="149"/>
      <c r="JSV59" s="149"/>
      <c r="JSW59" s="149"/>
      <c r="JSX59" s="149"/>
      <c r="JSY59" s="149"/>
      <c r="JSZ59" s="149"/>
      <c r="JTA59" s="149"/>
      <c r="JTB59" s="149"/>
      <c r="JTC59" s="149"/>
      <c r="JTD59" s="149"/>
      <c r="JTE59" s="149"/>
      <c r="JTF59" s="149"/>
      <c r="JTG59" s="149"/>
      <c r="JTH59" s="149"/>
      <c r="JTI59" s="149"/>
      <c r="JTJ59" s="149"/>
      <c r="JTK59" s="149"/>
      <c r="JTL59" s="149"/>
      <c r="JTM59" s="149"/>
      <c r="JTN59" s="149"/>
      <c r="JTO59" s="149"/>
      <c r="JTP59" s="149"/>
      <c r="JTQ59" s="149"/>
      <c r="JTR59" s="149"/>
      <c r="JTS59" s="149"/>
      <c r="JTT59" s="149"/>
      <c r="JTU59" s="149"/>
      <c r="JTV59" s="149"/>
      <c r="JTW59" s="149"/>
      <c r="JTX59" s="149"/>
      <c r="JTY59" s="149"/>
      <c r="JTZ59" s="149"/>
      <c r="JUA59" s="149"/>
      <c r="JUB59" s="149"/>
      <c r="JUC59" s="149"/>
      <c r="JUD59" s="149"/>
      <c r="JUE59" s="149"/>
      <c r="JUF59" s="149"/>
      <c r="JUG59" s="149"/>
      <c r="JUH59" s="149"/>
      <c r="JUI59" s="149"/>
      <c r="JUJ59" s="149"/>
      <c r="JUK59" s="149"/>
      <c r="JUL59" s="149"/>
      <c r="JUM59" s="149"/>
      <c r="JUN59" s="149"/>
      <c r="JUO59" s="149"/>
      <c r="JUP59" s="149"/>
      <c r="JUQ59" s="149"/>
      <c r="JUR59" s="149"/>
      <c r="JUS59" s="149"/>
      <c r="JUT59" s="149"/>
      <c r="JUU59" s="149"/>
      <c r="JUV59" s="149"/>
      <c r="JUW59" s="149"/>
      <c r="JUX59" s="149"/>
      <c r="JUY59" s="149"/>
      <c r="JUZ59" s="149"/>
      <c r="JVA59" s="149"/>
      <c r="JVB59" s="149"/>
      <c r="JVC59" s="149"/>
      <c r="JVD59" s="149"/>
      <c r="JVE59" s="149"/>
      <c r="JVF59" s="149"/>
      <c r="JVG59" s="149"/>
      <c r="JVH59" s="149"/>
      <c r="JVI59" s="149"/>
      <c r="JVJ59" s="149"/>
      <c r="JVK59" s="149"/>
      <c r="JVL59" s="149"/>
      <c r="JVM59" s="149"/>
      <c r="JVN59" s="149"/>
      <c r="JVO59" s="149"/>
      <c r="JVP59" s="149"/>
      <c r="JVQ59" s="149"/>
      <c r="JVR59" s="149"/>
      <c r="JVS59" s="149"/>
      <c r="JVT59" s="149"/>
      <c r="JVU59" s="149"/>
      <c r="JVV59" s="149"/>
      <c r="JVW59" s="149"/>
      <c r="JVX59" s="149"/>
      <c r="JVY59" s="149"/>
      <c r="JVZ59" s="149"/>
      <c r="JWA59" s="149"/>
      <c r="JWB59" s="149"/>
      <c r="JWC59" s="149"/>
      <c r="JWD59" s="149"/>
      <c r="JWE59" s="149"/>
      <c r="JWF59" s="149"/>
      <c r="JWG59" s="149"/>
      <c r="JWH59" s="149"/>
      <c r="JWI59" s="149"/>
      <c r="JWJ59" s="149"/>
      <c r="JWK59" s="149"/>
      <c r="JWL59" s="149"/>
      <c r="JWM59" s="149"/>
      <c r="JWN59" s="149"/>
      <c r="JWO59" s="149"/>
      <c r="JWP59" s="149"/>
      <c r="JWQ59" s="149"/>
      <c r="JWR59" s="149"/>
      <c r="JWS59" s="149"/>
      <c r="JWT59" s="149"/>
      <c r="JWU59" s="149"/>
      <c r="JWV59" s="149"/>
      <c r="JWW59" s="149"/>
      <c r="JWX59" s="149"/>
      <c r="JWY59" s="149"/>
      <c r="JWZ59" s="149"/>
      <c r="JXA59" s="149"/>
      <c r="JXB59" s="149"/>
      <c r="JXC59" s="149"/>
      <c r="JXD59" s="149"/>
      <c r="JXE59" s="149"/>
      <c r="JXF59" s="149"/>
      <c r="JXG59" s="149"/>
      <c r="JXH59" s="149"/>
      <c r="JXI59" s="149"/>
      <c r="JXJ59" s="149"/>
      <c r="JXK59" s="149"/>
      <c r="JXL59" s="149"/>
      <c r="JXM59" s="149"/>
      <c r="JXN59" s="149"/>
      <c r="JXO59" s="149"/>
      <c r="JXP59" s="149"/>
      <c r="JXQ59" s="149"/>
      <c r="JXR59" s="149"/>
      <c r="JXS59" s="149"/>
      <c r="JXT59" s="149"/>
      <c r="JXU59" s="149"/>
      <c r="JXV59" s="149"/>
      <c r="JXW59" s="149"/>
      <c r="JXX59" s="149"/>
      <c r="JXY59" s="149"/>
      <c r="JXZ59" s="149"/>
      <c r="JYA59" s="149"/>
      <c r="JYB59" s="149"/>
      <c r="JYC59" s="149"/>
      <c r="JYD59" s="149"/>
      <c r="JYE59" s="149"/>
      <c r="JYF59" s="149"/>
      <c r="JYG59" s="149"/>
      <c r="JYH59" s="149"/>
      <c r="JYI59" s="149"/>
      <c r="JYJ59" s="149"/>
      <c r="JYK59" s="149"/>
      <c r="JYL59" s="149"/>
      <c r="JYM59" s="149"/>
      <c r="JYN59" s="149"/>
      <c r="JYO59" s="149"/>
      <c r="JYP59" s="149"/>
      <c r="JYQ59" s="149"/>
      <c r="JYR59" s="149"/>
      <c r="JYS59" s="149"/>
      <c r="JYT59" s="149"/>
      <c r="JYU59" s="149"/>
      <c r="JYV59" s="149"/>
      <c r="JYW59" s="149"/>
      <c r="JYX59" s="149"/>
      <c r="JYY59" s="149"/>
      <c r="JYZ59" s="149"/>
      <c r="JZA59" s="149"/>
      <c r="JZB59" s="149"/>
      <c r="JZC59" s="149"/>
      <c r="JZD59" s="149"/>
      <c r="JZE59" s="149"/>
      <c r="JZF59" s="149"/>
      <c r="JZG59" s="149"/>
      <c r="JZH59" s="149"/>
      <c r="JZI59" s="149"/>
      <c r="JZJ59" s="149"/>
      <c r="JZK59" s="149"/>
      <c r="JZL59" s="149"/>
      <c r="JZM59" s="149"/>
      <c r="JZN59" s="149"/>
      <c r="JZO59" s="149"/>
      <c r="JZP59" s="149"/>
      <c r="JZQ59" s="149"/>
      <c r="JZR59" s="149"/>
      <c r="JZS59" s="149"/>
      <c r="JZT59" s="149"/>
      <c r="JZU59" s="149"/>
      <c r="JZV59" s="149"/>
      <c r="JZW59" s="149"/>
      <c r="JZX59" s="149"/>
      <c r="JZY59" s="149"/>
      <c r="JZZ59" s="149"/>
      <c r="KAA59" s="149"/>
      <c r="KAB59" s="149"/>
      <c r="KAC59" s="149"/>
      <c r="KAD59" s="149"/>
      <c r="KAE59" s="149"/>
      <c r="KAF59" s="149"/>
      <c r="KAG59" s="149"/>
      <c r="KAH59" s="149"/>
      <c r="KAI59" s="149"/>
      <c r="KAJ59" s="149"/>
      <c r="KAK59" s="149"/>
      <c r="KAL59" s="149"/>
      <c r="KAM59" s="149"/>
      <c r="KAN59" s="149"/>
      <c r="KAO59" s="149"/>
      <c r="KAP59" s="149"/>
      <c r="KAQ59" s="149"/>
      <c r="KAR59" s="149"/>
      <c r="KAS59" s="149"/>
      <c r="KAT59" s="149"/>
      <c r="KAU59" s="149"/>
      <c r="KAV59" s="149"/>
      <c r="KAW59" s="149"/>
      <c r="KAX59" s="149"/>
      <c r="KAY59" s="149"/>
      <c r="KAZ59" s="149"/>
      <c r="KBA59" s="149"/>
      <c r="KBB59" s="149"/>
      <c r="KBC59" s="149"/>
      <c r="KBD59" s="149"/>
      <c r="KBE59" s="149"/>
      <c r="KBF59" s="149"/>
      <c r="KBG59" s="149"/>
      <c r="KBH59" s="149"/>
      <c r="KBI59" s="149"/>
      <c r="KBJ59" s="149"/>
      <c r="KBK59" s="149"/>
      <c r="KBL59" s="149"/>
      <c r="KBM59" s="149"/>
      <c r="KBN59" s="149"/>
      <c r="KBO59" s="149"/>
      <c r="KBP59" s="149"/>
      <c r="KBQ59" s="149"/>
      <c r="KBR59" s="149"/>
      <c r="KBS59" s="149"/>
      <c r="KBT59" s="149"/>
      <c r="KBU59" s="149"/>
      <c r="KBV59" s="149"/>
      <c r="KBW59" s="149"/>
      <c r="KBX59" s="149"/>
      <c r="KBY59" s="149"/>
      <c r="KBZ59" s="149"/>
      <c r="KCA59" s="149"/>
      <c r="KCB59" s="149"/>
      <c r="KCC59" s="149"/>
      <c r="KCD59" s="149"/>
      <c r="KCE59" s="149"/>
      <c r="KCF59" s="149"/>
      <c r="KCG59" s="149"/>
      <c r="KCH59" s="149"/>
      <c r="KCI59" s="149"/>
      <c r="KCJ59" s="149"/>
      <c r="KCK59" s="149"/>
      <c r="KCL59" s="149"/>
      <c r="KCM59" s="149"/>
      <c r="KCN59" s="149"/>
      <c r="KCO59" s="149"/>
      <c r="KCP59" s="149"/>
      <c r="KCQ59" s="149"/>
      <c r="KCR59" s="149"/>
      <c r="KCS59" s="149"/>
      <c r="KCT59" s="149"/>
      <c r="KCU59" s="149"/>
      <c r="KCV59" s="149"/>
      <c r="KCW59" s="149"/>
      <c r="KCX59" s="149"/>
      <c r="KCY59" s="149"/>
      <c r="KCZ59" s="149"/>
      <c r="KDA59" s="149"/>
      <c r="KDB59" s="149"/>
      <c r="KDC59" s="149"/>
      <c r="KDD59" s="149"/>
      <c r="KDE59" s="149"/>
      <c r="KDF59" s="149"/>
      <c r="KDG59" s="149"/>
      <c r="KDH59" s="149"/>
      <c r="KDI59" s="149"/>
      <c r="KDJ59" s="149"/>
      <c r="KDK59" s="149"/>
      <c r="KDL59" s="149"/>
      <c r="KDM59" s="149"/>
      <c r="KDN59" s="149"/>
      <c r="KDO59" s="149"/>
      <c r="KDP59" s="149"/>
      <c r="KDQ59" s="149"/>
      <c r="KDR59" s="149"/>
      <c r="KDS59" s="149"/>
      <c r="KDT59" s="149"/>
      <c r="KDU59" s="149"/>
      <c r="KDV59" s="149"/>
      <c r="KDW59" s="149"/>
      <c r="KDX59" s="149"/>
      <c r="KDY59" s="149"/>
      <c r="KDZ59" s="149"/>
      <c r="KEA59" s="149"/>
      <c r="KEB59" s="149"/>
      <c r="KEC59" s="149"/>
      <c r="KED59" s="149"/>
      <c r="KEE59" s="149"/>
      <c r="KEF59" s="149"/>
      <c r="KEG59" s="149"/>
      <c r="KEH59" s="149"/>
      <c r="KEI59" s="149"/>
      <c r="KEJ59" s="149"/>
      <c r="KEK59" s="149"/>
      <c r="KEL59" s="149"/>
      <c r="KEM59" s="149"/>
      <c r="KEN59" s="149"/>
      <c r="KEO59" s="149"/>
      <c r="KEP59" s="149"/>
      <c r="KEQ59" s="149"/>
      <c r="KER59" s="149"/>
      <c r="KES59" s="149"/>
      <c r="KET59" s="149"/>
      <c r="KEU59" s="149"/>
      <c r="KEV59" s="149"/>
      <c r="KEW59" s="149"/>
      <c r="KEX59" s="149"/>
      <c r="KEY59" s="149"/>
      <c r="KEZ59" s="149"/>
      <c r="KFA59" s="149"/>
      <c r="KFB59" s="149"/>
      <c r="KFC59" s="149"/>
      <c r="KFD59" s="149"/>
      <c r="KFE59" s="149"/>
      <c r="KFF59" s="149"/>
      <c r="KFG59" s="149"/>
      <c r="KFH59" s="149"/>
      <c r="KFI59" s="149"/>
      <c r="KFJ59" s="149"/>
      <c r="KFK59" s="149"/>
      <c r="KFL59" s="149"/>
      <c r="KFM59" s="149"/>
      <c r="KFN59" s="149"/>
      <c r="KFO59" s="149"/>
      <c r="KFP59" s="149"/>
      <c r="KFQ59" s="149"/>
      <c r="KFR59" s="149"/>
      <c r="KFS59" s="149"/>
      <c r="KFT59" s="149"/>
      <c r="KFU59" s="149"/>
      <c r="KFV59" s="149"/>
      <c r="KFW59" s="149"/>
      <c r="KFX59" s="149"/>
      <c r="KFY59" s="149"/>
      <c r="KFZ59" s="149"/>
      <c r="KGA59" s="149"/>
      <c r="KGB59" s="149"/>
      <c r="KGC59" s="149"/>
      <c r="KGD59" s="149"/>
      <c r="KGE59" s="149"/>
      <c r="KGF59" s="149"/>
      <c r="KGG59" s="149"/>
      <c r="KGH59" s="149"/>
      <c r="KGI59" s="149"/>
      <c r="KGJ59" s="149"/>
      <c r="KGK59" s="149"/>
      <c r="KGL59" s="149"/>
      <c r="KGM59" s="149"/>
      <c r="KGN59" s="149"/>
      <c r="KGO59" s="149"/>
      <c r="KGP59" s="149"/>
      <c r="KGQ59" s="149"/>
      <c r="KGR59" s="149"/>
      <c r="KGS59" s="149"/>
      <c r="KGT59" s="149"/>
      <c r="KGU59" s="149"/>
      <c r="KGV59" s="149"/>
      <c r="KGW59" s="149"/>
      <c r="KGX59" s="149"/>
      <c r="KGY59" s="149"/>
      <c r="KGZ59" s="149"/>
      <c r="KHA59" s="149"/>
      <c r="KHB59" s="149"/>
      <c r="KHC59" s="149"/>
      <c r="KHD59" s="149"/>
      <c r="KHE59" s="149"/>
      <c r="KHF59" s="149"/>
      <c r="KHG59" s="149"/>
      <c r="KHH59" s="149"/>
      <c r="KHI59" s="149"/>
      <c r="KHJ59" s="149"/>
      <c r="KHK59" s="149"/>
      <c r="KHL59" s="149"/>
      <c r="KHM59" s="149"/>
      <c r="KHN59" s="149"/>
      <c r="KHO59" s="149"/>
      <c r="KHP59" s="149"/>
      <c r="KHQ59" s="149"/>
      <c r="KHR59" s="149"/>
      <c r="KHS59" s="149"/>
      <c r="KHT59" s="149"/>
      <c r="KHU59" s="149"/>
      <c r="KHV59" s="149"/>
      <c r="KHW59" s="149"/>
      <c r="KHX59" s="149"/>
      <c r="KHY59" s="149"/>
      <c r="KHZ59" s="149"/>
      <c r="KIA59" s="149"/>
      <c r="KIB59" s="149"/>
      <c r="KIC59" s="149"/>
      <c r="KID59" s="149"/>
      <c r="KIE59" s="149"/>
      <c r="KIF59" s="149"/>
      <c r="KIG59" s="149"/>
      <c r="KIH59" s="149"/>
      <c r="KII59" s="149"/>
      <c r="KIJ59" s="149"/>
      <c r="KIK59" s="149"/>
      <c r="KIL59" s="149"/>
      <c r="KIM59" s="149"/>
      <c r="KIN59" s="149"/>
      <c r="KIO59" s="149"/>
      <c r="KIP59" s="149"/>
      <c r="KIQ59" s="149"/>
      <c r="KIR59" s="149"/>
      <c r="KIS59" s="149"/>
      <c r="KIT59" s="149"/>
      <c r="KIU59" s="149"/>
      <c r="KIV59" s="149"/>
      <c r="KIW59" s="149"/>
      <c r="KIX59" s="149"/>
      <c r="KIY59" s="149"/>
      <c r="KIZ59" s="149"/>
      <c r="KJA59" s="149"/>
      <c r="KJB59" s="149"/>
      <c r="KJC59" s="149"/>
      <c r="KJD59" s="149"/>
      <c r="KJE59" s="149"/>
      <c r="KJF59" s="149"/>
      <c r="KJG59" s="149"/>
      <c r="KJH59" s="149"/>
      <c r="KJI59" s="149"/>
      <c r="KJJ59" s="149"/>
      <c r="KJK59" s="149"/>
      <c r="KJL59" s="149"/>
      <c r="KJM59" s="149"/>
      <c r="KJN59" s="149"/>
      <c r="KJO59" s="149"/>
      <c r="KJP59" s="149"/>
      <c r="KJQ59" s="149"/>
      <c r="KJR59" s="149"/>
      <c r="KJS59" s="149"/>
      <c r="KJT59" s="149"/>
      <c r="KJU59" s="149"/>
      <c r="KJV59" s="149"/>
      <c r="KJW59" s="149"/>
      <c r="KJX59" s="149"/>
      <c r="KJY59" s="149"/>
      <c r="KJZ59" s="149"/>
      <c r="KKA59" s="149"/>
      <c r="KKB59" s="149"/>
      <c r="KKC59" s="149"/>
      <c r="KKD59" s="149"/>
      <c r="KKE59" s="149"/>
      <c r="KKF59" s="149"/>
      <c r="KKG59" s="149"/>
      <c r="KKH59" s="149"/>
      <c r="KKI59" s="149"/>
      <c r="KKJ59" s="149"/>
      <c r="KKK59" s="149"/>
      <c r="KKL59" s="149"/>
      <c r="KKM59" s="149"/>
      <c r="KKN59" s="149"/>
      <c r="KKO59" s="149"/>
      <c r="KKP59" s="149"/>
      <c r="KKQ59" s="149"/>
      <c r="KKR59" s="149"/>
      <c r="KKS59" s="149"/>
      <c r="KKT59" s="149"/>
      <c r="KKU59" s="149"/>
      <c r="KKV59" s="149"/>
      <c r="KKW59" s="149"/>
      <c r="KKX59" s="149"/>
      <c r="KKY59" s="149"/>
      <c r="KKZ59" s="149"/>
      <c r="KLA59" s="149"/>
      <c r="KLB59" s="149"/>
      <c r="KLC59" s="149"/>
      <c r="KLD59" s="149"/>
      <c r="KLE59" s="149"/>
      <c r="KLF59" s="149"/>
      <c r="KLG59" s="149"/>
      <c r="KLH59" s="149"/>
      <c r="KLI59" s="149"/>
      <c r="KLJ59" s="149"/>
      <c r="KLK59" s="149"/>
      <c r="KLL59" s="149"/>
      <c r="KLM59" s="149"/>
      <c r="KLN59" s="149"/>
      <c r="KLO59" s="149"/>
      <c r="KLP59" s="149"/>
      <c r="KLQ59" s="149"/>
      <c r="KLR59" s="149"/>
      <c r="KLS59" s="149"/>
      <c r="KLT59" s="149"/>
      <c r="KLU59" s="149"/>
      <c r="KLV59" s="149"/>
      <c r="KLW59" s="149"/>
      <c r="KLX59" s="149"/>
      <c r="KLY59" s="149"/>
      <c r="KLZ59" s="149"/>
      <c r="KMA59" s="149"/>
      <c r="KMB59" s="149"/>
      <c r="KMC59" s="149"/>
      <c r="KMD59" s="149"/>
      <c r="KME59" s="149"/>
      <c r="KMF59" s="149"/>
      <c r="KMG59" s="149"/>
      <c r="KMH59" s="149"/>
      <c r="KMI59" s="149"/>
      <c r="KMJ59" s="149"/>
      <c r="KMK59" s="149"/>
      <c r="KML59" s="149"/>
      <c r="KMM59" s="149"/>
      <c r="KMN59" s="149"/>
      <c r="KMO59" s="149"/>
      <c r="KMP59" s="149"/>
      <c r="KMQ59" s="149"/>
      <c r="KMR59" s="149"/>
      <c r="KMS59" s="149"/>
      <c r="KMT59" s="149"/>
      <c r="KMU59" s="149"/>
      <c r="KMV59" s="149"/>
      <c r="KMW59" s="149"/>
      <c r="KMX59" s="149"/>
      <c r="KMY59" s="149"/>
      <c r="KMZ59" s="149"/>
      <c r="KNA59" s="149"/>
      <c r="KNB59" s="149"/>
      <c r="KNC59" s="149"/>
      <c r="KND59" s="149"/>
      <c r="KNE59" s="149"/>
      <c r="KNF59" s="149"/>
      <c r="KNG59" s="149"/>
      <c r="KNH59" s="149"/>
      <c r="KNI59" s="149"/>
      <c r="KNJ59" s="149"/>
      <c r="KNK59" s="149"/>
      <c r="KNL59" s="149"/>
      <c r="KNM59" s="149"/>
      <c r="KNN59" s="149"/>
      <c r="KNO59" s="149"/>
      <c r="KNP59" s="149"/>
      <c r="KNQ59" s="149"/>
      <c r="KNR59" s="149"/>
      <c r="KNS59" s="149"/>
      <c r="KNT59" s="149"/>
      <c r="KNU59" s="149"/>
      <c r="KNV59" s="149"/>
      <c r="KNW59" s="149"/>
      <c r="KNX59" s="149"/>
      <c r="KNY59" s="149"/>
      <c r="KNZ59" s="149"/>
      <c r="KOA59" s="149"/>
      <c r="KOB59" s="149"/>
      <c r="KOC59" s="149"/>
      <c r="KOD59" s="149"/>
      <c r="KOE59" s="149"/>
      <c r="KOF59" s="149"/>
      <c r="KOG59" s="149"/>
      <c r="KOH59" s="149"/>
      <c r="KOI59" s="149"/>
      <c r="KOJ59" s="149"/>
      <c r="KOK59" s="149"/>
      <c r="KOL59" s="149"/>
      <c r="KOM59" s="149"/>
      <c r="KON59" s="149"/>
      <c r="KOO59" s="149"/>
      <c r="KOP59" s="149"/>
      <c r="KOQ59" s="149"/>
      <c r="KOR59" s="149"/>
      <c r="KOS59" s="149"/>
      <c r="KOT59" s="149"/>
      <c r="KOU59" s="149"/>
      <c r="KOV59" s="149"/>
      <c r="KOW59" s="149"/>
      <c r="KOX59" s="149"/>
      <c r="KOY59" s="149"/>
      <c r="KOZ59" s="149"/>
      <c r="KPA59" s="149"/>
      <c r="KPB59" s="149"/>
      <c r="KPC59" s="149"/>
      <c r="KPD59" s="149"/>
      <c r="KPE59" s="149"/>
      <c r="KPF59" s="149"/>
      <c r="KPG59" s="149"/>
      <c r="KPH59" s="149"/>
      <c r="KPI59" s="149"/>
      <c r="KPJ59" s="149"/>
      <c r="KPK59" s="149"/>
      <c r="KPL59" s="149"/>
      <c r="KPM59" s="149"/>
      <c r="KPN59" s="149"/>
      <c r="KPO59" s="149"/>
      <c r="KPP59" s="149"/>
      <c r="KPQ59" s="149"/>
      <c r="KPR59" s="149"/>
      <c r="KPS59" s="149"/>
      <c r="KPT59" s="149"/>
      <c r="KPU59" s="149"/>
      <c r="KPV59" s="149"/>
      <c r="KPW59" s="149"/>
      <c r="KPX59" s="149"/>
      <c r="KPY59" s="149"/>
      <c r="KPZ59" s="149"/>
      <c r="KQA59" s="149"/>
      <c r="KQB59" s="149"/>
      <c r="KQC59" s="149"/>
      <c r="KQD59" s="149"/>
      <c r="KQE59" s="149"/>
      <c r="KQF59" s="149"/>
      <c r="KQG59" s="149"/>
      <c r="KQH59" s="149"/>
      <c r="KQI59" s="149"/>
      <c r="KQJ59" s="149"/>
      <c r="KQK59" s="149"/>
      <c r="KQL59" s="149"/>
      <c r="KQM59" s="149"/>
      <c r="KQN59" s="149"/>
      <c r="KQO59" s="149"/>
      <c r="KQP59" s="149"/>
      <c r="KQQ59" s="149"/>
      <c r="KQR59" s="149"/>
      <c r="KQS59" s="149"/>
      <c r="KQT59" s="149"/>
      <c r="KQU59" s="149"/>
      <c r="KQV59" s="149"/>
      <c r="KQW59" s="149"/>
      <c r="KQX59" s="149"/>
      <c r="KQY59" s="149"/>
      <c r="KQZ59" s="149"/>
      <c r="KRA59" s="149"/>
      <c r="KRB59" s="149"/>
      <c r="KRC59" s="149"/>
      <c r="KRD59" s="149"/>
      <c r="KRE59" s="149"/>
      <c r="KRF59" s="149"/>
      <c r="KRG59" s="149"/>
      <c r="KRH59" s="149"/>
      <c r="KRI59" s="149"/>
      <c r="KRJ59" s="149"/>
      <c r="KRK59" s="149"/>
      <c r="KRL59" s="149"/>
      <c r="KRM59" s="149"/>
      <c r="KRN59" s="149"/>
      <c r="KRO59" s="149"/>
      <c r="KRP59" s="149"/>
      <c r="KRQ59" s="149"/>
      <c r="KRR59" s="149"/>
      <c r="KRS59" s="149"/>
      <c r="KRT59" s="149"/>
      <c r="KRU59" s="149"/>
      <c r="KRV59" s="149"/>
      <c r="KRW59" s="149"/>
      <c r="KRX59" s="149"/>
      <c r="KRY59" s="149"/>
      <c r="KRZ59" s="149"/>
      <c r="KSA59" s="149"/>
      <c r="KSB59" s="149"/>
      <c r="KSC59" s="149"/>
      <c r="KSD59" s="149"/>
      <c r="KSE59" s="149"/>
      <c r="KSF59" s="149"/>
      <c r="KSG59" s="149"/>
      <c r="KSH59" s="149"/>
      <c r="KSI59" s="149"/>
      <c r="KSJ59" s="149"/>
      <c r="KSK59" s="149"/>
      <c r="KSL59" s="149"/>
      <c r="KSM59" s="149"/>
      <c r="KSN59" s="149"/>
      <c r="KSO59" s="149"/>
      <c r="KSP59" s="149"/>
      <c r="KSQ59" s="149"/>
      <c r="KSR59" s="149"/>
      <c r="KSS59" s="149"/>
      <c r="KST59" s="149"/>
      <c r="KSU59" s="149"/>
      <c r="KSV59" s="149"/>
      <c r="KSW59" s="149"/>
      <c r="KSX59" s="149"/>
      <c r="KSY59" s="149"/>
      <c r="KSZ59" s="149"/>
      <c r="KTA59" s="149"/>
      <c r="KTB59" s="149"/>
      <c r="KTC59" s="149"/>
      <c r="KTD59" s="149"/>
      <c r="KTE59" s="149"/>
      <c r="KTF59" s="149"/>
      <c r="KTG59" s="149"/>
      <c r="KTH59" s="149"/>
      <c r="KTI59" s="149"/>
      <c r="KTJ59" s="149"/>
      <c r="KTK59" s="149"/>
      <c r="KTL59" s="149"/>
      <c r="KTM59" s="149"/>
      <c r="KTN59" s="149"/>
      <c r="KTO59" s="149"/>
      <c r="KTP59" s="149"/>
      <c r="KTQ59" s="149"/>
      <c r="KTR59" s="149"/>
      <c r="KTS59" s="149"/>
      <c r="KTT59" s="149"/>
      <c r="KTU59" s="149"/>
      <c r="KTV59" s="149"/>
      <c r="KTW59" s="149"/>
      <c r="KTX59" s="149"/>
      <c r="KTY59" s="149"/>
      <c r="KTZ59" s="149"/>
      <c r="KUA59" s="149"/>
      <c r="KUB59" s="149"/>
      <c r="KUC59" s="149"/>
      <c r="KUD59" s="149"/>
      <c r="KUE59" s="149"/>
      <c r="KUF59" s="149"/>
      <c r="KUG59" s="149"/>
      <c r="KUH59" s="149"/>
      <c r="KUI59" s="149"/>
      <c r="KUJ59" s="149"/>
      <c r="KUK59" s="149"/>
      <c r="KUL59" s="149"/>
      <c r="KUM59" s="149"/>
      <c r="KUN59" s="149"/>
      <c r="KUO59" s="149"/>
      <c r="KUP59" s="149"/>
      <c r="KUQ59" s="149"/>
      <c r="KUR59" s="149"/>
      <c r="KUS59" s="149"/>
      <c r="KUT59" s="149"/>
      <c r="KUU59" s="149"/>
      <c r="KUV59" s="149"/>
      <c r="KUW59" s="149"/>
      <c r="KUX59" s="149"/>
      <c r="KUY59" s="149"/>
      <c r="KUZ59" s="149"/>
      <c r="KVA59" s="149"/>
      <c r="KVB59" s="149"/>
      <c r="KVC59" s="149"/>
      <c r="KVD59" s="149"/>
      <c r="KVE59" s="149"/>
      <c r="KVF59" s="149"/>
      <c r="KVG59" s="149"/>
      <c r="KVH59" s="149"/>
      <c r="KVI59" s="149"/>
      <c r="KVJ59" s="149"/>
      <c r="KVK59" s="149"/>
      <c r="KVL59" s="149"/>
      <c r="KVM59" s="149"/>
      <c r="KVN59" s="149"/>
      <c r="KVO59" s="149"/>
      <c r="KVP59" s="149"/>
      <c r="KVQ59" s="149"/>
      <c r="KVR59" s="149"/>
      <c r="KVS59" s="149"/>
      <c r="KVT59" s="149"/>
      <c r="KVU59" s="149"/>
      <c r="KVV59" s="149"/>
      <c r="KVW59" s="149"/>
      <c r="KVX59" s="149"/>
      <c r="KVY59" s="149"/>
      <c r="KVZ59" s="149"/>
      <c r="KWA59" s="149"/>
      <c r="KWB59" s="149"/>
      <c r="KWC59" s="149"/>
      <c r="KWD59" s="149"/>
      <c r="KWE59" s="149"/>
      <c r="KWF59" s="149"/>
      <c r="KWG59" s="149"/>
      <c r="KWH59" s="149"/>
      <c r="KWI59" s="149"/>
      <c r="KWJ59" s="149"/>
      <c r="KWK59" s="149"/>
      <c r="KWL59" s="149"/>
      <c r="KWM59" s="149"/>
      <c r="KWN59" s="149"/>
      <c r="KWO59" s="149"/>
      <c r="KWP59" s="149"/>
      <c r="KWQ59" s="149"/>
      <c r="KWR59" s="149"/>
      <c r="KWS59" s="149"/>
      <c r="KWT59" s="149"/>
      <c r="KWU59" s="149"/>
      <c r="KWV59" s="149"/>
      <c r="KWW59" s="149"/>
      <c r="KWX59" s="149"/>
      <c r="KWY59" s="149"/>
      <c r="KWZ59" s="149"/>
      <c r="KXA59" s="149"/>
      <c r="KXB59" s="149"/>
      <c r="KXC59" s="149"/>
      <c r="KXD59" s="149"/>
      <c r="KXE59" s="149"/>
      <c r="KXF59" s="149"/>
      <c r="KXG59" s="149"/>
      <c r="KXH59" s="149"/>
      <c r="KXI59" s="149"/>
      <c r="KXJ59" s="149"/>
      <c r="KXK59" s="149"/>
      <c r="KXL59" s="149"/>
      <c r="KXM59" s="149"/>
      <c r="KXN59" s="149"/>
      <c r="KXO59" s="149"/>
      <c r="KXP59" s="149"/>
      <c r="KXQ59" s="149"/>
      <c r="KXR59" s="149"/>
      <c r="KXS59" s="149"/>
      <c r="KXT59" s="149"/>
      <c r="KXU59" s="149"/>
      <c r="KXV59" s="149"/>
      <c r="KXW59" s="149"/>
      <c r="KXX59" s="149"/>
      <c r="KXY59" s="149"/>
      <c r="KXZ59" s="149"/>
      <c r="KYA59" s="149"/>
      <c r="KYB59" s="149"/>
      <c r="KYC59" s="149"/>
      <c r="KYD59" s="149"/>
      <c r="KYE59" s="149"/>
      <c r="KYF59" s="149"/>
      <c r="KYG59" s="149"/>
      <c r="KYH59" s="149"/>
      <c r="KYI59" s="149"/>
      <c r="KYJ59" s="149"/>
      <c r="KYK59" s="149"/>
      <c r="KYL59" s="149"/>
      <c r="KYM59" s="149"/>
      <c r="KYN59" s="149"/>
      <c r="KYO59" s="149"/>
      <c r="KYP59" s="149"/>
      <c r="KYQ59" s="149"/>
      <c r="KYR59" s="149"/>
      <c r="KYS59" s="149"/>
      <c r="KYT59" s="149"/>
      <c r="KYU59" s="149"/>
      <c r="KYV59" s="149"/>
      <c r="KYW59" s="149"/>
      <c r="KYX59" s="149"/>
      <c r="KYY59" s="149"/>
      <c r="KYZ59" s="149"/>
      <c r="KZA59" s="149"/>
      <c r="KZB59" s="149"/>
      <c r="KZC59" s="149"/>
      <c r="KZD59" s="149"/>
      <c r="KZE59" s="149"/>
      <c r="KZF59" s="149"/>
      <c r="KZG59" s="149"/>
      <c r="KZH59" s="149"/>
      <c r="KZI59" s="149"/>
      <c r="KZJ59" s="149"/>
      <c r="KZK59" s="149"/>
      <c r="KZL59" s="149"/>
      <c r="KZM59" s="149"/>
      <c r="KZN59" s="149"/>
      <c r="KZO59" s="149"/>
      <c r="KZP59" s="149"/>
      <c r="KZQ59" s="149"/>
      <c r="KZR59" s="149"/>
      <c r="KZS59" s="149"/>
      <c r="KZT59" s="149"/>
      <c r="KZU59" s="149"/>
      <c r="KZV59" s="149"/>
      <c r="KZW59" s="149"/>
      <c r="KZX59" s="149"/>
      <c r="KZY59" s="149"/>
      <c r="KZZ59" s="149"/>
      <c r="LAA59" s="149"/>
      <c r="LAB59" s="149"/>
      <c r="LAC59" s="149"/>
      <c r="LAD59" s="149"/>
      <c r="LAE59" s="149"/>
      <c r="LAF59" s="149"/>
      <c r="LAG59" s="149"/>
      <c r="LAH59" s="149"/>
      <c r="LAI59" s="149"/>
      <c r="LAJ59" s="149"/>
      <c r="LAK59" s="149"/>
      <c r="LAL59" s="149"/>
      <c r="LAM59" s="149"/>
      <c r="LAN59" s="149"/>
      <c r="LAO59" s="149"/>
      <c r="LAP59" s="149"/>
      <c r="LAQ59" s="149"/>
      <c r="LAR59" s="149"/>
      <c r="LAS59" s="149"/>
      <c r="LAT59" s="149"/>
      <c r="LAU59" s="149"/>
      <c r="LAV59" s="149"/>
      <c r="LAW59" s="149"/>
      <c r="LAX59" s="149"/>
      <c r="LAY59" s="149"/>
      <c r="LAZ59" s="149"/>
      <c r="LBA59" s="149"/>
      <c r="LBB59" s="149"/>
      <c r="LBC59" s="149"/>
      <c r="LBD59" s="149"/>
      <c r="LBE59" s="149"/>
      <c r="LBF59" s="149"/>
      <c r="LBG59" s="149"/>
      <c r="LBH59" s="149"/>
      <c r="LBI59" s="149"/>
      <c r="LBJ59" s="149"/>
      <c r="LBK59" s="149"/>
      <c r="LBL59" s="149"/>
      <c r="LBM59" s="149"/>
      <c r="LBN59" s="149"/>
      <c r="LBO59" s="149"/>
      <c r="LBP59" s="149"/>
      <c r="LBQ59" s="149"/>
      <c r="LBR59" s="149"/>
      <c r="LBS59" s="149"/>
      <c r="LBT59" s="149"/>
      <c r="LBU59" s="149"/>
      <c r="LBV59" s="149"/>
      <c r="LBW59" s="149"/>
      <c r="LBX59" s="149"/>
      <c r="LBY59" s="149"/>
      <c r="LBZ59" s="149"/>
      <c r="LCA59" s="149"/>
      <c r="LCB59" s="149"/>
      <c r="LCC59" s="149"/>
      <c r="LCD59" s="149"/>
      <c r="LCE59" s="149"/>
      <c r="LCF59" s="149"/>
      <c r="LCG59" s="149"/>
      <c r="LCH59" s="149"/>
      <c r="LCI59" s="149"/>
      <c r="LCJ59" s="149"/>
      <c r="LCK59" s="149"/>
      <c r="LCL59" s="149"/>
      <c r="LCM59" s="149"/>
      <c r="LCN59" s="149"/>
      <c r="LCO59" s="149"/>
      <c r="LCP59" s="149"/>
      <c r="LCQ59" s="149"/>
      <c r="LCR59" s="149"/>
      <c r="LCS59" s="149"/>
      <c r="LCT59" s="149"/>
      <c r="LCU59" s="149"/>
      <c r="LCV59" s="149"/>
      <c r="LCW59" s="149"/>
      <c r="LCX59" s="149"/>
      <c r="LCY59" s="149"/>
      <c r="LCZ59" s="149"/>
      <c r="LDA59" s="149"/>
      <c r="LDB59" s="149"/>
      <c r="LDC59" s="149"/>
      <c r="LDD59" s="149"/>
      <c r="LDE59" s="149"/>
      <c r="LDF59" s="149"/>
      <c r="LDG59" s="149"/>
      <c r="LDH59" s="149"/>
      <c r="LDI59" s="149"/>
      <c r="LDJ59" s="149"/>
      <c r="LDK59" s="149"/>
      <c r="LDL59" s="149"/>
      <c r="LDM59" s="149"/>
      <c r="LDN59" s="149"/>
      <c r="LDO59" s="149"/>
      <c r="LDP59" s="149"/>
      <c r="LDQ59" s="149"/>
      <c r="LDR59" s="149"/>
      <c r="LDS59" s="149"/>
      <c r="LDT59" s="149"/>
      <c r="LDU59" s="149"/>
      <c r="LDV59" s="149"/>
      <c r="LDW59" s="149"/>
      <c r="LDX59" s="149"/>
      <c r="LDY59" s="149"/>
      <c r="LDZ59" s="149"/>
      <c r="LEA59" s="149"/>
      <c r="LEB59" s="149"/>
      <c r="LEC59" s="149"/>
      <c r="LED59" s="149"/>
      <c r="LEE59" s="149"/>
      <c r="LEF59" s="149"/>
      <c r="LEG59" s="149"/>
      <c r="LEH59" s="149"/>
      <c r="LEI59" s="149"/>
      <c r="LEJ59" s="149"/>
      <c r="LEK59" s="149"/>
      <c r="LEL59" s="149"/>
      <c r="LEM59" s="149"/>
      <c r="LEN59" s="149"/>
      <c r="LEO59" s="149"/>
      <c r="LEP59" s="149"/>
      <c r="LEQ59" s="149"/>
      <c r="LER59" s="149"/>
      <c r="LES59" s="149"/>
      <c r="LET59" s="149"/>
      <c r="LEU59" s="149"/>
      <c r="LEV59" s="149"/>
      <c r="LEW59" s="149"/>
      <c r="LEX59" s="149"/>
      <c r="LEY59" s="149"/>
      <c r="LEZ59" s="149"/>
      <c r="LFA59" s="149"/>
      <c r="LFB59" s="149"/>
      <c r="LFC59" s="149"/>
      <c r="LFD59" s="149"/>
      <c r="LFE59" s="149"/>
      <c r="LFF59" s="149"/>
      <c r="LFG59" s="149"/>
      <c r="LFH59" s="149"/>
      <c r="LFI59" s="149"/>
      <c r="LFJ59" s="149"/>
      <c r="LFK59" s="149"/>
      <c r="LFL59" s="149"/>
      <c r="LFM59" s="149"/>
      <c r="LFN59" s="149"/>
      <c r="LFO59" s="149"/>
      <c r="LFP59" s="149"/>
      <c r="LFQ59" s="149"/>
      <c r="LFR59" s="149"/>
      <c r="LFS59" s="149"/>
      <c r="LFT59" s="149"/>
      <c r="LFU59" s="149"/>
      <c r="LFV59" s="149"/>
      <c r="LFW59" s="149"/>
      <c r="LFX59" s="149"/>
      <c r="LFY59" s="149"/>
      <c r="LFZ59" s="149"/>
      <c r="LGA59" s="149"/>
      <c r="LGB59" s="149"/>
      <c r="LGC59" s="149"/>
      <c r="LGD59" s="149"/>
      <c r="LGE59" s="149"/>
      <c r="LGF59" s="149"/>
      <c r="LGG59" s="149"/>
      <c r="LGH59" s="149"/>
      <c r="LGI59" s="149"/>
      <c r="LGJ59" s="149"/>
      <c r="LGK59" s="149"/>
      <c r="LGL59" s="149"/>
      <c r="LGM59" s="149"/>
      <c r="LGN59" s="149"/>
      <c r="LGO59" s="149"/>
      <c r="LGP59" s="149"/>
      <c r="LGQ59" s="149"/>
      <c r="LGR59" s="149"/>
      <c r="LGS59" s="149"/>
      <c r="LGT59" s="149"/>
      <c r="LGU59" s="149"/>
      <c r="LGV59" s="149"/>
      <c r="LGW59" s="149"/>
      <c r="LGX59" s="149"/>
      <c r="LGY59" s="149"/>
      <c r="LGZ59" s="149"/>
      <c r="LHA59" s="149"/>
      <c r="LHB59" s="149"/>
      <c r="LHC59" s="149"/>
      <c r="LHD59" s="149"/>
      <c r="LHE59" s="149"/>
      <c r="LHF59" s="149"/>
      <c r="LHG59" s="149"/>
      <c r="LHH59" s="149"/>
      <c r="LHI59" s="149"/>
      <c r="LHJ59" s="149"/>
      <c r="LHK59" s="149"/>
      <c r="LHL59" s="149"/>
      <c r="LHM59" s="149"/>
      <c r="LHN59" s="149"/>
      <c r="LHO59" s="149"/>
      <c r="LHP59" s="149"/>
      <c r="LHQ59" s="149"/>
      <c r="LHR59" s="149"/>
      <c r="LHS59" s="149"/>
      <c r="LHT59" s="149"/>
      <c r="LHU59" s="149"/>
      <c r="LHV59" s="149"/>
      <c r="LHW59" s="149"/>
      <c r="LHX59" s="149"/>
      <c r="LHY59" s="149"/>
      <c r="LHZ59" s="149"/>
      <c r="LIA59" s="149"/>
      <c r="LIB59" s="149"/>
      <c r="LIC59" s="149"/>
      <c r="LID59" s="149"/>
      <c r="LIE59" s="149"/>
      <c r="LIF59" s="149"/>
      <c r="LIG59" s="149"/>
      <c r="LIH59" s="149"/>
      <c r="LII59" s="149"/>
      <c r="LIJ59" s="149"/>
      <c r="LIK59" s="149"/>
      <c r="LIL59" s="149"/>
      <c r="LIM59" s="149"/>
      <c r="LIN59" s="149"/>
      <c r="LIO59" s="149"/>
      <c r="LIP59" s="149"/>
      <c r="LIQ59" s="149"/>
      <c r="LIR59" s="149"/>
      <c r="LIS59" s="149"/>
      <c r="LIT59" s="149"/>
      <c r="LIU59" s="149"/>
      <c r="LIV59" s="149"/>
      <c r="LIW59" s="149"/>
      <c r="LIX59" s="149"/>
      <c r="LIY59" s="149"/>
      <c r="LIZ59" s="149"/>
      <c r="LJA59" s="149"/>
      <c r="LJB59" s="149"/>
      <c r="LJC59" s="149"/>
      <c r="LJD59" s="149"/>
      <c r="LJE59" s="149"/>
      <c r="LJF59" s="149"/>
      <c r="LJG59" s="149"/>
      <c r="LJH59" s="149"/>
      <c r="LJI59" s="149"/>
      <c r="LJJ59" s="149"/>
      <c r="LJK59" s="149"/>
      <c r="LJL59" s="149"/>
      <c r="LJM59" s="149"/>
      <c r="LJN59" s="149"/>
      <c r="LJO59" s="149"/>
      <c r="LJP59" s="149"/>
      <c r="LJQ59" s="149"/>
      <c r="LJR59" s="149"/>
      <c r="LJS59" s="149"/>
      <c r="LJT59" s="149"/>
      <c r="LJU59" s="149"/>
      <c r="LJV59" s="149"/>
      <c r="LJW59" s="149"/>
      <c r="LJX59" s="149"/>
      <c r="LJY59" s="149"/>
      <c r="LJZ59" s="149"/>
      <c r="LKA59" s="149"/>
      <c r="LKB59" s="149"/>
      <c r="LKC59" s="149"/>
      <c r="LKD59" s="149"/>
      <c r="LKE59" s="149"/>
      <c r="LKF59" s="149"/>
      <c r="LKG59" s="149"/>
      <c r="LKH59" s="149"/>
      <c r="LKI59" s="149"/>
      <c r="LKJ59" s="149"/>
      <c r="LKK59" s="149"/>
      <c r="LKL59" s="149"/>
      <c r="LKM59" s="149"/>
      <c r="LKN59" s="149"/>
      <c r="LKO59" s="149"/>
      <c r="LKP59" s="149"/>
      <c r="LKQ59" s="149"/>
      <c r="LKR59" s="149"/>
      <c r="LKS59" s="149"/>
      <c r="LKT59" s="149"/>
      <c r="LKU59" s="149"/>
      <c r="LKV59" s="149"/>
      <c r="LKW59" s="149"/>
      <c r="LKX59" s="149"/>
      <c r="LKY59" s="149"/>
      <c r="LKZ59" s="149"/>
      <c r="LLA59" s="149"/>
      <c r="LLB59" s="149"/>
      <c r="LLC59" s="149"/>
      <c r="LLD59" s="149"/>
      <c r="LLE59" s="149"/>
      <c r="LLF59" s="149"/>
      <c r="LLG59" s="149"/>
      <c r="LLH59" s="149"/>
      <c r="LLI59" s="149"/>
      <c r="LLJ59" s="149"/>
      <c r="LLK59" s="149"/>
      <c r="LLL59" s="149"/>
      <c r="LLM59" s="149"/>
      <c r="LLN59" s="149"/>
      <c r="LLO59" s="149"/>
      <c r="LLP59" s="149"/>
      <c r="LLQ59" s="149"/>
      <c r="LLR59" s="149"/>
      <c r="LLS59" s="149"/>
      <c r="LLT59" s="149"/>
      <c r="LLU59" s="149"/>
      <c r="LLV59" s="149"/>
      <c r="LLW59" s="149"/>
      <c r="LLX59" s="149"/>
      <c r="LLY59" s="149"/>
      <c r="LLZ59" s="149"/>
      <c r="LMA59" s="149"/>
      <c r="LMB59" s="149"/>
      <c r="LMC59" s="149"/>
      <c r="LMD59" s="149"/>
      <c r="LME59" s="149"/>
      <c r="LMF59" s="149"/>
      <c r="LMG59" s="149"/>
      <c r="LMH59" s="149"/>
      <c r="LMI59" s="149"/>
      <c r="LMJ59" s="149"/>
      <c r="LMK59" s="149"/>
      <c r="LML59" s="149"/>
      <c r="LMM59" s="149"/>
      <c r="LMN59" s="149"/>
      <c r="LMO59" s="149"/>
      <c r="LMP59" s="149"/>
      <c r="LMQ59" s="149"/>
      <c r="LMR59" s="149"/>
      <c r="LMS59" s="149"/>
      <c r="LMT59" s="149"/>
      <c r="LMU59" s="149"/>
      <c r="LMV59" s="149"/>
      <c r="LMW59" s="149"/>
      <c r="LMX59" s="149"/>
      <c r="LMY59" s="149"/>
      <c r="LMZ59" s="149"/>
      <c r="LNA59" s="149"/>
      <c r="LNB59" s="149"/>
      <c r="LNC59" s="149"/>
      <c r="LND59" s="149"/>
      <c r="LNE59" s="149"/>
      <c r="LNF59" s="149"/>
      <c r="LNG59" s="149"/>
      <c r="LNH59" s="149"/>
      <c r="LNI59" s="149"/>
      <c r="LNJ59" s="149"/>
      <c r="LNK59" s="149"/>
      <c r="LNL59" s="149"/>
      <c r="LNM59" s="149"/>
      <c r="LNN59" s="149"/>
      <c r="LNO59" s="149"/>
      <c r="LNP59" s="149"/>
      <c r="LNQ59" s="149"/>
      <c r="LNR59" s="149"/>
      <c r="LNS59" s="149"/>
      <c r="LNT59" s="149"/>
      <c r="LNU59" s="149"/>
      <c r="LNV59" s="149"/>
      <c r="LNW59" s="149"/>
      <c r="LNX59" s="149"/>
      <c r="LNY59" s="149"/>
      <c r="LNZ59" s="149"/>
      <c r="LOA59" s="149"/>
      <c r="LOB59" s="149"/>
      <c r="LOC59" s="149"/>
      <c r="LOD59" s="149"/>
      <c r="LOE59" s="149"/>
      <c r="LOF59" s="149"/>
      <c r="LOG59" s="149"/>
      <c r="LOH59" s="149"/>
      <c r="LOI59" s="149"/>
      <c r="LOJ59" s="149"/>
      <c r="LOK59" s="149"/>
      <c r="LOL59" s="149"/>
      <c r="LOM59" s="149"/>
      <c r="LON59" s="149"/>
      <c r="LOO59" s="149"/>
      <c r="LOP59" s="149"/>
      <c r="LOQ59" s="149"/>
      <c r="LOR59" s="149"/>
      <c r="LOS59" s="149"/>
      <c r="LOT59" s="149"/>
      <c r="LOU59" s="149"/>
      <c r="LOV59" s="149"/>
      <c r="LOW59" s="149"/>
      <c r="LOX59" s="149"/>
      <c r="LOY59" s="149"/>
      <c r="LOZ59" s="149"/>
      <c r="LPA59" s="149"/>
      <c r="LPB59" s="149"/>
      <c r="LPC59" s="149"/>
      <c r="LPD59" s="149"/>
      <c r="LPE59" s="149"/>
      <c r="LPF59" s="149"/>
      <c r="LPG59" s="149"/>
      <c r="LPH59" s="149"/>
      <c r="LPI59" s="149"/>
      <c r="LPJ59" s="149"/>
      <c r="LPK59" s="149"/>
      <c r="LPL59" s="149"/>
      <c r="LPM59" s="149"/>
      <c r="LPN59" s="149"/>
      <c r="LPO59" s="149"/>
      <c r="LPP59" s="149"/>
      <c r="LPQ59" s="149"/>
      <c r="LPR59" s="149"/>
      <c r="LPS59" s="149"/>
      <c r="LPT59" s="149"/>
      <c r="LPU59" s="149"/>
      <c r="LPV59" s="149"/>
      <c r="LPW59" s="149"/>
      <c r="LPX59" s="149"/>
      <c r="LPY59" s="149"/>
      <c r="LPZ59" s="149"/>
      <c r="LQA59" s="149"/>
      <c r="LQB59" s="149"/>
      <c r="LQC59" s="149"/>
      <c r="LQD59" s="149"/>
      <c r="LQE59" s="149"/>
      <c r="LQF59" s="149"/>
      <c r="LQG59" s="149"/>
      <c r="LQH59" s="149"/>
      <c r="LQI59" s="149"/>
      <c r="LQJ59" s="149"/>
      <c r="LQK59" s="149"/>
      <c r="LQL59" s="149"/>
      <c r="LQM59" s="149"/>
      <c r="LQN59" s="149"/>
      <c r="LQO59" s="149"/>
      <c r="LQP59" s="149"/>
      <c r="LQQ59" s="149"/>
      <c r="LQR59" s="149"/>
      <c r="LQS59" s="149"/>
      <c r="LQT59" s="149"/>
      <c r="LQU59" s="149"/>
      <c r="LQV59" s="149"/>
      <c r="LQW59" s="149"/>
      <c r="LQX59" s="149"/>
      <c r="LQY59" s="149"/>
      <c r="LQZ59" s="149"/>
      <c r="LRA59" s="149"/>
      <c r="LRB59" s="149"/>
      <c r="LRC59" s="149"/>
      <c r="LRD59" s="149"/>
      <c r="LRE59" s="149"/>
      <c r="LRF59" s="149"/>
      <c r="LRG59" s="149"/>
      <c r="LRH59" s="149"/>
      <c r="LRI59" s="149"/>
      <c r="LRJ59" s="149"/>
      <c r="LRK59" s="149"/>
      <c r="LRL59" s="149"/>
      <c r="LRM59" s="149"/>
      <c r="LRN59" s="149"/>
      <c r="LRO59" s="149"/>
      <c r="LRP59" s="149"/>
      <c r="LRQ59" s="149"/>
      <c r="LRR59" s="149"/>
      <c r="LRS59" s="149"/>
      <c r="LRT59" s="149"/>
      <c r="LRU59" s="149"/>
      <c r="LRV59" s="149"/>
      <c r="LRW59" s="149"/>
      <c r="LRX59" s="149"/>
      <c r="LRY59" s="149"/>
      <c r="LRZ59" s="149"/>
      <c r="LSA59" s="149"/>
      <c r="LSB59" s="149"/>
      <c r="LSC59" s="149"/>
      <c r="LSD59" s="149"/>
      <c r="LSE59" s="149"/>
      <c r="LSF59" s="149"/>
      <c r="LSG59" s="149"/>
      <c r="LSH59" s="149"/>
      <c r="LSI59" s="149"/>
      <c r="LSJ59" s="149"/>
      <c r="LSK59" s="149"/>
      <c r="LSL59" s="149"/>
      <c r="LSM59" s="149"/>
      <c r="LSN59" s="149"/>
      <c r="LSO59" s="149"/>
      <c r="LSP59" s="149"/>
      <c r="LSQ59" s="149"/>
      <c r="LSR59" s="149"/>
      <c r="LSS59" s="149"/>
      <c r="LST59" s="149"/>
      <c r="LSU59" s="149"/>
      <c r="LSV59" s="149"/>
      <c r="LSW59" s="149"/>
      <c r="LSX59" s="149"/>
      <c r="LSY59" s="149"/>
      <c r="LSZ59" s="149"/>
      <c r="LTA59" s="149"/>
      <c r="LTB59" s="149"/>
      <c r="LTC59" s="149"/>
      <c r="LTD59" s="149"/>
      <c r="LTE59" s="149"/>
      <c r="LTF59" s="149"/>
      <c r="LTG59" s="149"/>
      <c r="LTH59" s="149"/>
      <c r="LTI59" s="149"/>
      <c r="LTJ59" s="149"/>
      <c r="LTK59" s="149"/>
      <c r="LTL59" s="149"/>
      <c r="LTM59" s="149"/>
      <c r="LTN59" s="149"/>
      <c r="LTO59" s="149"/>
      <c r="LTP59" s="149"/>
      <c r="LTQ59" s="149"/>
      <c r="LTR59" s="149"/>
      <c r="LTS59" s="149"/>
      <c r="LTT59" s="149"/>
      <c r="LTU59" s="149"/>
      <c r="LTV59" s="149"/>
      <c r="LTW59" s="149"/>
      <c r="LTX59" s="149"/>
      <c r="LTY59" s="149"/>
      <c r="LTZ59" s="149"/>
      <c r="LUA59" s="149"/>
      <c r="LUB59" s="149"/>
      <c r="LUC59" s="149"/>
      <c r="LUD59" s="149"/>
      <c r="LUE59" s="149"/>
      <c r="LUF59" s="149"/>
      <c r="LUG59" s="149"/>
      <c r="LUH59" s="149"/>
      <c r="LUI59" s="149"/>
      <c r="LUJ59" s="149"/>
      <c r="LUK59" s="149"/>
      <c r="LUL59" s="149"/>
      <c r="LUM59" s="149"/>
      <c r="LUN59" s="149"/>
      <c r="LUO59" s="149"/>
      <c r="LUP59" s="149"/>
      <c r="LUQ59" s="149"/>
      <c r="LUR59" s="149"/>
      <c r="LUS59" s="149"/>
      <c r="LUT59" s="149"/>
      <c r="LUU59" s="149"/>
      <c r="LUV59" s="149"/>
      <c r="LUW59" s="149"/>
      <c r="LUX59" s="149"/>
      <c r="LUY59" s="149"/>
      <c r="LUZ59" s="149"/>
      <c r="LVA59" s="149"/>
      <c r="LVB59" s="149"/>
      <c r="LVC59" s="149"/>
      <c r="LVD59" s="149"/>
      <c r="LVE59" s="149"/>
      <c r="LVF59" s="149"/>
      <c r="LVG59" s="149"/>
      <c r="LVH59" s="149"/>
      <c r="LVI59" s="149"/>
      <c r="LVJ59" s="149"/>
      <c r="LVK59" s="149"/>
      <c r="LVL59" s="149"/>
      <c r="LVM59" s="149"/>
      <c r="LVN59" s="149"/>
      <c r="LVO59" s="149"/>
      <c r="LVP59" s="149"/>
      <c r="LVQ59" s="149"/>
      <c r="LVR59" s="149"/>
      <c r="LVS59" s="149"/>
      <c r="LVT59" s="149"/>
      <c r="LVU59" s="149"/>
      <c r="LVV59" s="149"/>
      <c r="LVW59" s="149"/>
      <c r="LVX59" s="149"/>
      <c r="LVY59" s="149"/>
      <c r="LVZ59" s="149"/>
      <c r="LWA59" s="149"/>
      <c r="LWB59" s="149"/>
      <c r="LWC59" s="149"/>
      <c r="LWD59" s="149"/>
      <c r="LWE59" s="149"/>
      <c r="LWF59" s="149"/>
      <c r="LWG59" s="149"/>
      <c r="LWH59" s="149"/>
      <c r="LWI59" s="149"/>
      <c r="LWJ59" s="149"/>
      <c r="LWK59" s="149"/>
      <c r="LWL59" s="149"/>
      <c r="LWM59" s="149"/>
      <c r="LWN59" s="149"/>
      <c r="LWO59" s="149"/>
      <c r="LWP59" s="149"/>
      <c r="LWQ59" s="149"/>
      <c r="LWR59" s="149"/>
      <c r="LWS59" s="149"/>
      <c r="LWT59" s="149"/>
      <c r="LWU59" s="149"/>
      <c r="LWV59" s="149"/>
      <c r="LWW59" s="149"/>
      <c r="LWX59" s="149"/>
      <c r="LWY59" s="149"/>
      <c r="LWZ59" s="149"/>
      <c r="LXA59" s="149"/>
      <c r="LXB59" s="149"/>
      <c r="LXC59" s="149"/>
      <c r="LXD59" s="149"/>
      <c r="LXE59" s="149"/>
      <c r="LXF59" s="149"/>
      <c r="LXG59" s="149"/>
      <c r="LXH59" s="149"/>
      <c r="LXI59" s="149"/>
      <c r="LXJ59" s="149"/>
      <c r="LXK59" s="149"/>
      <c r="LXL59" s="149"/>
      <c r="LXM59" s="149"/>
      <c r="LXN59" s="149"/>
      <c r="LXO59" s="149"/>
      <c r="LXP59" s="149"/>
      <c r="LXQ59" s="149"/>
      <c r="LXR59" s="149"/>
      <c r="LXS59" s="149"/>
      <c r="LXT59" s="149"/>
      <c r="LXU59" s="149"/>
      <c r="LXV59" s="149"/>
      <c r="LXW59" s="149"/>
      <c r="LXX59" s="149"/>
      <c r="LXY59" s="149"/>
      <c r="LXZ59" s="149"/>
      <c r="LYA59" s="149"/>
      <c r="LYB59" s="149"/>
      <c r="LYC59" s="149"/>
      <c r="LYD59" s="149"/>
      <c r="LYE59" s="149"/>
      <c r="LYF59" s="149"/>
      <c r="LYG59" s="149"/>
      <c r="LYH59" s="149"/>
      <c r="LYI59" s="149"/>
      <c r="LYJ59" s="149"/>
      <c r="LYK59" s="149"/>
      <c r="LYL59" s="149"/>
      <c r="LYM59" s="149"/>
      <c r="LYN59" s="149"/>
      <c r="LYO59" s="149"/>
      <c r="LYP59" s="149"/>
      <c r="LYQ59" s="149"/>
      <c r="LYR59" s="149"/>
      <c r="LYS59" s="149"/>
      <c r="LYT59" s="149"/>
      <c r="LYU59" s="149"/>
      <c r="LYV59" s="149"/>
      <c r="LYW59" s="149"/>
      <c r="LYX59" s="149"/>
      <c r="LYY59" s="149"/>
      <c r="LYZ59" s="149"/>
      <c r="LZA59" s="149"/>
      <c r="LZB59" s="149"/>
      <c r="LZC59" s="149"/>
      <c r="LZD59" s="149"/>
      <c r="LZE59" s="149"/>
      <c r="LZF59" s="149"/>
      <c r="LZG59" s="149"/>
      <c r="LZH59" s="149"/>
      <c r="LZI59" s="149"/>
      <c r="LZJ59" s="149"/>
      <c r="LZK59" s="149"/>
      <c r="LZL59" s="149"/>
      <c r="LZM59" s="149"/>
      <c r="LZN59" s="149"/>
      <c r="LZO59" s="149"/>
      <c r="LZP59" s="149"/>
      <c r="LZQ59" s="149"/>
      <c r="LZR59" s="149"/>
      <c r="LZS59" s="149"/>
      <c r="LZT59" s="149"/>
      <c r="LZU59" s="149"/>
      <c r="LZV59" s="149"/>
      <c r="LZW59" s="149"/>
      <c r="LZX59" s="149"/>
      <c r="LZY59" s="149"/>
      <c r="LZZ59" s="149"/>
      <c r="MAA59" s="149"/>
      <c r="MAB59" s="149"/>
      <c r="MAC59" s="149"/>
      <c r="MAD59" s="149"/>
      <c r="MAE59" s="149"/>
      <c r="MAF59" s="149"/>
      <c r="MAG59" s="149"/>
      <c r="MAH59" s="149"/>
      <c r="MAI59" s="149"/>
      <c r="MAJ59" s="149"/>
      <c r="MAK59" s="149"/>
      <c r="MAL59" s="149"/>
      <c r="MAM59" s="149"/>
      <c r="MAN59" s="149"/>
      <c r="MAO59" s="149"/>
      <c r="MAP59" s="149"/>
      <c r="MAQ59" s="149"/>
      <c r="MAR59" s="149"/>
      <c r="MAS59" s="149"/>
      <c r="MAT59" s="149"/>
      <c r="MAU59" s="149"/>
      <c r="MAV59" s="149"/>
      <c r="MAW59" s="149"/>
      <c r="MAX59" s="149"/>
      <c r="MAY59" s="149"/>
      <c r="MAZ59" s="149"/>
      <c r="MBA59" s="149"/>
      <c r="MBB59" s="149"/>
      <c r="MBC59" s="149"/>
      <c r="MBD59" s="149"/>
      <c r="MBE59" s="149"/>
      <c r="MBF59" s="149"/>
      <c r="MBG59" s="149"/>
      <c r="MBH59" s="149"/>
      <c r="MBI59" s="149"/>
      <c r="MBJ59" s="149"/>
      <c r="MBK59" s="149"/>
      <c r="MBL59" s="149"/>
      <c r="MBM59" s="149"/>
      <c r="MBN59" s="149"/>
      <c r="MBO59" s="149"/>
      <c r="MBP59" s="149"/>
      <c r="MBQ59" s="149"/>
      <c r="MBR59" s="149"/>
      <c r="MBS59" s="149"/>
      <c r="MBT59" s="149"/>
      <c r="MBU59" s="149"/>
      <c r="MBV59" s="149"/>
      <c r="MBW59" s="149"/>
      <c r="MBX59" s="149"/>
      <c r="MBY59" s="149"/>
      <c r="MBZ59" s="149"/>
      <c r="MCA59" s="149"/>
      <c r="MCB59" s="149"/>
      <c r="MCC59" s="149"/>
      <c r="MCD59" s="149"/>
      <c r="MCE59" s="149"/>
      <c r="MCF59" s="149"/>
      <c r="MCG59" s="149"/>
      <c r="MCH59" s="149"/>
      <c r="MCI59" s="149"/>
      <c r="MCJ59" s="149"/>
      <c r="MCK59" s="149"/>
      <c r="MCL59" s="149"/>
      <c r="MCM59" s="149"/>
      <c r="MCN59" s="149"/>
      <c r="MCO59" s="149"/>
      <c r="MCP59" s="149"/>
      <c r="MCQ59" s="149"/>
      <c r="MCR59" s="149"/>
      <c r="MCS59" s="149"/>
      <c r="MCT59" s="149"/>
      <c r="MCU59" s="149"/>
      <c r="MCV59" s="149"/>
      <c r="MCW59" s="149"/>
      <c r="MCX59" s="149"/>
      <c r="MCY59" s="149"/>
      <c r="MCZ59" s="149"/>
      <c r="MDA59" s="149"/>
      <c r="MDB59" s="149"/>
      <c r="MDC59" s="149"/>
      <c r="MDD59" s="149"/>
      <c r="MDE59" s="149"/>
      <c r="MDF59" s="149"/>
      <c r="MDG59" s="149"/>
      <c r="MDH59" s="149"/>
      <c r="MDI59" s="149"/>
      <c r="MDJ59" s="149"/>
      <c r="MDK59" s="149"/>
      <c r="MDL59" s="149"/>
      <c r="MDM59" s="149"/>
      <c r="MDN59" s="149"/>
      <c r="MDO59" s="149"/>
      <c r="MDP59" s="149"/>
      <c r="MDQ59" s="149"/>
      <c r="MDR59" s="149"/>
      <c r="MDS59" s="149"/>
      <c r="MDT59" s="149"/>
      <c r="MDU59" s="149"/>
      <c r="MDV59" s="149"/>
      <c r="MDW59" s="149"/>
      <c r="MDX59" s="149"/>
      <c r="MDY59" s="149"/>
      <c r="MDZ59" s="149"/>
      <c r="MEA59" s="149"/>
      <c r="MEB59" s="149"/>
      <c r="MEC59" s="149"/>
      <c r="MED59" s="149"/>
      <c r="MEE59" s="149"/>
      <c r="MEF59" s="149"/>
      <c r="MEG59" s="149"/>
      <c r="MEH59" s="149"/>
      <c r="MEI59" s="149"/>
      <c r="MEJ59" s="149"/>
      <c r="MEK59" s="149"/>
      <c r="MEL59" s="149"/>
      <c r="MEM59" s="149"/>
      <c r="MEN59" s="149"/>
      <c r="MEO59" s="149"/>
      <c r="MEP59" s="149"/>
      <c r="MEQ59" s="149"/>
      <c r="MER59" s="149"/>
      <c r="MES59" s="149"/>
      <c r="MET59" s="149"/>
      <c r="MEU59" s="149"/>
      <c r="MEV59" s="149"/>
      <c r="MEW59" s="149"/>
      <c r="MEX59" s="149"/>
      <c r="MEY59" s="149"/>
      <c r="MEZ59" s="149"/>
      <c r="MFA59" s="149"/>
      <c r="MFB59" s="149"/>
      <c r="MFC59" s="149"/>
      <c r="MFD59" s="149"/>
      <c r="MFE59" s="149"/>
      <c r="MFF59" s="149"/>
      <c r="MFG59" s="149"/>
      <c r="MFH59" s="149"/>
      <c r="MFI59" s="149"/>
      <c r="MFJ59" s="149"/>
      <c r="MFK59" s="149"/>
      <c r="MFL59" s="149"/>
      <c r="MFM59" s="149"/>
      <c r="MFN59" s="149"/>
      <c r="MFO59" s="149"/>
      <c r="MFP59" s="149"/>
      <c r="MFQ59" s="149"/>
      <c r="MFR59" s="149"/>
      <c r="MFS59" s="149"/>
      <c r="MFT59" s="149"/>
      <c r="MFU59" s="149"/>
      <c r="MFV59" s="149"/>
      <c r="MFW59" s="149"/>
      <c r="MFX59" s="149"/>
      <c r="MFY59" s="149"/>
      <c r="MFZ59" s="149"/>
      <c r="MGA59" s="149"/>
      <c r="MGB59" s="149"/>
      <c r="MGC59" s="149"/>
      <c r="MGD59" s="149"/>
      <c r="MGE59" s="149"/>
      <c r="MGF59" s="149"/>
      <c r="MGG59" s="149"/>
      <c r="MGH59" s="149"/>
      <c r="MGI59" s="149"/>
      <c r="MGJ59" s="149"/>
      <c r="MGK59" s="149"/>
      <c r="MGL59" s="149"/>
      <c r="MGM59" s="149"/>
      <c r="MGN59" s="149"/>
      <c r="MGO59" s="149"/>
      <c r="MGP59" s="149"/>
      <c r="MGQ59" s="149"/>
      <c r="MGR59" s="149"/>
      <c r="MGS59" s="149"/>
      <c r="MGT59" s="149"/>
      <c r="MGU59" s="149"/>
      <c r="MGV59" s="149"/>
      <c r="MGW59" s="149"/>
      <c r="MGX59" s="149"/>
      <c r="MGY59" s="149"/>
      <c r="MGZ59" s="149"/>
      <c r="MHA59" s="149"/>
      <c r="MHB59" s="149"/>
      <c r="MHC59" s="149"/>
      <c r="MHD59" s="149"/>
      <c r="MHE59" s="149"/>
      <c r="MHF59" s="149"/>
      <c r="MHG59" s="149"/>
      <c r="MHH59" s="149"/>
      <c r="MHI59" s="149"/>
      <c r="MHJ59" s="149"/>
      <c r="MHK59" s="149"/>
      <c r="MHL59" s="149"/>
      <c r="MHM59" s="149"/>
      <c r="MHN59" s="149"/>
      <c r="MHO59" s="149"/>
      <c r="MHP59" s="149"/>
      <c r="MHQ59" s="149"/>
      <c r="MHR59" s="149"/>
      <c r="MHS59" s="149"/>
      <c r="MHT59" s="149"/>
      <c r="MHU59" s="149"/>
      <c r="MHV59" s="149"/>
      <c r="MHW59" s="149"/>
      <c r="MHX59" s="149"/>
      <c r="MHY59" s="149"/>
      <c r="MHZ59" s="149"/>
      <c r="MIA59" s="149"/>
      <c r="MIB59" s="149"/>
      <c r="MIC59" s="149"/>
      <c r="MID59" s="149"/>
      <c r="MIE59" s="149"/>
      <c r="MIF59" s="149"/>
      <c r="MIG59" s="149"/>
      <c r="MIH59" s="149"/>
      <c r="MII59" s="149"/>
      <c r="MIJ59" s="149"/>
      <c r="MIK59" s="149"/>
      <c r="MIL59" s="149"/>
      <c r="MIM59" s="149"/>
      <c r="MIN59" s="149"/>
      <c r="MIO59" s="149"/>
      <c r="MIP59" s="149"/>
      <c r="MIQ59" s="149"/>
      <c r="MIR59" s="149"/>
      <c r="MIS59" s="149"/>
      <c r="MIT59" s="149"/>
      <c r="MIU59" s="149"/>
      <c r="MIV59" s="149"/>
      <c r="MIW59" s="149"/>
      <c r="MIX59" s="149"/>
      <c r="MIY59" s="149"/>
      <c r="MIZ59" s="149"/>
      <c r="MJA59" s="149"/>
      <c r="MJB59" s="149"/>
      <c r="MJC59" s="149"/>
      <c r="MJD59" s="149"/>
      <c r="MJE59" s="149"/>
      <c r="MJF59" s="149"/>
      <c r="MJG59" s="149"/>
      <c r="MJH59" s="149"/>
      <c r="MJI59" s="149"/>
      <c r="MJJ59" s="149"/>
      <c r="MJK59" s="149"/>
      <c r="MJL59" s="149"/>
      <c r="MJM59" s="149"/>
      <c r="MJN59" s="149"/>
      <c r="MJO59" s="149"/>
      <c r="MJP59" s="149"/>
      <c r="MJQ59" s="149"/>
      <c r="MJR59" s="149"/>
      <c r="MJS59" s="149"/>
      <c r="MJT59" s="149"/>
      <c r="MJU59" s="149"/>
      <c r="MJV59" s="149"/>
      <c r="MJW59" s="149"/>
      <c r="MJX59" s="149"/>
      <c r="MJY59" s="149"/>
      <c r="MJZ59" s="149"/>
      <c r="MKA59" s="149"/>
      <c r="MKB59" s="149"/>
      <c r="MKC59" s="149"/>
      <c r="MKD59" s="149"/>
      <c r="MKE59" s="149"/>
      <c r="MKF59" s="149"/>
      <c r="MKG59" s="149"/>
      <c r="MKH59" s="149"/>
      <c r="MKI59" s="149"/>
      <c r="MKJ59" s="149"/>
      <c r="MKK59" s="149"/>
      <c r="MKL59" s="149"/>
      <c r="MKM59" s="149"/>
      <c r="MKN59" s="149"/>
      <c r="MKO59" s="149"/>
      <c r="MKP59" s="149"/>
      <c r="MKQ59" s="149"/>
      <c r="MKR59" s="149"/>
      <c r="MKS59" s="149"/>
      <c r="MKT59" s="149"/>
      <c r="MKU59" s="149"/>
      <c r="MKV59" s="149"/>
      <c r="MKW59" s="149"/>
      <c r="MKX59" s="149"/>
      <c r="MKY59" s="149"/>
      <c r="MKZ59" s="149"/>
      <c r="MLA59" s="149"/>
      <c r="MLB59" s="149"/>
      <c r="MLC59" s="149"/>
      <c r="MLD59" s="149"/>
      <c r="MLE59" s="149"/>
      <c r="MLF59" s="149"/>
      <c r="MLG59" s="149"/>
      <c r="MLH59" s="149"/>
      <c r="MLI59" s="149"/>
      <c r="MLJ59" s="149"/>
      <c r="MLK59" s="149"/>
      <c r="MLL59" s="149"/>
      <c r="MLM59" s="149"/>
      <c r="MLN59" s="149"/>
      <c r="MLO59" s="149"/>
      <c r="MLP59" s="149"/>
      <c r="MLQ59" s="149"/>
      <c r="MLR59" s="149"/>
      <c r="MLS59" s="149"/>
      <c r="MLT59" s="149"/>
      <c r="MLU59" s="149"/>
      <c r="MLV59" s="149"/>
      <c r="MLW59" s="149"/>
      <c r="MLX59" s="149"/>
      <c r="MLY59" s="149"/>
      <c r="MLZ59" s="149"/>
      <c r="MMA59" s="149"/>
      <c r="MMB59" s="149"/>
      <c r="MMC59" s="149"/>
      <c r="MMD59" s="149"/>
      <c r="MME59" s="149"/>
      <c r="MMF59" s="149"/>
      <c r="MMG59" s="149"/>
      <c r="MMH59" s="149"/>
      <c r="MMI59" s="149"/>
      <c r="MMJ59" s="149"/>
      <c r="MMK59" s="149"/>
      <c r="MML59" s="149"/>
      <c r="MMM59" s="149"/>
      <c r="MMN59" s="149"/>
      <c r="MMO59" s="149"/>
      <c r="MMP59" s="149"/>
      <c r="MMQ59" s="149"/>
      <c r="MMR59" s="149"/>
      <c r="MMS59" s="149"/>
      <c r="MMT59" s="149"/>
      <c r="MMU59" s="149"/>
      <c r="MMV59" s="149"/>
      <c r="MMW59" s="149"/>
      <c r="MMX59" s="149"/>
      <c r="MMY59" s="149"/>
      <c r="MMZ59" s="149"/>
      <c r="MNA59" s="149"/>
      <c r="MNB59" s="149"/>
      <c r="MNC59" s="149"/>
      <c r="MND59" s="149"/>
      <c r="MNE59" s="149"/>
      <c r="MNF59" s="149"/>
      <c r="MNG59" s="149"/>
      <c r="MNH59" s="149"/>
      <c r="MNI59" s="149"/>
      <c r="MNJ59" s="149"/>
      <c r="MNK59" s="149"/>
      <c r="MNL59" s="149"/>
      <c r="MNM59" s="149"/>
      <c r="MNN59" s="149"/>
      <c r="MNO59" s="149"/>
      <c r="MNP59" s="149"/>
      <c r="MNQ59" s="149"/>
      <c r="MNR59" s="149"/>
      <c r="MNS59" s="149"/>
      <c r="MNT59" s="149"/>
      <c r="MNU59" s="149"/>
      <c r="MNV59" s="149"/>
      <c r="MNW59" s="149"/>
      <c r="MNX59" s="149"/>
      <c r="MNY59" s="149"/>
      <c r="MNZ59" s="149"/>
      <c r="MOA59" s="149"/>
      <c r="MOB59" s="149"/>
      <c r="MOC59" s="149"/>
      <c r="MOD59" s="149"/>
      <c r="MOE59" s="149"/>
      <c r="MOF59" s="149"/>
      <c r="MOG59" s="149"/>
      <c r="MOH59" s="149"/>
      <c r="MOI59" s="149"/>
      <c r="MOJ59" s="149"/>
      <c r="MOK59" s="149"/>
      <c r="MOL59" s="149"/>
      <c r="MOM59" s="149"/>
      <c r="MON59" s="149"/>
      <c r="MOO59" s="149"/>
      <c r="MOP59" s="149"/>
      <c r="MOQ59" s="149"/>
      <c r="MOR59" s="149"/>
      <c r="MOS59" s="149"/>
      <c r="MOT59" s="149"/>
      <c r="MOU59" s="149"/>
      <c r="MOV59" s="149"/>
      <c r="MOW59" s="149"/>
      <c r="MOX59" s="149"/>
      <c r="MOY59" s="149"/>
      <c r="MOZ59" s="149"/>
      <c r="MPA59" s="149"/>
      <c r="MPB59" s="149"/>
      <c r="MPC59" s="149"/>
      <c r="MPD59" s="149"/>
      <c r="MPE59" s="149"/>
      <c r="MPF59" s="149"/>
      <c r="MPG59" s="149"/>
      <c r="MPH59" s="149"/>
      <c r="MPI59" s="149"/>
      <c r="MPJ59" s="149"/>
      <c r="MPK59" s="149"/>
      <c r="MPL59" s="149"/>
      <c r="MPM59" s="149"/>
      <c r="MPN59" s="149"/>
      <c r="MPO59" s="149"/>
      <c r="MPP59" s="149"/>
      <c r="MPQ59" s="149"/>
      <c r="MPR59" s="149"/>
      <c r="MPS59" s="149"/>
      <c r="MPT59" s="149"/>
      <c r="MPU59" s="149"/>
      <c r="MPV59" s="149"/>
      <c r="MPW59" s="149"/>
      <c r="MPX59" s="149"/>
      <c r="MPY59" s="149"/>
      <c r="MPZ59" s="149"/>
      <c r="MQA59" s="149"/>
      <c r="MQB59" s="149"/>
      <c r="MQC59" s="149"/>
      <c r="MQD59" s="149"/>
      <c r="MQE59" s="149"/>
      <c r="MQF59" s="149"/>
      <c r="MQG59" s="149"/>
      <c r="MQH59" s="149"/>
      <c r="MQI59" s="149"/>
      <c r="MQJ59" s="149"/>
      <c r="MQK59" s="149"/>
      <c r="MQL59" s="149"/>
      <c r="MQM59" s="149"/>
      <c r="MQN59" s="149"/>
      <c r="MQO59" s="149"/>
      <c r="MQP59" s="149"/>
      <c r="MQQ59" s="149"/>
      <c r="MQR59" s="149"/>
      <c r="MQS59" s="149"/>
      <c r="MQT59" s="149"/>
      <c r="MQU59" s="149"/>
      <c r="MQV59" s="149"/>
      <c r="MQW59" s="149"/>
      <c r="MQX59" s="149"/>
      <c r="MQY59" s="149"/>
      <c r="MQZ59" s="149"/>
      <c r="MRA59" s="149"/>
      <c r="MRB59" s="149"/>
      <c r="MRC59" s="149"/>
      <c r="MRD59" s="149"/>
      <c r="MRE59" s="149"/>
      <c r="MRF59" s="149"/>
      <c r="MRG59" s="149"/>
      <c r="MRH59" s="149"/>
      <c r="MRI59" s="149"/>
      <c r="MRJ59" s="149"/>
      <c r="MRK59" s="149"/>
      <c r="MRL59" s="149"/>
      <c r="MRM59" s="149"/>
      <c r="MRN59" s="149"/>
      <c r="MRO59" s="149"/>
      <c r="MRP59" s="149"/>
      <c r="MRQ59" s="149"/>
      <c r="MRR59" s="149"/>
      <c r="MRS59" s="149"/>
      <c r="MRT59" s="149"/>
      <c r="MRU59" s="149"/>
      <c r="MRV59" s="149"/>
      <c r="MRW59" s="149"/>
      <c r="MRX59" s="149"/>
      <c r="MRY59" s="149"/>
      <c r="MRZ59" s="149"/>
      <c r="MSA59" s="149"/>
      <c r="MSB59" s="149"/>
      <c r="MSC59" s="149"/>
      <c r="MSD59" s="149"/>
      <c r="MSE59" s="149"/>
      <c r="MSF59" s="149"/>
      <c r="MSG59" s="149"/>
      <c r="MSH59" s="149"/>
      <c r="MSI59" s="149"/>
      <c r="MSJ59" s="149"/>
      <c r="MSK59" s="149"/>
      <c r="MSL59" s="149"/>
      <c r="MSM59" s="149"/>
      <c r="MSN59" s="149"/>
      <c r="MSO59" s="149"/>
      <c r="MSP59" s="149"/>
      <c r="MSQ59" s="149"/>
      <c r="MSR59" s="149"/>
      <c r="MSS59" s="149"/>
      <c r="MST59" s="149"/>
      <c r="MSU59" s="149"/>
      <c r="MSV59" s="149"/>
      <c r="MSW59" s="149"/>
      <c r="MSX59" s="149"/>
      <c r="MSY59" s="149"/>
      <c r="MSZ59" s="149"/>
      <c r="MTA59" s="149"/>
      <c r="MTB59" s="149"/>
      <c r="MTC59" s="149"/>
      <c r="MTD59" s="149"/>
      <c r="MTE59" s="149"/>
      <c r="MTF59" s="149"/>
      <c r="MTG59" s="149"/>
      <c r="MTH59" s="149"/>
      <c r="MTI59" s="149"/>
      <c r="MTJ59" s="149"/>
      <c r="MTK59" s="149"/>
      <c r="MTL59" s="149"/>
      <c r="MTM59" s="149"/>
      <c r="MTN59" s="149"/>
      <c r="MTO59" s="149"/>
      <c r="MTP59" s="149"/>
      <c r="MTQ59" s="149"/>
      <c r="MTR59" s="149"/>
      <c r="MTS59" s="149"/>
      <c r="MTT59" s="149"/>
      <c r="MTU59" s="149"/>
      <c r="MTV59" s="149"/>
      <c r="MTW59" s="149"/>
      <c r="MTX59" s="149"/>
      <c r="MTY59" s="149"/>
      <c r="MTZ59" s="149"/>
      <c r="MUA59" s="149"/>
      <c r="MUB59" s="149"/>
      <c r="MUC59" s="149"/>
      <c r="MUD59" s="149"/>
      <c r="MUE59" s="149"/>
      <c r="MUF59" s="149"/>
      <c r="MUG59" s="149"/>
      <c r="MUH59" s="149"/>
      <c r="MUI59" s="149"/>
      <c r="MUJ59" s="149"/>
      <c r="MUK59" s="149"/>
      <c r="MUL59" s="149"/>
      <c r="MUM59" s="149"/>
      <c r="MUN59" s="149"/>
      <c r="MUO59" s="149"/>
      <c r="MUP59" s="149"/>
      <c r="MUQ59" s="149"/>
      <c r="MUR59" s="149"/>
      <c r="MUS59" s="149"/>
      <c r="MUT59" s="149"/>
      <c r="MUU59" s="149"/>
      <c r="MUV59" s="149"/>
      <c r="MUW59" s="149"/>
      <c r="MUX59" s="149"/>
      <c r="MUY59" s="149"/>
      <c r="MUZ59" s="149"/>
      <c r="MVA59" s="149"/>
      <c r="MVB59" s="149"/>
      <c r="MVC59" s="149"/>
      <c r="MVD59" s="149"/>
      <c r="MVE59" s="149"/>
      <c r="MVF59" s="149"/>
      <c r="MVG59" s="149"/>
      <c r="MVH59" s="149"/>
      <c r="MVI59" s="149"/>
      <c r="MVJ59" s="149"/>
      <c r="MVK59" s="149"/>
      <c r="MVL59" s="149"/>
      <c r="MVM59" s="149"/>
      <c r="MVN59" s="149"/>
      <c r="MVO59" s="149"/>
      <c r="MVP59" s="149"/>
      <c r="MVQ59" s="149"/>
      <c r="MVR59" s="149"/>
      <c r="MVS59" s="149"/>
      <c r="MVT59" s="149"/>
      <c r="MVU59" s="149"/>
      <c r="MVV59" s="149"/>
      <c r="MVW59" s="149"/>
      <c r="MVX59" s="149"/>
      <c r="MVY59" s="149"/>
      <c r="MVZ59" s="149"/>
      <c r="MWA59" s="149"/>
      <c r="MWB59" s="149"/>
      <c r="MWC59" s="149"/>
      <c r="MWD59" s="149"/>
      <c r="MWE59" s="149"/>
      <c r="MWF59" s="149"/>
      <c r="MWG59" s="149"/>
      <c r="MWH59" s="149"/>
      <c r="MWI59" s="149"/>
      <c r="MWJ59" s="149"/>
      <c r="MWK59" s="149"/>
      <c r="MWL59" s="149"/>
      <c r="MWM59" s="149"/>
      <c r="MWN59" s="149"/>
      <c r="MWO59" s="149"/>
      <c r="MWP59" s="149"/>
      <c r="MWQ59" s="149"/>
      <c r="MWR59" s="149"/>
      <c r="MWS59" s="149"/>
      <c r="MWT59" s="149"/>
      <c r="MWU59" s="149"/>
      <c r="MWV59" s="149"/>
      <c r="MWW59" s="149"/>
      <c r="MWX59" s="149"/>
      <c r="MWY59" s="149"/>
      <c r="MWZ59" s="149"/>
      <c r="MXA59" s="149"/>
      <c r="MXB59" s="149"/>
      <c r="MXC59" s="149"/>
      <c r="MXD59" s="149"/>
      <c r="MXE59" s="149"/>
      <c r="MXF59" s="149"/>
      <c r="MXG59" s="149"/>
      <c r="MXH59" s="149"/>
      <c r="MXI59" s="149"/>
      <c r="MXJ59" s="149"/>
      <c r="MXK59" s="149"/>
      <c r="MXL59" s="149"/>
      <c r="MXM59" s="149"/>
      <c r="MXN59" s="149"/>
      <c r="MXO59" s="149"/>
      <c r="MXP59" s="149"/>
      <c r="MXQ59" s="149"/>
      <c r="MXR59" s="149"/>
      <c r="MXS59" s="149"/>
      <c r="MXT59" s="149"/>
      <c r="MXU59" s="149"/>
      <c r="MXV59" s="149"/>
      <c r="MXW59" s="149"/>
      <c r="MXX59" s="149"/>
      <c r="MXY59" s="149"/>
      <c r="MXZ59" s="149"/>
      <c r="MYA59" s="149"/>
      <c r="MYB59" s="149"/>
      <c r="MYC59" s="149"/>
      <c r="MYD59" s="149"/>
      <c r="MYE59" s="149"/>
      <c r="MYF59" s="149"/>
      <c r="MYG59" s="149"/>
      <c r="MYH59" s="149"/>
      <c r="MYI59" s="149"/>
      <c r="MYJ59" s="149"/>
      <c r="MYK59" s="149"/>
      <c r="MYL59" s="149"/>
      <c r="MYM59" s="149"/>
      <c r="MYN59" s="149"/>
      <c r="MYO59" s="149"/>
      <c r="MYP59" s="149"/>
      <c r="MYQ59" s="149"/>
      <c r="MYR59" s="149"/>
      <c r="MYS59" s="149"/>
      <c r="MYT59" s="149"/>
      <c r="MYU59" s="149"/>
      <c r="MYV59" s="149"/>
      <c r="MYW59" s="149"/>
      <c r="MYX59" s="149"/>
      <c r="MYY59" s="149"/>
      <c r="MYZ59" s="149"/>
      <c r="MZA59" s="149"/>
      <c r="MZB59" s="149"/>
      <c r="MZC59" s="149"/>
      <c r="MZD59" s="149"/>
      <c r="MZE59" s="149"/>
      <c r="MZF59" s="149"/>
      <c r="MZG59" s="149"/>
      <c r="MZH59" s="149"/>
      <c r="MZI59" s="149"/>
      <c r="MZJ59" s="149"/>
      <c r="MZK59" s="149"/>
      <c r="MZL59" s="149"/>
      <c r="MZM59" s="149"/>
      <c r="MZN59" s="149"/>
      <c r="MZO59" s="149"/>
      <c r="MZP59" s="149"/>
      <c r="MZQ59" s="149"/>
      <c r="MZR59" s="149"/>
      <c r="MZS59" s="149"/>
      <c r="MZT59" s="149"/>
      <c r="MZU59" s="149"/>
      <c r="MZV59" s="149"/>
      <c r="MZW59" s="149"/>
      <c r="MZX59" s="149"/>
      <c r="MZY59" s="149"/>
      <c r="MZZ59" s="149"/>
      <c r="NAA59" s="149"/>
      <c r="NAB59" s="149"/>
      <c r="NAC59" s="149"/>
      <c r="NAD59" s="149"/>
      <c r="NAE59" s="149"/>
      <c r="NAF59" s="149"/>
      <c r="NAG59" s="149"/>
      <c r="NAH59" s="149"/>
      <c r="NAI59" s="149"/>
      <c r="NAJ59" s="149"/>
      <c r="NAK59" s="149"/>
      <c r="NAL59" s="149"/>
      <c r="NAM59" s="149"/>
      <c r="NAN59" s="149"/>
      <c r="NAO59" s="149"/>
      <c r="NAP59" s="149"/>
      <c r="NAQ59" s="149"/>
      <c r="NAR59" s="149"/>
      <c r="NAS59" s="149"/>
      <c r="NAT59" s="149"/>
      <c r="NAU59" s="149"/>
      <c r="NAV59" s="149"/>
      <c r="NAW59" s="149"/>
      <c r="NAX59" s="149"/>
      <c r="NAY59" s="149"/>
      <c r="NAZ59" s="149"/>
      <c r="NBA59" s="149"/>
      <c r="NBB59" s="149"/>
      <c r="NBC59" s="149"/>
      <c r="NBD59" s="149"/>
      <c r="NBE59" s="149"/>
      <c r="NBF59" s="149"/>
      <c r="NBG59" s="149"/>
      <c r="NBH59" s="149"/>
      <c r="NBI59" s="149"/>
      <c r="NBJ59" s="149"/>
      <c r="NBK59" s="149"/>
      <c r="NBL59" s="149"/>
      <c r="NBM59" s="149"/>
      <c r="NBN59" s="149"/>
      <c r="NBO59" s="149"/>
      <c r="NBP59" s="149"/>
      <c r="NBQ59" s="149"/>
      <c r="NBR59" s="149"/>
      <c r="NBS59" s="149"/>
      <c r="NBT59" s="149"/>
      <c r="NBU59" s="149"/>
      <c r="NBV59" s="149"/>
      <c r="NBW59" s="149"/>
      <c r="NBX59" s="149"/>
      <c r="NBY59" s="149"/>
      <c r="NBZ59" s="149"/>
      <c r="NCA59" s="149"/>
      <c r="NCB59" s="149"/>
      <c r="NCC59" s="149"/>
      <c r="NCD59" s="149"/>
      <c r="NCE59" s="149"/>
      <c r="NCF59" s="149"/>
      <c r="NCG59" s="149"/>
      <c r="NCH59" s="149"/>
      <c r="NCI59" s="149"/>
      <c r="NCJ59" s="149"/>
      <c r="NCK59" s="149"/>
      <c r="NCL59" s="149"/>
      <c r="NCM59" s="149"/>
      <c r="NCN59" s="149"/>
      <c r="NCO59" s="149"/>
      <c r="NCP59" s="149"/>
      <c r="NCQ59" s="149"/>
      <c r="NCR59" s="149"/>
      <c r="NCS59" s="149"/>
      <c r="NCT59" s="149"/>
      <c r="NCU59" s="149"/>
      <c r="NCV59" s="149"/>
      <c r="NCW59" s="149"/>
      <c r="NCX59" s="149"/>
      <c r="NCY59" s="149"/>
      <c r="NCZ59" s="149"/>
      <c r="NDA59" s="149"/>
      <c r="NDB59" s="149"/>
      <c r="NDC59" s="149"/>
      <c r="NDD59" s="149"/>
      <c r="NDE59" s="149"/>
      <c r="NDF59" s="149"/>
      <c r="NDG59" s="149"/>
      <c r="NDH59" s="149"/>
      <c r="NDI59" s="149"/>
      <c r="NDJ59" s="149"/>
      <c r="NDK59" s="149"/>
      <c r="NDL59" s="149"/>
      <c r="NDM59" s="149"/>
      <c r="NDN59" s="149"/>
      <c r="NDO59" s="149"/>
      <c r="NDP59" s="149"/>
      <c r="NDQ59" s="149"/>
      <c r="NDR59" s="149"/>
      <c r="NDS59" s="149"/>
      <c r="NDT59" s="149"/>
      <c r="NDU59" s="149"/>
      <c r="NDV59" s="149"/>
      <c r="NDW59" s="149"/>
      <c r="NDX59" s="149"/>
      <c r="NDY59" s="149"/>
      <c r="NDZ59" s="149"/>
      <c r="NEA59" s="149"/>
      <c r="NEB59" s="149"/>
      <c r="NEC59" s="149"/>
      <c r="NED59" s="149"/>
      <c r="NEE59" s="149"/>
      <c r="NEF59" s="149"/>
      <c r="NEG59" s="149"/>
      <c r="NEH59" s="149"/>
      <c r="NEI59" s="149"/>
      <c r="NEJ59" s="149"/>
      <c r="NEK59" s="149"/>
      <c r="NEL59" s="149"/>
      <c r="NEM59" s="149"/>
      <c r="NEN59" s="149"/>
      <c r="NEO59" s="149"/>
      <c r="NEP59" s="149"/>
      <c r="NEQ59" s="149"/>
      <c r="NER59" s="149"/>
      <c r="NES59" s="149"/>
      <c r="NET59" s="149"/>
      <c r="NEU59" s="149"/>
      <c r="NEV59" s="149"/>
      <c r="NEW59" s="149"/>
      <c r="NEX59" s="149"/>
      <c r="NEY59" s="149"/>
      <c r="NEZ59" s="149"/>
      <c r="NFA59" s="149"/>
      <c r="NFB59" s="149"/>
      <c r="NFC59" s="149"/>
      <c r="NFD59" s="149"/>
      <c r="NFE59" s="149"/>
      <c r="NFF59" s="149"/>
      <c r="NFG59" s="149"/>
      <c r="NFH59" s="149"/>
      <c r="NFI59" s="149"/>
      <c r="NFJ59" s="149"/>
      <c r="NFK59" s="149"/>
      <c r="NFL59" s="149"/>
      <c r="NFM59" s="149"/>
      <c r="NFN59" s="149"/>
      <c r="NFO59" s="149"/>
      <c r="NFP59" s="149"/>
      <c r="NFQ59" s="149"/>
      <c r="NFR59" s="149"/>
      <c r="NFS59" s="149"/>
      <c r="NFT59" s="149"/>
      <c r="NFU59" s="149"/>
      <c r="NFV59" s="149"/>
      <c r="NFW59" s="149"/>
      <c r="NFX59" s="149"/>
      <c r="NFY59" s="149"/>
      <c r="NFZ59" s="149"/>
      <c r="NGA59" s="149"/>
      <c r="NGB59" s="149"/>
      <c r="NGC59" s="149"/>
      <c r="NGD59" s="149"/>
      <c r="NGE59" s="149"/>
      <c r="NGF59" s="149"/>
      <c r="NGG59" s="149"/>
      <c r="NGH59" s="149"/>
      <c r="NGI59" s="149"/>
      <c r="NGJ59" s="149"/>
      <c r="NGK59" s="149"/>
      <c r="NGL59" s="149"/>
      <c r="NGM59" s="149"/>
      <c r="NGN59" s="149"/>
      <c r="NGO59" s="149"/>
      <c r="NGP59" s="149"/>
      <c r="NGQ59" s="149"/>
      <c r="NGR59" s="149"/>
      <c r="NGS59" s="149"/>
      <c r="NGT59" s="149"/>
      <c r="NGU59" s="149"/>
      <c r="NGV59" s="149"/>
      <c r="NGW59" s="149"/>
      <c r="NGX59" s="149"/>
      <c r="NGY59" s="149"/>
      <c r="NGZ59" s="149"/>
      <c r="NHA59" s="149"/>
      <c r="NHB59" s="149"/>
      <c r="NHC59" s="149"/>
      <c r="NHD59" s="149"/>
      <c r="NHE59" s="149"/>
      <c r="NHF59" s="149"/>
      <c r="NHG59" s="149"/>
      <c r="NHH59" s="149"/>
      <c r="NHI59" s="149"/>
      <c r="NHJ59" s="149"/>
      <c r="NHK59" s="149"/>
      <c r="NHL59" s="149"/>
      <c r="NHM59" s="149"/>
      <c r="NHN59" s="149"/>
      <c r="NHO59" s="149"/>
      <c r="NHP59" s="149"/>
      <c r="NHQ59" s="149"/>
      <c r="NHR59" s="149"/>
      <c r="NHS59" s="149"/>
      <c r="NHT59" s="149"/>
      <c r="NHU59" s="149"/>
      <c r="NHV59" s="149"/>
      <c r="NHW59" s="149"/>
      <c r="NHX59" s="149"/>
      <c r="NHY59" s="149"/>
      <c r="NHZ59" s="149"/>
      <c r="NIA59" s="149"/>
      <c r="NIB59" s="149"/>
      <c r="NIC59" s="149"/>
      <c r="NID59" s="149"/>
      <c r="NIE59" s="149"/>
      <c r="NIF59" s="149"/>
      <c r="NIG59" s="149"/>
      <c r="NIH59" s="149"/>
      <c r="NII59" s="149"/>
      <c r="NIJ59" s="149"/>
      <c r="NIK59" s="149"/>
      <c r="NIL59" s="149"/>
      <c r="NIM59" s="149"/>
      <c r="NIN59" s="149"/>
      <c r="NIO59" s="149"/>
      <c r="NIP59" s="149"/>
      <c r="NIQ59" s="149"/>
      <c r="NIR59" s="149"/>
      <c r="NIS59" s="149"/>
      <c r="NIT59" s="149"/>
      <c r="NIU59" s="149"/>
      <c r="NIV59" s="149"/>
      <c r="NIW59" s="149"/>
      <c r="NIX59" s="149"/>
      <c r="NIY59" s="149"/>
      <c r="NIZ59" s="149"/>
      <c r="NJA59" s="149"/>
      <c r="NJB59" s="149"/>
      <c r="NJC59" s="149"/>
      <c r="NJD59" s="149"/>
      <c r="NJE59" s="149"/>
      <c r="NJF59" s="149"/>
      <c r="NJG59" s="149"/>
      <c r="NJH59" s="149"/>
      <c r="NJI59" s="149"/>
      <c r="NJJ59" s="149"/>
      <c r="NJK59" s="149"/>
      <c r="NJL59" s="149"/>
      <c r="NJM59" s="149"/>
      <c r="NJN59" s="149"/>
      <c r="NJO59" s="149"/>
      <c r="NJP59" s="149"/>
      <c r="NJQ59" s="149"/>
      <c r="NJR59" s="149"/>
      <c r="NJS59" s="149"/>
      <c r="NJT59" s="149"/>
      <c r="NJU59" s="149"/>
      <c r="NJV59" s="149"/>
      <c r="NJW59" s="149"/>
      <c r="NJX59" s="149"/>
      <c r="NJY59" s="149"/>
      <c r="NJZ59" s="149"/>
      <c r="NKA59" s="149"/>
      <c r="NKB59" s="149"/>
      <c r="NKC59" s="149"/>
      <c r="NKD59" s="149"/>
      <c r="NKE59" s="149"/>
      <c r="NKF59" s="149"/>
      <c r="NKG59" s="149"/>
      <c r="NKH59" s="149"/>
      <c r="NKI59" s="149"/>
      <c r="NKJ59" s="149"/>
      <c r="NKK59" s="149"/>
      <c r="NKL59" s="149"/>
      <c r="NKM59" s="149"/>
      <c r="NKN59" s="149"/>
      <c r="NKO59" s="149"/>
      <c r="NKP59" s="149"/>
      <c r="NKQ59" s="149"/>
      <c r="NKR59" s="149"/>
      <c r="NKS59" s="149"/>
      <c r="NKT59" s="149"/>
      <c r="NKU59" s="149"/>
      <c r="NKV59" s="149"/>
      <c r="NKW59" s="149"/>
      <c r="NKX59" s="149"/>
      <c r="NKY59" s="149"/>
      <c r="NKZ59" s="149"/>
      <c r="NLA59" s="149"/>
      <c r="NLB59" s="149"/>
      <c r="NLC59" s="149"/>
      <c r="NLD59" s="149"/>
      <c r="NLE59" s="149"/>
      <c r="NLF59" s="149"/>
      <c r="NLG59" s="149"/>
      <c r="NLH59" s="149"/>
      <c r="NLI59" s="149"/>
      <c r="NLJ59" s="149"/>
      <c r="NLK59" s="149"/>
      <c r="NLL59" s="149"/>
      <c r="NLM59" s="149"/>
      <c r="NLN59" s="149"/>
      <c r="NLO59" s="149"/>
      <c r="NLP59" s="149"/>
      <c r="NLQ59" s="149"/>
      <c r="NLR59" s="149"/>
      <c r="NLS59" s="149"/>
      <c r="NLT59" s="149"/>
      <c r="NLU59" s="149"/>
      <c r="NLV59" s="149"/>
      <c r="NLW59" s="149"/>
      <c r="NLX59" s="149"/>
      <c r="NLY59" s="149"/>
      <c r="NLZ59" s="149"/>
      <c r="NMA59" s="149"/>
      <c r="NMB59" s="149"/>
      <c r="NMC59" s="149"/>
      <c r="NMD59" s="149"/>
      <c r="NME59" s="149"/>
      <c r="NMF59" s="149"/>
      <c r="NMG59" s="149"/>
      <c r="NMH59" s="149"/>
      <c r="NMI59" s="149"/>
      <c r="NMJ59" s="149"/>
      <c r="NMK59" s="149"/>
      <c r="NML59" s="149"/>
      <c r="NMM59" s="149"/>
      <c r="NMN59" s="149"/>
      <c r="NMO59" s="149"/>
      <c r="NMP59" s="149"/>
      <c r="NMQ59" s="149"/>
      <c r="NMR59" s="149"/>
      <c r="NMS59" s="149"/>
      <c r="NMT59" s="149"/>
      <c r="NMU59" s="149"/>
      <c r="NMV59" s="149"/>
      <c r="NMW59" s="149"/>
      <c r="NMX59" s="149"/>
      <c r="NMY59" s="149"/>
      <c r="NMZ59" s="149"/>
      <c r="NNA59" s="149"/>
      <c r="NNB59" s="149"/>
      <c r="NNC59" s="149"/>
      <c r="NND59" s="149"/>
      <c r="NNE59" s="149"/>
      <c r="NNF59" s="149"/>
      <c r="NNG59" s="149"/>
      <c r="NNH59" s="149"/>
      <c r="NNI59" s="149"/>
      <c r="NNJ59" s="149"/>
      <c r="NNK59" s="149"/>
      <c r="NNL59" s="149"/>
      <c r="NNM59" s="149"/>
      <c r="NNN59" s="149"/>
      <c r="NNO59" s="149"/>
      <c r="NNP59" s="149"/>
      <c r="NNQ59" s="149"/>
      <c r="NNR59" s="149"/>
      <c r="NNS59" s="149"/>
      <c r="NNT59" s="149"/>
      <c r="NNU59" s="149"/>
      <c r="NNV59" s="149"/>
      <c r="NNW59" s="149"/>
      <c r="NNX59" s="149"/>
      <c r="NNY59" s="149"/>
      <c r="NNZ59" s="149"/>
      <c r="NOA59" s="149"/>
      <c r="NOB59" s="149"/>
      <c r="NOC59" s="149"/>
      <c r="NOD59" s="149"/>
      <c r="NOE59" s="149"/>
      <c r="NOF59" s="149"/>
      <c r="NOG59" s="149"/>
      <c r="NOH59" s="149"/>
      <c r="NOI59" s="149"/>
      <c r="NOJ59" s="149"/>
      <c r="NOK59" s="149"/>
      <c r="NOL59" s="149"/>
      <c r="NOM59" s="149"/>
      <c r="NON59" s="149"/>
      <c r="NOO59" s="149"/>
      <c r="NOP59" s="149"/>
      <c r="NOQ59" s="149"/>
      <c r="NOR59" s="149"/>
      <c r="NOS59" s="149"/>
      <c r="NOT59" s="149"/>
      <c r="NOU59" s="149"/>
      <c r="NOV59" s="149"/>
      <c r="NOW59" s="149"/>
      <c r="NOX59" s="149"/>
      <c r="NOY59" s="149"/>
      <c r="NOZ59" s="149"/>
      <c r="NPA59" s="149"/>
      <c r="NPB59" s="149"/>
      <c r="NPC59" s="149"/>
      <c r="NPD59" s="149"/>
      <c r="NPE59" s="149"/>
      <c r="NPF59" s="149"/>
      <c r="NPG59" s="149"/>
      <c r="NPH59" s="149"/>
      <c r="NPI59" s="149"/>
      <c r="NPJ59" s="149"/>
      <c r="NPK59" s="149"/>
      <c r="NPL59" s="149"/>
      <c r="NPM59" s="149"/>
      <c r="NPN59" s="149"/>
      <c r="NPO59" s="149"/>
      <c r="NPP59" s="149"/>
      <c r="NPQ59" s="149"/>
      <c r="NPR59" s="149"/>
      <c r="NPS59" s="149"/>
      <c r="NPT59" s="149"/>
      <c r="NPU59" s="149"/>
      <c r="NPV59" s="149"/>
      <c r="NPW59" s="149"/>
      <c r="NPX59" s="149"/>
      <c r="NPY59" s="149"/>
      <c r="NPZ59" s="149"/>
      <c r="NQA59" s="149"/>
      <c r="NQB59" s="149"/>
      <c r="NQC59" s="149"/>
      <c r="NQD59" s="149"/>
      <c r="NQE59" s="149"/>
      <c r="NQF59" s="149"/>
      <c r="NQG59" s="149"/>
      <c r="NQH59" s="149"/>
      <c r="NQI59" s="149"/>
      <c r="NQJ59" s="149"/>
      <c r="NQK59" s="149"/>
      <c r="NQL59" s="149"/>
      <c r="NQM59" s="149"/>
      <c r="NQN59" s="149"/>
      <c r="NQO59" s="149"/>
      <c r="NQP59" s="149"/>
      <c r="NQQ59" s="149"/>
      <c r="NQR59" s="149"/>
      <c r="NQS59" s="149"/>
      <c r="NQT59" s="149"/>
      <c r="NQU59" s="149"/>
      <c r="NQV59" s="149"/>
      <c r="NQW59" s="149"/>
      <c r="NQX59" s="149"/>
      <c r="NQY59" s="149"/>
      <c r="NQZ59" s="149"/>
      <c r="NRA59" s="149"/>
      <c r="NRB59" s="149"/>
      <c r="NRC59" s="149"/>
      <c r="NRD59" s="149"/>
      <c r="NRE59" s="149"/>
      <c r="NRF59" s="149"/>
      <c r="NRG59" s="149"/>
      <c r="NRH59" s="149"/>
      <c r="NRI59" s="149"/>
      <c r="NRJ59" s="149"/>
      <c r="NRK59" s="149"/>
      <c r="NRL59" s="149"/>
      <c r="NRM59" s="149"/>
      <c r="NRN59" s="149"/>
      <c r="NRO59" s="149"/>
      <c r="NRP59" s="149"/>
      <c r="NRQ59" s="149"/>
      <c r="NRR59" s="149"/>
      <c r="NRS59" s="149"/>
      <c r="NRT59" s="149"/>
      <c r="NRU59" s="149"/>
      <c r="NRV59" s="149"/>
      <c r="NRW59" s="149"/>
      <c r="NRX59" s="149"/>
      <c r="NRY59" s="149"/>
      <c r="NRZ59" s="149"/>
      <c r="NSA59" s="149"/>
      <c r="NSB59" s="149"/>
      <c r="NSC59" s="149"/>
      <c r="NSD59" s="149"/>
      <c r="NSE59" s="149"/>
      <c r="NSF59" s="149"/>
      <c r="NSG59" s="149"/>
      <c r="NSH59" s="149"/>
      <c r="NSI59" s="149"/>
      <c r="NSJ59" s="149"/>
      <c r="NSK59" s="149"/>
      <c r="NSL59" s="149"/>
      <c r="NSM59" s="149"/>
      <c r="NSN59" s="149"/>
      <c r="NSO59" s="149"/>
      <c r="NSP59" s="149"/>
      <c r="NSQ59" s="149"/>
      <c r="NSR59" s="149"/>
      <c r="NSS59" s="149"/>
      <c r="NST59" s="149"/>
      <c r="NSU59" s="149"/>
      <c r="NSV59" s="149"/>
      <c r="NSW59" s="149"/>
      <c r="NSX59" s="149"/>
      <c r="NSY59" s="149"/>
      <c r="NSZ59" s="149"/>
      <c r="NTA59" s="149"/>
      <c r="NTB59" s="149"/>
      <c r="NTC59" s="149"/>
      <c r="NTD59" s="149"/>
      <c r="NTE59" s="149"/>
      <c r="NTF59" s="149"/>
      <c r="NTG59" s="149"/>
      <c r="NTH59" s="149"/>
      <c r="NTI59" s="149"/>
      <c r="NTJ59" s="149"/>
      <c r="NTK59" s="149"/>
      <c r="NTL59" s="149"/>
      <c r="NTM59" s="149"/>
      <c r="NTN59" s="149"/>
      <c r="NTO59" s="149"/>
      <c r="NTP59" s="149"/>
      <c r="NTQ59" s="149"/>
      <c r="NTR59" s="149"/>
      <c r="NTS59" s="149"/>
      <c r="NTT59" s="149"/>
      <c r="NTU59" s="149"/>
      <c r="NTV59" s="149"/>
      <c r="NTW59" s="149"/>
      <c r="NTX59" s="149"/>
      <c r="NTY59" s="149"/>
      <c r="NTZ59" s="149"/>
      <c r="NUA59" s="149"/>
      <c r="NUB59" s="149"/>
      <c r="NUC59" s="149"/>
      <c r="NUD59" s="149"/>
      <c r="NUE59" s="149"/>
      <c r="NUF59" s="149"/>
      <c r="NUG59" s="149"/>
      <c r="NUH59" s="149"/>
      <c r="NUI59" s="149"/>
      <c r="NUJ59" s="149"/>
      <c r="NUK59" s="149"/>
      <c r="NUL59" s="149"/>
      <c r="NUM59" s="149"/>
      <c r="NUN59" s="149"/>
      <c r="NUO59" s="149"/>
      <c r="NUP59" s="149"/>
      <c r="NUQ59" s="149"/>
      <c r="NUR59" s="149"/>
      <c r="NUS59" s="149"/>
      <c r="NUT59" s="149"/>
      <c r="NUU59" s="149"/>
      <c r="NUV59" s="149"/>
      <c r="NUW59" s="149"/>
      <c r="NUX59" s="149"/>
      <c r="NUY59" s="149"/>
      <c r="NUZ59" s="149"/>
      <c r="NVA59" s="149"/>
      <c r="NVB59" s="149"/>
      <c r="NVC59" s="149"/>
      <c r="NVD59" s="149"/>
      <c r="NVE59" s="149"/>
      <c r="NVF59" s="149"/>
      <c r="NVG59" s="149"/>
      <c r="NVH59" s="149"/>
      <c r="NVI59" s="149"/>
      <c r="NVJ59" s="149"/>
      <c r="NVK59" s="149"/>
      <c r="NVL59" s="149"/>
      <c r="NVM59" s="149"/>
      <c r="NVN59" s="149"/>
      <c r="NVO59" s="149"/>
      <c r="NVP59" s="149"/>
      <c r="NVQ59" s="149"/>
      <c r="NVR59" s="149"/>
      <c r="NVS59" s="149"/>
      <c r="NVT59" s="149"/>
      <c r="NVU59" s="149"/>
      <c r="NVV59" s="149"/>
      <c r="NVW59" s="149"/>
      <c r="NVX59" s="149"/>
      <c r="NVY59" s="149"/>
      <c r="NVZ59" s="149"/>
      <c r="NWA59" s="149"/>
      <c r="NWB59" s="149"/>
      <c r="NWC59" s="149"/>
      <c r="NWD59" s="149"/>
      <c r="NWE59" s="149"/>
      <c r="NWF59" s="149"/>
      <c r="NWG59" s="149"/>
      <c r="NWH59" s="149"/>
      <c r="NWI59" s="149"/>
      <c r="NWJ59" s="149"/>
      <c r="NWK59" s="149"/>
      <c r="NWL59" s="149"/>
      <c r="NWM59" s="149"/>
      <c r="NWN59" s="149"/>
      <c r="NWO59" s="149"/>
      <c r="NWP59" s="149"/>
      <c r="NWQ59" s="149"/>
      <c r="NWR59" s="149"/>
      <c r="NWS59" s="149"/>
      <c r="NWT59" s="149"/>
      <c r="NWU59" s="149"/>
      <c r="NWV59" s="149"/>
      <c r="NWW59" s="149"/>
      <c r="NWX59" s="149"/>
      <c r="NWY59" s="149"/>
      <c r="NWZ59" s="149"/>
      <c r="NXA59" s="149"/>
      <c r="NXB59" s="149"/>
      <c r="NXC59" s="149"/>
      <c r="NXD59" s="149"/>
      <c r="NXE59" s="149"/>
      <c r="NXF59" s="149"/>
      <c r="NXG59" s="149"/>
      <c r="NXH59" s="149"/>
      <c r="NXI59" s="149"/>
      <c r="NXJ59" s="149"/>
      <c r="NXK59" s="149"/>
      <c r="NXL59" s="149"/>
      <c r="NXM59" s="149"/>
      <c r="NXN59" s="149"/>
      <c r="NXO59" s="149"/>
      <c r="NXP59" s="149"/>
      <c r="NXQ59" s="149"/>
      <c r="NXR59" s="149"/>
      <c r="NXS59" s="149"/>
      <c r="NXT59" s="149"/>
      <c r="NXU59" s="149"/>
      <c r="NXV59" s="149"/>
      <c r="NXW59" s="149"/>
      <c r="NXX59" s="149"/>
      <c r="NXY59" s="149"/>
      <c r="NXZ59" s="149"/>
      <c r="NYA59" s="149"/>
      <c r="NYB59" s="149"/>
      <c r="NYC59" s="149"/>
      <c r="NYD59" s="149"/>
      <c r="NYE59" s="149"/>
      <c r="NYF59" s="149"/>
      <c r="NYG59" s="149"/>
      <c r="NYH59" s="149"/>
      <c r="NYI59" s="149"/>
      <c r="NYJ59" s="149"/>
      <c r="NYK59" s="149"/>
      <c r="NYL59" s="149"/>
      <c r="NYM59" s="149"/>
      <c r="NYN59" s="149"/>
      <c r="NYO59" s="149"/>
      <c r="NYP59" s="149"/>
      <c r="NYQ59" s="149"/>
      <c r="NYR59" s="149"/>
      <c r="NYS59" s="149"/>
      <c r="NYT59" s="149"/>
      <c r="NYU59" s="149"/>
      <c r="NYV59" s="149"/>
      <c r="NYW59" s="149"/>
      <c r="NYX59" s="149"/>
      <c r="NYY59" s="149"/>
      <c r="NYZ59" s="149"/>
      <c r="NZA59" s="149"/>
      <c r="NZB59" s="149"/>
      <c r="NZC59" s="149"/>
      <c r="NZD59" s="149"/>
      <c r="NZE59" s="149"/>
      <c r="NZF59" s="149"/>
      <c r="NZG59" s="149"/>
      <c r="NZH59" s="149"/>
      <c r="NZI59" s="149"/>
      <c r="NZJ59" s="149"/>
      <c r="NZK59" s="149"/>
      <c r="NZL59" s="149"/>
      <c r="NZM59" s="149"/>
      <c r="NZN59" s="149"/>
      <c r="NZO59" s="149"/>
      <c r="NZP59" s="149"/>
      <c r="NZQ59" s="149"/>
      <c r="NZR59" s="149"/>
      <c r="NZS59" s="149"/>
      <c r="NZT59" s="149"/>
      <c r="NZU59" s="149"/>
      <c r="NZV59" s="149"/>
      <c r="NZW59" s="149"/>
      <c r="NZX59" s="149"/>
      <c r="NZY59" s="149"/>
      <c r="NZZ59" s="149"/>
      <c r="OAA59" s="149"/>
      <c r="OAB59" s="149"/>
      <c r="OAC59" s="149"/>
      <c r="OAD59" s="149"/>
      <c r="OAE59" s="149"/>
      <c r="OAF59" s="149"/>
      <c r="OAG59" s="149"/>
      <c r="OAH59" s="149"/>
      <c r="OAI59" s="149"/>
      <c r="OAJ59" s="149"/>
      <c r="OAK59" s="149"/>
      <c r="OAL59" s="149"/>
      <c r="OAM59" s="149"/>
      <c r="OAN59" s="149"/>
      <c r="OAO59" s="149"/>
      <c r="OAP59" s="149"/>
      <c r="OAQ59" s="149"/>
      <c r="OAR59" s="149"/>
      <c r="OAS59" s="149"/>
      <c r="OAT59" s="149"/>
      <c r="OAU59" s="149"/>
      <c r="OAV59" s="149"/>
      <c r="OAW59" s="149"/>
      <c r="OAX59" s="149"/>
      <c r="OAY59" s="149"/>
      <c r="OAZ59" s="149"/>
      <c r="OBA59" s="149"/>
      <c r="OBB59" s="149"/>
      <c r="OBC59" s="149"/>
      <c r="OBD59" s="149"/>
      <c r="OBE59" s="149"/>
      <c r="OBF59" s="149"/>
      <c r="OBG59" s="149"/>
      <c r="OBH59" s="149"/>
      <c r="OBI59" s="149"/>
      <c r="OBJ59" s="149"/>
      <c r="OBK59" s="149"/>
      <c r="OBL59" s="149"/>
      <c r="OBM59" s="149"/>
      <c r="OBN59" s="149"/>
      <c r="OBO59" s="149"/>
      <c r="OBP59" s="149"/>
      <c r="OBQ59" s="149"/>
      <c r="OBR59" s="149"/>
      <c r="OBS59" s="149"/>
      <c r="OBT59" s="149"/>
      <c r="OBU59" s="149"/>
      <c r="OBV59" s="149"/>
      <c r="OBW59" s="149"/>
      <c r="OBX59" s="149"/>
      <c r="OBY59" s="149"/>
      <c r="OBZ59" s="149"/>
      <c r="OCA59" s="149"/>
      <c r="OCB59" s="149"/>
      <c r="OCC59" s="149"/>
      <c r="OCD59" s="149"/>
      <c r="OCE59" s="149"/>
      <c r="OCF59" s="149"/>
      <c r="OCG59" s="149"/>
      <c r="OCH59" s="149"/>
      <c r="OCI59" s="149"/>
      <c r="OCJ59" s="149"/>
      <c r="OCK59" s="149"/>
      <c r="OCL59" s="149"/>
      <c r="OCM59" s="149"/>
      <c r="OCN59" s="149"/>
      <c r="OCO59" s="149"/>
      <c r="OCP59" s="149"/>
      <c r="OCQ59" s="149"/>
      <c r="OCR59" s="149"/>
      <c r="OCS59" s="149"/>
      <c r="OCT59" s="149"/>
      <c r="OCU59" s="149"/>
      <c r="OCV59" s="149"/>
      <c r="OCW59" s="149"/>
      <c r="OCX59" s="149"/>
      <c r="OCY59" s="149"/>
      <c r="OCZ59" s="149"/>
      <c r="ODA59" s="149"/>
      <c r="ODB59" s="149"/>
      <c r="ODC59" s="149"/>
      <c r="ODD59" s="149"/>
      <c r="ODE59" s="149"/>
      <c r="ODF59" s="149"/>
      <c r="ODG59" s="149"/>
      <c r="ODH59" s="149"/>
      <c r="ODI59" s="149"/>
      <c r="ODJ59" s="149"/>
      <c r="ODK59" s="149"/>
      <c r="ODL59" s="149"/>
      <c r="ODM59" s="149"/>
      <c r="ODN59" s="149"/>
      <c r="ODO59" s="149"/>
      <c r="ODP59" s="149"/>
      <c r="ODQ59" s="149"/>
      <c r="ODR59" s="149"/>
      <c r="ODS59" s="149"/>
      <c r="ODT59" s="149"/>
      <c r="ODU59" s="149"/>
      <c r="ODV59" s="149"/>
      <c r="ODW59" s="149"/>
      <c r="ODX59" s="149"/>
      <c r="ODY59" s="149"/>
      <c r="ODZ59" s="149"/>
      <c r="OEA59" s="149"/>
      <c r="OEB59" s="149"/>
      <c r="OEC59" s="149"/>
      <c r="OED59" s="149"/>
      <c r="OEE59" s="149"/>
      <c r="OEF59" s="149"/>
      <c r="OEG59" s="149"/>
      <c r="OEH59" s="149"/>
      <c r="OEI59" s="149"/>
      <c r="OEJ59" s="149"/>
      <c r="OEK59" s="149"/>
      <c r="OEL59" s="149"/>
      <c r="OEM59" s="149"/>
      <c r="OEN59" s="149"/>
      <c r="OEO59" s="149"/>
      <c r="OEP59" s="149"/>
      <c r="OEQ59" s="149"/>
      <c r="OER59" s="149"/>
      <c r="OES59" s="149"/>
      <c r="OET59" s="149"/>
      <c r="OEU59" s="149"/>
      <c r="OEV59" s="149"/>
      <c r="OEW59" s="149"/>
      <c r="OEX59" s="149"/>
      <c r="OEY59" s="149"/>
      <c r="OEZ59" s="149"/>
      <c r="OFA59" s="149"/>
      <c r="OFB59" s="149"/>
      <c r="OFC59" s="149"/>
      <c r="OFD59" s="149"/>
      <c r="OFE59" s="149"/>
      <c r="OFF59" s="149"/>
      <c r="OFG59" s="149"/>
      <c r="OFH59" s="149"/>
      <c r="OFI59" s="149"/>
      <c r="OFJ59" s="149"/>
      <c r="OFK59" s="149"/>
      <c r="OFL59" s="149"/>
      <c r="OFM59" s="149"/>
      <c r="OFN59" s="149"/>
      <c r="OFO59" s="149"/>
      <c r="OFP59" s="149"/>
      <c r="OFQ59" s="149"/>
      <c r="OFR59" s="149"/>
      <c r="OFS59" s="149"/>
      <c r="OFT59" s="149"/>
      <c r="OFU59" s="149"/>
      <c r="OFV59" s="149"/>
      <c r="OFW59" s="149"/>
      <c r="OFX59" s="149"/>
      <c r="OFY59" s="149"/>
      <c r="OFZ59" s="149"/>
      <c r="OGA59" s="149"/>
      <c r="OGB59" s="149"/>
      <c r="OGC59" s="149"/>
      <c r="OGD59" s="149"/>
      <c r="OGE59" s="149"/>
      <c r="OGF59" s="149"/>
      <c r="OGG59" s="149"/>
      <c r="OGH59" s="149"/>
      <c r="OGI59" s="149"/>
      <c r="OGJ59" s="149"/>
      <c r="OGK59" s="149"/>
      <c r="OGL59" s="149"/>
      <c r="OGM59" s="149"/>
      <c r="OGN59" s="149"/>
      <c r="OGO59" s="149"/>
      <c r="OGP59" s="149"/>
      <c r="OGQ59" s="149"/>
      <c r="OGR59" s="149"/>
      <c r="OGS59" s="149"/>
      <c r="OGT59" s="149"/>
      <c r="OGU59" s="149"/>
      <c r="OGV59" s="149"/>
      <c r="OGW59" s="149"/>
      <c r="OGX59" s="149"/>
      <c r="OGY59" s="149"/>
      <c r="OGZ59" s="149"/>
      <c r="OHA59" s="149"/>
      <c r="OHB59" s="149"/>
      <c r="OHC59" s="149"/>
      <c r="OHD59" s="149"/>
      <c r="OHE59" s="149"/>
      <c r="OHF59" s="149"/>
      <c r="OHG59" s="149"/>
      <c r="OHH59" s="149"/>
      <c r="OHI59" s="149"/>
      <c r="OHJ59" s="149"/>
      <c r="OHK59" s="149"/>
      <c r="OHL59" s="149"/>
      <c r="OHM59" s="149"/>
      <c r="OHN59" s="149"/>
      <c r="OHO59" s="149"/>
      <c r="OHP59" s="149"/>
      <c r="OHQ59" s="149"/>
      <c r="OHR59" s="149"/>
      <c r="OHS59" s="149"/>
      <c r="OHT59" s="149"/>
      <c r="OHU59" s="149"/>
      <c r="OHV59" s="149"/>
      <c r="OHW59" s="149"/>
      <c r="OHX59" s="149"/>
      <c r="OHY59" s="149"/>
      <c r="OHZ59" s="149"/>
      <c r="OIA59" s="149"/>
      <c r="OIB59" s="149"/>
      <c r="OIC59" s="149"/>
      <c r="OID59" s="149"/>
      <c r="OIE59" s="149"/>
      <c r="OIF59" s="149"/>
      <c r="OIG59" s="149"/>
      <c r="OIH59" s="149"/>
      <c r="OII59" s="149"/>
      <c r="OIJ59" s="149"/>
      <c r="OIK59" s="149"/>
      <c r="OIL59" s="149"/>
      <c r="OIM59" s="149"/>
      <c r="OIN59" s="149"/>
      <c r="OIO59" s="149"/>
      <c r="OIP59" s="149"/>
      <c r="OIQ59" s="149"/>
      <c r="OIR59" s="149"/>
      <c r="OIS59" s="149"/>
      <c r="OIT59" s="149"/>
      <c r="OIU59" s="149"/>
      <c r="OIV59" s="149"/>
      <c r="OIW59" s="149"/>
      <c r="OIX59" s="149"/>
      <c r="OIY59" s="149"/>
      <c r="OIZ59" s="149"/>
      <c r="OJA59" s="149"/>
      <c r="OJB59" s="149"/>
      <c r="OJC59" s="149"/>
      <c r="OJD59" s="149"/>
      <c r="OJE59" s="149"/>
      <c r="OJF59" s="149"/>
      <c r="OJG59" s="149"/>
      <c r="OJH59" s="149"/>
      <c r="OJI59" s="149"/>
      <c r="OJJ59" s="149"/>
      <c r="OJK59" s="149"/>
      <c r="OJL59" s="149"/>
      <c r="OJM59" s="149"/>
      <c r="OJN59" s="149"/>
      <c r="OJO59" s="149"/>
      <c r="OJP59" s="149"/>
      <c r="OJQ59" s="149"/>
      <c r="OJR59" s="149"/>
      <c r="OJS59" s="149"/>
      <c r="OJT59" s="149"/>
      <c r="OJU59" s="149"/>
      <c r="OJV59" s="149"/>
      <c r="OJW59" s="149"/>
      <c r="OJX59" s="149"/>
      <c r="OJY59" s="149"/>
      <c r="OJZ59" s="149"/>
      <c r="OKA59" s="149"/>
      <c r="OKB59" s="149"/>
      <c r="OKC59" s="149"/>
      <c r="OKD59" s="149"/>
      <c r="OKE59" s="149"/>
      <c r="OKF59" s="149"/>
      <c r="OKG59" s="149"/>
      <c r="OKH59" s="149"/>
      <c r="OKI59" s="149"/>
      <c r="OKJ59" s="149"/>
      <c r="OKK59" s="149"/>
      <c r="OKL59" s="149"/>
      <c r="OKM59" s="149"/>
      <c r="OKN59" s="149"/>
      <c r="OKO59" s="149"/>
      <c r="OKP59" s="149"/>
      <c r="OKQ59" s="149"/>
      <c r="OKR59" s="149"/>
      <c r="OKS59" s="149"/>
      <c r="OKT59" s="149"/>
      <c r="OKU59" s="149"/>
      <c r="OKV59" s="149"/>
      <c r="OKW59" s="149"/>
      <c r="OKX59" s="149"/>
      <c r="OKY59" s="149"/>
      <c r="OKZ59" s="149"/>
      <c r="OLA59" s="149"/>
      <c r="OLB59" s="149"/>
      <c r="OLC59" s="149"/>
      <c r="OLD59" s="149"/>
      <c r="OLE59" s="149"/>
      <c r="OLF59" s="149"/>
      <c r="OLG59" s="149"/>
      <c r="OLH59" s="149"/>
      <c r="OLI59" s="149"/>
      <c r="OLJ59" s="149"/>
      <c r="OLK59" s="149"/>
      <c r="OLL59" s="149"/>
      <c r="OLM59" s="149"/>
      <c r="OLN59" s="149"/>
      <c r="OLO59" s="149"/>
      <c r="OLP59" s="149"/>
      <c r="OLQ59" s="149"/>
      <c r="OLR59" s="149"/>
      <c r="OLS59" s="149"/>
      <c r="OLT59" s="149"/>
      <c r="OLU59" s="149"/>
      <c r="OLV59" s="149"/>
      <c r="OLW59" s="149"/>
      <c r="OLX59" s="149"/>
      <c r="OLY59" s="149"/>
      <c r="OLZ59" s="149"/>
      <c r="OMA59" s="149"/>
      <c r="OMB59" s="149"/>
      <c r="OMC59" s="149"/>
      <c r="OMD59" s="149"/>
      <c r="OME59" s="149"/>
      <c r="OMF59" s="149"/>
      <c r="OMG59" s="149"/>
      <c r="OMH59" s="149"/>
      <c r="OMI59" s="149"/>
      <c r="OMJ59" s="149"/>
      <c r="OMK59" s="149"/>
      <c r="OML59" s="149"/>
      <c r="OMM59" s="149"/>
      <c r="OMN59" s="149"/>
      <c r="OMO59" s="149"/>
      <c r="OMP59" s="149"/>
      <c r="OMQ59" s="149"/>
      <c r="OMR59" s="149"/>
      <c r="OMS59" s="149"/>
      <c r="OMT59" s="149"/>
      <c r="OMU59" s="149"/>
      <c r="OMV59" s="149"/>
      <c r="OMW59" s="149"/>
      <c r="OMX59" s="149"/>
      <c r="OMY59" s="149"/>
      <c r="OMZ59" s="149"/>
      <c r="ONA59" s="149"/>
      <c r="ONB59" s="149"/>
      <c r="ONC59" s="149"/>
      <c r="OND59" s="149"/>
      <c r="ONE59" s="149"/>
      <c r="ONF59" s="149"/>
      <c r="ONG59" s="149"/>
      <c r="ONH59" s="149"/>
      <c r="ONI59" s="149"/>
      <c r="ONJ59" s="149"/>
      <c r="ONK59" s="149"/>
      <c r="ONL59" s="149"/>
      <c r="ONM59" s="149"/>
      <c r="ONN59" s="149"/>
      <c r="ONO59" s="149"/>
      <c r="ONP59" s="149"/>
      <c r="ONQ59" s="149"/>
      <c r="ONR59" s="149"/>
      <c r="ONS59" s="149"/>
      <c r="ONT59" s="149"/>
      <c r="ONU59" s="149"/>
      <c r="ONV59" s="149"/>
      <c r="ONW59" s="149"/>
      <c r="ONX59" s="149"/>
      <c r="ONY59" s="149"/>
      <c r="ONZ59" s="149"/>
      <c r="OOA59" s="149"/>
      <c r="OOB59" s="149"/>
      <c r="OOC59" s="149"/>
      <c r="OOD59" s="149"/>
      <c r="OOE59" s="149"/>
      <c r="OOF59" s="149"/>
      <c r="OOG59" s="149"/>
      <c r="OOH59" s="149"/>
      <c r="OOI59" s="149"/>
      <c r="OOJ59" s="149"/>
      <c r="OOK59" s="149"/>
      <c r="OOL59" s="149"/>
      <c r="OOM59" s="149"/>
      <c r="OON59" s="149"/>
      <c r="OOO59" s="149"/>
      <c r="OOP59" s="149"/>
      <c r="OOQ59" s="149"/>
      <c r="OOR59" s="149"/>
      <c r="OOS59" s="149"/>
      <c r="OOT59" s="149"/>
      <c r="OOU59" s="149"/>
      <c r="OOV59" s="149"/>
      <c r="OOW59" s="149"/>
      <c r="OOX59" s="149"/>
      <c r="OOY59" s="149"/>
      <c r="OOZ59" s="149"/>
      <c r="OPA59" s="149"/>
      <c r="OPB59" s="149"/>
      <c r="OPC59" s="149"/>
      <c r="OPD59" s="149"/>
      <c r="OPE59" s="149"/>
      <c r="OPF59" s="149"/>
      <c r="OPG59" s="149"/>
      <c r="OPH59" s="149"/>
      <c r="OPI59" s="149"/>
      <c r="OPJ59" s="149"/>
      <c r="OPK59" s="149"/>
      <c r="OPL59" s="149"/>
      <c r="OPM59" s="149"/>
      <c r="OPN59" s="149"/>
      <c r="OPO59" s="149"/>
      <c r="OPP59" s="149"/>
      <c r="OPQ59" s="149"/>
      <c r="OPR59" s="149"/>
      <c r="OPS59" s="149"/>
      <c r="OPT59" s="149"/>
      <c r="OPU59" s="149"/>
      <c r="OPV59" s="149"/>
      <c r="OPW59" s="149"/>
      <c r="OPX59" s="149"/>
      <c r="OPY59" s="149"/>
      <c r="OPZ59" s="149"/>
      <c r="OQA59" s="149"/>
      <c r="OQB59" s="149"/>
      <c r="OQC59" s="149"/>
      <c r="OQD59" s="149"/>
      <c r="OQE59" s="149"/>
      <c r="OQF59" s="149"/>
      <c r="OQG59" s="149"/>
      <c r="OQH59" s="149"/>
      <c r="OQI59" s="149"/>
      <c r="OQJ59" s="149"/>
      <c r="OQK59" s="149"/>
      <c r="OQL59" s="149"/>
      <c r="OQM59" s="149"/>
      <c r="OQN59" s="149"/>
      <c r="OQO59" s="149"/>
      <c r="OQP59" s="149"/>
      <c r="OQQ59" s="149"/>
      <c r="OQR59" s="149"/>
      <c r="OQS59" s="149"/>
      <c r="OQT59" s="149"/>
      <c r="OQU59" s="149"/>
      <c r="OQV59" s="149"/>
      <c r="OQW59" s="149"/>
      <c r="OQX59" s="149"/>
      <c r="OQY59" s="149"/>
      <c r="OQZ59" s="149"/>
      <c r="ORA59" s="149"/>
      <c r="ORB59" s="149"/>
      <c r="ORC59" s="149"/>
      <c r="ORD59" s="149"/>
      <c r="ORE59" s="149"/>
      <c r="ORF59" s="149"/>
      <c r="ORG59" s="149"/>
      <c r="ORH59" s="149"/>
      <c r="ORI59" s="149"/>
      <c r="ORJ59" s="149"/>
      <c r="ORK59" s="149"/>
      <c r="ORL59" s="149"/>
      <c r="ORM59" s="149"/>
      <c r="ORN59" s="149"/>
      <c r="ORO59" s="149"/>
      <c r="ORP59" s="149"/>
      <c r="ORQ59" s="149"/>
      <c r="ORR59" s="149"/>
      <c r="ORS59" s="149"/>
      <c r="ORT59" s="149"/>
      <c r="ORU59" s="149"/>
      <c r="ORV59" s="149"/>
      <c r="ORW59" s="149"/>
      <c r="ORX59" s="149"/>
      <c r="ORY59" s="149"/>
      <c r="ORZ59" s="149"/>
      <c r="OSA59" s="149"/>
      <c r="OSB59" s="149"/>
      <c r="OSC59" s="149"/>
      <c r="OSD59" s="149"/>
      <c r="OSE59" s="149"/>
      <c r="OSF59" s="149"/>
      <c r="OSG59" s="149"/>
      <c r="OSH59" s="149"/>
      <c r="OSI59" s="149"/>
      <c r="OSJ59" s="149"/>
      <c r="OSK59" s="149"/>
      <c r="OSL59" s="149"/>
      <c r="OSM59" s="149"/>
      <c r="OSN59" s="149"/>
      <c r="OSO59" s="149"/>
      <c r="OSP59" s="149"/>
      <c r="OSQ59" s="149"/>
      <c r="OSR59" s="149"/>
      <c r="OSS59" s="149"/>
      <c r="OST59" s="149"/>
      <c r="OSU59" s="149"/>
      <c r="OSV59" s="149"/>
      <c r="OSW59" s="149"/>
      <c r="OSX59" s="149"/>
      <c r="OSY59" s="149"/>
      <c r="OSZ59" s="149"/>
      <c r="OTA59" s="149"/>
      <c r="OTB59" s="149"/>
      <c r="OTC59" s="149"/>
      <c r="OTD59" s="149"/>
      <c r="OTE59" s="149"/>
      <c r="OTF59" s="149"/>
      <c r="OTG59" s="149"/>
      <c r="OTH59" s="149"/>
      <c r="OTI59" s="149"/>
      <c r="OTJ59" s="149"/>
      <c r="OTK59" s="149"/>
      <c r="OTL59" s="149"/>
      <c r="OTM59" s="149"/>
      <c r="OTN59" s="149"/>
      <c r="OTO59" s="149"/>
      <c r="OTP59" s="149"/>
      <c r="OTQ59" s="149"/>
      <c r="OTR59" s="149"/>
      <c r="OTS59" s="149"/>
      <c r="OTT59" s="149"/>
      <c r="OTU59" s="149"/>
      <c r="OTV59" s="149"/>
      <c r="OTW59" s="149"/>
      <c r="OTX59" s="149"/>
      <c r="OTY59" s="149"/>
      <c r="OTZ59" s="149"/>
      <c r="OUA59" s="149"/>
      <c r="OUB59" s="149"/>
      <c r="OUC59" s="149"/>
      <c r="OUD59" s="149"/>
      <c r="OUE59" s="149"/>
      <c r="OUF59" s="149"/>
      <c r="OUG59" s="149"/>
      <c r="OUH59" s="149"/>
      <c r="OUI59" s="149"/>
      <c r="OUJ59" s="149"/>
      <c r="OUK59" s="149"/>
      <c r="OUL59" s="149"/>
      <c r="OUM59" s="149"/>
      <c r="OUN59" s="149"/>
      <c r="OUO59" s="149"/>
      <c r="OUP59" s="149"/>
      <c r="OUQ59" s="149"/>
      <c r="OUR59" s="149"/>
      <c r="OUS59" s="149"/>
      <c r="OUT59" s="149"/>
      <c r="OUU59" s="149"/>
      <c r="OUV59" s="149"/>
      <c r="OUW59" s="149"/>
      <c r="OUX59" s="149"/>
      <c r="OUY59" s="149"/>
      <c r="OUZ59" s="149"/>
      <c r="OVA59" s="149"/>
      <c r="OVB59" s="149"/>
      <c r="OVC59" s="149"/>
      <c r="OVD59" s="149"/>
      <c r="OVE59" s="149"/>
      <c r="OVF59" s="149"/>
      <c r="OVG59" s="149"/>
      <c r="OVH59" s="149"/>
      <c r="OVI59" s="149"/>
      <c r="OVJ59" s="149"/>
      <c r="OVK59" s="149"/>
      <c r="OVL59" s="149"/>
      <c r="OVM59" s="149"/>
      <c r="OVN59" s="149"/>
      <c r="OVO59" s="149"/>
      <c r="OVP59" s="149"/>
      <c r="OVQ59" s="149"/>
      <c r="OVR59" s="149"/>
      <c r="OVS59" s="149"/>
      <c r="OVT59" s="149"/>
      <c r="OVU59" s="149"/>
      <c r="OVV59" s="149"/>
      <c r="OVW59" s="149"/>
      <c r="OVX59" s="149"/>
      <c r="OVY59" s="149"/>
      <c r="OVZ59" s="149"/>
      <c r="OWA59" s="149"/>
      <c r="OWB59" s="149"/>
      <c r="OWC59" s="149"/>
      <c r="OWD59" s="149"/>
      <c r="OWE59" s="149"/>
      <c r="OWF59" s="149"/>
      <c r="OWG59" s="149"/>
      <c r="OWH59" s="149"/>
      <c r="OWI59" s="149"/>
      <c r="OWJ59" s="149"/>
      <c r="OWK59" s="149"/>
      <c r="OWL59" s="149"/>
      <c r="OWM59" s="149"/>
      <c r="OWN59" s="149"/>
      <c r="OWO59" s="149"/>
      <c r="OWP59" s="149"/>
      <c r="OWQ59" s="149"/>
      <c r="OWR59" s="149"/>
      <c r="OWS59" s="149"/>
      <c r="OWT59" s="149"/>
      <c r="OWU59" s="149"/>
      <c r="OWV59" s="149"/>
      <c r="OWW59" s="149"/>
      <c r="OWX59" s="149"/>
      <c r="OWY59" s="149"/>
      <c r="OWZ59" s="149"/>
      <c r="OXA59" s="149"/>
      <c r="OXB59" s="149"/>
      <c r="OXC59" s="149"/>
      <c r="OXD59" s="149"/>
      <c r="OXE59" s="149"/>
      <c r="OXF59" s="149"/>
      <c r="OXG59" s="149"/>
      <c r="OXH59" s="149"/>
      <c r="OXI59" s="149"/>
      <c r="OXJ59" s="149"/>
      <c r="OXK59" s="149"/>
      <c r="OXL59" s="149"/>
      <c r="OXM59" s="149"/>
      <c r="OXN59" s="149"/>
      <c r="OXO59" s="149"/>
      <c r="OXP59" s="149"/>
      <c r="OXQ59" s="149"/>
      <c r="OXR59" s="149"/>
      <c r="OXS59" s="149"/>
      <c r="OXT59" s="149"/>
      <c r="OXU59" s="149"/>
      <c r="OXV59" s="149"/>
      <c r="OXW59" s="149"/>
      <c r="OXX59" s="149"/>
      <c r="OXY59" s="149"/>
      <c r="OXZ59" s="149"/>
      <c r="OYA59" s="149"/>
      <c r="OYB59" s="149"/>
      <c r="OYC59" s="149"/>
      <c r="OYD59" s="149"/>
      <c r="OYE59" s="149"/>
      <c r="OYF59" s="149"/>
      <c r="OYG59" s="149"/>
      <c r="OYH59" s="149"/>
      <c r="OYI59" s="149"/>
      <c r="OYJ59" s="149"/>
      <c r="OYK59" s="149"/>
      <c r="OYL59" s="149"/>
      <c r="OYM59" s="149"/>
      <c r="OYN59" s="149"/>
      <c r="OYO59" s="149"/>
      <c r="OYP59" s="149"/>
      <c r="OYQ59" s="149"/>
      <c r="OYR59" s="149"/>
      <c r="OYS59" s="149"/>
      <c r="OYT59" s="149"/>
      <c r="OYU59" s="149"/>
      <c r="OYV59" s="149"/>
      <c r="OYW59" s="149"/>
      <c r="OYX59" s="149"/>
      <c r="OYY59" s="149"/>
      <c r="OYZ59" s="149"/>
      <c r="OZA59" s="149"/>
      <c r="OZB59" s="149"/>
      <c r="OZC59" s="149"/>
      <c r="OZD59" s="149"/>
      <c r="OZE59" s="149"/>
      <c r="OZF59" s="149"/>
      <c r="OZG59" s="149"/>
      <c r="OZH59" s="149"/>
      <c r="OZI59" s="149"/>
      <c r="OZJ59" s="149"/>
      <c r="OZK59" s="149"/>
      <c r="OZL59" s="149"/>
      <c r="OZM59" s="149"/>
      <c r="OZN59" s="149"/>
      <c r="OZO59" s="149"/>
      <c r="OZP59" s="149"/>
      <c r="OZQ59" s="149"/>
      <c r="OZR59" s="149"/>
      <c r="OZS59" s="149"/>
      <c r="OZT59" s="149"/>
      <c r="OZU59" s="149"/>
      <c r="OZV59" s="149"/>
      <c r="OZW59" s="149"/>
      <c r="OZX59" s="149"/>
      <c r="OZY59" s="149"/>
      <c r="OZZ59" s="149"/>
      <c r="PAA59" s="149"/>
      <c r="PAB59" s="149"/>
      <c r="PAC59" s="149"/>
      <c r="PAD59" s="149"/>
      <c r="PAE59" s="149"/>
      <c r="PAF59" s="149"/>
      <c r="PAG59" s="149"/>
      <c r="PAH59" s="149"/>
      <c r="PAI59" s="149"/>
      <c r="PAJ59" s="149"/>
      <c r="PAK59" s="149"/>
      <c r="PAL59" s="149"/>
      <c r="PAM59" s="149"/>
      <c r="PAN59" s="149"/>
      <c r="PAO59" s="149"/>
      <c r="PAP59" s="149"/>
      <c r="PAQ59" s="149"/>
      <c r="PAR59" s="149"/>
      <c r="PAS59" s="149"/>
      <c r="PAT59" s="149"/>
      <c r="PAU59" s="149"/>
      <c r="PAV59" s="149"/>
      <c r="PAW59" s="149"/>
      <c r="PAX59" s="149"/>
      <c r="PAY59" s="149"/>
      <c r="PAZ59" s="149"/>
      <c r="PBA59" s="149"/>
      <c r="PBB59" s="149"/>
      <c r="PBC59" s="149"/>
      <c r="PBD59" s="149"/>
      <c r="PBE59" s="149"/>
      <c r="PBF59" s="149"/>
      <c r="PBG59" s="149"/>
      <c r="PBH59" s="149"/>
      <c r="PBI59" s="149"/>
      <c r="PBJ59" s="149"/>
      <c r="PBK59" s="149"/>
      <c r="PBL59" s="149"/>
      <c r="PBM59" s="149"/>
      <c r="PBN59" s="149"/>
      <c r="PBO59" s="149"/>
      <c r="PBP59" s="149"/>
      <c r="PBQ59" s="149"/>
      <c r="PBR59" s="149"/>
      <c r="PBS59" s="149"/>
      <c r="PBT59" s="149"/>
      <c r="PBU59" s="149"/>
      <c r="PBV59" s="149"/>
      <c r="PBW59" s="149"/>
      <c r="PBX59" s="149"/>
      <c r="PBY59" s="149"/>
      <c r="PBZ59" s="149"/>
      <c r="PCA59" s="149"/>
      <c r="PCB59" s="149"/>
      <c r="PCC59" s="149"/>
      <c r="PCD59" s="149"/>
      <c r="PCE59" s="149"/>
      <c r="PCF59" s="149"/>
      <c r="PCG59" s="149"/>
      <c r="PCH59" s="149"/>
      <c r="PCI59" s="149"/>
      <c r="PCJ59" s="149"/>
      <c r="PCK59" s="149"/>
      <c r="PCL59" s="149"/>
      <c r="PCM59" s="149"/>
      <c r="PCN59" s="149"/>
      <c r="PCO59" s="149"/>
      <c r="PCP59" s="149"/>
      <c r="PCQ59" s="149"/>
      <c r="PCR59" s="149"/>
      <c r="PCS59" s="149"/>
      <c r="PCT59" s="149"/>
      <c r="PCU59" s="149"/>
      <c r="PCV59" s="149"/>
      <c r="PCW59" s="149"/>
      <c r="PCX59" s="149"/>
      <c r="PCY59" s="149"/>
      <c r="PCZ59" s="149"/>
      <c r="PDA59" s="149"/>
      <c r="PDB59" s="149"/>
      <c r="PDC59" s="149"/>
      <c r="PDD59" s="149"/>
      <c r="PDE59" s="149"/>
      <c r="PDF59" s="149"/>
      <c r="PDG59" s="149"/>
      <c r="PDH59" s="149"/>
      <c r="PDI59" s="149"/>
      <c r="PDJ59" s="149"/>
      <c r="PDK59" s="149"/>
      <c r="PDL59" s="149"/>
      <c r="PDM59" s="149"/>
      <c r="PDN59" s="149"/>
      <c r="PDO59" s="149"/>
      <c r="PDP59" s="149"/>
      <c r="PDQ59" s="149"/>
      <c r="PDR59" s="149"/>
      <c r="PDS59" s="149"/>
      <c r="PDT59" s="149"/>
      <c r="PDU59" s="149"/>
      <c r="PDV59" s="149"/>
      <c r="PDW59" s="149"/>
      <c r="PDX59" s="149"/>
      <c r="PDY59" s="149"/>
      <c r="PDZ59" s="149"/>
      <c r="PEA59" s="149"/>
      <c r="PEB59" s="149"/>
      <c r="PEC59" s="149"/>
      <c r="PED59" s="149"/>
      <c r="PEE59" s="149"/>
      <c r="PEF59" s="149"/>
      <c r="PEG59" s="149"/>
      <c r="PEH59" s="149"/>
      <c r="PEI59" s="149"/>
      <c r="PEJ59" s="149"/>
      <c r="PEK59" s="149"/>
      <c r="PEL59" s="149"/>
      <c r="PEM59" s="149"/>
      <c r="PEN59" s="149"/>
      <c r="PEO59" s="149"/>
      <c r="PEP59" s="149"/>
      <c r="PEQ59" s="149"/>
      <c r="PER59" s="149"/>
      <c r="PES59" s="149"/>
      <c r="PET59" s="149"/>
      <c r="PEU59" s="149"/>
      <c r="PEV59" s="149"/>
      <c r="PEW59" s="149"/>
      <c r="PEX59" s="149"/>
      <c r="PEY59" s="149"/>
      <c r="PEZ59" s="149"/>
      <c r="PFA59" s="149"/>
      <c r="PFB59" s="149"/>
      <c r="PFC59" s="149"/>
      <c r="PFD59" s="149"/>
      <c r="PFE59" s="149"/>
      <c r="PFF59" s="149"/>
      <c r="PFG59" s="149"/>
      <c r="PFH59" s="149"/>
      <c r="PFI59" s="149"/>
      <c r="PFJ59" s="149"/>
      <c r="PFK59" s="149"/>
      <c r="PFL59" s="149"/>
      <c r="PFM59" s="149"/>
      <c r="PFN59" s="149"/>
      <c r="PFO59" s="149"/>
      <c r="PFP59" s="149"/>
      <c r="PFQ59" s="149"/>
      <c r="PFR59" s="149"/>
      <c r="PFS59" s="149"/>
      <c r="PFT59" s="149"/>
      <c r="PFU59" s="149"/>
      <c r="PFV59" s="149"/>
      <c r="PFW59" s="149"/>
      <c r="PFX59" s="149"/>
      <c r="PFY59" s="149"/>
      <c r="PFZ59" s="149"/>
      <c r="PGA59" s="149"/>
      <c r="PGB59" s="149"/>
      <c r="PGC59" s="149"/>
      <c r="PGD59" s="149"/>
      <c r="PGE59" s="149"/>
      <c r="PGF59" s="149"/>
      <c r="PGG59" s="149"/>
      <c r="PGH59" s="149"/>
      <c r="PGI59" s="149"/>
      <c r="PGJ59" s="149"/>
      <c r="PGK59" s="149"/>
      <c r="PGL59" s="149"/>
      <c r="PGM59" s="149"/>
      <c r="PGN59" s="149"/>
      <c r="PGO59" s="149"/>
      <c r="PGP59" s="149"/>
      <c r="PGQ59" s="149"/>
      <c r="PGR59" s="149"/>
      <c r="PGS59" s="149"/>
      <c r="PGT59" s="149"/>
      <c r="PGU59" s="149"/>
      <c r="PGV59" s="149"/>
      <c r="PGW59" s="149"/>
      <c r="PGX59" s="149"/>
      <c r="PGY59" s="149"/>
      <c r="PGZ59" s="149"/>
      <c r="PHA59" s="149"/>
      <c r="PHB59" s="149"/>
      <c r="PHC59" s="149"/>
      <c r="PHD59" s="149"/>
      <c r="PHE59" s="149"/>
      <c r="PHF59" s="149"/>
      <c r="PHG59" s="149"/>
      <c r="PHH59" s="149"/>
      <c r="PHI59" s="149"/>
      <c r="PHJ59" s="149"/>
      <c r="PHK59" s="149"/>
      <c r="PHL59" s="149"/>
      <c r="PHM59" s="149"/>
      <c r="PHN59" s="149"/>
      <c r="PHO59" s="149"/>
      <c r="PHP59" s="149"/>
      <c r="PHQ59" s="149"/>
      <c r="PHR59" s="149"/>
      <c r="PHS59" s="149"/>
      <c r="PHT59" s="149"/>
      <c r="PHU59" s="149"/>
      <c r="PHV59" s="149"/>
      <c r="PHW59" s="149"/>
      <c r="PHX59" s="149"/>
      <c r="PHY59" s="149"/>
      <c r="PHZ59" s="149"/>
      <c r="PIA59" s="149"/>
      <c r="PIB59" s="149"/>
      <c r="PIC59" s="149"/>
      <c r="PID59" s="149"/>
      <c r="PIE59" s="149"/>
      <c r="PIF59" s="149"/>
      <c r="PIG59" s="149"/>
      <c r="PIH59" s="149"/>
      <c r="PII59" s="149"/>
      <c r="PIJ59" s="149"/>
      <c r="PIK59" s="149"/>
      <c r="PIL59" s="149"/>
      <c r="PIM59" s="149"/>
      <c r="PIN59" s="149"/>
      <c r="PIO59" s="149"/>
      <c r="PIP59" s="149"/>
      <c r="PIQ59" s="149"/>
      <c r="PIR59" s="149"/>
      <c r="PIS59" s="149"/>
      <c r="PIT59" s="149"/>
      <c r="PIU59" s="149"/>
      <c r="PIV59" s="149"/>
      <c r="PIW59" s="149"/>
      <c r="PIX59" s="149"/>
      <c r="PIY59" s="149"/>
      <c r="PIZ59" s="149"/>
      <c r="PJA59" s="149"/>
      <c r="PJB59" s="149"/>
      <c r="PJC59" s="149"/>
      <c r="PJD59" s="149"/>
      <c r="PJE59" s="149"/>
      <c r="PJF59" s="149"/>
      <c r="PJG59" s="149"/>
      <c r="PJH59" s="149"/>
      <c r="PJI59" s="149"/>
      <c r="PJJ59" s="149"/>
      <c r="PJK59" s="149"/>
      <c r="PJL59" s="149"/>
      <c r="PJM59" s="149"/>
      <c r="PJN59" s="149"/>
      <c r="PJO59" s="149"/>
      <c r="PJP59" s="149"/>
      <c r="PJQ59" s="149"/>
      <c r="PJR59" s="149"/>
      <c r="PJS59" s="149"/>
      <c r="PJT59" s="149"/>
      <c r="PJU59" s="149"/>
      <c r="PJV59" s="149"/>
      <c r="PJW59" s="149"/>
      <c r="PJX59" s="149"/>
      <c r="PJY59" s="149"/>
      <c r="PJZ59" s="149"/>
      <c r="PKA59" s="149"/>
      <c r="PKB59" s="149"/>
      <c r="PKC59" s="149"/>
      <c r="PKD59" s="149"/>
      <c r="PKE59" s="149"/>
      <c r="PKF59" s="149"/>
      <c r="PKG59" s="149"/>
      <c r="PKH59" s="149"/>
      <c r="PKI59" s="149"/>
      <c r="PKJ59" s="149"/>
      <c r="PKK59" s="149"/>
      <c r="PKL59" s="149"/>
      <c r="PKM59" s="149"/>
      <c r="PKN59" s="149"/>
      <c r="PKO59" s="149"/>
      <c r="PKP59" s="149"/>
      <c r="PKQ59" s="149"/>
      <c r="PKR59" s="149"/>
      <c r="PKS59" s="149"/>
      <c r="PKT59" s="149"/>
      <c r="PKU59" s="149"/>
      <c r="PKV59" s="149"/>
      <c r="PKW59" s="149"/>
      <c r="PKX59" s="149"/>
      <c r="PKY59" s="149"/>
      <c r="PKZ59" s="149"/>
      <c r="PLA59" s="149"/>
      <c r="PLB59" s="149"/>
      <c r="PLC59" s="149"/>
      <c r="PLD59" s="149"/>
      <c r="PLE59" s="149"/>
      <c r="PLF59" s="149"/>
      <c r="PLG59" s="149"/>
      <c r="PLH59" s="149"/>
      <c r="PLI59" s="149"/>
      <c r="PLJ59" s="149"/>
      <c r="PLK59" s="149"/>
      <c r="PLL59" s="149"/>
      <c r="PLM59" s="149"/>
      <c r="PLN59" s="149"/>
      <c r="PLO59" s="149"/>
      <c r="PLP59" s="149"/>
      <c r="PLQ59" s="149"/>
      <c r="PLR59" s="149"/>
      <c r="PLS59" s="149"/>
      <c r="PLT59" s="149"/>
      <c r="PLU59" s="149"/>
      <c r="PLV59" s="149"/>
      <c r="PLW59" s="149"/>
      <c r="PLX59" s="149"/>
      <c r="PLY59" s="149"/>
      <c r="PLZ59" s="149"/>
      <c r="PMA59" s="149"/>
      <c r="PMB59" s="149"/>
      <c r="PMC59" s="149"/>
      <c r="PMD59" s="149"/>
      <c r="PME59" s="149"/>
      <c r="PMF59" s="149"/>
      <c r="PMG59" s="149"/>
      <c r="PMH59" s="149"/>
      <c r="PMI59" s="149"/>
      <c r="PMJ59" s="149"/>
      <c r="PMK59" s="149"/>
      <c r="PML59" s="149"/>
      <c r="PMM59" s="149"/>
      <c r="PMN59" s="149"/>
      <c r="PMO59" s="149"/>
      <c r="PMP59" s="149"/>
      <c r="PMQ59" s="149"/>
      <c r="PMR59" s="149"/>
      <c r="PMS59" s="149"/>
      <c r="PMT59" s="149"/>
      <c r="PMU59" s="149"/>
      <c r="PMV59" s="149"/>
      <c r="PMW59" s="149"/>
      <c r="PMX59" s="149"/>
      <c r="PMY59" s="149"/>
      <c r="PMZ59" s="149"/>
      <c r="PNA59" s="149"/>
      <c r="PNB59" s="149"/>
      <c r="PNC59" s="149"/>
      <c r="PND59" s="149"/>
      <c r="PNE59" s="149"/>
      <c r="PNF59" s="149"/>
      <c r="PNG59" s="149"/>
      <c r="PNH59" s="149"/>
      <c r="PNI59" s="149"/>
      <c r="PNJ59" s="149"/>
      <c r="PNK59" s="149"/>
      <c r="PNL59" s="149"/>
      <c r="PNM59" s="149"/>
      <c r="PNN59" s="149"/>
      <c r="PNO59" s="149"/>
      <c r="PNP59" s="149"/>
      <c r="PNQ59" s="149"/>
      <c r="PNR59" s="149"/>
      <c r="PNS59" s="149"/>
      <c r="PNT59" s="149"/>
      <c r="PNU59" s="149"/>
      <c r="PNV59" s="149"/>
      <c r="PNW59" s="149"/>
      <c r="PNX59" s="149"/>
      <c r="PNY59" s="149"/>
      <c r="PNZ59" s="149"/>
      <c r="POA59" s="149"/>
      <c r="POB59" s="149"/>
      <c r="POC59" s="149"/>
      <c r="POD59" s="149"/>
      <c r="POE59" s="149"/>
      <c r="POF59" s="149"/>
      <c r="POG59" s="149"/>
      <c r="POH59" s="149"/>
      <c r="POI59" s="149"/>
      <c r="POJ59" s="149"/>
      <c r="POK59" s="149"/>
      <c r="POL59" s="149"/>
      <c r="POM59" s="149"/>
      <c r="PON59" s="149"/>
      <c r="POO59" s="149"/>
      <c r="POP59" s="149"/>
      <c r="POQ59" s="149"/>
      <c r="POR59" s="149"/>
      <c r="POS59" s="149"/>
      <c r="POT59" s="149"/>
      <c r="POU59" s="149"/>
      <c r="POV59" s="149"/>
      <c r="POW59" s="149"/>
      <c r="POX59" s="149"/>
      <c r="POY59" s="149"/>
      <c r="POZ59" s="149"/>
      <c r="PPA59" s="149"/>
      <c r="PPB59" s="149"/>
      <c r="PPC59" s="149"/>
      <c r="PPD59" s="149"/>
      <c r="PPE59" s="149"/>
      <c r="PPF59" s="149"/>
      <c r="PPG59" s="149"/>
      <c r="PPH59" s="149"/>
      <c r="PPI59" s="149"/>
      <c r="PPJ59" s="149"/>
      <c r="PPK59" s="149"/>
      <c r="PPL59" s="149"/>
      <c r="PPM59" s="149"/>
      <c r="PPN59" s="149"/>
      <c r="PPO59" s="149"/>
      <c r="PPP59" s="149"/>
      <c r="PPQ59" s="149"/>
      <c r="PPR59" s="149"/>
      <c r="PPS59" s="149"/>
      <c r="PPT59" s="149"/>
      <c r="PPU59" s="149"/>
      <c r="PPV59" s="149"/>
      <c r="PPW59" s="149"/>
      <c r="PPX59" s="149"/>
      <c r="PPY59" s="149"/>
      <c r="PPZ59" s="149"/>
      <c r="PQA59" s="149"/>
      <c r="PQB59" s="149"/>
      <c r="PQC59" s="149"/>
      <c r="PQD59" s="149"/>
      <c r="PQE59" s="149"/>
      <c r="PQF59" s="149"/>
      <c r="PQG59" s="149"/>
      <c r="PQH59" s="149"/>
      <c r="PQI59" s="149"/>
      <c r="PQJ59" s="149"/>
      <c r="PQK59" s="149"/>
      <c r="PQL59" s="149"/>
      <c r="PQM59" s="149"/>
      <c r="PQN59" s="149"/>
      <c r="PQO59" s="149"/>
      <c r="PQP59" s="149"/>
      <c r="PQQ59" s="149"/>
      <c r="PQR59" s="149"/>
      <c r="PQS59" s="149"/>
      <c r="PQT59" s="149"/>
      <c r="PQU59" s="149"/>
      <c r="PQV59" s="149"/>
      <c r="PQW59" s="149"/>
      <c r="PQX59" s="149"/>
      <c r="PQY59" s="149"/>
      <c r="PQZ59" s="149"/>
      <c r="PRA59" s="149"/>
      <c r="PRB59" s="149"/>
      <c r="PRC59" s="149"/>
      <c r="PRD59" s="149"/>
      <c r="PRE59" s="149"/>
      <c r="PRF59" s="149"/>
      <c r="PRG59" s="149"/>
      <c r="PRH59" s="149"/>
      <c r="PRI59" s="149"/>
      <c r="PRJ59" s="149"/>
      <c r="PRK59" s="149"/>
      <c r="PRL59" s="149"/>
      <c r="PRM59" s="149"/>
      <c r="PRN59" s="149"/>
      <c r="PRO59" s="149"/>
      <c r="PRP59" s="149"/>
      <c r="PRQ59" s="149"/>
      <c r="PRR59" s="149"/>
      <c r="PRS59" s="149"/>
      <c r="PRT59" s="149"/>
      <c r="PRU59" s="149"/>
      <c r="PRV59" s="149"/>
      <c r="PRW59" s="149"/>
      <c r="PRX59" s="149"/>
      <c r="PRY59" s="149"/>
      <c r="PRZ59" s="149"/>
      <c r="PSA59" s="149"/>
      <c r="PSB59" s="149"/>
      <c r="PSC59" s="149"/>
      <c r="PSD59" s="149"/>
      <c r="PSE59" s="149"/>
      <c r="PSF59" s="149"/>
      <c r="PSG59" s="149"/>
      <c r="PSH59" s="149"/>
      <c r="PSI59" s="149"/>
      <c r="PSJ59" s="149"/>
      <c r="PSK59" s="149"/>
      <c r="PSL59" s="149"/>
      <c r="PSM59" s="149"/>
      <c r="PSN59" s="149"/>
      <c r="PSO59" s="149"/>
      <c r="PSP59" s="149"/>
      <c r="PSQ59" s="149"/>
      <c r="PSR59" s="149"/>
      <c r="PSS59" s="149"/>
      <c r="PST59" s="149"/>
      <c r="PSU59" s="149"/>
      <c r="PSV59" s="149"/>
      <c r="PSW59" s="149"/>
      <c r="PSX59" s="149"/>
      <c r="PSY59" s="149"/>
      <c r="PSZ59" s="149"/>
      <c r="PTA59" s="149"/>
      <c r="PTB59" s="149"/>
      <c r="PTC59" s="149"/>
      <c r="PTD59" s="149"/>
      <c r="PTE59" s="149"/>
      <c r="PTF59" s="149"/>
      <c r="PTG59" s="149"/>
      <c r="PTH59" s="149"/>
      <c r="PTI59" s="149"/>
      <c r="PTJ59" s="149"/>
      <c r="PTK59" s="149"/>
      <c r="PTL59" s="149"/>
      <c r="PTM59" s="149"/>
      <c r="PTN59" s="149"/>
      <c r="PTO59" s="149"/>
      <c r="PTP59" s="149"/>
      <c r="PTQ59" s="149"/>
      <c r="PTR59" s="149"/>
      <c r="PTS59" s="149"/>
      <c r="PTT59" s="149"/>
      <c r="PTU59" s="149"/>
      <c r="PTV59" s="149"/>
      <c r="PTW59" s="149"/>
      <c r="PTX59" s="149"/>
      <c r="PTY59" s="149"/>
      <c r="PTZ59" s="149"/>
      <c r="PUA59" s="149"/>
      <c r="PUB59" s="149"/>
      <c r="PUC59" s="149"/>
      <c r="PUD59" s="149"/>
      <c r="PUE59" s="149"/>
      <c r="PUF59" s="149"/>
      <c r="PUG59" s="149"/>
      <c r="PUH59" s="149"/>
      <c r="PUI59" s="149"/>
      <c r="PUJ59" s="149"/>
      <c r="PUK59" s="149"/>
      <c r="PUL59" s="149"/>
      <c r="PUM59" s="149"/>
      <c r="PUN59" s="149"/>
      <c r="PUO59" s="149"/>
      <c r="PUP59" s="149"/>
      <c r="PUQ59" s="149"/>
      <c r="PUR59" s="149"/>
      <c r="PUS59" s="149"/>
      <c r="PUT59" s="149"/>
      <c r="PUU59" s="149"/>
      <c r="PUV59" s="149"/>
      <c r="PUW59" s="149"/>
      <c r="PUX59" s="149"/>
      <c r="PUY59" s="149"/>
      <c r="PUZ59" s="149"/>
      <c r="PVA59" s="149"/>
      <c r="PVB59" s="149"/>
      <c r="PVC59" s="149"/>
      <c r="PVD59" s="149"/>
      <c r="PVE59" s="149"/>
      <c r="PVF59" s="149"/>
      <c r="PVG59" s="149"/>
      <c r="PVH59" s="149"/>
      <c r="PVI59" s="149"/>
      <c r="PVJ59" s="149"/>
      <c r="PVK59" s="149"/>
      <c r="PVL59" s="149"/>
      <c r="PVM59" s="149"/>
      <c r="PVN59" s="149"/>
      <c r="PVO59" s="149"/>
      <c r="PVP59" s="149"/>
      <c r="PVQ59" s="149"/>
      <c r="PVR59" s="149"/>
      <c r="PVS59" s="149"/>
      <c r="PVT59" s="149"/>
      <c r="PVU59" s="149"/>
      <c r="PVV59" s="149"/>
      <c r="PVW59" s="149"/>
      <c r="PVX59" s="149"/>
      <c r="PVY59" s="149"/>
      <c r="PVZ59" s="149"/>
      <c r="PWA59" s="149"/>
      <c r="PWB59" s="149"/>
      <c r="PWC59" s="149"/>
      <c r="PWD59" s="149"/>
      <c r="PWE59" s="149"/>
      <c r="PWF59" s="149"/>
      <c r="PWG59" s="149"/>
      <c r="PWH59" s="149"/>
      <c r="PWI59" s="149"/>
      <c r="PWJ59" s="149"/>
      <c r="PWK59" s="149"/>
      <c r="PWL59" s="149"/>
      <c r="PWM59" s="149"/>
      <c r="PWN59" s="149"/>
      <c r="PWO59" s="149"/>
      <c r="PWP59" s="149"/>
      <c r="PWQ59" s="149"/>
      <c r="PWR59" s="149"/>
      <c r="PWS59" s="149"/>
      <c r="PWT59" s="149"/>
      <c r="PWU59" s="149"/>
      <c r="PWV59" s="149"/>
      <c r="PWW59" s="149"/>
      <c r="PWX59" s="149"/>
      <c r="PWY59" s="149"/>
      <c r="PWZ59" s="149"/>
      <c r="PXA59" s="149"/>
      <c r="PXB59" s="149"/>
      <c r="PXC59" s="149"/>
      <c r="PXD59" s="149"/>
      <c r="PXE59" s="149"/>
      <c r="PXF59" s="149"/>
      <c r="PXG59" s="149"/>
      <c r="PXH59" s="149"/>
      <c r="PXI59" s="149"/>
      <c r="PXJ59" s="149"/>
      <c r="PXK59" s="149"/>
      <c r="PXL59" s="149"/>
      <c r="PXM59" s="149"/>
      <c r="PXN59" s="149"/>
      <c r="PXO59" s="149"/>
      <c r="PXP59" s="149"/>
      <c r="PXQ59" s="149"/>
      <c r="PXR59" s="149"/>
      <c r="PXS59" s="149"/>
      <c r="PXT59" s="149"/>
      <c r="PXU59" s="149"/>
      <c r="PXV59" s="149"/>
      <c r="PXW59" s="149"/>
      <c r="PXX59" s="149"/>
      <c r="PXY59" s="149"/>
      <c r="PXZ59" s="149"/>
      <c r="PYA59" s="149"/>
      <c r="PYB59" s="149"/>
      <c r="PYC59" s="149"/>
      <c r="PYD59" s="149"/>
      <c r="PYE59" s="149"/>
      <c r="PYF59" s="149"/>
      <c r="PYG59" s="149"/>
      <c r="PYH59" s="149"/>
      <c r="PYI59" s="149"/>
      <c r="PYJ59" s="149"/>
      <c r="PYK59" s="149"/>
      <c r="PYL59" s="149"/>
      <c r="PYM59" s="149"/>
      <c r="PYN59" s="149"/>
      <c r="PYO59" s="149"/>
      <c r="PYP59" s="149"/>
      <c r="PYQ59" s="149"/>
      <c r="PYR59" s="149"/>
      <c r="PYS59" s="149"/>
      <c r="PYT59" s="149"/>
      <c r="PYU59" s="149"/>
      <c r="PYV59" s="149"/>
      <c r="PYW59" s="149"/>
      <c r="PYX59" s="149"/>
      <c r="PYY59" s="149"/>
      <c r="PYZ59" s="149"/>
      <c r="PZA59" s="149"/>
      <c r="PZB59" s="149"/>
      <c r="PZC59" s="149"/>
      <c r="PZD59" s="149"/>
      <c r="PZE59" s="149"/>
      <c r="PZF59" s="149"/>
      <c r="PZG59" s="149"/>
      <c r="PZH59" s="149"/>
      <c r="PZI59" s="149"/>
      <c r="PZJ59" s="149"/>
      <c r="PZK59" s="149"/>
      <c r="PZL59" s="149"/>
      <c r="PZM59" s="149"/>
      <c r="PZN59" s="149"/>
      <c r="PZO59" s="149"/>
      <c r="PZP59" s="149"/>
      <c r="PZQ59" s="149"/>
      <c r="PZR59" s="149"/>
      <c r="PZS59" s="149"/>
      <c r="PZT59" s="149"/>
      <c r="PZU59" s="149"/>
      <c r="PZV59" s="149"/>
      <c r="PZW59" s="149"/>
      <c r="PZX59" s="149"/>
      <c r="PZY59" s="149"/>
      <c r="PZZ59" s="149"/>
      <c r="QAA59" s="149"/>
      <c r="QAB59" s="149"/>
      <c r="QAC59" s="149"/>
      <c r="QAD59" s="149"/>
      <c r="QAE59" s="149"/>
      <c r="QAF59" s="149"/>
      <c r="QAG59" s="149"/>
      <c r="QAH59" s="149"/>
      <c r="QAI59" s="149"/>
      <c r="QAJ59" s="149"/>
      <c r="QAK59" s="149"/>
      <c r="QAL59" s="149"/>
      <c r="QAM59" s="149"/>
      <c r="QAN59" s="149"/>
      <c r="QAO59" s="149"/>
      <c r="QAP59" s="149"/>
      <c r="QAQ59" s="149"/>
      <c r="QAR59" s="149"/>
      <c r="QAS59" s="149"/>
      <c r="QAT59" s="149"/>
      <c r="QAU59" s="149"/>
      <c r="QAV59" s="149"/>
      <c r="QAW59" s="149"/>
      <c r="QAX59" s="149"/>
      <c r="QAY59" s="149"/>
      <c r="QAZ59" s="149"/>
      <c r="QBA59" s="149"/>
      <c r="QBB59" s="149"/>
      <c r="QBC59" s="149"/>
      <c r="QBD59" s="149"/>
      <c r="QBE59" s="149"/>
      <c r="QBF59" s="149"/>
      <c r="QBG59" s="149"/>
      <c r="QBH59" s="149"/>
      <c r="QBI59" s="149"/>
      <c r="QBJ59" s="149"/>
      <c r="QBK59" s="149"/>
      <c r="QBL59" s="149"/>
      <c r="QBM59" s="149"/>
      <c r="QBN59" s="149"/>
      <c r="QBO59" s="149"/>
      <c r="QBP59" s="149"/>
      <c r="QBQ59" s="149"/>
      <c r="QBR59" s="149"/>
      <c r="QBS59" s="149"/>
      <c r="QBT59" s="149"/>
      <c r="QBU59" s="149"/>
      <c r="QBV59" s="149"/>
      <c r="QBW59" s="149"/>
      <c r="QBX59" s="149"/>
      <c r="QBY59" s="149"/>
      <c r="QBZ59" s="149"/>
      <c r="QCA59" s="149"/>
      <c r="QCB59" s="149"/>
      <c r="QCC59" s="149"/>
      <c r="QCD59" s="149"/>
      <c r="QCE59" s="149"/>
      <c r="QCF59" s="149"/>
      <c r="QCG59" s="149"/>
      <c r="QCH59" s="149"/>
      <c r="QCI59" s="149"/>
      <c r="QCJ59" s="149"/>
      <c r="QCK59" s="149"/>
      <c r="QCL59" s="149"/>
      <c r="QCM59" s="149"/>
      <c r="QCN59" s="149"/>
      <c r="QCO59" s="149"/>
      <c r="QCP59" s="149"/>
      <c r="QCQ59" s="149"/>
      <c r="QCR59" s="149"/>
      <c r="QCS59" s="149"/>
      <c r="QCT59" s="149"/>
      <c r="QCU59" s="149"/>
      <c r="QCV59" s="149"/>
      <c r="QCW59" s="149"/>
      <c r="QCX59" s="149"/>
      <c r="QCY59" s="149"/>
      <c r="QCZ59" s="149"/>
      <c r="QDA59" s="149"/>
      <c r="QDB59" s="149"/>
      <c r="QDC59" s="149"/>
      <c r="QDD59" s="149"/>
      <c r="QDE59" s="149"/>
      <c r="QDF59" s="149"/>
      <c r="QDG59" s="149"/>
      <c r="QDH59" s="149"/>
      <c r="QDI59" s="149"/>
      <c r="QDJ59" s="149"/>
      <c r="QDK59" s="149"/>
      <c r="QDL59" s="149"/>
      <c r="QDM59" s="149"/>
      <c r="QDN59" s="149"/>
      <c r="QDO59" s="149"/>
      <c r="QDP59" s="149"/>
      <c r="QDQ59" s="149"/>
      <c r="QDR59" s="149"/>
      <c r="QDS59" s="149"/>
      <c r="QDT59" s="149"/>
      <c r="QDU59" s="149"/>
      <c r="QDV59" s="149"/>
      <c r="QDW59" s="149"/>
      <c r="QDX59" s="149"/>
      <c r="QDY59" s="149"/>
      <c r="QDZ59" s="149"/>
      <c r="QEA59" s="149"/>
      <c r="QEB59" s="149"/>
      <c r="QEC59" s="149"/>
      <c r="QED59" s="149"/>
      <c r="QEE59" s="149"/>
      <c r="QEF59" s="149"/>
      <c r="QEG59" s="149"/>
      <c r="QEH59" s="149"/>
      <c r="QEI59" s="149"/>
      <c r="QEJ59" s="149"/>
      <c r="QEK59" s="149"/>
      <c r="QEL59" s="149"/>
      <c r="QEM59" s="149"/>
      <c r="QEN59" s="149"/>
      <c r="QEO59" s="149"/>
      <c r="QEP59" s="149"/>
      <c r="QEQ59" s="149"/>
      <c r="QER59" s="149"/>
      <c r="QES59" s="149"/>
      <c r="QET59" s="149"/>
      <c r="QEU59" s="149"/>
      <c r="QEV59" s="149"/>
      <c r="QEW59" s="149"/>
      <c r="QEX59" s="149"/>
      <c r="QEY59" s="149"/>
      <c r="QEZ59" s="149"/>
      <c r="QFA59" s="149"/>
      <c r="QFB59" s="149"/>
      <c r="QFC59" s="149"/>
      <c r="QFD59" s="149"/>
      <c r="QFE59" s="149"/>
      <c r="QFF59" s="149"/>
      <c r="QFG59" s="149"/>
      <c r="QFH59" s="149"/>
      <c r="QFI59" s="149"/>
      <c r="QFJ59" s="149"/>
      <c r="QFK59" s="149"/>
      <c r="QFL59" s="149"/>
      <c r="QFM59" s="149"/>
      <c r="QFN59" s="149"/>
      <c r="QFO59" s="149"/>
      <c r="QFP59" s="149"/>
      <c r="QFQ59" s="149"/>
      <c r="QFR59" s="149"/>
      <c r="QFS59" s="149"/>
      <c r="QFT59" s="149"/>
      <c r="QFU59" s="149"/>
      <c r="QFV59" s="149"/>
      <c r="QFW59" s="149"/>
      <c r="QFX59" s="149"/>
      <c r="QFY59" s="149"/>
      <c r="QFZ59" s="149"/>
      <c r="QGA59" s="149"/>
      <c r="QGB59" s="149"/>
      <c r="QGC59" s="149"/>
      <c r="QGD59" s="149"/>
      <c r="QGE59" s="149"/>
      <c r="QGF59" s="149"/>
      <c r="QGG59" s="149"/>
      <c r="QGH59" s="149"/>
      <c r="QGI59" s="149"/>
      <c r="QGJ59" s="149"/>
      <c r="QGK59" s="149"/>
      <c r="QGL59" s="149"/>
      <c r="QGM59" s="149"/>
      <c r="QGN59" s="149"/>
      <c r="QGO59" s="149"/>
      <c r="QGP59" s="149"/>
      <c r="QGQ59" s="149"/>
      <c r="QGR59" s="149"/>
      <c r="QGS59" s="149"/>
      <c r="QGT59" s="149"/>
      <c r="QGU59" s="149"/>
      <c r="QGV59" s="149"/>
      <c r="QGW59" s="149"/>
      <c r="QGX59" s="149"/>
      <c r="QGY59" s="149"/>
      <c r="QGZ59" s="149"/>
      <c r="QHA59" s="149"/>
      <c r="QHB59" s="149"/>
      <c r="QHC59" s="149"/>
      <c r="QHD59" s="149"/>
      <c r="QHE59" s="149"/>
      <c r="QHF59" s="149"/>
      <c r="QHG59" s="149"/>
      <c r="QHH59" s="149"/>
      <c r="QHI59" s="149"/>
      <c r="QHJ59" s="149"/>
      <c r="QHK59" s="149"/>
      <c r="QHL59" s="149"/>
      <c r="QHM59" s="149"/>
      <c r="QHN59" s="149"/>
      <c r="QHO59" s="149"/>
      <c r="QHP59" s="149"/>
      <c r="QHQ59" s="149"/>
      <c r="QHR59" s="149"/>
      <c r="QHS59" s="149"/>
      <c r="QHT59" s="149"/>
      <c r="QHU59" s="149"/>
      <c r="QHV59" s="149"/>
      <c r="QHW59" s="149"/>
      <c r="QHX59" s="149"/>
      <c r="QHY59" s="149"/>
      <c r="QHZ59" s="149"/>
      <c r="QIA59" s="149"/>
      <c r="QIB59" s="149"/>
      <c r="QIC59" s="149"/>
      <c r="QID59" s="149"/>
      <c r="QIE59" s="149"/>
      <c r="QIF59" s="149"/>
      <c r="QIG59" s="149"/>
      <c r="QIH59" s="149"/>
      <c r="QII59" s="149"/>
      <c r="QIJ59" s="149"/>
      <c r="QIK59" s="149"/>
      <c r="QIL59" s="149"/>
      <c r="QIM59" s="149"/>
      <c r="QIN59" s="149"/>
      <c r="QIO59" s="149"/>
      <c r="QIP59" s="149"/>
      <c r="QIQ59" s="149"/>
      <c r="QIR59" s="149"/>
      <c r="QIS59" s="149"/>
      <c r="QIT59" s="149"/>
      <c r="QIU59" s="149"/>
      <c r="QIV59" s="149"/>
      <c r="QIW59" s="149"/>
      <c r="QIX59" s="149"/>
      <c r="QIY59" s="149"/>
      <c r="QIZ59" s="149"/>
      <c r="QJA59" s="149"/>
      <c r="QJB59" s="149"/>
      <c r="QJC59" s="149"/>
      <c r="QJD59" s="149"/>
      <c r="QJE59" s="149"/>
      <c r="QJF59" s="149"/>
      <c r="QJG59" s="149"/>
      <c r="QJH59" s="149"/>
      <c r="QJI59" s="149"/>
      <c r="QJJ59" s="149"/>
      <c r="QJK59" s="149"/>
      <c r="QJL59" s="149"/>
      <c r="QJM59" s="149"/>
      <c r="QJN59" s="149"/>
      <c r="QJO59" s="149"/>
      <c r="QJP59" s="149"/>
      <c r="QJQ59" s="149"/>
      <c r="QJR59" s="149"/>
      <c r="QJS59" s="149"/>
      <c r="QJT59" s="149"/>
      <c r="QJU59" s="149"/>
      <c r="QJV59" s="149"/>
      <c r="QJW59" s="149"/>
      <c r="QJX59" s="149"/>
      <c r="QJY59" s="149"/>
      <c r="QJZ59" s="149"/>
      <c r="QKA59" s="149"/>
      <c r="QKB59" s="149"/>
      <c r="QKC59" s="149"/>
      <c r="QKD59" s="149"/>
      <c r="QKE59" s="149"/>
      <c r="QKF59" s="149"/>
      <c r="QKG59" s="149"/>
      <c r="QKH59" s="149"/>
      <c r="QKI59" s="149"/>
      <c r="QKJ59" s="149"/>
      <c r="QKK59" s="149"/>
      <c r="QKL59" s="149"/>
      <c r="QKM59" s="149"/>
      <c r="QKN59" s="149"/>
      <c r="QKO59" s="149"/>
      <c r="QKP59" s="149"/>
      <c r="QKQ59" s="149"/>
      <c r="QKR59" s="149"/>
      <c r="QKS59" s="149"/>
      <c r="QKT59" s="149"/>
      <c r="QKU59" s="149"/>
      <c r="QKV59" s="149"/>
      <c r="QKW59" s="149"/>
      <c r="QKX59" s="149"/>
      <c r="QKY59" s="149"/>
      <c r="QKZ59" s="149"/>
      <c r="QLA59" s="149"/>
      <c r="QLB59" s="149"/>
      <c r="QLC59" s="149"/>
      <c r="QLD59" s="149"/>
      <c r="QLE59" s="149"/>
      <c r="QLF59" s="149"/>
      <c r="QLG59" s="149"/>
      <c r="QLH59" s="149"/>
      <c r="QLI59" s="149"/>
      <c r="QLJ59" s="149"/>
      <c r="QLK59" s="149"/>
      <c r="QLL59" s="149"/>
      <c r="QLM59" s="149"/>
      <c r="QLN59" s="149"/>
      <c r="QLO59" s="149"/>
      <c r="QLP59" s="149"/>
      <c r="QLQ59" s="149"/>
      <c r="QLR59" s="149"/>
      <c r="QLS59" s="149"/>
      <c r="QLT59" s="149"/>
      <c r="QLU59" s="149"/>
      <c r="QLV59" s="149"/>
      <c r="QLW59" s="149"/>
      <c r="QLX59" s="149"/>
      <c r="QLY59" s="149"/>
      <c r="QLZ59" s="149"/>
      <c r="QMA59" s="149"/>
      <c r="QMB59" s="149"/>
      <c r="QMC59" s="149"/>
      <c r="QMD59" s="149"/>
      <c r="QME59" s="149"/>
      <c r="QMF59" s="149"/>
      <c r="QMG59" s="149"/>
      <c r="QMH59" s="149"/>
      <c r="QMI59" s="149"/>
      <c r="QMJ59" s="149"/>
      <c r="QMK59" s="149"/>
      <c r="QML59" s="149"/>
      <c r="QMM59" s="149"/>
      <c r="QMN59" s="149"/>
      <c r="QMO59" s="149"/>
      <c r="QMP59" s="149"/>
      <c r="QMQ59" s="149"/>
      <c r="QMR59" s="149"/>
      <c r="QMS59" s="149"/>
      <c r="QMT59" s="149"/>
      <c r="QMU59" s="149"/>
      <c r="QMV59" s="149"/>
      <c r="QMW59" s="149"/>
      <c r="QMX59" s="149"/>
      <c r="QMY59" s="149"/>
      <c r="QMZ59" s="149"/>
      <c r="QNA59" s="149"/>
      <c r="QNB59" s="149"/>
      <c r="QNC59" s="149"/>
      <c r="QND59" s="149"/>
      <c r="QNE59" s="149"/>
      <c r="QNF59" s="149"/>
      <c r="QNG59" s="149"/>
      <c r="QNH59" s="149"/>
      <c r="QNI59" s="149"/>
      <c r="QNJ59" s="149"/>
      <c r="QNK59" s="149"/>
      <c r="QNL59" s="149"/>
      <c r="QNM59" s="149"/>
      <c r="QNN59" s="149"/>
      <c r="QNO59" s="149"/>
      <c r="QNP59" s="149"/>
      <c r="QNQ59" s="149"/>
      <c r="QNR59" s="149"/>
      <c r="QNS59" s="149"/>
      <c r="QNT59" s="149"/>
      <c r="QNU59" s="149"/>
      <c r="QNV59" s="149"/>
      <c r="QNW59" s="149"/>
      <c r="QNX59" s="149"/>
      <c r="QNY59" s="149"/>
      <c r="QNZ59" s="149"/>
      <c r="QOA59" s="149"/>
      <c r="QOB59" s="149"/>
      <c r="QOC59" s="149"/>
      <c r="QOD59" s="149"/>
      <c r="QOE59" s="149"/>
      <c r="QOF59" s="149"/>
      <c r="QOG59" s="149"/>
      <c r="QOH59" s="149"/>
      <c r="QOI59" s="149"/>
      <c r="QOJ59" s="149"/>
      <c r="QOK59" s="149"/>
      <c r="QOL59" s="149"/>
      <c r="QOM59" s="149"/>
      <c r="QON59" s="149"/>
      <c r="QOO59" s="149"/>
      <c r="QOP59" s="149"/>
      <c r="QOQ59" s="149"/>
      <c r="QOR59" s="149"/>
      <c r="QOS59" s="149"/>
      <c r="QOT59" s="149"/>
      <c r="QOU59" s="149"/>
      <c r="QOV59" s="149"/>
      <c r="QOW59" s="149"/>
      <c r="QOX59" s="149"/>
      <c r="QOY59" s="149"/>
      <c r="QOZ59" s="149"/>
      <c r="QPA59" s="149"/>
      <c r="QPB59" s="149"/>
      <c r="QPC59" s="149"/>
      <c r="QPD59" s="149"/>
      <c r="QPE59" s="149"/>
      <c r="QPF59" s="149"/>
      <c r="QPG59" s="149"/>
      <c r="QPH59" s="149"/>
      <c r="QPI59" s="149"/>
      <c r="QPJ59" s="149"/>
      <c r="QPK59" s="149"/>
      <c r="QPL59" s="149"/>
      <c r="QPM59" s="149"/>
      <c r="QPN59" s="149"/>
      <c r="QPO59" s="149"/>
      <c r="QPP59" s="149"/>
      <c r="QPQ59" s="149"/>
      <c r="QPR59" s="149"/>
      <c r="QPS59" s="149"/>
      <c r="QPT59" s="149"/>
      <c r="QPU59" s="149"/>
      <c r="QPV59" s="149"/>
      <c r="QPW59" s="149"/>
      <c r="QPX59" s="149"/>
      <c r="QPY59" s="149"/>
      <c r="QPZ59" s="149"/>
      <c r="QQA59" s="149"/>
      <c r="QQB59" s="149"/>
      <c r="QQC59" s="149"/>
      <c r="QQD59" s="149"/>
      <c r="QQE59" s="149"/>
      <c r="QQF59" s="149"/>
      <c r="QQG59" s="149"/>
      <c r="QQH59" s="149"/>
      <c r="QQI59" s="149"/>
      <c r="QQJ59" s="149"/>
      <c r="QQK59" s="149"/>
      <c r="QQL59" s="149"/>
      <c r="QQM59" s="149"/>
      <c r="QQN59" s="149"/>
      <c r="QQO59" s="149"/>
      <c r="QQP59" s="149"/>
      <c r="QQQ59" s="149"/>
      <c r="QQR59" s="149"/>
      <c r="QQS59" s="149"/>
      <c r="QQT59" s="149"/>
      <c r="QQU59" s="149"/>
      <c r="QQV59" s="149"/>
      <c r="QQW59" s="149"/>
      <c r="QQX59" s="149"/>
      <c r="QQY59" s="149"/>
      <c r="QQZ59" s="149"/>
      <c r="QRA59" s="149"/>
      <c r="QRB59" s="149"/>
      <c r="QRC59" s="149"/>
      <c r="QRD59" s="149"/>
      <c r="QRE59" s="149"/>
      <c r="QRF59" s="149"/>
      <c r="QRG59" s="149"/>
      <c r="QRH59" s="149"/>
      <c r="QRI59" s="149"/>
      <c r="QRJ59" s="149"/>
      <c r="QRK59" s="149"/>
      <c r="QRL59" s="149"/>
      <c r="QRM59" s="149"/>
      <c r="QRN59" s="149"/>
      <c r="QRO59" s="149"/>
      <c r="QRP59" s="149"/>
      <c r="QRQ59" s="149"/>
      <c r="QRR59" s="149"/>
      <c r="QRS59" s="149"/>
      <c r="QRT59" s="149"/>
      <c r="QRU59" s="149"/>
      <c r="QRV59" s="149"/>
      <c r="QRW59" s="149"/>
      <c r="QRX59" s="149"/>
      <c r="QRY59" s="149"/>
      <c r="QRZ59" s="149"/>
      <c r="QSA59" s="149"/>
      <c r="QSB59" s="149"/>
      <c r="QSC59" s="149"/>
      <c r="QSD59" s="149"/>
      <c r="QSE59" s="149"/>
      <c r="QSF59" s="149"/>
      <c r="QSG59" s="149"/>
      <c r="QSH59" s="149"/>
      <c r="QSI59" s="149"/>
      <c r="QSJ59" s="149"/>
      <c r="QSK59" s="149"/>
      <c r="QSL59" s="149"/>
      <c r="QSM59" s="149"/>
      <c r="QSN59" s="149"/>
      <c r="QSO59" s="149"/>
      <c r="QSP59" s="149"/>
      <c r="QSQ59" s="149"/>
      <c r="QSR59" s="149"/>
      <c r="QSS59" s="149"/>
      <c r="QST59" s="149"/>
      <c r="QSU59" s="149"/>
      <c r="QSV59" s="149"/>
      <c r="QSW59" s="149"/>
      <c r="QSX59" s="149"/>
      <c r="QSY59" s="149"/>
      <c r="QSZ59" s="149"/>
      <c r="QTA59" s="149"/>
      <c r="QTB59" s="149"/>
      <c r="QTC59" s="149"/>
      <c r="QTD59" s="149"/>
      <c r="QTE59" s="149"/>
      <c r="QTF59" s="149"/>
      <c r="QTG59" s="149"/>
      <c r="QTH59" s="149"/>
      <c r="QTI59" s="149"/>
      <c r="QTJ59" s="149"/>
      <c r="QTK59" s="149"/>
      <c r="QTL59" s="149"/>
      <c r="QTM59" s="149"/>
      <c r="QTN59" s="149"/>
      <c r="QTO59" s="149"/>
      <c r="QTP59" s="149"/>
      <c r="QTQ59" s="149"/>
      <c r="QTR59" s="149"/>
      <c r="QTS59" s="149"/>
      <c r="QTT59" s="149"/>
      <c r="QTU59" s="149"/>
      <c r="QTV59" s="149"/>
      <c r="QTW59" s="149"/>
      <c r="QTX59" s="149"/>
      <c r="QTY59" s="149"/>
      <c r="QTZ59" s="149"/>
      <c r="QUA59" s="149"/>
      <c r="QUB59" s="149"/>
      <c r="QUC59" s="149"/>
      <c r="QUD59" s="149"/>
      <c r="QUE59" s="149"/>
      <c r="QUF59" s="149"/>
      <c r="QUG59" s="149"/>
      <c r="QUH59" s="149"/>
      <c r="QUI59" s="149"/>
      <c r="QUJ59" s="149"/>
      <c r="QUK59" s="149"/>
      <c r="QUL59" s="149"/>
      <c r="QUM59" s="149"/>
      <c r="QUN59" s="149"/>
      <c r="QUO59" s="149"/>
      <c r="QUP59" s="149"/>
      <c r="QUQ59" s="149"/>
      <c r="QUR59" s="149"/>
      <c r="QUS59" s="149"/>
      <c r="QUT59" s="149"/>
      <c r="QUU59" s="149"/>
      <c r="QUV59" s="149"/>
      <c r="QUW59" s="149"/>
      <c r="QUX59" s="149"/>
      <c r="QUY59" s="149"/>
      <c r="QUZ59" s="149"/>
      <c r="QVA59" s="149"/>
      <c r="QVB59" s="149"/>
      <c r="QVC59" s="149"/>
      <c r="QVD59" s="149"/>
      <c r="QVE59" s="149"/>
      <c r="QVF59" s="149"/>
      <c r="QVG59" s="149"/>
      <c r="QVH59" s="149"/>
      <c r="QVI59" s="149"/>
      <c r="QVJ59" s="149"/>
      <c r="QVK59" s="149"/>
      <c r="QVL59" s="149"/>
      <c r="QVM59" s="149"/>
      <c r="QVN59" s="149"/>
      <c r="QVO59" s="149"/>
      <c r="QVP59" s="149"/>
      <c r="QVQ59" s="149"/>
      <c r="QVR59" s="149"/>
      <c r="QVS59" s="149"/>
      <c r="QVT59" s="149"/>
      <c r="QVU59" s="149"/>
      <c r="QVV59" s="149"/>
      <c r="QVW59" s="149"/>
      <c r="QVX59" s="149"/>
      <c r="QVY59" s="149"/>
      <c r="QVZ59" s="149"/>
      <c r="QWA59" s="149"/>
      <c r="QWB59" s="149"/>
      <c r="QWC59" s="149"/>
      <c r="QWD59" s="149"/>
      <c r="QWE59" s="149"/>
      <c r="QWF59" s="149"/>
      <c r="QWG59" s="149"/>
      <c r="QWH59" s="149"/>
      <c r="QWI59" s="149"/>
      <c r="QWJ59" s="149"/>
      <c r="QWK59" s="149"/>
      <c r="QWL59" s="149"/>
      <c r="QWM59" s="149"/>
      <c r="QWN59" s="149"/>
      <c r="QWO59" s="149"/>
      <c r="QWP59" s="149"/>
      <c r="QWQ59" s="149"/>
      <c r="QWR59" s="149"/>
      <c r="QWS59" s="149"/>
      <c r="QWT59" s="149"/>
      <c r="QWU59" s="149"/>
      <c r="QWV59" s="149"/>
      <c r="QWW59" s="149"/>
      <c r="QWX59" s="149"/>
      <c r="QWY59" s="149"/>
      <c r="QWZ59" s="149"/>
      <c r="QXA59" s="149"/>
      <c r="QXB59" s="149"/>
      <c r="QXC59" s="149"/>
      <c r="QXD59" s="149"/>
      <c r="QXE59" s="149"/>
      <c r="QXF59" s="149"/>
      <c r="QXG59" s="149"/>
      <c r="QXH59" s="149"/>
      <c r="QXI59" s="149"/>
      <c r="QXJ59" s="149"/>
      <c r="QXK59" s="149"/>
      <c r="QXL59" s="149"/>
      <c r="QXM59" s="149"/>
      <c r="QXN59" s="149"/>
      <c r="QXO59" s="149"/>
      <c r="QXP59" s="149"/>
      <c r="QXQ59" s="149"/>
      <c r="QXR59" s="149"/>
      <c r="QXS59" s="149"/>
      <c r="QXT59" s="149"/>
      <c r="QXU59" s="149"/>
      <c r="QXV59" s="149"/>
      <c r="QXW59" s="149"/>
      <c r="QXX59" s="149"/>
      <c r="QXY59" s="149"/>
      <c r="QXZ59" s="149"/>
      <c r="QYA59" s="149"/>
      <c r="QYB59" s="149"/>
      <c r="QYC59" s="149"/>
      <c r="QYD59" s="149"/>
      <c r="QYE59" s="149"/>
      <c r="QYF59" s="149"/>
      <c r="QYG59" s="149"/>
      <c r="QYH59" s="149"/>
      <c r="QYI59" s="149"/>
      <c r="QYJ59" s="149"/>
      <c r="QYK59" s="149"/>
      <c r="QYL59" s="149"/>
      <c r="QYM59" s="149"/>
      <c r="QYN59" s="149"/>
      <c r="QYO59" s="149"/>
      <c r="QYP59" s="149"/>
      <c r="QYQ59" s="149"/>
      <c r="QYR59" s="149"/>
      <c r="QYS59" s="149"/>
      <c r="QYT59" s="149"/>
      <c r="QYU59" s="149"/>
      <c r="QYV59" s="149"/>
      <c r="QYW59" s="149"/>
      <c r="QYX59" s="149"/>
      <c r="QYY59" s="149"/>
      <c r="QYZ59" s="149"/>
      <c r="QZA59" s="149"/>
      <c r="QZB59" s="149"/>
      <c r="QZC59" s="149"/>
      <c r="QZD59" s="149"/>
      <c r="QZE59" s="149"/>
      <c r="QZF59" s="149"/>
      <c r="QZG59" s="149"/>
      <c r="QZH59" s="149"/>
      <c r="QZI59" s="149"/>
      <c r="QZJ59" s="149"/>
      <c r="QZK59" s="149"/>
      <c r="QZL59" s="149"/>
      <c r="QZM59" s="149"/>
      <c r="QZN59" s="149"/>
      <c r="QZO59" s="149"/>
      <c r="QZP59" s="149"/>
      <c r="QZQ59" s="149"/>
      <c r="QZR59" s="149"/>
      <c r="QZS59" s="149"/>
      <c r="QZT59" s="149"/>
      <c r="QZU59" s="149"/>
      <c r="QZV59" s="149"/>
      <c r="QZW59" s="149"/>
      <c r="QZX59" s="149"/>
      <c r="QZY59" s="149"/>
      <c r="QZZ59" s="149"/>
      <c r="RAA59" s="149"/>
      <c r="RAB59" s="149"/>
      <c r="RAC59" s="149"/>
      <c r="RAD59" s="149"/>
      <c r="RAE59" s="149"/>
      <c r="RAF59" s="149"/>
      <c r="RAG59" s="149"/>
      <c r="RAH59" s="149"/>
      <c r="RAI59" s="149"/>
      <c r="RAJ59" s="149"/>
      <c r="RAK59" s="149"/>
      <c r="RAL59" s="149"/>
      <c r="RAM59" s="149"/>
      <c r="RAN59" s="149"/>
      <c r="RAO59" s="149"/>
      <c r="RAP59" s="149"/>
      <c r="RAQ59" s="149"/>
      <c r="RAR59" s="149"/>
      <c r="RAS59" s="149"/>
      <c r="RAT59" s="149"/>
      <c r="RAU59" s="149"/>
      <c r="RAV59" s="149"/>
      <c r="RAW59" s="149"/>
      <c r="RAX59" s="149"/>
      <c r="RAY59" s="149"/>
      <c r="RAZ59" s="149"/>
      <c r="RBA59" s="149"/>
      <c r="RBB59" s="149"/>
      <c r="RBC59" s="149"/>
      <c r="RBD59" s="149"/>
      <c r="RBE59" s="149"/>
      <c r="RBF59" s="149"/>
      <c r="RBG59" s="149"/>
      <c r="RBH59" s="149"/>
      <c r="RBI59" s="149"/>
      <c r="RBJ59" s="149"/>
      <c r="RBK59" s="149"/>
      <c r="RBL59" s="149"/>
      <c r="RBM59" s="149"/>
      <c r="RBN59" s="149"/>
      <c r="RBO59" s="149"/>
      <c r="RBP59" s="149"/>
      <c r="RBQ59" s="149"/>
      <c r="RBR59" s="149"/>
      <c r="RBS59" s="149"/>
      <c r="RBT59" s="149"/>
      <c r="RBU59" s="149"/>
      <c r="RBV59" s="149"/>
      <c r="RBW59" s="149"/>
      <c r="RBX59" s="149"/>
      <c r="RBY59" s="149"/>
      <c r="RBZ59" s="149"/>
      <c r="RCA59" s="149"/>
      <c r="RCB59" s="149"/>
      <c r="RCC59" s="149"/>
      <c r="RCD59" s="149"/>
      <c r="RCE59" s="149"/>
      <c r="RCF59" s="149"/>
      <c r="RCG59" s="149"/>
      <c r="RCH59" s="149"/>
      <c r="RCI59" s="149"/>
      <c r="RCJ59" s="149"/>
      <c r="RCK59" s="149"/>
      <c r="RCL59" s="149"/>
      <c r="RCM59" s="149"/>
      <c r="RCN59" s="149"/>
      <c r="RCO59" s="149"/>
      <c r="RCP59" s="149"/>
      <c r="RCQ59" s="149"/>
      <c r="RCR59" s="149"/>
      <c r="RCS59" s="149"/>
      <c r="RCT59" s="149"/>
      <c r="RCU59" s="149"/>
      <c r="RCV59" s="149"/>
      <c r="RCW59" s="149"/>
      <c r="RCX59" s="149"/>
      <c r="RCY59" s="149"/>
      <c r="RCZ59" s="149"/>
      <c r="RDA59" s="149"/>
      <c r="RDB59" s="149"/>
      <c r="RDC59" s="149"/>
      <c r="RDD59" s="149"/>
      <c r="RDE59" s="149"/>
      <c r="RDF59" s="149"/>
      <c r="RDG59" s="149"/>
      <c r="RDH59" s="149"/>
      <c r="RDI59" s="149"/>
      <c r="RDJ59" s="149"/>
      <c r="RDK59" s="149"/>
      <c r="RDL59" s="149"/>
      <c r="RDM59" s="149"/>
      <c r="RDN59" s="149"/>
      <c r="RDO59" s="149"/>
      <c r="RDP59" s="149"/>
      <c r="RDQ59" s="149"/>
      <c r="RDR59" s="149"/>
      <c r="RDS59" s="149"/>
      <c r="RDT59" s="149"/>
      <c r="RDU59" s="149"/>
      <c r="RDV59" s="149"/>
      <c r="RDW59" s="149"/>
      <c r="RDX59" s="149"/>
      <c r="RDY59" s="149"/>
      <c r="RDZ59" s="149"/>
      <c r="REA59" s="149"/>
      <c r="REB59" s="149"/>
      <c r="REC59" s="149"/>
      <c r="RED59" s="149"/>
      <c r="REE59" s="149"/>
      <c r="REF59" s="149"/>
      <c r="REG59" s="149"/>
      <c r="REH59" s="149"/>
      <c r="REI59" s="149"/>
      <c r="REJ59" s="149"/>
      <c r="REK59" s="149"/>
      <c r="REL59" s="149"/>
      <c r="REM59" s="149"/>
      <c r="REN59" s="149"/>
      <c r="REO59" s="149"/>
      <c r="REP59" s="149"/>
      <c r="REQ59" s="149"/>
      <c r="RER59" s="149"/>
      <c r="RES59" s="149"/>
      <c r="RET59" s="149"/>
      <c r="REU59" s="149"/>
      <c r="REV59" s="149"/>
      <c r="REW59" s="149"/>
      <c r="REX59" s="149"/>
      <c r="REY59" s="149"/>
      <c r="REZ59" s="149"/>
      <c r="RFA59" s="149"/>
      <c r="RFB59" s="149"/>
      <c r="RFC59" s="149"/>
      <c r="RFD59" s="149"/>
      <c r="RFE59" s="149"/>
      <c r="RFF59" s="149"/>
      <c r="RFG59" s="149"/>
      <c r="RFH59" s="149"/>
      <c r="RFI59" s="149"/>
      <c r="RFJ59" s="149"/>
      <c r="RFK59" s="149"/>
      <c r="RFL59" s="149"/>
      <c r="RFM59" s="149"/>
      <c r="RFN59" s="149"/>
      <c r="RFO59" s="149"/>
      <c r="RFP59" s="149"/>
      <c r="RFQ59" s="149"/>
      <c r="RFR59" s="149"/>
      <c r="RFS59" s="149"/>
      <c r="RFT59" s="149"/>
      <c r="RFU59" s="149"/>
      <c r="RFV59" s="149"/>
      <c r="RFW59" s="149"/>
      <c r="RFX59" s="149"/>
      <c r="RFY59" s="149"/>
      <c r="RFZ59" s="149"/>
      <c r="RGA59" s="149"/>
      <c r="RGB59" s="149"/>
      <c r="RGC59" s="149"/>
      <c r="RGD59" s="149"/>
      <c r="RGE59" s="149"/>
      <c r="RGF59" s="149"/>
      <c r="RGG59" s="149"/>
      <c r="RGH59" s="149"/>
      <c r="RGI59" s="149"/>
      <c r="RGJ59" s="149"/>
      <c r="RGK59" s="149"/>
      <c r="RGL59" s="149"/>
      <c r="RGM59" s="149"/>
      <c r="RGN59" s="149"/>
      <c r="RGO59" s="149"/>
      <c r="RGP59" s="149"/>
      <c r="RGQ59" s="149"/>
      <c r="RGR59" s="149"/>
      <c r="RGS59" s="149"/>
      <c r="RGT59" s="149"/>
      <c r="RGU59" s="149"/>
      <c r="RGV59" s="149"/>
      <c r="RGW59" s="149"/>
      <c r="RGX59" s="149"/>
      <c r="RGY59" s="149"/>
      <c r="RGZ59" s="149"/>
      <c r="RHA59" s="149"/>
      <c r="RHB59" s="149"/>
      <c r="RHC59" s="149"/>
      <c r="RHD59" s="149"/>
      <c r="RHE59" s="149"/>
      <c r="RHF59" s="149"/>
      <c r="RHG59" s="149"/>
      <c r="RHH59" s="149"/>
      <c r="RHI59" s="149"/>
      <c r="RHJ59" s="149"/>
      <c r="RHK59" s="149"/>
      <c r="RHL59" s="149"/>
      <c r="RHM59" s="149"/>
      <c r="RHN59" s="149"/>
      <c r="RHO59" s="149"/>
      <c r="RHP59" s="149"/>
      <c r="RHQ59" s="149"/>
      <c r="RHR59" s="149"/>
      <c r="RHS59" s="149"/>
      <c r="RHT59" s="149"/>
      <c r="RHU59" s="149"/>
      <c r="RHV59" s="149"/>
      <c r="RHW59" s="149"/>
      <c r="RHX59" s="149"/>
      <c r="RHY59" s="149"/>
      <c r="RHZ59" s="149"/>
      <c r="RIA59" s="149"/>
      <c r="RIB59" s="149"/>
      <c r="RIC59" s="149"/>
      <c r="RID59" s="149"/>
      <c r="RIE59" s="149"/>
      <c r="RIF59" s="149"/>
      <c r="RIG59" s="149"/>
      <c r="RIH59" s="149"/>
      <c r="RII59" s="149"/>
      <c r="RIJ59" s="149"/>
      <c r="RIK59" s="149"/>
      <c r="RIL59" s="149"/>
      <c r="RIM59" s="149"/>
      <c r="RIN59" s="149"/>
      <c r="RIO59" s="149"/>
      <c r="RIP59" s="149"/>
      <c r="RIQ59" s="149"/>
      <c r="RIR59" s="149"/>
      <c r="RIS59" s="149"/>
      <c r="RIT59" s="149"/>
      <c r="RIU59" s="149"/>
      <c r="RIV59" s="149"/>
      <c r="RIW59" s="149"/>
      <c r="RIX59" s="149"/>
      <c r="RIY59" s="149"/>
      <c r="RIZ59" s="149"/>
      <c r="RJA59" s="149"/>
      <c r="RJB59" s="149"/>
      <c r="RJC59" s="149"/>
      <c r="RJD59" s="149"/>
      <c r="RJE59" s="149"/>
      <c r="RJF59" s="149"/>
      <c r="RJG59" s="149"/>
      <c r="RJH59" s="149"/>
      <c r="RJI59" s="149"/>
      <c r="RJJ59" s="149"/>
      <c r="RJK59" s="149"/>
      <c r="RJL59" s="149"/>
      <c r="RJM59" s="149"/>
      <c r="RJN59" s="149"/>
      <c r="RJO59" s="149"/>
      <c r="RJP59" s="149"/>
      <c r="RJQ59" s="149"/>
      <c r="RJR59" s="149"/>
      <c r="RJS59" s="149"/>
      <c r="RJT59" s="149"/>
      <c r="RJU59" s="149"/>
      <c r="RJV59" s="149"/>
      <c r="RJW59" s="149"/>
      <c r="RJX59" s="149"/>
      <c r="RJY59" s="149"/>
      <c r="RJZ59" s="149"/>
      <c r="RKA59" s="149"/>
      <c r="RKB59" s="149"/>
      <c r="RKC59" s="149"/>
      <c r="RKD59" s="149"/>
      <c r="RKE59" s="149"/>
      <c r="RKF59" s="149"/>
      <c r="RKG59" s="149"/>
      <c r="RKH59" s="149"/>
      <c r="RKI59" s="149"/>
      <c r="RKJ59" s="149"/>
      <c r="RKK59" s="149"/>
      <c r="RKL59" s="149"/>
      <c r="RKM59" s="149"/>
      <c r="RKN59" s="149"/>
      <c r="RKO59" s="149"/>
      <c r="RKP59" s="149"/>
      <c r="RKQ59" s="149"/>
      <c r="RKR59" s="149"/>
      <c r="RKS59" s="149"/>
      <c r="RKT59" s="149"/>
      <c r="RKU59" s="149"/>
      <c r="RKV59" s="149"/>
      <c r="RKW59" s="149"/>
      <c r="RKX59" s="149"/>
      <c r="RKY59" s="149"/>
      <c r="RKZ59" s="149"/>
      <c r="RLA59" s="149"/>
      <c r="RLB59" s="149"/>
      <c r="RLC59" s="149"/>
      <c r="RLD59" s="149"/>
      <c r="RLE59" s="149"/>
      <c r="RLF59" s="149"/>
      <c r="RLG59" s="149"/>
      <c r="RLH59" s="149"/>
      <c r="RLI59" s="149"/>
      <c r="RLJ59" s="149"/>
      <c r="RLK59" s="149"/>
      <c r="RLL59" s="149"/>
      <c r="RLM59" s="149"/>
      <c r="RLN59" s="149"/>
      <c r="RLO59" s="149"/>
      <c r="RLP59" s="149"/>
      <c r="RLQ59" s="149"/>
      <c r="RLR59" s="149"/>
      <c r="RLS59" s="149"/>
      <c r="RLT59" s="149"/>
      <c r="RLU59" s="149"/>
      <c r="RLV59" s="149"/>
      <c r="RLW59" s="149"/>
      <c r="RLX59" s="149"/>
      <c r="RLY59" s="149"/>
      <c r="RLZ59" s="149"/>
      <c r="RMA59" s="149"/>
      <c r="RMB59" s="149"/>
      <c r="RMC59" s="149"/>
      <c r="RMD59" s="149"/>
      <c r="RME59" s="149"/>
      <c r="RMF59" s="149"/>
      <c r="RMG59" s="149"/>
      <c r="RMH59" s="149"/>
      <c r="RMI59" s="149"/>
      <c r="RMJ59" s="149"/>
      <c r="RMK59" s="149"/>
      <c r="RML59" s="149"/>
      <c r="RMM59" s="149"/>
      <c r="RMN59" s="149"/>
      <c r="RMO59" s="149"/>
      <c r="RMP59" s="149"/>
      <c r="RMQ59" s="149"/>
      <c r="RMR59" s="149"/>
      <c r="RMS59" s="149"/>
      <c r="RMT59" s="149"/>
      <c r="RMU59" s="149"/>
      <c r="RMV59" s="149"/>
      <c r="RMW59" s="149"/>
      <c r="RMX59" s="149"/>
      <c r="RMY59" s="149"/>
      <c r="RMZ59" s="149"/>
      <c r="RNA59" s="149"/>
      <c r="RNB59" s="149"/>
      <c r="RNC59" s="149"/>
      <c r="RND59" s="149"/>
      <c r="RNE59" s="149"/>
      <c r="RNF59" s="149"/>
      <c r="RNG59" s="149"/>
      <c r="RNH59" s="149"/>
      <c r="RNI59" s="149"/>
      <c r="RNJ59" s="149"/>
      <c r="RNK59" s="149"/>
      <c r="RNL59" s="149"/>
      <c r="RNM59" s="149"/>
      <c r="RNN59" s="149"/>
      <c r="RNO59" s="149"/>
      <c r="RNP59" s="149"/>
      <c r="RNQ59" s="149"/>
      <c r="RNR59" s="149"/>
      <c r="RNS59" s="149"/>
      <c r="RNT59" s="149"/>
      <c r="RNU59" s="149"/>
      <c r="RNV59" s="149"/>
      <c r="RNW59" s="149"/>
      <c r="RNX59" s="149"/>
      <c r="RNY59" s="149"/>
      <c r="RNZ59" s="149"/>
      <c r="ROA59" s="149"/>
      <c r="ROB59" s="149"/>
      <c r="ROC59" s="149"/>
      <c r="ROD59" s="149"/>
      <c r="ROE59" s="149"/>
      <c r="ROF59" s="149"/>
      <c r="ROG59" s="149"/>
      <c r="ROH59" s="149"/>
      <c r="ROI59" s="149"/>
      <c r="ROJ59" s="149"/>
      <c r="ROK59" s="149"/>
      <c r="ROL59" s="149"/>
      <c r="ROM59" s="149"/>
      <c r="RON59" s="149"/>
      <c r="ROO59" s="149"/>
      <c r="ROP59" s="149"/>
      <c r="ROQ59" s="149"/>
      <c r="ROR59" s="149"/>
      <c r="ROS59" s="149"/>
      <c r="ROT59" s="149"/>
      <c r="ROU59" s="149"/>
      <c r="ROV59" s="149"/>
      <c r="ROW59" s="149"/>
      <c r="ROX59" s="149"/>
      <c r="ROY59" s="149"/>
      <c r="ROZ59" s="149"/>
      <c r="RPA59" s="149"/>
      <c r="RPB59" s="149"/>
      <c r="RPC59" s="149"/>
      <c r="RPD59" s="149"/>
      <c r="RPE59" s="149"/>
      <c r="RPF59" s="149"/>
      <c r="RPG59" s="149"/>
      <c r="RPH59" s="149"/>
      <c r="RPI59" s="149"/>
      <c r="RPJ59" s="149"/>
      <c r="RPK59" s="149"/>
      <c r="RPL59" s="149"/>
      <c r="RPM59" s="149"/>
      <c r="RPN59" s="149"/>
      <c r="RPO59" s="149"/>
      <c r="RPP59" s="149"/>
      <c r="RPQ59" s="149"/>
      <c r="RPR59" s="149"/>
      <c r="RPS59" s="149"/>
      <c r="RPT59" s="149"/>
      <c r="RPU59" s="149"/>
      <c r="RPV59" s="149"/>
      <c r="RPW59" s="149"/>
      <c r="RPX59" s="149"/>
      <c r="RPY59" s="149"/>
      <c r="RPZ59" s="149"/>
      <c r="RQA59" s="149"/>
      <c r="RQB59" s="149"/>
      <c r="RQC59" s="149"/>
      <c r="RQD59" s="149"/>
      <c r="RQE59" s="149"/>
      <c r="RQF59" s="149"/>
      <c r="RQG59" s="149"/>
      <c r="RQH59" s="149"/>
      <c r="RQI59" s="149"/>
      <c r="RQJ59" s="149"/>
      <c r="RQK59" s="149"/>
      <c r="RQL59" s="149"/>
      <c r="RQM59" s="149"/>
      <c r="RQN59" s="149"/>
      <c r="RQO59" s="149"/>
      <c r="RQP59" s="149"/>
      <c r="RQQ59" s="149"/>
      <c r="RQR59" s="149"/>
      <c r="RQS59" s="149"/>
      <c r="RQT59" s="149"/>
      <c r="RQU59" s="149"/>
      <c r="RQV59" s="149"/>
      <c r="RQW59" s="149"/>
      <c r="RQX59" s="149"/>
      <c r="RQY59" s="149"/>
      <c r="RQZ59" s="149"/>
      <c r="RRA59" s="149"/>
      <c r="RRB59" s="149"/>
      <c r="RRC59" s="149"/>
      <c r="RRD59" s="149"/>
      <c r="RRE59" s="149"/>
      <c r="RRF59" s="149"/>
      <c r="RRG59" s="149"/>
      <c r="RRH59" s="149"/>
      <c r="RRI59" s="149"/>
      <c r="RRJ59" s="149"/>
      <c r="RRK59" s="149"/>
      <c r="RRL59" s="149"/>
      <c r="RRM59" s="149"/>
      <c r="RRN59" s="149"/>
      <c r="RRO59" s="149"/>
      <c r="RRP59" s="149"/>
      <c r="RRQ59" s="149"/>
      <c r="RRR59" s="149"/>
      <c r="RRS59" s="149"/>
      <c r="RRT59" s="149"/>
      <c r="RRU59" s="149"/>
      <c r="RRV59" s="149"/>
      <c r="RRW59" s="149"/>
      <c r="RRX59" s="149"/>
      <c r="RRY59" s="149"/>
      <c r="RRZ59" s="149"/>
      <c r="RSA59" s="149"/>
      <c r="RSB59" s="149"/>
      <c r="RSC59" s="149"/>
      <c r="RSD59" s="149"/>
      <c r="RSE59" s="149"/>
      <c r="RSF59" s="149"/>
      <c r="RSG59" s="149"/>
      <c r="RSH59" s="149"/>
      <c r="RSI59" s="149"/>
      <c r="RSJ59" s="149"/>
      <c r="RSK59" s="149"/>
      <c r="RSL59" s="149"/>
      <c r="RSM59" s="149"/>
      <c r="RSN59" s="149"/>
      <c r="RSO59" s="149"/>
      <c r="RSP59" s="149"/>
      <c r="RSQ59" s="149"/>
      <c r="RSR59" s="149"/>
      <c r="RSS59" s="149"/>
      <c r="RST59" s="149"/>
      <c r="RSU59" s="149"/>
      <c r="RSV59" s="149"/>
      <c r="RSW59" s="149"/>
      <c r="RSX59" s="149"/>
      <c r="RSY59" s="149"/>
      <c r="RSZ59" s="149"/>
      <c r="RTA59" s="149"/>
      <c r="RTB59" s="149"/>
      <c r="RTC59" s="149"/>
      <c r="RTD59" s="149"/>
      <c r="RTE59" s="149"/>
      <c r="RTF59" s="149"/>
      <c r="RTG59" s="149"/>
      <c r="RTH59" s="149"/>
      <c r="RTI59" s="149"/>
      <c r="RTJ59" s="149"/>
      <c r="RTK59" s="149"/>
      <c r="RTL59" s="149"/>
      <c r="RTM59" s="149"/>
      <c r="RTN59" s="149"/>
      <c r="RTO59" s="149"/>
      <c r="RTP59" s="149"/>
      <c r="RTQ59" s="149"/>
      <c r="RTR59" s="149"/>
      <c r="RTS59" s="149"/>
      <c r="RTT59" s="149"/>
      <c r="RTU59" s="149"/>
      <c r="RTV59" s="149"/>
      <c r="RTW59" s="149"/>
      <c r="RTX59" s="149"/>
      <c r="RTY59" s="149"/>
      <c r="RTZ59" s="149"/>
      <c r="RUA59" s="149"/>
      <c r="RUB59" s="149"/>
      <c r="RUC59" s="149"/>
      <c r="RUD59" s="149"/>
      <c r="RUE59" s="149"/>
      <c r="RUF59" s="149"/>
      <c r="RUG59" s="149"/>
      <c r="RUH59" s="149"/>
      <c r="RUI59" s="149"/>
      <c r="RUJ59" s="149"/>
      <c r="RUK59" s="149"/>
      <c r="RUL59" s="149"/>
      <c r="RUM59" s="149"/>
      <c r="RUN59" s="149"/>
      <c r="RUO59" s="149"/>
      <c r="RUP59" s="149"/>
      <c r="RUQ59" s="149"/>
      <c r="RUR59" s="149"/>
      <c r="RUS59" s="149"/>
      <c r="RUT59" s="149"/>
      <c r="RUU59" s="149"/>
      <c r="RUV59" s="149"/>
      <c r="RUW59" s="149"/>
      <c r="RUX59" s="149"/>
      <c r="RUY59" s="149"/>
      <c r="RUZ59" s="149"/>
      <c r="RVA59" s="149"/>
      <c r="RVB59" s="149"/>
      <c r="RVC59" s="149"/>
      <c r="RVD59" s="149"/>
      <c r="RVE59" s="149"/>
      <c r="RVF59" s="149"/>
      <c r="RVG59" s="149"/>
      <c r="RVH59" s="149"/>
      <c r="RVI59" s="149"/>
      <c r="RVJ59" s="149"/>
      <c r="RVK59" s="149"/>
      <c r="RVL59" s="149"/>
      <c r="RVM59" s="149"/>
      <c r="RVN59" s="149"/>
      <c r="RVO59" s="149"/>
      <c r="RVP59" s="149"/>
      <c r="RVQ59" s="149"/>
      <c r="RVR59" s="149"/>
      <c r="RVS59" s="149"/>
      <c r="RVT59" s="149"/>
      <c r="RVU59" s="149"/>
      <c r="RVV59" s="149"/>
      <c r="RVW59" s="149"/>
      <c r="RVX59" s="149"/>
      <c r="RVY59" s="149"/>
      <c r="RVZ59" s="149"/>
      <c r="RWA59" s="149"/>
      <c r="RWB59" s="149"/>
      <c r="RWC59" s="149"/>
      <c r="RWD59" s="149"/>
      <c r="RWE59" s="149"/>
      <c r="RWF59" s="149"/>
      <c r="RWG59" s="149"/>
      <c r="RWH59" s="149"/>
      <c r="RWI59" s="149"/>
      <c r="RWJ59" s="149"/>
      <c r="RWK59" s="149"/>
      <c r="RWL59" s="149"/>
      <c r="RWM59" s="149"/>
      <c r="RWN59" s="149"/>
      <c r="RWO59" s="149"/>
      <c r="RWP59" s="149"/>
      <c r="RWQ59" s="149"/>
      <c r="RWR59" s="149"/>
      <c r="RWS59" s="149"/>
      <c r="RWT59" s="149"/>
      <c r="RWU59" s="149"/>
      <c r="RWV59" s="149"/>
      <c r="RWW59" s="149"/>
      <c r="RWX59" s="149"/>
      <c r="RWY59" s="149"/>
      <c r="RWZ59" s="149"/>
      <c r="RXA59" s="149"/>
      <c r="RXB59" s="149"/>
      <c r="RXC59" s="149"/>
      <c r="RXD59" s="149"/>
      <c r="RXE59" s="149"/>
      <c r="RXF59" s="149"/>
      <c r="RXG59" s="149"/>
      <c r="RXH59" s="149"/>
      <c r="RXI59" s="149"/>
      <c r="RXJ59" s="149"/>
      <c r="RXK59" s="149"/>
      <c r="RXL59" s="149"/>
      <c r="RXM59" s="149"/>
      <c r="RXN59" s="149"/>
      <c r="RXO59" s="149"/>
      <c r="RXP59" s="149"/>
      <c r="RXQ59" s="149"/>
      <c r="RXR59" s="149"/>
      <c r="RXS59" s="149"/>
      <c r="RXT59" s="149"/>
      <c r="RXU59" s="149"/>
      <c r="RXV59" s="149"/>
      <c r="RXW59" s="149"/>
      <c r="RXX59" s="149"/>
      <c r="RXY59" s="149"/>
      <c r="RXZ59" s="149"/>
      <c r="RYA59" s="149"/>
      <c r="RYB59" s="149"/>
      <c r="RYC59" s="149"/>
      <c r="RYD59" s="149"/>
      <c r="RYE59" s="149"/>
      <c r="RYF59" s="149"/>
      <c r="RYG59" s="149"/>
      <c r="RYH59" s="149"/>
      <c r="RYI59" s="149"/>
      <c r="RYJ59" s="149"/>
      <c r="RYK59" s="149"/>
      <c r="RYL59" s="149"/>
      <c r="RYM59" s="149"/>
      <c r="RYN59" s="149"/>
      <c r="RYO59" s="149"/>
      <c r="RYP59" s="149"/>
      <c r="RYQ59" s="149"/>
      <c r="RYR59" s="149"/>
      <c r="RYS59" s="149"/>
      <c r="RYT59" s="149"/>
      <c r="RYU59" s="149"/>
      <c r="RYV59" s="149"/>
      <c r="RYW59" s="149"/>
      <c r="RYX59" s="149"/>
      <c r="RYY59" s="149"/>
      <c r="RYZ59" s="149"/>
      <c r="RZA59" s="149"/>
      <c r="RZB59" s="149"/>
      <c r="RZC59" s="149"/>
      <c r="RZD59" s="149"/>
      <c r="RZE59" s="149"/>
      <c r="RZF59" s="149"/>
      <c r="RZG59" s="149"/>
      <c r="RZH59" s="149"/>
      <c r="RZI59" s="149"/>
      <c r="RZJ59" s="149"/>
      <c r="RZK59" s="149"/>
      <c r="RZL59" s="149"/>
      <c r="RZM59" s="149"/>
      <c r="RZN59" s="149"/>
      <c r="RZO59" s="149"/>
      <c r="RZP59" s="149"/>
      <c r="RZQ59" s="149"/>
      <c r="RZR59" s="149"/>
      <c r="RZS59" s="149"/>
      <c r="RZT59" s="149"/>
      <c r="RZU59" s="149"/>
      <c r="RZV59" s="149"/>
      <c r="RZW59" s="149"/>
      <c r="RZX59" s="149"/>
      <c r="RZY59" s="149"/>
      <c r="RZZ59" s="149"/>
      <c r="SAA59" s="149"/>
      <c r="SAB59" s="149"/>
      <c r="SAC59" s="149"/>
      <c r="SAD59" s="149"/>
      <c r="SAE59" s="149"/>
      <c r="SAF59" s="149"/>
      <c r="SAG59" s="149"/>
      <c r="SAH59" s="149"/>
      <c r="SAI59" s="149"/>
      <c r="SAJ59" s="149"/>
      <c r="SAK59" s="149"/>
      <c r="SAL59" s="149"/>
      <c r="SAM59" s="149"/>
      <c r="SAN59" s="149"/>
      <c r="SAO59" s="149"/>
      <c r="SAP59" s="149"/>
      <c r="SAQ59" s="149"/>
      <c r="SAR59" s="149"/>
      <c r="SAS59" s="149"/>
      <c r="SAT59" s="149"/>
      <c r="SAU59" s="149"/>
      <c r="SAV59" s="149"/>
      <c r="SAW59" s="149"/>
      <c r="SAX59" s="149"/>
      <c r="SAY59" s="149"/>
      <c r="SAZ59" s="149"/>
      <c r="SBA59" s="149"/>
      <c r="SBB59" s="149"/>
      <c r="SBC59" s="149"/>
      <c r="SBD59" s="149"/>
      <c r="SBE59" s="149"/>
      <c r="SBF59" s="149"/>
      <c r="SBG59" s="149"/>
      <c r="SBH59" s="149"/>
      <c r="SBI59" s="149"/>
      <c r="SBJ59" s="149"/>
      <c r="SBK59" s="149"/>
      <c r="SBL59" s="149"/>
      <c r="SBM59" s="149"/>
      <c r="SBN59" s="149"/>
      <c r="SBO59" s="149"/>
      <c r="SBP59" s="149"/>
      <c r="SBQ59" s="149"/>
      <c r="SBR59" s="149"/>
      <c r="SBS59" s="149"/>
      <c r="SBT59" s="149"/>
      <c r="SBU59" s="149"/>
      <c r="SBV59" s="149"/>
      <c r="SBW59" s="149"/>
      <c r="SBX59" s="149"/>
      <c r="SBY59" s="149"/>
      <c r="SBZ59" s="149"/>
      <c r="SCA59" s="149"/>
      <c r="SCB59" s="149"/>
      <c r="SCC59" s="149"/>
      <c r="SCD59" s="149"/>
      <c r="SCE59" s="149"/>
      <c r="SCF59" s="149"/>
      <c r="SCG59" s="149"/>
      <c r="SCH59" s="149"/>
      <c r="SCI59" s="149"/>
      <c r="SCJ59" s="149"/>
      <c r="SCK59" s="149"/>
      <c r="SCL59" s="149"/>
      <c r="SCM59" s="149"/>
      <c r="SCN59" s="149"/>
      <c r="SCO59" s="149"/>
      <c r="SCP59" s="149"/>
      <c r="SCQ59" s="149"/>
      <c r="SCR59" s="149"/>
      <c r="SCS59" s="149"/>
      <c r="SCT59" s="149"/>
      <c r="SCU59" s="149"/>
      <c r="SCV59" s="149"/>
      <c r="SCW59" s="149"/>
      <c r="SCX59" s="149"/>
      <c r="SCY59" s="149"/>
      <c r="SCZ59" s="149"/>
      <c r="SDA59" s="149"/>
      <c r="SDB59" s="149"/>
      <c r="SDC59" s="149"/>
      <c r="SDD59" s="149"/>
      <c r="SDE59" s="149"/>
      <c r="SDF59" s="149"/>
      <c r="SDG59" s="149"/>
      <c r="SDH59" s="149"/>
      <c r="SDI59" s="149"/>
      <c r="SDJ59" s="149"/>
      <c r="SDK59" s="149"/>
      <c r="SDL59" s="149"/>
      <c r="SDM59" s="149"/>
      <c r="SDN59" s="149"/>
      <c r="SDO59" s="149"/>
      <c r="SDP59" s="149"/>
      <c r="SDQ59" s="149"/>
      <c r="SDR59" s="149"/>
      <c r="SDS59" s="149"/>
      <c r="SDT59" s="149"/>
      <c r="SDU59" s="149"/>
      <c r="SDV59" s="149"/>
      <c r="SDW59" s="149"/>
      <c r="SDX59" s="149"/>
      <c r="SDY59" s="149"/>
      <c r="SDZ59" s="149"/>
      <c r="SEA59" s="149"/>
      <c r="SEB59" s="149"/>
      <c r="SEC59" s="149"/>
      <c r="SED59" s="149"/>
      <c r="SEE59" s="149"/>
      <c r="SEF59" s="149"/>
      <c r="SEG59" s="149"/>
      <c r="SEH59" s="149"/>
      <c r="SEI59" s="149"/>
      <c r="SEJ59" s="149"/>
      <c r="SEK59" s="149"/>
      <c r="SEL59" s="149"/>
      <c r="SEM59" s="149"/>
      <c r="SEN59" s="149"/>
      <c r="SEO59" s="149"/>
      <c r="SEP59" s="149"/>
      <c r="SEQ59" s="149"/>
      <c r="SER59" s="149"/>
      <c r="SES59" s="149"/>
      <c r="SET59" s="149"/>
      <c r="SEU59" s="149"/>
      <c r="SEV59" s="149"/>
      <c r="SEW59" s="149"/>
      <c r="SEX59" s="149"/>
      <c r="SEY59" s="149"/>
      <c r="SEZ59" s="149"/>
      <c r="SFA59" s="149"/>
      <c r="SFB59" s="149"/>
      <c r="SFC59" s="149"/>
      <c r="SFD59" s="149"/>
      <c r="SFE59" s="149"/>
      <c r="SFF59" s="149"/>
      <c r="SFG59" s="149"/>
      <c r="SFH59" s="149"/>
      <c r="SFI59" s="149"/>
      <c r="SFJ59" s="149"/>
      <c r="SFK59" s="149"/>
      <c r="SFL59" s="149"/>
      <c r="SFM59" s="149"/>
      <c r="SFN59" s="149"/>
      <c r="SFO59" s="149"/>
      <c r="SFP59" s="149"/>
      <c r="SFQ59" s="149"/>
      <c r="SFR59" s="149"/>
      <c r="SFS59" s="149"/>
      <c r="SFT59" s="149"/>
      <c r="SFU59" s="149"/>
      <c r="SFV59" s="149"/>
      <c r="SFW59" s="149"/>
      <c r="SFX59" s="149"/>
      <c r="SFY59" s="149"/>
      <c r="SFZ59" s="149"/>
      <c r="SGA59" s="149"/>
      <c r="SGB59" s="149"/>
      <c r="SGC59" s="149"/>
      <c r="SGD59" s="149"/>
      <c r="SGE59" s="149"/>
      <c r="SGF59" s="149"/>
      <c r="SGG59" s="149"/>
      <c r="SGH59" s="149"/>
      <c r="SGI59" s="149"/>
      <c r="SGJ59" s="149"/>
      <c r="SGK59" s="149"/>
      <c r="SGL59" s="149"/>
      <c r="SGM59" s="149"/>
      <c r="SGN59" s="149"/>
      <c r="SGO59" s="149"/>
      <c r="SGP59" s="149"/>
      <c r="SGQ59" s="149"/>
      <c r="SGR59" s="149"/>
      <c r="SGS59" s="149"/>
      <c r="SGT59" s="149"/>
      <c r="SGU59" s="149"/>
      <c r="SGV59" s="149"/>
      <c r="SGW59" s="149"/>
      <c r="SGX59" s="149"/>
      <c r="SGY59" s="149"/>
      <c r="SGZ59" s="149"/>
      <c r="SHA59" s="149"/>
      <c r="SHB59" s="149"/>
      <c r="SHC59" s="149"/>
      <c r="SHD59" s="149"/>
      <c r="SHE59" s="149"/>
      <c r="SHF59" s="149"/>
      <c r="SHG59" s="149"/>
      <c r="SHH59" s="149"/>
      <c r="SHI59" s="149"/>
      <c r="SHJ59" s="149"/>
      <c r="SHK59" s="149"/>
      <c r="SHL59" s="149"/>
      <c r="SHM59" s="149"/>
      <c r="SHN59" s="149"/>
      <c r="SHO59" s="149"/>
      <c r="SHP59" s="149"/>
      <c r="SHQ59" s="149"/>
      <c r="SHR59" s="149"/>
      <c r="SHS59" s="149"/>
      <c r="SHT59" s="149"/>
      <c r="SHU59" s="149"/>
      <c r="SHV59" s="149"/>
      <c r="SHW59" s="149"/>
      <c r="SHX59" s="149"/>
      <c r="SHY59" s="149"/>
      <c r="SHZ59" s="149"/>
      <c r="SIA59" s="149"/>
      <c r="SIB59" s="149"/>
      <c r="SIC59" s="149"/>
      <c r="SID59" s="149"/>
      <c r="SIE59" s="149"/>
      <c r="SIF59" s="149"/>
      <c r="SIG59" s="149"/>
      <c r="SIH59" s="149"/>
      <c r="SII59" s="149"/>
      <c r="SIJ59" s="149"/>
      <c r="SIK59" s="149"/>
      <c r="SIL59" s="149"/>
      <c r="SIM59" s="149"/>
      <c r="SIN59" s="149"/>
      <c r="SIO59" s="149"/>
      <c r="SIP59" s="149"/>
      <c r="SIQ59" s="149"/>
      <c r="SIR59" s="149"/>
      <c r="SIS59" s="149"/>
      <c r="SIT59" s="149"/>
      <c r="SIU59" s="149"/>
      <c r="SIV59" s="149"/>
      <c r="SIW59" s="149"/>
      <c r="SIX59" s="149"/>
      <c r="SIY59" s="149"/>
      <c r="SIZ59" s="149"/>
      <c r="SJA59" s="149"/>
      <c r="SJB59" s="149"/>
      <c r="SJC59" s="149"/>
      <c r="SJD59" s="149"/>
      <c r="SJE59" s="149"/>
      <c r="SJF59" s="149"/>
      <c r="SJG59" s="149"/>
      <c r="SJH59" s="149"/>
      <c r="SJI59" s="149"/>
      <c r="SJJ59" s="149"/>
      <c r="SJK59" s="149"/>
      <c r="SJL59" s="149"/>
      <c r="SJM59" s="149"/>
      <c r="SJN59" s="149"/>
      <c r="SJO59" s="149"/>
      <c r="SJP59" s="149"/>
      <c r="SJQ59" s="149"/>
      <c r="SJR59" s="149"/>
      <c r="SJS59" s="149"/>
      <c r="SJT59" s="149"/>
      <c r="SJU59" s="149"/>
      <c r="SJV59" s="149"/>
      <c r="SJW59" s="149"/>
      <c r="SJX59" s="149"/>
      <c r="SJY59" s="149"/>
      <c r="SJZ59" s="149"/>
      <c r="SKA59" s="149"/>
      <c r="SKB59" s="149"/>
      <c r="SKC59" s="149"/>
      <c r="SKD59" s="149"/>
      <c r="SKE59" s="149"/>
      <c r="SKF59" s="149"/>
      <c r="SKG59" s="149"/>
      <c r="SKH59" s="149"/>
      <c r="SKI59" s="149"/>
      <c r="SKJ59" s="149"/>
      <c r="SKK59" s="149"/>
      <c r="SKL59" s="149"/>
      <c r="SKM59" s="149"/>
      <c r="SKN59" s="149"/>
      <c r="SKO59" s="149"/>
      <c r="SKP59" s="149"/>
      <c r="SKQ59" s="149"/>
      <c r="SKR59" s="149"/>
      <c r="SKS59" s="149"/>
      <c r="SKT59" s="149"/>
      <c r="SKU59" s="149"/>
      <c r="SKV59" s="149"/>
      <c r="SKW59" s="149"/>
      <c r="SKX59" s="149"/>
      <c r="SKY59" s="149"/>
      <c r="SKZ59" s="149"/>
      <c r="SLA59" s="149"/>
      <c r="SLB59" s="149"/>
      <c r="SLC59" s="149"/>
      <c r="SLD59" s="149"/>
      <c r="SLE59" s="149"/>
      <c r="SLF59" s="149"/>
      <c r="SLG59" s="149"/>
      <c r="SLH59" s="149"/>
      <c r="SLI59" s="149"/>
      <c r="SLJ59" s="149"/>
      <c r="SLK59" s="149"/>
      <c r="SLL59" s="149"/>
      <c r="SLM59" s="149"/>
      <c r="SLN59" s="149"/>
      <c r="SLO59" s="149"/>
      <c r="SLP59" s="149"/>
      <c r="SLQ59" s="149"/>
      <c r="SLR59" s="149"/>
      <c r="SLS59" s="149"/>
      <c r="SLT59" s="149"/>
      <c r="SLU59" s="149"/>
      <c r="SLV59" s="149"/>
      <c r="SLW59" s="149"/>
      <c r="SLX59" s="149"/>
      <c r="SLY59" s="149"/>
      <c r="SLZ59" s="149"/>
      <c r="SMA59" s="149"/>
      <c r="SMB59" s="149"/>
      <c r="SMC59" s="149"/>
      <c r="SMD59" s="149"/>
      <c r="SME59" s="149"/>
      <c r="SMF59" s="149"/>
      <c r="SMG59" s="149"/>
      <c r="SMH59" s="149"/>
      <c r="SMI59" s="149"/>
      <c r="SMJ59" s="149"/>
      <c r="SMK59" s="149"/>
      <c r="SML59" s="149"/>
      <c r="SMM59" s="149"/>
      <c r="SMN59" s="149"/>
      <c r="SMO59" s="149"/>
      <c r="SMP59" s="149"/>
      <c r="SMQ59" s="149"/>
      <c r="SMR59" s="149"/>
      <c r="SMS59" s="149"/>
      <c r="SMT59" s="149"/>
      <c r="SMU59" s="149"/>
      <c r="SMV59" s="149"/>
      <c r="SMW59" s="149"/>
      <c r="SMX59" s="149"/>
      <c r="SMY59" s="149"/>
      <c r="SMZ59" s="149"/>
      <c r="SNA59" s="149"/>
      <c r="SNB59" s="149"/>
      <c r="SNC59" s="149"/>
      <c r="SND59" s="149"/>
      <c r="SNE59" s="149"/>
      <c r="SNF59" s="149"/>
      <c r="SNG59" s="149"/>
      <c r="SNH59" s="149"/>
      <c r="SNI59" s="149"/>
      <c r="SNJ59" s="149"/>
      <c r="SNK59" s="149"/>
      <c r="SNL59" s="149"/>
      <c r="SNM59" s="149"/>
      <c r="SNN59" s="149"/>
      <c r="SNO59" s="149"/>
      <c r="SNP59" s="149"/>
      <c r="SNQ59" s="149"/>
      <c r="SNR59" s="149"/>
      <c r="SNS59" s="149"/>
      <c r="SNT59" s="149"/>
      <c r="SNU59" s="149"/>
      <c r="SNV59" s="149"/>
      <c r="SNW59" s="149"/>
      <c r="SNX59" s="149"/>
      <c r="SNY59" s="149"/>
      <c r="SNZ59" s="149"/>
      <c r="SOA59" s="149"/>
      <c r="SOB59" s="149"/>
      <c r="SOC59" s="149"/>
      <c r="SOD59" s="149"/>
      <c r="SOE59" s="149"/>
      <c r="SOF59" s="149"/>
      <c r="SOG59" s="149"/>
      <c r="SOH59" s="149"/>
      <c r="SOI59" s="149"/>
      <c r="SOJ59" s="149"/>
      <c r="SOK59" s="149"/>
      <c r="SOL59" s="149"/>
      <c r="SOM59" s="149"/>
      <c r="SON59" s="149"/>
      <c r="SOO59" s="149"/>
      <c r="SOP59" s="149"/>
      <c r="SOQ59" s="149"/>
      <c r="SOR59" s="149"/>
      <c r="SOS59" s="149"/>
      <c r="SOT59" s="149"/>
      <c r="SOU59" s="149"/>
      <c r="SOV59" s="149"/>
      <c r="SOW59" s="149"/>
      <c r="SOX59" s="149"/>
      <c r="SOY59" s="149"/>
      <c r="SOZ59" s="149"/>
      <c r="SPA59" s="149"/>
      <c r="SPB59" s="149"/>
      <c r="SPC59" s="149"/>
      <c r="SPD59" s="149"/>
      <c r="SPE59" s="149"/>
      <c r="SPF59" s="149"/>
      <c r="SPG59" s="149"/>
      <c r="SPH59" s="149"/>
      <c r="SPI59" s="149"/>
      <c r="SPJ59" s="149"/>
      <c r="SPK59" s="149"/>
      <c r="SPL59" s="149"/>
      <c r="SPM59" s="149"/>
      <c r="SPN59" s="149"/>
      <c r="SPO59" s="149"/>
      <c r="SPP59" s="149"/>
      <c r="SPQ59" s="149"/>
      <c r="SPR59" s="149"/>
      <c r="SPS59" s="149"/>
      <c r="SPT59" s="149"/>
      <c r="SPU59" s="149"/>
      <c r="SPV59" s="149"/>
      <c r="SPW59" s="149"/>
      <c r="SPX59" s="149"/>
      <c r="SPY59" s="149"/>
      <c r="SPZ59" s="149"/>
      <c r="SQA59" s="149"/>
      <c r="SQB59" s="149"/>
      <c r="SQC59" s="149"/>
      <c r="SQD59" s="149"/>
      <c r="SQE59" s="149"/>
      <c r="SQF59" s="149"/>
      <c r="SQG59" s="149"/>
      <c r="SQH59" s="149"/>
      <c r="SQI59" s="149"/>
      <c r="SQJ59" s="149"/>
      <c r="SQK59" s="149"/>
      <c r="SQL59" s="149"/>
      <c r="SQM59" s="149"/>
      <c r="SQN59" s="149"/>
      <c r="SQO59" s="149"/>
      <c r="SQP59" s="149"/>
      <c r="SQQ59" s="149"/>
      <c r="SQR59" s="149"/>
      <c r="SQS59" s="149"/>
      <c r="SQT59" s="149"/>
      <c r="SQU59" s="149"/>
      <c r="SQV59" s="149"/>
      <c r="SQW59" s="149"/>
      <c r="SQX59" s="149"/>
      <c r="SQY59" s="149"/>
      <c r="SQZ59" s="149"/>
      <c r="SRA59" s="149"/>
      <c r="SRB59" s="149"/>
      <c r="SRC59" s="149"/>
      <c r="SRD59" s="149"/>
      <c r="SRE59" s="149"/>
      <c r="SRF59" s="149"/>
      <c r="SRG59" s="149"/>
      <c r="SRH59" s="149"/>
      <c r="SRI59" s="149"/>
      <c r="SRJ59" s="149"/>
      <c r="SRK59" s="149"/>
      <c r="SRL59" s="149"/>
      <c r="SRM59" s="149"/>
      <c r="SRN59" s="149"/>
      <c r="SRO59" s="149"/>
      <c r="SRP59" s="149"/>
      <c r="SRQ59" s="149"/>
      <c r="SRR59" s="149"/>
      <c r="SRS59" s="149"/>
      <c r="SRT59" s="149"/>
      <c r="SRU59" s="149"/>
      <c r="SRV59" s="149"/>
      <c r="SRW59" s="149"/>
      <c r="SRX59" s="149"/>
      <c r="SRY59" s="149"/>
      <c r="SRZ59" s="149"/>
      <c r="SSA59" s="149"/>
      <c r="SSB59" s="149"/>
      <c r="SSC59" s="149"/>
      <c r="SSD59" s="149"/>
      <c r="SSE59" s="149"/>
      <c r="SSF59" s="149"/>
      <c r="SSG59" s="149"/>
      <c r="SSH59" s="149"/>
      <c r="SSI59" s="149"/>
      <c r="SSJ59" s="149"/>
      <c r="SSK59" s="149"/>
      <c r="SSL59" s="149"/>
      <c r="SSM59" s="149"/>
      <c r="SSN59" s="149"/>
      <c r="SSO59" s="149"/>
      <c r="SSP59" s="149"/>
      <c r="SSQ59" s="149"/>
      <c r="SSR59" s="149"/>
      <c r="SSS59" s="149"/>
      <c r="SST59" s="149"/>
      <c r="SSU59" s="149"/>
      <c r="SSV59" s="149"/>
      <c r="SSW59" s="149"/>
      <c r="SSX59" s="149"/>
      <c r="SSY59" s="149"/>
      <c r="SSZ59" s="149"/>
      <c r="STA59" s="149"/>
      <c r="STB59" s="149"/>
      <c r="STC59" s="149"/>
      <c r="STD59" s="149"/>
      <c r="STE59" s="149"/>
      <c r="STF59" s="149"/>
      <c r="STG59" s="149"/>
      <c r="STH59" s="149"/>
      <c r="STI59" s="149"/>
      <c r="STJ59" s="149"/>
      <c r="STK59" s="149"/>
      <c r="STL59" s="149"/>
      <c r="STM59" s="149"/>
      <c r="STN59" s="149"/>
      <c r="STO59" s="149"/>
      <c r="STP59" s="149"/>
      <c r="STQ59" s="149"/>
      <c r="STR59" s="149"/>
      <c r="STS59" s="149"/>
      <c r="STT59" s="149"/>
      <c r="STU59" s="149"/>
      <c r="STV59" s="149"/>
      <c r="STW59" s="149"/>
      <c r="STX59" s="149"/>
      <c r="STY59" s="149"/>
      <c r="STZ59" s="149"/>
      <c r="SUA59" s="149"/>
      <c r="SUB59" s="149"/>
      <c r="SUC59" s="149"/>
      <c r="SUD59" s="149"/>
      <c r="SUE59" s="149"/>
      <c r="SUF59" s="149"/>
      <c r="SUG59" s="149"/>
      <c r="SUH59" s="149"/>
      <c r="SUI59" s="149"/>
      <c r="SUJ59" s="149"/>
      <c r="SUK59" s="149"/>
      <c r="SUL59" s="149"/>
      <c r="SUM59" s="149"/>
      <c r="SUN59" s="149"/>
      <c r="SUO59" s="149"/>
      <c r="SUP59" s="149"/>
      <c r="SUQ59" s="149"/>
      <c r="SUR59" s="149"/>
      <c r="SUS59" s="149"/>
      <c r="SUT59" s="149"/>
      <c r="SUU59" s="149"/>
      <c r="SUV59" s="149"/>
      <c r="SUW59" s="149"/>
      <c r="SUX59" s="149"/>
      <c r="SUY59" s="149"/>
      <c r="SUZ59" s="149"/>
      <c r="SVA59" s="149"/>
      <c r="SVB59" s="149"/>
      <c r="SVC59" s="149"/>
      <c r="SVD59" s="149"/>
      <c r="SVE59" s="149"/>
      <c r="SVF59" s="149"/>
      <c r="SVG59" s="149"/>
      <c r="SVH59" s="149"/>
      <c r="SVI59" s="149"/>
      <c r="SVJ59" s="149"/>
      <c r="SVK59" s="149"/>
      <c r="SVL59" s="149"/>
      <c r="SVM59" s="149"/>
      <c r="SVN59" s="149"/>
      <c r="SVO59" s="149"/>
      <c r="SVP59" s="149"/>
      <c r="SVQ59" s="149"/>
      <c r="SVR59" s="149"/>
      <c r="SVS59" s="149"/>
      <c r="SVT59" s="149"/>
      <c r="SVU59" s="149"/>
      <c r="SVV59" s="149"/>
      <c r="SVW59" s="149"/>
      <c r="SVX59" s="149"/>
      <c r="SVY59" s="149"/>
      <c r="SVZ59" s="149"/>
      <c r="SWA59" s="149"/>
      <c r="SWB59" s="149"/>
      <c r="SWC59" s="149"/>
      <c r="SWD59" s="149"/>
      <c r="SWE59" s="149"/>
      <c r="SWF59" s="149"/>
      <c r="SWG59" s="149"/>
      <c r="SWH59" s="149"/>
      <c r="SWI59" s="149"/>
      <c r="SWJ59" s="149"/>
      <c r="SWK59" s="149"/>
      <c r="SWL59" s="149"/>
      <c r="SWM59" s="149"/>
      <c r="SWN59" s="149"/>
      <c r="SWO59" s="149"/>
      <c r="SWP59" s="149"/>
      <c r="SWQ59" s="149"/>
      <c r="SWR59" s="149"/>
      <c r="SWS59" s="149"/>
      <c r="SWT59" s="149"/>
      <c r="SWU59" s="149"/>
      <c r="SWV59" s="149"/>
      <c r="SWW59" s="149"/>
      <c r="SWX59" s="149"/>
      <c r="SWY59" s="149"/>
      <c r="SWZ59" s="149"/>
      <c r="SXA59" s="149"/>
      <c r="SXB59" s="149"/>
      <c r="SXC59" s="149"/>
      <c r="SXD59" s="149"/>
      <c r="SXE59" s="149"/>
      <c r="SXF59" s="149"/>
      <c r="SXG59" s="149"/>
      <c r="SXH59" s="149"/>
      <c r="SXI59" s="149"/>
      <c r="SXJ59" s="149"/>
      <c r="SXK59" s="149"/>
      <c r="SXL59" s="149"/>
      <c r="SXM59" s="149"/>
      <c r="SXN59" s="149"/>
      <c r="SXO59" s="149"/>
      <c r="SXP59" s="149"/>
      <c r="SXQ59" s="149"/>
      <c r="SXR59" s="149"/>
      <c r="SXS59" s="149"/>
      <c r="SXT59" s="149"/>
      <c r="SXU59" s="149"/>
      <c r="SXV59" s="149"/>
      <c r="SXW59" s="149"/>
      <c r="SXX59" s="149"/>
      <c r="SXY59" s="149"/>
      <c r="SXZ59" s="149"/>
      <c r="SYA59" s="149"/>
      <c r="SYB59" s="149"/>
      <c r="SYC59" s="149"/>
      <c r="SYD59" s="149"/>
      <c r="SYE59" s="149"/>
      <c r="SYF59" s="149"/>
      <c r="SYG59" s="149"/>
      <c r="SYH59" s="149"/>
      <c r="SYI59" s="149"/>
      <c r="SYJ59" s="149"/>
      <c r="SYK59" s="149"/>
      <c r="SYL59" s="149"/>
      <c r="SYM59" s="149"/>
      <c r="SYN59" s="149"/>
      <c r="SYO59" s="149"/>
      <c r="SYP59" s="149"/>
      <c r="SYQ59" s="149"/>
      <c r="SYR59" s="149"/>
      <c r="SYS59" s="149"/>
      <c r="SYT59" s="149"/>
      <c r="SYU59" s="149"/>
      <c r="SYV59" s="149"/>
      <c r="SYW59" s="149"/>
      <c r="SYX59" s="149"/>
      <c r="SYY59" s="149"/>
      <c r="SYZ59" s="149"/>
      <c r="SZA59" s="149"/>
      <c r="SZB59" s="149"/>
      <c r="SZC59" s="149"/>
      <c r="SZD59" s="149"/>
      <c r="SZE59" s="149"/>
      <c r="SZF59" s="149"/>
      <c r="SZG59" s="149"/>
      <c r="SZH59" s="149"/>
      <c r="SZI59" s="149"/>
      <c r="SZJ59" s="149"/>
      <c r="SZK59" s="149"/>
      <c r="SZL59" s="149"/>
      <c r="SZM59" s="149"/>
      <c r="SZN59" s="149"/>
      <c r="SZO59" s="149"/>
      <c r="SZP59" s="149"/>
      <c r="SZQ59" s="149"/>
      <c r="SZR59" s="149"/>
      <c r="SZS59" s="149"/>
      <c r="SZT59" s="149"/>
      <c r="SZU59" s="149"/>
      <c r="SZV59" s="149"/>
      <c r="SZW59" s="149"/>
      <c r="SZX59" s="149"/>
      <c r="SZY59" s="149"/>
      <c r="SZZ59" s="149"/>
      <c r="TAA59" s="149"/>
      <c r="TAB59" s="149"/>
      <c r="TAC59" s="149"/>
      <c r="TAD59" s="149"/>
      <c r="TAE59" s="149"/>
      <c r="TAF59" s="149"/>
      <c r="TAG59" s="149"/>
      <c r="TAH59" s="149"/>
      <c r="TAI59" s="149"/>
      <c r="TAJ59" s="149"/>
      <c r="TAK59" s="149"/>
      <c r="TAL59" s="149"/>
      <c r="TAM59" s="149"/>
      <c r="TAN59" s="149"/>
      <c r="TAO59" s="149"/>
      <c r="TAP59" s="149"/>
      <c r="TAQ59" s="149"/>
      <c r="TAR59" s="149"/>
      <c r="TAS59" s="149"/>
      <c r="TAT59" s="149"/>
      <c r="TAU59" s="149"/>
      <c r="TAV59" s="149"/>
      <c r="TAW59" s="149"/>
      <c r="TAX59" s="149"/>
      <c r="TAY59" s="149"/>
      <c r="TAZ59" s="149"/>
      <c r="TBA59" s="149"/>
      <c r="TBB59" s="149"/>
      <c r="TBC59" s="149"/>
      <c r="TBD59" s="149"/>
      <c r="TBE59" s="149"/>
      <c r="TBF59" s="149"/>
      <c r="TBG59" s="149"/>
      <c r="TBH59" s="149"/>
      <c r="TBI59" s="149"/>
      <c r="TBJ59" s="149"/>
      <c r="TBK59" s="149"/>
      <c r="TBL59" s="149"/>
      <c r="TBM59" s="149"/>
      <c r="TBN59" s="149"/>
      <c r="TBO59" s="149"/>
      <c r="TBP59" s="149"/>
      <c r="TBQ59" s="149"/>
      <c r="TBR59" s="149"/>
      <c r="TBS59" s="149"/>
      <c r="TBT59" s="149"/>
      <c r="TBU59" s="149"/>
      <c r="TBV59" s="149"/>
      <c r="TBW59" s="149"/>
      <c r="TBX59" s="149"/>
      <c r="TBY59" s="149"/>
      <c r="TBZ59" s="149"/>
      <c r="TCA59" s="149"/>
      <c r="TCB59" s="149"/>
      <c r="TCC59" s="149"/>
      <c r="TCD59" s="149"/>
      <c r="TCE59" s="149"/>
      <c r="TCF59" s="149"/>
      <c r="TCG59" s="149"/>
      <c r="TCH59" s="149"/>
      <c r="TCI59" s="149"/>
      <c r="TCJ59" s="149"/>
      <c r="TCK59" s="149"/>
      <c r="TCL59" s="149"/>
      <c r="TCM59" s="149"/>
      <c r="TCN59" s="149"/>
      <c r="TCO59" s="149"/>
      <c r="TCP59" s="149"/>
      <c r="TCQ59" s="149"/>
      <c r="TCR59" s="149"/>
      <c r="TCS59" s="149"/>
      <c r="TCT59" s="149"/>
      <c r="TCU59" s="149"/>
      <c r="TCV59" s="149"/>
      <c r="TCW59" s="149"/>
      <c r="TCX59" s="149"/>
      <c r="TCY59" s="149"/>
      <c r="TCZ59" s="149"/>
      <c r="TDA59" s="149"/>
      <c r="TDB59" s="149"/>
      <c r="TDC59" s="149"/>
      <c r="TDD59" s="149"/>
      <c r="TDE59" s="149"/>
      <c r="TDF59" s="149"/>
      <c r="TDG59" s="149"/>
      <c r="TDH59" s="149"/>
      <c r="TDI59" s="149"/>
      <c r="TDJ59" s="149"/>
      <c r="TDK59" s="149"/>
      <c r="TDL59" s="149"/>
      <c r="TDM59" s="149"/>
      <c r="TDN59" s="149"/>
      <c r="TDO59" s="149"/>
      <c r="TDP59" s="149"/>
      <c r="TDQ59" s="149"/>
      <c r="TDR59" s="149"/>
      <c r="TDS59" s="149"/>
      <c r="TDT59" s="149"/>
      <c r="TDU59" s="149"/>
      <c r="TDV59" s="149"/>
      <c r="TDW59" s="149"/>
      <c r="TDX59" s="149"/>
      <c r="TDY59" s="149"/>
      <c r="TDZ59" s="149"/>
      <c r="TEA59" s="149"/>
      <c r="TEB59" s="149"/>
      <c r="TEC59" s="149"/>
      <c r="TED59" s="149"/>
      <c r="TEE59" s="149"/>
      <c r="TEF59" s="149"/>
      <c r="TEG59" s="149"/>
      <c r="TEH59" s="149"/>
      <c r="TEI59" s="149"/>
      <c r="TEJ59" s="149"/>
      <c r="TEK59" s="149"/>
      <c r="TEL59" s="149"/>
      <c r="TEM59" s="149"/>
      <c r="TEN59" s="149"/>
      <c r="TEO59" s="149"/>
      <c r="TEP59" s="149"/>
      <c r="TEQ59" s="149"/>
      <c r="TER59" s="149"/>
      <c r="TES59" s="149"/>
      <c r="TET59" s="149"/>
      <c r="TEU59" s="149"/>
      <c r="TEV59" s="149"/>
      <c r="TEW59" s="149"/>
      <c r="TEX59" s="149"/>
      <c r="TEY59" s="149"/>
      <c r="TEZ59" s="149"/>
      <c r="TFA59" s="149"/>
      <c r="TFB59" s="149"/>
      <c r="TFC59" s="149"/>
      <c r="TFD59" s="149"/>
      <c r="TFE59" s="149"/>
      <c r="TFF59" s="149"/>
      <c r="TFG59" s="149"/>
      <c r="TFH59" s="149"/>
      <c r="TFI59" s="149"/>
      <c r="TFJ59" s="149"/>
      <c r="TFK59" s="149"/>
      <c r="TFL59" s="149"/>
      <c r="TFM59" s="149"/>
      <c r="TFN59" s="149"/>
      <c r="TFO59" s="149"/>
      <c r="TFP59" s="149"/>
      <c r="TFQ59" s="149"/>
      <c r="TFR59" s="149"/>
      <c r="TFS59" s="149"/>
      <c r="TFT59" s="149"/>
      <c r="TFU59" s="149"/>
      <c r="TFV59" s="149"/>
      <c r="TFW59" s="149"/>
      <c r="TFX59" s="149"/>
      <c r="TFY59" s="149"/>
      <c r="TFZ59" s="149"/>
      <c r="TGA59" s="149"/>
      <c r="TGB59" s="149"/>
      <c r="TGC59" s="149"/>
      <c r="TGD59" s="149"/>
      <c r="TGE59" s="149"/>
      <c r="TGF59" s="149"/>
      <c r="TGG59" s="149"/>
      <c r="TGH59" s="149"/>
      <c r="TGI59" s="149"/>
      <c r="TGJ59" s="149"/>
      <c r="TGK59" s="149"/>
      <c r="TGL59" s="149"/>
      <c r="TGM59" s="149"/>
      <c r="TGN59" s="149"/>
      <c r="TGO59" s="149"/>
      <c r="TGP59" s="149"/>
      <c r="TGQ59" s="149"/>
      <c r="TGR59" s="149"/>
      <c r="TGS59" s="149"/>
      <c r="TGT59" s="149"/>
      <c r="TGU59" s="149"/>
      <c r="TGV59" s="149"/>
      <c r="TGW59" s="149"/>
      <c r="TGX59" s="149"/>
      <c r="TGY59" s="149"/>
      <c r="TGZ59" s="149"/>
      <c r="THA59" s="149"/>
      <c r="THB59" s="149"/>
      <c r="THC59" s="149"/>
      <c r="THD59" s="149"/>
      <c r="THE59" s="149"/>
      <c r="THF59" s="149"/>
      <c r="THG59" s="149"/>
      <c r="THH59" s="149"/>
      <c r="THI59" s="149"/>
      <c r="THJ59" s="149"/>
      <c r="THK59" s="149"/>
      <c r="THL59" s="149"/>
      <c r="THM59" s="149"/>
      <c r="THN59" s="149"/>
      <c r="THO59" s="149"/>
      <c r="THP59" s="149"/>
      <c r="THQ59" s="149"/>
      <c r="THR59" s="149"/>
      <c r="THS59" s="149"/>
      <c r="THT59" s="149"/>
      <c r="THU59" s="149"/>
      <c r="THV59" s="149"/>
      <c r="THW59" s="149"/>
      <c r="THX59" s="149"/>
      <c r="THY59" s="149"/>
      <c r="THZ59" s="149"/>
      <c r="TIA59" s="149"/>
      <c r="TIB59" s="149"/>
      <c r="TIC59" s="149"/>
      <c r="TID59" s="149"/>
      <c r="TIE59" s="149"/>
      <c r="TIF59" s="149"/>
      <c r="TIG59" s="149"/>
      <c r="TIH59" s="149"/>
      <c r="TII59" s="149"/>
      <c r="TIJ59" s="149"/>
      <c r="TIK59" s="149"/>
      <c r="TIL59" s="149"/>
      <c r="TIM59" s="149"/>
      <c r="TIN59" s="149"/>
      <c r="TIO59" s="149"/>
      <c r="TIP59" s="149"/>
      <c r="TIQ59" s="149"/>
      <c r="TIR59" s="149"/>
      <c r="TIS59" s="149"/>
      <c r="TIT59" s="149"/>
      <c r="TIU59" s="149"/>
      <c r="TIV59" s="149"/>
      <c r="TIW59" s="149"/>
      <c r="TIX59" s="149"/>
      <c r="TIY59" s="149"/>
      <c r="TIZ59" s="149"/>
      <c r="TJA59" s="149"/>
      <c r="TJB59" s="149"/>
      <c r="TJC59" s="149"/>
      <c r="TJD59" s="149"/>
      <c r="TJE59" s="149"/>
      <c r="TJF59" s="149"/>
      <c r="TJG59" s="149"/>
      <c r="TJH59" s="149"/>
      <c r="TJI59" s="149"/>
      <c r="TJJ59" s="149"/>
      <c r="TJK59" s="149"/>
      <c r="TJL59" s="149"/>
      <c r="TJM59" s="149"/>
      <c r="TJN59" s="149"/>
      <c r="TJO59" s="149"/>
      <c r="TJP59" s="149"/>
      <c r="TJQ59" s="149"/>
      <c r="TJR59" s="149"/>
      <c r="TJS59" s="149"/>
      <c r="TJT59" s="149"/>
      <c r="TJU59" s="149"/>
      <c r="TJV59" s="149"/>
      <c r="TJW59" s="149"/>
      <c r="TJX59" s="149"/>
      <c r="TJY59" s="149"/>
      <c r="TJZ59" s="149"/>
      <c r="TKA59" s="149"/>
      <c r="TKB59" s="149"/>
      <c r="TKC59" s="149"/>
      <c r="TKD59" s="149"/>
      <c r="TKE59" s="149"/>
      <c r="TKF59" s="149"/>
      <c r="TKG59" s="149"/>
      <c r="TKH59" s="149"/>
      <c r="TKI59" s="149"/>
      <c r="TKJ59" s="149"/>
      <c r="TKK59" s="149"/>
      <c r="TKL59" s="149"/>
      <c r="TKM59" s="149"/>
      <c r="TKN59" s="149"/>
      <c r="TKO59" s="149"/>
      <c r="TKP59" s="149"/>
      <c r="TKQ59" s="149"/>
      <c r="TKR59" s="149"/>
      <c r="TKS59" s="149"/>
      <c r="TKT59" s="149"/>
      <c r="TKU59" s="149"/>
      <c r="TKV59" s="149"/>
      <c r="TKW59" s="149"/>
      <c r="TKX59" s="149"/>
      <c r="TKY59" s="149"/>
      <c r="TKZ59" s="149"/>
      <c r="TLA59" s="149"/>
      <c r="TLB59" s="149"/>
      <c r="TLC59" s="149"/>
      <c r="TLD59" s="149"/>
      <c r="TLE59" s="149"/>
      <c r="TLF59" s="149"/>
      <c r="TLG59" s="149"/>
      <c r="TLH59" s="149"/>
      <c r="TLI59" s="149"/>
      <c r="TLJ59" s="149"/>
      <c r="TLK59" s="149"/>
      <c r="TLL59" s="149"/>
      <c r="TLM59" s="149"/>
      <c r="TLN59" s="149"/>
      <c r="TLO59" s="149"/>
      <c r="TLP59" s="149"/>
      <c r="TLQ59" s="149"/>
      <c r="TLR59" s="149"/>
      <c r="TLS59" s="149"/>
      <c r="TLT59" s="149"/>
      <c r="TLU59" s="149"/>
      <c r="TLV59" s="149"/>
      <c r="TLW59" s="149"/>
      <c r="TLX59" s="149"/>
      <c r="TLY59" s="149"/>
      <c r="TLZ59" s="149"/>
      <c r="TMA59" s="149"/>
      <c r="TMB59" s="149"/>
      <c r="TMC59" s="149"/>
      <c r="TMD59" s="149"/>
      <c r="TME59" s="149"/>
      <c r="TMF59" s="149"/>
      <c r="TMG59" s="149"/>
      <c r="TMH59" s="149"/>
      <c r="TMI59" s="149"/>
      <c r="TMJ59" s="149"/>
      <c r="TMK59" s="149"/>
      <c r="TML59" s="149"/>
      <c r="TMM59" s="149"/>
      <c r="TMN59" s="149"/>
      <c r="TMO59" s="149"/>
      <c r="TMP59" s="149"/>
      <c r="TMQ59" s="149"/>
      <c r="TMR59" s="149"/>
      <c r="TMS59" s="149"/>
      <c r="TMT59" s="149"/>
      <c r="TMU59" s="149"/>
      <c r="TMV59" s="149"/>
      <c r="TMW59" s="149"/>
      <c r="TMX59" s="149"/>
      <c r="TMY59" s="149"/>
      <c r="TMZ59" s="149"/>
      <c r="TNA59" s="149"/>
      <c r="TNB59" s="149"/>
      <c r="TNC59" s="149"/>
      <c r="TND59" s="149"/>
      <c r="TNE59" s="149"/>
      <c r="TNF59" s="149"/>
      <c r="TNG59" s="149"/>
      <c r="TNH59" s="149"/>
      <c r="TNI59" s="149"/>
      <c r="TNJ59" s="149"/>
      <c r="TNK59" s="149"/>
      <c r="TNL59" s="149"/>
      <c r="TNM59" s="149"/>
      <c r="TNN59" s="149"/>
      <c r="TNO59" s="149"/>
      <c r="TNP59" s="149"/>
      <c r="TNQ59" s="149"/>
      <c r="TNR59" s="149"/>
      <c r="TNS59" s="149"/>
      <c r="TNT59" s="149"/>
      <c r="TNU59" s="149"/>
      <c r="TNV59" s="149"/>
      <c r="TNW59" s="149"/>
      <c r="TNX59" s="149"/>
      <c r="TNY59" s="149"/>
      <c r="TNZ59" s="149"/>
      <c r="TOA59" s="149"/>
      <c r="TOB59" s="149"/>
      <c r="TOC59" s="149"/>
      <c r="TOD59" s="149"/>
      <c r="TOE59" s="149"/>
      <c r="TOF59" s="149"/>
      <c r="TOG59" s="149"/>
      <c r="TOH59" s="149"/>
      <c r="TOI59" s="149"/>
      <c r="TOJ59" s="149"/>
      <c r="TOK59" s="149"/>
      <c r="TOL59" s="149"/>
      <c r="TOM59" s="149"/>
      <c r="TON59" s="149"/>
      <c r="TOO59" s="149"/>
      <c r="TOP59" s="149"/>
      <c r="TOQ59" s="149"/>
      <c r="TOR59" s="149"/>
      <c r="TOS59" s="149"/>
      <c r="TOT59" s="149"/>
      <c r="TOU59" s="149"/>
      <c r="TOV59" s="149"/>
      <c r="TOW59" s="149"/>
      <c r="TOX59" s="149"/>
      <c r="TOY59" s="149"/>
      <c r="TOZ59" s="149"/>
      <c r="TPA59" s="149"/>
      <c r="TPB59" s="149"/>
      <c r="TPC59" s="149"/>
      <c r="TPD59" s="149"/>
      <c r="TPE59" s="149"/>
      <c r="TPF59" s="149"/>
      <c r="TPG59" s="149"/>
      <c r="TPH59" s="149"/>
      <c r="TPI59" s="149"/>
      <c r="TPJ59" s="149"/>
      <c r="TPK59" s="149"/>
      <c r="TPL59" s="149"/>
      <c r="TPM59" s="149"/>
      <c r="TPN59" s="149"/>
      <c r="TPO59" s="149"/>
      <c r="TPP59" s="149"/>
      <c r="TPQ59" s="149"/>
      <c r="TPR59" s="149"/>
      <c r="TPS59" s="149"/>
      <c r="TPT59" s="149"/>
      <c r="TPU59" s="149"/>
      <c r="TPV59" s="149"/>
      <c r="TPW59" s="149"/>
      <c r="TPX59" s="149"/>
      <c r="TPY59" s="149"/>
      <c r="TPZ59" s="149"/>
      <c r="TQA59" s="149"/>
      <c r="TQB59" s="149"/>
      <c r="TQC59" s="149"/>
      <c r="TQD59" s="149"/>
      <c r="TQE59" s="149"/>
      <c r="TQF59" s="149"/>
      <c r="TQG59" s="149"/>
      <c r="TQH59" s="149"/>
      <c r="TQI59" s="149"/>
      <c r="TQJ59" s="149"/>
      <c r="TQK59" s="149"/>
      <c r="TQL59" s="149"/>
      <c r="TQM59" s="149"/>
      <c r="TQN59" s="149"/>
      <c r="TQO59" s="149"/>
      <c r="TQP59" s="149"/>
      <c r="TQQ59" s="149"/>
      <c r="TQR59" s="149"/>
      <c r="TQS59" s="149"/>
      <c r="TQT59" s="149"/>
      <c r="TQU59" s="149"/>
      <c r="TQV59" s="149"/>
      <c r="TQW59" s="149"/>
      <c r="TQX59" s="149"/>
      <c r="TQY59" s="149"/>
      <c r="TQZ59" s="149"/>
      <c r="TRA59" s="149"/>
      <c r="TRB59" s="149"/>
      <c r="TRC59" s="149"/>
      <c r="TRD59" s="149"/>
      <c r="TRE59" s="149"/>
      <c r="TRF59" s="149"/>
      <c r="TRG59" s="149"/>
      <c r="TRH59" s="149"/>
      <c r="TRI59" s="149"/>
      <c r="TRJ59" s="149"/>
      <c r="TRK59" s="149"/>
      <c r="TRL59" s="149"/>
      <c r="TRM59" s="149"/>
      <c r="TRN59" s="149"/>
      <c r="TRO59" s="149"/>
      <c r="TRP59" s="149"/>
      <c r="TRQ59" s="149"/>
      <c r="TRR59" s="149"/>
      <c r="TRS59" s="149"/>
      <c r="TRT59" s="149"/>
      <c r="TRU59" s="149"/>
      <c r="TRV59" s="149"/>
      <c r="TRW59" s="149"/>
      <c r="TRX59" s="149"/>
      <c r="TRY59" s="149"/>
      <c r="TRZ59" s="149"/>
      <c r="TSA59" s="149"/>
      <c r="TSB59" s="149"/>
      <c r="TSC59" s="149"/>
      <c r="TSD59" s="149"/>
      <c r="TSE59" s="149"/>
      <c r="TSF59" s="149"/>
      <c r="TSG59" s="149"/>
      <c r="TSH59" s="149"/>
      <c r="TSI59" s="149"/>
      <c r="TSJ59" s="149"/>
      <c r="TSK59" s="149"/>
      <c r="TSL59" s="149"/>
      <c r="TSM59" s="149"/>
      <c r="TSN59" s="149"/>
      <c r="TSO59" s="149"/>
      <c r="TSP59" s="149"/>
      <c r="TSQ59" s="149"/>
      <c r="TSR59" s="149"/>
      <c r="TSS59" s="149"/>
      <c r="TST59" s="149"/>
      <c r="TSU59" s="149"/>
      <c r="TSV59" s="149"/>
      <c r="TSW59" s="149"/>
      <c r="TSX59" s="149"/>
      <c r="TSY59" s="149"/>
      <c r="TSZ59" s="149"/>
      <c r="TTA59" s="149"/>
      <c r="TTB59" s="149"/>
      <c r="TTC59" s="149"/>
      <c r="TTD59" s="149"/>
      <c r="TTE59" s="149"/>
      <c r="TTF59" s="149"/>
      <c r="TTG59" s="149"/>
      <c r="TTH59" s="149"/>
      <c r="TTI59" s="149"/>
      <c r="TTJ59" s="149"/>
      <c r="TTK59" s="149"/>
      <c r="TTL59" s="149"/>
      <c r="TTM59" s="149"/>
      <c r="TTN59" s="149"/>
      <c r="TTO59" s="149"/>
      <c r="TTP59" s="149"/>
      <c r="TTQ59" s="149"/>
      <c r="TTR59" s="149"/>
      <c r="TTS59" s="149"/>
      <c r="TTT59" s="149"/>
      <c r="TTU59" s="149"/>
      <c r="TTV59" s="149"/>
      <c r="TTW59" s="149"/>
      <c r="TTX59" s="149"/>
      <c r="TTY59" s="149"/>
      <c r="TTZ59" s="149"/>
      <c r="TUA59" s="149"/>
      <c r="TUB59" s="149"/>
      <c r="TUC59" s="149"/>
      <c r="TUD59" s="149"/>
      <c r="TUE59" s="149"/>
      <c r="TUF59" s="149"/>
      <c r="TUG59" s="149"/>
      <c r="TUH59" s="149"/>
      <c r="TUI59" s="149"/>
      <c r="TUJ59" s="149"/>
      <c r="TUK59" s="149"/>
      <c r="TUL59" s="149"/>
      <c r="TUM59" s="149"/>
      <c r="TUN59" s="149"/>
      <c r="TUO59" s="149"/>
      <c r="TUP59" s="149"/>
      <c r="TUQ59" s="149"/>
      <c r="TUR59" s="149"/>
      <c r="TUS59" s="149"/>
      <c r="TUT59" s="149"/>
      <c r="TUU59" s="149"/>
      <c r="TUV59" s="149"/>
      <c r="TUW59" s="149"/>
      <c r="TUX59" s="149"/>
      <c r="TUY59" s="149"/>
      <c r="TUZ59" s="149"/>
      <c r="TVA59" s="149"/>
      <c r="TVB59" s="149"/>
      <c r="TVC59" s="149"/>
      <c r="TVD59" s="149"/>
      <c r="TVE59" s="149"/>
      <c r="TVF59" s="149"/>
      <c r="TVG59" s="149"/>
      <c r="TVH59" s="149"/>
      <c r="TVI59" s="149"/>
      <c r="TVJ59" s="149"/>
      <c r="TVK59" s="149"/>
      <c r="TVL59" s="149"/>
      <c r="TVM59" s="149"/>
      <c r="TVN59" s="149"/>
      <c r="TVO59" s="149"/>
      <c r="TVP59" s="149"/>
      <c r="TVQ59" s="149"/>
      <c r="TVR59" s="149"/>
      <c r="TVS59" s="149"/>
      <c r="TVT59" s="149"/>
      <c r="TVU59" s="149"/>
      <c r="TVV59" s="149"/>
      <c r="TVW59" s="149"/>
      <c r="TVX59" s="149"/>
      <c r="TVY59" s="149"/>
      <c r="TVZ59" s="149"/>
      <c r="TWA59" s="149"/>
      <c r="TWB59" s="149"/>
      <c r="TWC59" s="149"/>
      <c r="TWD59" s="149"/>
      <c r="TWE59" s="149"/>
      <c r="TWF59" s="149"/>
      <c r="TWG59" s="149"/>
      <c r="TWH59" s="149"/>
      <c r="TWI59" s="149"/>
      <c r="TWJ59" s="149"/>
      <c r="TWK59" s="149"/>
      <c r="TWL59" s="149"/>
      <c r="TWM59" s="149"/>
      <c r="TWN59" s="149"/>
      <c r="TWO59" s="149"/>
      <c r="TWP59" s="149"/>
      <c r="TWQ59" s="149"/>
      <c r="TWR59" s="149"/>
      <c r="TWS59" s="149"/>
      <c r="TWT59" s="149"/>
      <c r="TWU59" s="149"/>
      <c r="TWV59" s="149"/>
      <c r="TWW59" s="149"/>
      <c r="TWX59" s="149"/>
      <c r="TWY59" s="149"/>
      <c r="TWZ59" s="149"/>
      <c r="TXA59" s="149"/>
      <c r="TXB59" s="149"/>
      <c r="TXC59" s="149"/>
      <c r="TXD59" s="149"/>
      <c r="TXE59" s="149"/>
      <c r="TXF59" s="149"/>
      <c r="TXG59" s="149"/>
      <c r="TXH59" s="149"/>
      <c r="TXI59" s="149"/>
      <c r="TXJ59" s="149"/>
      <c r="TXK59" s="149"/>
      <c r="TXL59" s="149"/>
      <c r="TXM59" s="149"/>
      <c r="TXN59" s="149"/>
      <c r="TXO59" s="149"/>
      <c r="TXP59" s="149"/>
      <c r="TXQ59" s="149"/>
      <c r="TXR59" s="149"/>
      <c r="TXS59" s="149"/>
      <c r="TXT59" s="149"/>
      <c r="TXU59" s="149"/>
      <c r="TXV59" s="149"/>
      <c r="TXW59" s="149"/>
      <c r="TXX59" s="149"/>
      <c r="TXY59" s="149"/>
      <c r="TXZ59" s="149"/>
      <c r="TYA59" s="149"/>
      <c r="TYB59" s="149"/>
      <c r="TYC59" s="149"/>
      <c r="TYD59" s="149"/>
      <c r="TYE59" s="149"/>
      <c r="TYF59" s="149"/>
      <c r="TYG59" s="149"/>
      <c r="TYH59" s="149"/>
      <c r="TYI59" s="149"/>
      <c r="TYJ59" s="149"/>
      <c r="TYK59" s="149"/>
      <c r="TYL59" s="149"/>
      <c r="TYM59" s="149"/>
      <c r="TYN59" s="149"/>
      <c r="TYO59" s="149"/>
      <c r="TYP59" s="149"/>
      <c r="TYQ59" s="149"/>
      <c r="TYR59" s="149"/>
      <c r="TYS59" s="149"/>
      <c r="TYT59" s="149"/>
      <c r="TYU59" s="149"/>
      <c r="TYV59" s="149"/>
      <c r="TYW59" s="149"/>
      <c r="TYX59" s="149"/>
      <c r="TYY59" s="149"/>
      <c r="TYZ59" s="149"/>
      <c r="TZA59" s="149"/>
      <c r="TZB59" s="149"/>
      <c r="TZC59" s="149"/>
      <c r="TZD59" s="149"/>
      <c r="TZE59" s="149"/>
      <c r="TZF59" s="149"/>
      <c r="TZG59" s="149"/>
      <c r="TZH59" s="149"/>
      <c r="TZI59" s="149"/>
      <c r="TZJ59" s="149"/>
      <c r="TZK59" s="149"/>
      <c r="TZL59" s="149"/>
      <c r="TZM59" s="149"/>
      <c r="TZN59" s="149"/>
      <c r="TZO59" s="149"/>
      <c r="TZP59" s="149"/>
      <c r="TZQ59" s="149"/>
      <c r="TZR59" s="149"/>
      <c r="TZS59" s="149"/>
      <c r="TZT59" s="149"/>
      <c r="TZU59" s="149"/>
      <c r="TZV59" s="149"/>
      <c r="TZW59" s="149"/>
      <c r="TZX59" s="149"/>
      <c r="TZY59" s="149"/>
      <c r="TZZ59" s="149"/>
      <c r="UAA59" s="149"/>
      <c r="UAB59" s="149"/>
      <c r="UAC59" s="149"/>
      <c r="UAD59" s="149"/>
      <c r="UAE59" s="149"/>
      <c r="UAF59" s="149"/>
      <c r="UAG59" s="149"/>
      <c r="UAH59" s="149"/>
      <c r="UAI59" s="149"/>
      <c r="UAJ59" s="149"/>
      <c r="UAK59" s="149"/>
      <c r="UAL59" s="149"/>
      <c r="UAM59" s="149"/>
      <c r="UAN59" s="149"/>
      <c r="UAO59" s="149"/>
      <c r="UAP59" s="149"/>
      <c r="UAQ59" s="149"/>
      <c r="UAR59" s="149"/>
      <c r="UAS59" s="149"/>
      <c r="UAT59" s="149"/>
      <c r="UAU59" s="149"/>
      <c r="UAV59" s="149"/>
      <c r="UAW59" s="149"/>
      <c r="UAX59" s="149"/>
      <c r="UAY59" s="149"/>
      <c r="UAZ59" s="149"/>
      <c r="UBA59" s="149"/>
      <c r="UBB59" s="149"/>
      <c r="UBC59" s="149"/>
      <c r="UBD59" s="149"/>
      <c r="UBE59" s="149"/>
      <c r="UBF59" s="149"/>
      <c r="UBG59" s="149"/>
      <c r="UBH59" s="149"/>
      <c r="UBI59" s="149"/>
      <c r="UBJ59" s="149"/>
      <c r="UBK59" s="149"/>
      <c r="UBL59" s="149"/>
      <c r="UBM59" s="149"/>
      <c r="UBN59" s="149"/>
      <c r="UBO59" s="149"/>
      <c r="UBP59" s="149"/>
      <c r="UBQ59" s="149"/>
      <c r="UBR59" s="149"/>
      <c r="UBS59" s="149"/>
      <c r="UBT59" s="149"/>
      <c r="UBU59" s="149"/>
      <c r="UBV59" s="149"/>
      <c r="UBW59" s="149"/>
      <c r="UBX59" s="149"/>
      <c r="UBY59" s="149"/>
      <c r="UBZ59" s="149"/>
      <c r="UCA59" s="149"/>
      <c r="UCB59" s="149"/>
      <c r="UCC59" s="149"/>
      <c r="UCD59" s="149"/>
      <c r="UCE59" s="149"/>
      <c r="UCF59" s="149"/>
      <c r="UCG59" s="149"/>
      <c r="UCH59" s="149"/>
      <c r="UCI59" s="149"/>
      <c r="UCJ59" s="149"/>
      <c r="UCK59" s="149"/>
      <c r="UCL59" s="149"/>
      <c r="UCM59" s="149"/>
      <c r="UCN59" s="149"/>
      <c r="UCO59" s="149"/>
      <c r="UCP59" s="149"/>
      <c r="UCQ59" s="149"/>
      <c r="UCR59" s="149"/>
      <c r="UCS59" s="149"/>
      <c r="UCT59" s="149"/>
      <c r="UCU59" s="149"/>
      <c r="UCV59" s="149"/>
      <c r="UCW59" s="149"/>
      <c r="UCX59" s="149"/>
      <c r="UCY59" s="149"/>
      <c r="UCZ59" s="149"/>
      <c r="UDA59" s="149"/>
      <c r="UDB59" s="149"/>
      <c r="UDC59" s="149"/>
      <c r="UDD59" s="149"/>
      <c r="UDE59" s="149"/>
      <c r="UDF59" s="149"/>
      <c r="UDG59" s="149"/>
      <c r="UDH59" s="149"/>
      <c r="UDI59" s="149"/>
      <c r="UDJ59" s="149"/>
      <c r="UDK59" s="149"/>
      <c r="UDL59" s="149"/>
      <c r="UDM59" s="149"/>
      <c r="UDN59" s="149"/>
      <c r="UDO59" s="149"/>
      <c r="UDP59" s="149"/>
      <c r="UDQ59" s="149"/>
      <c r="UDR59" s="149"/>
      <c r="UDS59" s="149"/>
      <c r="UDT59" s="149"/>
      <c r="UDU59" s="149"/>
      <c r="UDV59" s="149"/>
      <c r="UDW59" s="149"/>
      <c r="UDX59" s="149"/>
      <c r="UDY59" s="149"/>
      <c r="UDZ59" s="149"/>
      <c r="UEA59" s="149"/>
      <c r="UEB59" s="149"/>
      <c r="UEC59" s="149"/>
      <c r="UED59" s="149"/>
      <c r="UEE59" s="149"/>
      <c r="UEF59" s="149"/>
      <c r="UEG59" s="149"/>
      <c r="UEH59" s="149"/>
      <c r="UEI59" s="149"/>
      <c r="UEJ59" s="149"/>
      <c r="UEK59" s="149"/>
      <c r="UEL59" s="149"/>
      <c r="UEM59" s="149"/>
      <c r="UEN59" s="149"/>
      <c r="UEO59" s="149"/>
      <c r="UEP59" s="149"/>
      <c r="UEQ59" s="149"/>
      <c r="UER59" s="149"/>
      <c r="UES59" s="149"/>
      <c r="UET59" s="149"/>
      <c r="UEU59" s="149"/>
      <c r="UEV59" s="149"/>
      <c r="UEW59" s="149"/>
      <c r="UEX59" s="149"/>
      <c r="UEY59" s="149"/>
      <c r="UEZ59" s="149"/>
      <c r="UFA59" s="149"/>
      <c r="UFB59" s="149"/>
      <c r="UFC59" s="149"/>
      <c r="UFD59" s="149"/>
      <c r="UFE59" s="149"/>
      <c r="UFF59" s="149"/>
      <c r="UFG59" s="149"/>
      <c r="UFH59" s="149"/>
      <c r="UFI59" s="149"/>
      <c r="UFJ59" s="149"/>
      <c r="UFK59" s="149"/>
      <c r="UFL59" s="149"/>
      <c r="UFM59" s="149"/>
      <c r="UFN59" s="149"/>
      <c r="UFO59" s="149"/>
      <c r="UFP59" s="149"/>
      <c r="UFQ59" s="149"/>
      <c r="UFR59" s="149"/>
      <c r="UFS59" s="149"/>
      <c r="UFT59" s="149"/>
      <c r="UFU59" s="149"/>
      <c r="UFV59" s="149"/>
      <c r="UFW59" s="149"/>
      <c r="UFX59" s="149"/>
      <c r="UFY59" s="149"/>
      <c r="UFZ59" s="149"/>
      <c r="UGA59" s="149"/>
      <c r="UGB59" s="149"/>
      <c r="UGC59" s="149"/>
      <c r="UGD59" s="149"/>
      <c r="UGE59" s="149"/>
      <c r="UGF59" s="149"/>
      <c r="UGG59" s="149"/>
      <c r="UGH59" s="149"/>
      <c r="UGI59" s="149"/>
      <c r="UGJ59" s="149"/>
      <c r="UGK59" s="149"/>
      <c r="UGL59" s="149"/>
      <c r="UGM59" s="149"/>
      <c r="UGN59" s="149"/>
      <c r="UGO59" s="149"/>
      <c r="UGP59" s="149"/>
      <c r="UGQ59" s="149"/>
      <c r="UGR59" s="149"/>
      <c r="UGS59" s="149"/>
      <c r="UGT59" s="149"/>
      <c r="UGU59" s="149"/>
      <c r="UGV59" s="149"/>
      <c r="UGW59" s="149"/>
      <c r="UGX59" s="149"/>
      <c r="UGY59" s="149"/>
      <c r="UGZ59" s="149"/>
      <c r="UHA59" s="149"/>
      <c r="UHB59" s="149"/>
      <c r="UHC59" s="149"/>
      <c r="UHD59" s="149"/>
      <c r="UHE59" s="149"/>
      <c r="UHF59" s="149"/>
      <c r="UHG59" s="149"/>
      <c r="UHH59" s="149"/>
      <c r="UHI59" s="149"/>
      <c r="UHJ59" s="149"/>
      <c r="UHK59" s="149"/>
      <c r="UHL59" s="149"/>
      <c r="UHM59" s="149"/>
      <c r="UHN59" s="149"/>
      <c r="UHO59" s="149"/>
      <c r="UHP59" s="149"/>
      <c r="UHQ59" s="149"/>
      <c r="UHR59" s="149"/>
      <c r="UHS59" s="149"/>
      <c r="UHT59" s="149"/>
      <c r="UHU59" s="149"/>
      <c r="UHV59" s="149"/>
      <c r="UHW59" s="149"/>
      <c r="UHX59" s="149"/>
      <c r="UHY59" s="149"/>
      <c r="UHZ59" s="149"/>
      <c r="UIA59" s="149"/>
      <c r="UIB59" s="149"/>
      <c r="UIC59" s="149"/>
      <c r="UID59" s="149"/>
      <c r="UIE59" s="149"/>
      <c r="UIF59" s="149"/>
      <c r="UIG59" s="149"/>
      <c r="UIH59" s="149"/>
      <c r="UII59" s="149"/>
      <c r="UIJ59" s="149"/>
      <c r="UIK59" s="149"/>
      <c r="UIL59" s="149"/>
      <c r="UIM59" s="149"/>
      <c r="UIN59" s="149"/>
      <c r="UIO59" s="149"/>
      <c r="UIP59" s="149"/>
      <c r="UIQ59" s="149"/>
      <c r="UIR59" s="149"/>
      <c r="UIS59" s="149"/>
      <c r="UIT59" s="149"/>
      <c r="UIU59" s="149"/>
      <c r="UIV59" s="149"/>
      <c r="UIW59" s="149"/>
      <c r="UIX59" s="149"/>
      <c r="UIY59" s="149"/>
      <c r="UIZ59" s="149"/>
      <c r="UJA59" s="149"/>
      <c r="UJB59" s="149"/>
      <c r="UJC59" s="149"/>
      <c r="UJD59" s="149"/>
      <c r="UJE59" s="149"/>
      <c r="UJF59" s="149"/>
      <c r="UJG59" s="149"/>
      <c r="UJH59" s="149"/>
      <c r="UJI59" s="149"/>
      <c r="UJJ59" s="149"/>
      <c r="UJK59" s="149"/>
      <c r="UJL59" s="149"/>
      <c r="UJM59" s="149"/>
      <c r="UJN59" s="149"/>
      <c r="UJO59" s="149"/>
      <c r="UJP59" s="149"/>
      <c r="UJQ59" s="149"/>
      <c r="UJR59" s="149"/>
      <c r="UJS59" s="149"/>
      <c r="UJT59" s="149"/>
      <c r="UJU59" s="149"/>
      <c r="UJV59" s="149"/>
      <c r="UJW59" s="149"/>
      <c r="UJX59" s="149"/>
      <c r="UJY59" s="149"/>
      <c r="UJZ59" s="149"/>
      <c r="UKA59" s="149"/>
      <c r="UKB59" s="149"/>
      <c r="UKC59" s="149"/>
      <c r="UKD59" s="149"/>
      <c r="UKE59" s="149"/>
      <c r="UKF59" s="149"/>
      <c r="UKG59" s="149"/>
      <c r="UKH59" s="149"/>
      <c r="UKI59" s="149"/>
      <c r="UKJ59" s="149"/>
      <c r="UKK59" s="149"/>
      <c r="UKL59" s="149"/>
      <c r="UKM59" s="149"/>
      <c r="UKN59" s="149"/>
      <c r="UKO59" s="149"/>
      <c r="UKP59" s="149"/>
      <c r="UKQ59" s="149"/>
      <c r="UKR59" s="149"/>
      <c r="UKS59" s="149"/>
      <c r="UKT59" s="149"/>
      <c r="UKU59" s="149"/>
      <c r="UKV59" s="149"/>
      <c r="UKW59" s="149"/>
      <c r="UKX59" s="149"/>
      <c r="UKY59" s="149"/>
      <c r="UKZ59" s="149"/>
      <c r="ULA59" s="149"/>
      <c r="ULB59" s="149"/>
      <c r="ULC59" s="149"/>
      <c r="ULD59" s="149"/>
      <c r="ULE59" s="149"/>
      <c r="ULF59" s="149"/>
      <c r="ULG59" s="149"/>
      <c r="ULH59" s="149"/>
      <c r="ULI59" s="149"/>
      <c r="ULJ59" s="149"/>
      <c r="ULK59" s="149"/>
      <c r="ULL59" s="149"/>
      <c r="ULM59" s="149"/>
      <c r="ULN59" s="149"/>
      <c r="ULO59" s="149"/>
      <c r="ULP59" s="149"/>
      <c r="ULQ59" s="149"/>
      <c r="ULR59" s="149"/>
      <c r="ULS59" s="149"/>
      <c r="ULT59" s="149"/>
      <c r="ULU59" s="149"/>
      <c r="ULV59" s="149"/>
      <c r="ULW59" s="149"/>
      <c r="ULX59" s="149"/>
      <c r="ULY59" s="149"/>
      <c r="ULZ59" s="149"/>
      <c r="UMA59" s="149"/>
      <c r="UMB59" s="149"/>
      <c r="UMC59" s="149"/>
      <c r="UMD59" s="149"/>
      <c r="UME59" s="149"/>
      <c r="UMF59" s="149"/>
      <c r="UMG59" s="149"/>
      <c r="UMH59" s="149"/>
      <c r="UMI59" s="149"/>
      <c r="UMJ59" s="149"/>
      <c r="UMK59" s="149"/>
      <c r="UML59" s="149"/>
      <c r="UMM59" s="149"/>
      <c r="UMN59" s="149"/>
      <c r="UMO59" s="149"/>
      <c r="UMP59" s="149"/>
      <c r="UMQ59" s="149"/>
      <c r="UMR59" s="149"/>
      <c r="UMS59" s="149"/>
      <c r="UMT59" s="149"/>
      <c r="UMU59" s="149"/>
      <c r="UMV59" s="149"/>
      <c r="UMW59" s="149"/>
      <c r="UMX59" s="149"/>
      <c r="UMY59" s="149"/>
      <c r="UMZ59" s="149"/>
      <c r="UNA59" s="149"/>
      <c r="UNB59" s="149"/>
      <c r="UNC59" s="149"/>
      <c r="UND59" s="149"/>
      <c r="UNE59" s="149"/>
      <c r="UNF59" s="149"/>
      <c r="UNG59" s="149"/>
      <c r="UNH59" s="149"/>
      <c r="UNI59" s="149"/>
      <c r="UNJ59" s="149"/>
      <c r="UNK59" s="149"/>
      <c r="UNL59" s="149"/>
      <c r="UNM59" s="149"/>
      <c r="UNN59" s="149"/>
      <c r="UNO59" s="149"/>
      <c r="UNP59" s="149"/>
      <c r="UNQ59" s="149"/>
      <c r="UNR59" s="149"/>
      <c r="UNS59" s="149"/>
      <c r="UNT59" s="149"/>
      <c r="UNU59" s="149"/>
      <c r="UNV59" s="149"/>
      <c r="UNW59" s="149"/>
      <c r="UNX59" s="149"/>
      <c r="UNY59" s="149"/>
      <c r="UNZ59" s="149"/>
      <c r="UOA59" s="149"/>
      <c r="UOB59" s="149"/>
      <c r="UOC59" s="149"/>
      <c r="UOD59" s="149"/>
      <c r="UOE59" s="149"/>
      <c r="UOF59" s="149"/>
      <c r="UOG59" s="149"/>
      <c r="UOH59" s="149"/>
      <c r="UOI59" s="149"/>
      <c r="UOJ59" s="149"/>
      <c r="UOK59" s="149"/>
      <c r="UOL59" s="149"/>
      <c r="UOM59" s="149"/>
      <c r="UON59" s="149"/>
      <c r="UOO59" s="149"/>
      <c r="UOP59" s="149"/>
      <c r="UOQ59" s="149"/>
      <c r="UOR59" s="149"/>
      <c r="UOS59" s="149"/>
      <c r="UOT59" s="149"/>
      <c r="UOU59" s="149"/>
      <c r="UOV59" s="149"/>
      <c r="UOW59" s="149"/>
      <c r="UOX59" s="149"/>
      <c r="UOY59" s="149"/>
      <c r="UOZ59" s="149"/>
      <c r="UPA59" s="149"/>
      <c r="UPB59" s="149"/>
      <c r="UPC59" s="149"/>
      <c r="UPD59" s="149"/>
      <c r="UPE59" s="149"/>
      <c r="UPF59" s="149"/>
      <c r="UPG59" s="149"/>
      <c r="UPH59" s="149"/>
      <c r="UPI59" s="149"/>
      <c r="UPJ59" s="149"/>
      <c r="UPK59" s="149"/>
      <c r="UPL59" s="149"/>
      <c r="UPM59" s="149"/>
      <c r="UPN59" s="149"/>
      <c r="UPO59" s="149"/>
      <c r="UPP59" s="149"/>
      <c r="UPQ59" s="149"/>
      <c r="UPR59" s="149"/>
      <c r="UPS59" s="149"/>
      <c r="UPT59" s="149"/>
      <c r="UPU59" s="149"/>
      <c r="UPV59" s="149"/>
      <c r="UPW59" s="149"/>
      <c r="UPX59" s="149"/>
      <c r="UPY59" s="149"/>
      <c r="UPZ59" s="149"/>
      <c r="UQA59" s="149"/>
      <c r="UQB59" s="149"/>
      <c r="UQC59" s="149"/>
      <c r="UQD59" s="149"/>
      <c r="UQE59" s="149"/>
      <c r="UQF59" s="149"/>
      <c r="UQG59" s="149"/>
      <c r="UQH59" s="149"/>
      <c r="UQI59" s="149"/>
      <c r="UQJ59" s="149"/>
      <c r="UQK59" s="149"/>
      <c r="UQL59" s="149"/>
      <c r="UQM59" s="149"/>
      <c r="UQN59" s="149"/>
      <c r="UQO59" s="149"/>
      <c r="UQP59" s="149"/>
      <c r="UQQ59" s="149"/>
      <c r="UQR59" s="149"/>
      <c r="UQS59" s="149"/>
      <c r="UQT59" s="149"/>
      <c r="UQU59" s="149"/>
      <c r="UQV59" s="149"/>
      <c r="UQW59" s="149"/>
      <c r="UQX59" s="149"/>
      <c r="UQY59" s="149"/>
      <c r="UQZ59" s="149"/>
      <c r="URA59" s="149"/>
      <c r="URB59" s="149"/>
      <c r="URC59" s="149"/>
      <c r="URD59" s="149"/>
      <c r="URE59" s="149"/>
      <c r="URF59" s="149"/>
      <c r="URG59" s="149"/>
      <c r="URH59" s="149"/>
      <c r="URI59" s="149"/>
      <c r="URJ59" s="149"/>
      <c r="URK59" s="149"/>
      <c r="URL59" s="149"/>
      <c r="URM59" s="149"/>
      <c r="URN59" s="149"/>
      <c r="URO59" s="149"/>
      <c r="URP59" s="149"/>
      <c r="URQ59" s="149"/>
      <c r="URR59" s="149"/>
      <c r="URS59" s="149"/>
      <c r="URT59" s="149"/>
      <c r="URU59" s="149"/>
      <c r="URV59" s="149"/>
      <c r="URW59" s="149"/>
      <c r="URX59" s="149"/>
      <c r="URY59" s="149"/>
      <c r="URZ59" s="149"/>
      <c r="USA59" s="149"/>
      <c r="USB59" s="149"/>
      <c r="USC59" s="149"/>
      <c r="USD59" s="149"/>
      <c r="USE59" s="149"/>
      <c r="USF59" s="149"/>
      <c r="USG59" s="149"/>
      <c r="USH59" s="149"/>
      <c r="USI59" s="149"/>
      <c r="USJ59" s="149"/>
      <c r="USK59" s="149"/>
      <c r="USL59" s="149"/>
      <c r="USM59" s="149"/>
      <c r="USN59" s="149"/>
      <c r="USO59" s="149"/>
      <c r="USP59" s="149"/>
      <c r="USQ59" s="149"/>
      <c r="USR59" s="149"/>
      <c r="USS59" s="149"/>
      <c r="UST59" s="149"/>
      <c r="USU59" s="149"/>
      <c r="USV59" s="149"/>
      <c r="USW59" s="149"/>
      <c r="USX59" s="149"/>
      <c r="USY59" s="149"/>
      <c r="USZ59" s="149"/>
      <c r="UTA59" s="149"/>
      <c r="UTB59" s="149"/>
      <c r="UTC59" s="149"/>
      <c r="UTD59" s="149"/>
      <c r="UTE59" s="149"/>
      <c r="UTF59" s="149"/>
      <c r="UTG59" s="149"/>
      <c r="UTH59" s="149"/>
      <c r="UTI59" s="149"/>
      <c r="UTJ59" s="149"/>
      <c r="UTK59" s="149"/>
      <c r="UTL59" s="149"/>
      <c r="UTM59" s="149"/>
      <c r="UTN59" s="149"/>
      <c r="UTO59" s="149"/>
      <c r="UTP59" s="149"/>
      <c r="UTQ59" s="149"/>
      <c r="UTR59" s="149"/>
      <c r="UTS59" s="149"/>
      <c r="UTT59" s="149"/>
      <c r="UTU59" s="149"/>
      <c r="UTV59" s="149"/>
      <c r="UTW59" s="149"/>
      <c r="UTX59" s="149"/>
      <c r="UTY59" s="149"/>
      <c r="UTZ59" s="149"/>
      <c r="UUA59" s="149"/>
      <c r="UUB59" s="149"/>
      <c r="UUC59" s="149"/>
      <c r="UUD59" s="149"/>
      <c r="UUE59" s="149"/>
      <c r="UUF59" s="149"/>
      <c r="UUG59" s="149"/>
      <c r="UUH59" s="149"/>
      <c r="UUI59" s="149"/>
      <c r="UUJ59" s="149"/>
      <c r="UUK59" s="149"/>
      <c r="UUL59" s="149"/>
      <c r="UUM59" s="149"/>
      <c r="UUN59" s="149"/>
      <c r="UUO59" s="149"/>
      <c r="UUP59" s="149"/>
      <c r="UUQ59" s="149"/>
      <c r="UUR59" s="149"/>
      <c r="UUS59" s="149"/>
      <c r="UUT59" s="149"/>
      <c r="UUU59" s="149"/>
      <c r="UUV59" s="149"/>
      <c r="UUW59" s="149"/>
      <c r="UUX59" s="149"/>
      <c r="UUY59" s="149"/>
      <c r="UUZ59" s="149"/>
      <c r="UVA59" s="149"/>
      <c r="UVB59" s="149"/>
      <c r="UVC59" s="149"/>
      <c r="UVD59" s="149"/>
      <c r="UVE59" s="149"/>
      <c r="UVF59" s="149"/>
      <c r="UVG59" s="149"/>
      <c r="UVH59" s="149"/>
      <c r="UVI59" s="149"/>
      <c r="UVJ59" s="149"/>
      <c r="UVK59" s="149"/>
      <c r="UVL59" s="149"/>
      <c r="UVM59" s="149"/>
      <c r="UVN59" s="149"/>
      <c r="UVO59" s="149"/>
      <c r="UVP59" s="149"/>
      <c r="UVQ59" s="149"/>
      <c r="UVR59" s="149"/>
      <c r="UVS59" s="149"/>
      <c r="UVT59" s="149"/>
      <c r="UVU59" s="149"/>
      <c r="UVV59" s="149"/>
      <c r="UVW59" s="149"/>
      <c r="UVX59" s="149"/>
      <c r="UVY59" s="149"/>
      <c r="UVZ59" s="149"/>
      <c r="UWA59" s="149"/>
      <c r="UWB59" s="149"/>
      <c r="UWC59" s="149"/>
      <c r="UWD59" s="149"/>
      <c r="UWE59" s="149"/>
      <c r="UWF59" s="149"/>
      <c r="UWG59" s="149"/>
      <c r="UWH59" s="149"/>
      <c r="UWI59" s="149"/>
      <c r="UWJ59" s="149"/>
      <c r="UWK59" s="149"/>
      <c r="UWL59" s="149"/>
      <c r="UWM59" s="149"/>
      <c r="UWN59" s="149"/>
      <c r="UWO59" s="149"/>
      <c r="UWP59" s="149"/>
      <c r="UWQ59" s="149"/>
      <c r="UWR59" s="149"/>
      <c r="UWS59" s="149"/>
      <c r="UWT59" s="149"/>
      <c r="UWU59" s="149"/>
      <c r="UWV59" s="149"/>
      <c r="UWW59" s="149"/>
      <c r="UWX59" s="149"/>
      <c r="UWY59" s="149"/>
      <c r="UWZ59" s="149"/>
      <c r="UXA59" s="149"/>
      <c r="UXB59" s="149"/>
      <c r="UXC59" s="149"/>
      <c r="UXD59" s="149"/>
      <c r="UXE59" s="149"/>
      <c r="UXF59" s="149"/>
      <c r="UXG59" s="149"/>
      <c r="UXH59" s="149"/>
      <c r="UXI59" s="149"/>
      <c r="UXJ59" s="149"/>
      <c r="UXK59" s="149"/>
      <c r="UXL59" s="149"/>
      <c r="UXM59" s="149"/>
      <c r="UXN59" s="149"/>
      <c r="UXO59" s="149"/>
      <c r="UXP59" s="149"/>
      <c r="UXQ59" s="149"/>
      <c r="UXR59" s="149"/>
      <c r="UXS59" s="149"/>
      <c r="UXT59" s="149"/>
      <c r="UXU59" s="149"/>
      <c r="UXV59" s="149"/>
      <c r="UXW59" s="149"/>
      <c r="UXX59" s="149"/>
      <c r="UXY59" s="149"/>
      <c r="UXZ59" s="149"/>
      <c r="UYA59" s="149"/>
      <c r="UYB59" s="149"/>
      <c r="UYC59" s="149"/>
      <c r="UYD59" s="149"/>
      <c r="UYE59" s="149"/>
      <c r="UYF59" s="149"/>
      <c r="UYG59" s="149"/>
      <c r="UYH59" s="149"/>
      <c r="UYI59" s="149"/>
      <c r="UYJ59" s="149"/>
      <c r="UYK59" s="149"/>
      <c r="UYL59" s="149"/>
      <c r="UYM59" s="149"/>
      <c r="UYN59" s="149"/>
      <c r="UYO59" s="149"/>
      <c r="UYP59" s="149"/>
      <c r="UYQ59" s="149"/>
      <c r="UYR59" s="149"/>
      <c r="UYS59" s="149"/>
      <c r="UYT59" s="149"/>
      <c r="UYU59" s="149"/>
      <c r="UYV59" s="149"/>
      <c r="UYW59" s="149"/>
      <c r="UYX59" s="149"/>
      <c r="UYY59" s="149"/>
      <c r="UYZ59" s="149"/>
      <c r="UZA59" s="149"/>
      <c r="UZB59" s="149"/>
      <c r="UZC59" s="149"/>
      <c r="UZD59" s="149"/>
      <c r="UZE59" s="149"/>
      <c r="UZF59" s="149"/>
      <c r="UZG59" s="149"/>
      <c r="UZH59" s="149"/>
      <c r="UZI59" s="149"/>
      <c r="UZJ59" s="149"/>
      <c r="UZK59" s="149"/>
      <c r="UZL59" s="149"/>
      <c r="UZM59" s="149"/>
      <c r="UZN59" s="149"/>
      <c r="UZO59" s="149"/>
      <c r="UZP59" s="149"/>
      <c r="UZQ59" s="149"/>
      <c r="UZR59" s="149"/>
      <c r="UZS59" s="149"/>
      <c r="UZT59" s="149"/>
      <c r="UZU59" s="149"/>
      <c r="UZV59" s="149"/>
      <c r="UZW59" s="149"/>
      <c r="UZX59" s="149"/>
      <c r="UZY59" s="149"/>
      <c r="UZZ59" s="149"/>
      <c r="VAA59" s="149"/>
      <c r="VAB59" s="149"/>
      <c r="VAC59" s="149"/>
      <c r="VAD59" s="149"/>
      <c r="VAE59" s="149"/>
      <c r="VAF59" s="149"/>
      <c r="VAG59" s="149"/>
      <c r="VAH59" s="149"/>
      <c r="VAI59" s="149"/>
      <c r="VAJ59" s="149"/>
      <c r="VAK59" s="149"/>
      <c r="VAL59" s="149"/>
      <c r="VAM59" s="149"/>
      <c r="VAN59" s="149"/>
      <c r="VAO59" s="149"/>
      <c r="VAP59" s="149"/>
      <c r="VAQ59" s="149"/>
      <c r="VAR59" s="149"/>
      <c r="VAS59" s="149"/>
      <c r="VAT59" s="149"/>
      <c r="VAU59" s="149"/>
      <c r="VAV59" s="149"/>
      <c r="VAW59" s="149"/>
      <c r="VAX59" s="149"/>
      <c r="VAY59" s="149"/>
      <c r="VAZ59" s="149"/>
      <c r="VBA59" s="149"/>
      <c r="VBB59" s="149"/>
      <c r="VBC59" s="149"/>
      <c r="VBD59" s="149"/>
      <c r="VBE59" s="149"/>
      <c r="VBF59" s="149"/>
      <c r="VBG59" s="149"/>
      <c r="VBH59" s="149"/>
      <c r="VBI59" s="149"/>
      <c r="VBJ59" s="149"/>
      <c r="VBK59" s="149"/>
      <c r="VBL59" s="149"/>
      <c r="VBM59" s="149"/>
      <c r="VBN59" s="149"/>
      <c r="VBO59" s="149"/>
      <c r="VBP59" s="149"/>
      <c r="VBQ59" s="149"/>
      <c r="VBR59" s="149"/>
      <c r="VBS59" s="149"/>
      <c r="VBT59" s="149"/>
      <c r="VBU59" s="149"/>
      <c r="VBV59" s="149"/>
      <c r="VBW59" s="149"/>
      <c r="VBX59" s="149"/>
      <c r="VBY59" s="149"/>
      <c r="VBZ59" s="149"/>
      <c r="VCA59" s="149"/>
      <c r="VCB59" s="149"/>
      <c r="VCC59" s="149"/>
      <c r="VCD59" s="149"/>
      <c r="VCE59" s="149"/>
      <c r="VCF59" s="149"/>
      <c r="VCG59" s="149"/>
      <c r="VCH59" s="149"/>
      <c r="VCI59" s="149"/>
      <c r="VCJ59" s="149"/>
      <c r="VCK59" s="149"/>
      <c r="VCL59" s="149"/>
      <c r="VCM59" s="149"/>
      <c r="VCN59" s="149"/>
      <c r="VCO59" s="149"/>
      <c r="VCP59" s="149"/>
      <c r="VCQ59" s="149"/>
      <c r="VCR59" s="149"/>
      <c r="VCS59" s="149"/>
      <c r="VCT59" s="149"/>
      <c r="VCU59" s="149"/>
      <c r="VCV59" s="149"/>
      <c r="VCW59" s="149"/>
      <c r="VCX59" s="149"/>
      <c r="VCY59" s="149"/>
      <c r="VCZ59" s="149"/>
      <c r="VDA59" s="149"/>
      <c r="VDB59" s="149"/>
      <c r="VDC59" s="149"/>
      <c r="VDD59" s="149"/>
      <c r="VDE59" s="149"/>
      <c r="VDF59" s="149"/>
      <c r="VDG59" s="149"/>
      <c r="VDH59" s="149"/>
      <c r="VDI59" s="149"/>
      <c r="VDJ59" s="149"/>
      <c r="VDK59" s="149"/>
      <c r="VDL59" s="149"/>
      <c r="VDM59" s="149"/>
      <c r="VDN59" s="149"/>
      <c r="VDO59" s="149"/>
      <c r="VDP59" s="149"/>
      <c r="VDQ59" s="149"/>
      <c r="VDR59" s="149"/>
      <c r="VDS59" s="149"/>
      <c r="VDT59" s="149"/>
      <c r="VDU59" s="149"/>
      <c r="VDV59" s="149"/>
      <c r="VDW59" s="149"/>
      <c r="VDX59" s="149"/>
      <c r="VDY59" s="149"/>
      <c r="VDZ59" s="149"/>
      <c r="VEA59" s="149"/>
      <c r="VEB59" s="149"/>
      <c r="VEC59" s="149"/>
      <c r="VED59" s="149"/>
      <c r="VEE59" s="149"/>
      <c r="VEF59" s="149"/>
      <c r="VEG59" s="149"/>
      <c r="VEH59" s="149"/>
      <c r="VEI59" s="149"/>
      <c r="VEJ59" s="149"/>
      <c r="VEK59" s="149"/>
      <c r="VEL59" s="149"/>
      <c r="VEM59" s="149"/>
      <c r="VEN59" s="149"/>
      <c r="VEO59" s="149"/>
      <c r="VEP59" s="149"/>
      <c r="VEQ59" s="149"/>
      <c r="VER59" s="149"/>
      <c r="VES59" s="149"/>
      <c r="VET59" s="149"/>
      <c r="VEU59" s="149"/>
      <c r="VEV59" s="149"/>
      <c r="VEW59" s="149"/>
      <c r="VEX59" s="149"/>
      <c r="VEY59" s="149"/>
      <c r="VEZ59" s="149"/>
      <c r="VFA59" s="149"/>
      <c r="VFB59" s="149"/>
      <c r="VFC59" s="149"/>
      <c r="VFD59" s="149"/>
      <c r="VFE59" s="149"/>
      <c r="VFF59" s="149"/>
      <c r="VFG59" s="149"/>
      <c r="VFH59" s="149"/>
      <c r="VFI59" s="149"/>
      <c r="VFJ59" s="149"/>
      <c r="VFK59" s="149"/>
      <c r="VFL59" s="149"/>
      <c r="VFM59" s="149"/>
      <c r="VFN59" s="149"/>
      <c r="VFO59" s="149"/>
      <c r="VFP59" s="149"/>
      <c r="VFQ59" s="149"/>
      <c r="VFR59" s="149"/>
      <c r="VFS59" s="149"/>
      <c r="VFT59" s="149"/>
      <c r="VFU59" s="149"/>
      <c r="VFV59" s="149"/>
      <c r="VFW59" s="149"/>
      <c r="VFX59" s="149"/>
      <c r="VFY59" s="149"/>
      <c r="VFZ59" s="149"/>
      <c r="VGA59" s="149"/>
      <c r="VGB59" s="149"/>
      <c r="VGC59" s="149"/>
      <c r="VGD59" s="149"/>
      <c r="VGE59" s="149"/>
      <c r="VGF59" s="149"/>
      <c r="VGG59" s="149"/>
      <c r="VGH59" s="149"/>
      <c r="VGI59" s="149"/>
      <c r="VGJ59" s="149"/>
      <c r="VGK59" s="149"/>
      <c r="VGL59" s="149"/>
      <c r="VGM59" s="149"/>
      <c r="VGN59" s="149"/>
      <c r="VGO59" s="149"/>
      <c r="VGP59" s="149"/>
      <c r="VGQ59" s="149"/>
      <c r="VGR59" s="149"/>
      <c r="VGS59" s="149"/>
      <c r="VGT59" s="149"/>
      <c r="VGU59" s="149"/>
      <c r="VGV59" s="149"/>
      <c r="VGW59" s="149"/>
      <c r="VGX59" s="149"/>
      <c r="VGY59" s="149"/>
      <c r="VGZ59" s="149"/>
      <c r="VHA59" s="149"/>
      <c r="VHB59" s="149"/>
      <c r="VHC59" s="149"/>
      <c r="VHD59" s="149"/>
      <c r="VHE59" s="149"/>
      <c r="VHF59" s="149"/>
      <c r="VHG59" s="149"/>
      <c r="VHH59" s="149"/>
      <c r="VHI59" s="149"/>
      <c r="VHJ59" s="149"/>
      <c r="VHK59" s="149"/>
      <c r="VHL59" s="149"/>
      <c r="VHM59" s="149"/>
      <c r="VHN59" s="149"/>
      <c r="VHO59" s="149"/>
      <c r="VHP59" s="149"/>
      <c r="VHQ59" s="149"/>
      <c r="VHR59" s="149"/>
      <c r="VHS59" s="149"/>
      <c r="VHT59" s="149"/>
      <c r="VHU59" s="149"/>
      <c r="VHV59" s="149"/>
      <c r="VHW59" s="149"/>
      <c r="VHX59" s="149"/>
      <c r="VHY59" s="149"/>
      <c r="VHZ59" s="149"/>
      <c r="VIA59" s="149"/>
      <c r="VIB59" s="149"/>
      <c r="VIC59" s="149"/>
      <c r="VID59" s="149"/>
      <c r="VIE59" s="149"/>
      <c r="VIF59" s="149"/>
      <c r="VIG59" s="149"/>
      <c r="VIH59" s="149"/>
      <c r="VII59" s="149"/>
      <c r="VIJ59" s="149"/>
      <c r="VIK59" s="149"/>
      <c r="VIL59" s="149"/>
      <c r="VIM59" s="149"/>
      <c r="VIN59" s="149"/>
      <c r="VIO59" s="149"/>
      <c r="VIP59" s="149"/>
      <c r="VIQ59" s="149"/>
      <c r="VIR59" s="149"/>
      <c r="VIS59" s="149"/>
      <c r="VIT59" s="149"/>
      <c r="VIU59" s="149"/>
      <c r="VIV59" s="149"/>
      <c r="VIW59" s="149"/>
      <c r="VIX59" s="149"/>
      <c r="VIY59" s="149"/>
      <c r="VIZ59" s="149"/>
      <c r="VJA59" s="149"/>
      <c r="VJB59" s="149"/>
      <c r="VJC59" s="149"/>
      <c r="VJD59" s="149"/>
      <c r="VJE59" s="149"/>
      <c r="VJF59" s="149"/>
      <c r="VJG59" s="149"/>
      <c r="VJH59" s="149"/>
      <c r="VJI59" s="149"/>
      <c r="VJJ59" s="149"/>
      <c r="VJK59" s="149"/>
      <c r="VJL59" s="149"/>
      <c r="VJM59" s="149"/>
      <c r="VJN59" s="149"/>
      <c r="VJO59" s="149"/>
      <c r="VJP59" s="149"/>
      <c r="VJQ59" s="149"/>
      <c r="VJR59" s="149"/>
      <c r="VJS59" s="149"/>
      <c r="VJT59" s="149"/>
      <c r="VJU59" s="149"/>
      <c r="VJV59" s="149"/>
      <c r="VJW59" s="149"/>
      <c r="VJX59" s="149"/>
      <c r="VJY59" s="149"/>
      <c r="VJZ59" s="149"/>
      <c r="VKA59" s="149"/>
      <c r="VKB59" s="149"/>
      <c r="VKC59" s="149"/>
      <c r="VKD59" s="149"/>
      <c r="VKE59" s="149"/>
      <c r="VKF59" s="149"/>
      <c r="VKG59" s="149"/>
      <c r="VKH59" s="149"/>
      <c r="VKI59" s="149"/>
      <c r="VKJ59" s="149"/>
      <c r="VKK59" s="149"/>
      <c r="VKL59" s="149"/>
      <c r="VKM59" s="149"/>
      <c r="VKN59" s="149"/>
      <c r="VKO59" s="149"/>
      <c r="VKP59" s="149"/>
      <c r="VKQ59" s="149"/>
      <c r="VKR59" s="149"/>
      <c r="VKS59" s="149"/>
      <c r="VKT59" s="149"/>
      <c r="VKU59" s="149"/>
      <c r="VKV59" s="149"/>
      <c r="VKW59" s="149"/>
      <c r="VKX59" s="149"/>
      <c r="VKY59" s="149"/>
      <c r="VKZ59" s="149"/>
      <c r="VLA59" s="149"/>
      <c r="VLB59" s="149"/>
      <c r="VLC59" s="149"/>
      <c r="VLD59" s="149"/>
      <c r="VLE59" s="149"/>
      <c r="VLF59" s="149"/>
      <c r="VLG59" s="149"/>
      <c r="VLH59" s="149"/>
      <c r="VLI59" s="149"/>
      <c r="VLJ59" s="149"/>
      <c r="VLK59" s="149"/>
      <c r="VLL59" s="149"/>
      <c r="VLM59" s="149"/>
      <c r="VLN59" s="149"/>
      <c r="VLO59" s="149"/>
      <c r="VLP59" s="149"/>
      <c r="VLQ59" s="149"/>
      <c r="VLR59" s="149"/>
      <c r="VLS59" s="149"/>
      <c r="VLT59" s="149"/>
      <c r="VLU59" s="149"/>
      <c r="VLV59" s="149"/>
      <c r="VLW59" s="149"/>
      <c r="VLX59" s="149"/>
      <c r="VLY59" s="149"/>
      <c r="VLZ59" s="149"/>
      <c r="VMA59" s="149"/>
      <c r="VMB59" s="149"/>
      <c r="VMC59" s="149"/>
      <c r="VMD59" s="149"/>
      <c r="VME59" s="149"/>
      <c r="VMF59" s="149"/>
      <c r="VMG59" s="149"/>
      <c r="VMH59" s="149"/>
      <c r="VMI59" s="149"/>
      <c r="VMJ59" s="149"/>
      <c r="VMK59" s="149"/>
      <c r="VML59" s="149"/>
      <c r="VMM59" s="149"/>
      <c r="VMN59" s="149"/>
      <c r="VMO59" s="149"/>
      <c r="VMP59" s="149"/>
      <c r="VMQ59" s="149"/>
      <c r="VMR59" s="149"/>
      <c r="VMS59" s="149"/>
      <c r="VMT59" s="149"/>
      <c r="VMU59" s="149"/>
      <c r="VMV59" s="149"/>
      <c r="VMW59" s="149"/>
      <c r="VMX59" s="149"/>
      <c r="VMY59" s="149"/>
      <c r="VMZ59" s="149"/>
      <c r="VNA59" s="149"/>
      <c r="VNB59" s="149"/>
      <c r="VNC59" s="149"/>
      <c r="VND59" s="149"/>
      <c r="VNE59" s="149"/>
      <c r="VNF59" s="149"/>
      <c r="VNG59" s="149"/>
      <c r="VNH59" s="149"/>
      <c r="VNI59" s="149"/>
      <c r="VNJ59" s="149"/>
      <c r="VNK59" s="149"/>
      <c r="VNL59" s="149"/>
      <c r="VNM59" s="149"/>
      <c r="VNN59" s="149"/>
      <c r="VNO59" s="149"/>
      <c r="VNP59" s="149"/>
      <c r="VNQ59" s="149"/>
      <c r="VNR59" s="149"/>
      <c r="VNS59" s="149"/>
      <c r="VNT59" s="149"/>
      <c r="VNU59" s="149"/>
      <c r="VNV59" s="149"/>
      <c r="VNW59" s="149"/>
      <c r="VNX59" s="149"/>
      <c r="VNY59" s="149"/>
      <c r="VNZ59" s="149"/>
      <c r="VOA59" s="149"/>
      <c r="VOB59" s="149"/>
      <c r="VOC59" s="149"/>
      <c r="VOD59" s="149"/>
      <c r="VOE59" s="149"/>
      <c r="VOF59" s="149"/>
      <c r="VOG59" s="149"/>
      <c r="VOH59" s="149"/>
      <c r="VOI59" s="149"/>
      <c r="VOJ59" s="149"/>
      <c r="VOK59" s="149"/>
      <c r="VOL59" s="149"/>
      <c r="VOM59" s="149"/>
      <c r="VON59" s="149"/>
      <c r="VOO59" s="149"/>
      <c r="VOP59" s="149"/>
      <c r="VOQ59" s="149"/>
      <c r="VOR59" s="149"/>
      <c r="VOS59" s="149"/>
      <c r="VOT59" s="149"/>
      <c r="VOU59" s="149"/>
      <c r="VOV59" s="149"/>
      <c r="VOW59" s="149"/>
      <c r="VOX59" s="149"/>
      <c r="VOY59" s="149"/>
      <c r="VOZ59" s="149"/>
      <c r="VPA59" s="149"/>
      <c r="VPB59" s="149"/>
      <c r="VPC59" s="149"/>
      <c r="VPD59" s="149"/>
      <c r="VPE59" s="149"/>
      <c r="VPF59" s="149"/>
      <c r="VPG59" s="149"/>
      <c r="VPH59" s="149"/>
      <c r="VPI59" s="149"/>
      <c r="VPJ59" s="149"/>
      <c r="VPK59" s="149"/>
      <c r="VPL59" s="149"/>
      <c r="VPM59" s="149"/>
      <c r="VPN59" s="149"/>
      <c r="VPO59" s="149"/>
      <c r="VPP59" s="149"/>
      <c r="VPQ59" s="149"/>
      <c r="VPR59" s="149"/>
      <c r="VPS59" s="149"/>
      <c r="VPT59" s="149"/>
      <c r="VPU59" s="149"/>
      <c r="VPV59" s="149"/>
      <c r="VPW59" s="149"/>
      <c r="VPX59" s="149"/>
      <c r="VPY59" s="149"/>
      <c r="VPZ59" s="149"/>
      <c r="VQA59" s="149"/>
      <c r="VQB59" s="149"/>
      <c r="VQC59" s="149"/>
      <c r="VQD59" s="149"/>
      <c r="VQE59" s="149"/>
      <c r="VQF59" s="149"/>
      <c r="VQG59" s="149"/>
      <c r="VQH59" s="149"/>
      <c r="VQI59" s="149"/>
      <c r="VQJ59" s="149"/>
      <c r="VQK59" s="149"/>
      <c r="VQL59" s="149"/>
      <c r="VQM59" s="149"/>
      <c r="VQN59" s="149"/>
      <c r="VQO59" s="149"/>
      <c r="VQP59" s="149"/>
      <c r="VQQ59" s="149"/>
      <c r="VQR59" s="149"/>
      <c r="VQS59" s="149"/>
      <c r="VQT59" s="149"/>
      <c r="VQU59" s="149"/>
      <c r="VQV59" s="149"/>
      <c r="VQW59" s="149"/>
      <c r="VQX59" s="149"/>
      <c r="VQY59" s="149"/>
      <c r="VQZ59" s="149"/>
      <c r="VRA59" s="149"/>
      <c r="VRB59" s="149"/>
      <c r="VRC59" s="149"/>
      <c r="VRD59" s="149"/>
      <c r="VRE59" s="149"/>
      <c r="VRF59" s="149"/>
      <c r="VRG59" s="149"/>
      <c r="VRH59" s="149"/>
      <c r="VRI59" s="149"/>
      <c r="VRJ59" s="149"/>
      <c r="VRK59" s="149"/>
      <c r="VRL59" s="149"/>
      <c r="VRM59" s="149"/>
      <c r="VRN59" s="149"/>
      <c r="VRO59" s="149"/>
      <c r="VRP59" s="149"/>
      <c r="VRQ59" s="149"/>
      <c r="VRR59" s="149"/>
      <c r="VRS59" s="149"/>
      <c r="VRT59" s="149"/>
      <c r="VRU59" s="149"/>
      <c r="VRV59" s="149"/>
      <c r="VRW59" s="149"/>
      <c r="VRX59" s="149"/>
      <c r="VRY59" s="149"/>
      <c r="VRZ59" s="149"/>
      <c r="VSA59" s="149"/>
      <c r="VSB59" s="149"/>
      <c r="VSC59" s="149"/>
      <c r="VSD59" s="149"/>
      <c r="VSE59" s="149"/>
      <c r="VSF59" s="149"/>
      <c r="VSG59" s="149"/>
      <c r="VSH59" s="149"/>
      <c r="VSI59" s="149"/>
      <c r="VSJ59" s="149"/>
      <c r="VSK59" s="149"/>
      <c r="VSL59" s="149"/>
      <c r="VSM59" s="149"/>
      <c r="VSN59" s="149"/>
      <c r="VSO59" s="149"/>
      <c r="VSP59" s="149"/>
      <c r="VSQ59" s="149"/>
      <c r="VSR59" s="149"/>
      <c r="VSS59" s="149"/>
      <c r="VST59" s="149"/>
      <c r="VSU59" s="149"/>
      <c r="VSV59" s="149"/>
      <c r="VSW59" s="149"/>
      <c r="VSX59" s="149"/>
      <c r="VSY59" s="149"/>
      <c r="VSZ59" s="149"/>
      <c r="VTA59" s="149"/>
      <c r="VTB59" s="149"/>
      <c r="VTC59" s="149"/>
      <c r="VTD59" s="149"/>
      <c r="VTE59" s="149"/>
      <c r="VTF59" s="149"/>
      <c r="VTG59" s="149"/>
      <c r="VTH59" s="149"/>
      <c r="VTI59" s="149"/>
      <c r="VTJ59" s="149"/>
      <c r="VTK59" s="149"/>
      <c r="VTL59" s="149"/>
      <c r="VTM59" s="149"/>
      <c r="VTN59" s="149"/>
      <c r="VTO59" s="149"/>
      <c r="VTP59" s="149"/>
      <c r="VTQ59" s="149"/>
      <c r="VTR59" s="149"/>
      <c r="VTS59" s="149"/>
      <c r="VTT59" s="149"/>
      <c r="VTU59" s="149"/>
      <c r="VTV59" s="149"/>
      <c r="VTW59" s="149"/>
      <c r="VTX59" s="149"/>
      <c r="VTY59" s="149"/>
      <c r="VTZ59" s="149"/>
      <c r="VUA59" s="149"/>
      <c r="VUB59" s="149"/>
      <c r="VUC59" s="149"/>
      <c r="VUD59" s="149"/>
      <c r="VUE59" s="149"/>
      <c r="VUF59" s="149"/>
      <c r="VUG59" s="149"/>
      <c r="VUH59" s="149"/>
      <c r="VUI59" s="149"/>
      <c r="VUJ59" s="149"/>
      <c r="VUK59" s="149"/>
      <c r="VUL59" s="149"/>
      <c r="VUM59" s="149"/>
      <c r="VUN59" s="149"/>
      <c r="VUO59" s="149"/>
      <c r="VUP59" s="149"/>
      <c r="VUQ59" s="149"/>
      <c r="VUR59" s="149"/>
      <c r="VUS59" s="149"/>
      <c r="VUT59" s="149"/>
      <c r="VUU59" s="149"/>
      <c r="VUV59" s="149"/>
      <c r="VUW59" s="149"/>
      <c r="VUX59" s="149"/>
      <c r="VUY59" s="149"/>
      <c r="VUZ59" s="149"/>
      <c r="VVA59" s="149"/>
      <c r="VVB59" s="149"/>
      <c r="VVC59" s="149"/>
      <c r="VVD59" s="149"/>
      <c r="VVE59" s="149"/>
      <c r="VVF59" s="149"/>
      <c r="VVG59" s="149"/>
      <c r="VVH59" s="149"/>
      <c r="VVI59" s="149"/>
      <c r="VVJ59" s="149"/>
      <c r="VVK59" s="149"/>
      <c r="VVL59" s="149"/>
      <c r="VVM59" s="149"/>
      <c r="VVN59" s="149"/>
      <c r="VVO59" s="149"/>
      <c r="VVP59" s="149"/>
      <c r="VVQ59" s="149"/>
      <c r="VVR59" s="149"/>
      <c r="VVS59" s="149"/>
      <c r="VVT59" s="149"/>
      <c r="VVU59" s="149"/>
      <c r="VVV59" s="149"/>
      <c r="VVW59" s="149"/>
      <c r="VVX59" s="149"/>
      <c r="VVY59" s="149"/>
      <c r="VVZ59" s="149"/>
      <c r="VWA59" s="149"/>
      <c r="VWB59" s="149"/>
      <c r="VWC59" s="149"/>
      <c r="VWD59" s="149"/>
      <c r="VWE59" s="149"/>
      <c r="VWF59" s="149"/>
      <c r="VWG59" s="149"/>
      <c r="VWH59" s="149"/>
      <c r="VWI59" s="149"/>
      <c r="VWJ59" s="149"/>
      <c r="VWK59" s="149"/>
      <c r="VWL59" s="149"/>
      <c r="VWM59" s="149"/>
      <c r="VWN59" s="149"/>
      <c r="VWO59" s="149"/>
      <c r="VWP59" s="149"/>
      <c r="VWQ59" s="149"/>
      <c r="VWR59" s="149"/>
      <c r="VWS59" s="149"/>
      <c r="VWT59" s="149"/>
      <c r="VWU59" s="149"/>
      <c r="VWV59" s="149"/>
      <c r="VWW59" s="149"/>
      <c r="VWX59" s="149"/>
      <c r="VWY59" s="149"/>
      <c r="VWZ59" s="149"/>
      <c r="VXA59" s="149"/>
      <c r="VXB59" s="149"/>
      <c r="VXC59" s="149"/>
      <c r="VXD59" s="149"/>
      <c r="VXE59" s="149"/>
      <c r="VXF59" s="149"/>
      <c r="VXG59" s="149"/>
      <c r="VXH59" s="149"/>
      <c r="VXI59" s="149"/>
      <c r="VXJ59" s="149"/>
      <c r="VXK59" s="149"/>
      <c r="VXL59" s="149"/>
      <c r="VXM59" s="149"/>
      <c r="VXN59" s="149"/>
      <c r="VXO59" s="149"/>
      <c r="VXP59" s="149"/>
      <c r="VXQ59" s="149"/>
      <c r="VXR59" s="149"/>
      <c r="VXS59" s="149"/>
      <c r="VXT59" s="149"/>
      <c r="VXU59" s="149"/>
      <c r="VXV59" s="149"/>
      <c r="VXW59" s="149"/>
      <c r="VXX59" s="149"/>
      <c r="VXY59" s="149"/>
      <c r="VXZ59" s="149"/>
      <c r="VYA59" s="149"/>
      <c r="VYB59" s="149"/>
      <c r="VYC59" s="149"/>
      <c r="VYD59" s="149"/>
      <c r="VYE59" s="149"/>
      <c r="VYF59" s="149"/>
      <c r="VYG59" s="149"/>
      <c r="VYH59" s="149"/>
      <c r="VYI59" s="149"/>
      <c r="VYJ59" s="149"/>
      <c r="VYK59" s="149"/>
      <c r="VYL59" s="149"/>
      <c r="VYM59" s="149"/>
      <c r="VYN59" s="149"/>
      <c r="VYO59" s="149"/>
      <c r="VYP59" s="149"/>
      <c r="VYQ59" s="149"/>
      <c r="VYR59" s="149"/>
      <c r="VYS59" s="149"/>
      <c r="VYT59" s="149"/>
      <c r="VYU59" s="149"/>
      <c r="VYV59" s="149"/>
      <c r="VYW59" s="149"/>
      <c r="VYX59" s="149"/>
      <c r="VYY59" s="149"/>
      <c r="VYZ59" s="149"/>
      <c r="VZA59" s="149"/>
      <c r="VZB59" s="149"/>
      <c r="VZC59" s="149"/>
      <c r="VZD59" s="149"/>
      <c r="VZE59" s="149"/>
      <c r="VZF59" s="149"/>
      <c r="VZG59" s="149"/>
      <c r="VZH59" s="149"/>
      <c r="VZI59" s="149"/>
      <c r="VZJ59" s="149"/>
      <c r="VZK59" s="149"/>
      <c r="VZL59" s="149"/>
      <c r="VZM59" s="149"/>
      <c r="VZN59" s="149"/>
      <c r="VZO59" s="149"/>
      <c r="VZP59" s="149"/>
      <c r="VZQ59" s="149"/>
      <c r="VZR59" s="149"/>
      <c r="VZS59" s="149"/>
      <c r="VZT59" s="149"/>
      <c r="VZU59" s="149"/>
      <c r="VZV59" s="149"/>
      <c r="VZW59" s="149"/>
      <c r="VZX59" s="149"/>
      <c r="VZY59" s="149"/>
      <c r="VZZ59" s="149"/>
      <c r="WAA59" s="149"/>
      <c r="WAB59" s="149"/>
      <c r="WAC59" s="149"/>
      <c r="WAD59" s="149"/>
      <c r="WAE59" s="149"/>
      <c r="WAF59" s="149"/>
      <c r="WAG59" s="149"/>
      <c r="WAH59" s="149"/>
      <c r="WAI59" s="149"/>
      <c r="WAJ59" s="149"/>
      <c r="WAK59" s="149"/>
      <c r="WAL59" s="149"/>
      <c r="WAM59" s="149"/>
      <c r="WAN59" s="149"/>
      <c r="WAO59" s="149"/>
      <c r="WAP59" s="149"/>
      <c r="WAQ59" s="149"/>
      <c r="WAR59" s="149"/>
      <c r="WAS59" s="149"/>
      <c r="WAT59" s="149"/>
      <c r="WAU59" s="149"/>
      <c r="WAV59" s="149"/>
      <c r="WAW59" s="149"/>
      <c r="WAX59" s="149"/>
      <c r="WAY59" s="149"/>
      <c r="WAZ59" s="149"/>
      <c r="WBA59" s="149"/>
      <c r="WBB59" s="149"/>
      <c r="WBC59" s="149"/>
      <c r="WBD59" s="149"/>
      <c r="WBE59" s="149"/>
      <c r="WBF59" s="149"/>
      <c r="WBG59" s="149"/>
      <c r="WBH59" s="149"/>
      <c r="WBI59" s="149"/>
      <c r="WBJ59" s="149"/>
      <c r="WBK59" s="149"/>
      <c r="WBL59" s="149"/>
      <c r="WBM59" s="149"/>
      <c r="WBN59" s="149"/>
      <c r="WBO59" s="149"/>
      <c r="WBP59" s="149"/>
      <c r="WBQ59" s="149"/>
      <c r="WBR59" s="149"/>
      <c r="WBS59" s="149"/>
      <c r="WBT59" s="149"/>
      <c r="WBU59" s="149"/>
      <c r="WBV59" s="149"/>
      <c r="WBW59" s="149"/>
      <c r="WBX59" s="149"/>
      <c r="WBY59" s="149"/>
      <c r="WBZ59" s="149"/>
      <c r="WCA59" s="149"/>
      <c r="WCB59" s="149"/>
      <c r="WCC59" s="149"/>
      <c r="WCD59" s="149"/>
      <c r="WCE59" s="149"/>
      <c r="WCF59" s="149"/>
      <c r="WCG59" s="149"/>
      <c r="WCH59" s="149"/>
      <c r="WCI59" s="149"/>
      <c r="WCJ59" s="149"/>
      <c r="WCK59" s="149"/>
      <c r="WCL59" s="149"/>
      <c r="WCM59" s="149"/>
      <c r="WCN59" s="149"/>
      <c r="WCO59" s="149"/>
      <c r="WCP59" s="149"/>
      <c r="WCQ59" s="149"/>
      <c r="WCR59" s="149"/>
      <c r="WCS59" s="149"/>
      <c r="WCT59" s="149"/>
      <c r="WCU59" s="149"/>
      <c r="WCV59" s="149"/>
      <c r="WCW59" s="149"/>
      <c r="WCX59" s="149"/>
      <c r="WCY59" s="149"/>
      <c r="WCZ59" s="149"/>
      <c r="WDA59" s="149"/>
      <c r="WDB59" s="149"/>
      <c r="WDC59" s="149"/>
      <c r="WDD59" s="149"/>
      <c r="WDE59" s="149"/>
      <c r="WDF59" s="149"/>
      <c r="WDG59" s="149"/>
      <c r="WDH59" s="149"/>
      <c r="WDI59" s="149"/>
      <c r="WDJ59" s="149"/>
      <c r="WDK59" s="149"/>
      <c r="WDL59" s="149"/>
      <c r="WDM59" s="149"/>
      <c r="WDN59" s="149"/>
      <c r="WDO59" s="149"/>
      <c r="WDP59" s="149"/>
      <c r="WDQ59" s="149"/>
      <c r="WDR59" s="149"/>
      <c r="WDS59" s="149"/>
      <c r="WDT59" s="149"/>
      <c r="WDU59" s="149"/>
      <c r="WDV59" s="149"/>
      <c r="WDW59" s="149"/>
      <c r="WDX59" s="149"/>
      <c r="WDY59" s="149"/>
      <c r="WDZ59" s="149"/>
      <c r="WEA59" s="149"/>
      <c r="WEB59" s="149"/>
      <c r="WEC59" s="149"/>
      <c r="WED59" s="149"/>
      <c r="WEE59" s="149"/>
      <c r="WEF59" s="149"/>
      <c r="WEG59" s="149"/>
      <c r="WEH59" s="149"/>
      <c r="WEI59" s="149"/>
      <c r="WEJ59" s="149"/>
      <c r="WEK59" s="149"/>
      <c r="WEL59" s="149"/>
      <c r="WEM59" s="149"/>
      <c r="WEN59" s="149"/>
      <c r="WEO59" s="149"/>
      <c r="WEP59" s="149"/>
      <c r="WEQ59" s="149"/>
      <c r="WER59" s="149"/>
      <c r="WES59" s="149"/>
      <c r="WET59" s="149"/>
      <c r="WEU59" s="149"/>
      <c r="WEV59" s="149"/>
      <c r="WEW59" s="149"/>
      <c r="WEX59" s="149"/>
      <c r="WEY59" s="149"/>
      <c r="WEZ59" s="149"/>
      <c r="WFA59" s="149"/>
      <c r="WFB59" s="149"/>
      <c r="WFC59" s="149"/>
      <c r="WFD59" s="149"/>
      <c r="WFE59" s="149"/>
      <c r="WFF59" s="149"/>
      <c r="WFG59" s="149"/>
      <c r="WFH59" s="149"/>
      <c r="WFI59" s="149"/>
      <c r="WFJ59" s="149"/>
      <c r="WFK59" s="149"/>
      <c r="WFL59" s="149"/>
      <c r="WFM59" s="149"/>
      <c r="WFN59" s="149"/>
      <c r="WFO59" s="149"/>
      <c r="WFP59" s="149"/>
      <c r="WFQ59" s="149"/>
      <c r="WFR59" s="149"/>
      <c r="WFS59" s="149"/>
      <c r="WFT59" s="149"/>
      <c r="WFU59" s="149"/>
      <c r="WFV59" s="149"/>
      <c r="WFW59" s="149"/>
      <c r="WFX59" s="149"/>
      <c r="WFY59" s="149"/>
      <c r="WFZ59" s="149"/>
      <c r="WGA59" s="149"/>
      <c r="WGB59" s="149"/>
      <c r="WGC59" s="149"/>
      <c r="WGD59" s="149"/>
      <c r="WGE59" s="149"/>
      <c r="WGF59" s="149"/>
      <c r="WGG59" s="149"/>
      <c r="WGH59" s="149"/>
      <c r="WGI59" s="149"/>
      <c r="WGJ59" s="149"/>
      <c r="WGK59" s="149"/>
      <c r="WGL59" s="149"/>
      <c r="WGM59" s="149"/>
      <c r="WGN59" s="149"/>
      <c r="WGO59" s="149"/>
      <c r="WGP59" s="149"/>
      <c r="WGQ59" s="149"/>
      <c r="WGR59" s="149"/>
      <c r="WGS59" s="149"/>
      <c r="WGT59" s="149"/>
      <c r="WGU59" s="149"/>
      <c r="WGV59" s="149"/>
      <c r="WGW59" s="149"/>
      <c r="WGX59" s="149"/>
      <c r="WGY59" s="149"/>
      <c r="WGZ59" s="149"/>
      <c r="WHA59" s="149"/>
      <c r="WHB59" s="149"/>
      <c r="WHC59" s="149"/>
      <c r="WHD59" s="149"/>
      <c r="WHE59" s="149"/>
      <c r="WHF59" s="149"/>
      <c r="WHG59" s="149"/>
      <c r="WHH59" s="149"/>
      <c r="WHI59" s="149"/>
      <c r="WHJ59" s="149"/>
      <c r="WHK59" s="149"/>
      <c r="WHL59" s="149"/>
      <c r="WHM59" s="149"/>
      <c r="WHN59" s="149"/>
      <c r="WHO59" s="149"/>
      <c r="WHP59" s="149"/>
      <c r="WHQ59" s="149"/>
      <c r="WHR59" s="149"/>
      <c r="WHS59" s="149"/>
      <c r="WHT59" s="149"/>
      <c r="WHU59" s="149"/>
      <c r="WHV59" s="149"/>
      <c r="WHW59" s="149"/>
      <c r="WHX59" s="149"/>
      <c r="WHY59" s="149"/>
      <c r="WHZ59" s="149"/>
      <c r="WIA59" s="149"/>
      <c r="WIB59" s="149"/>
      <c r="WIC59" s="149"/>
      <c r="WID59" s="149"/>
      <c r="WIE59" s="149"/>
      <c r="WIF59" s="149"/>
      <c r="WIG59" s="149"/>
      <c r="WIH59" s="149"/>
      <c r="WII59" s="149"/>
      <c r="WIJ59" s="149"/>
      <c r="WIK59" s="149"/>
      <c r="WIL59" s="149"/>
      <c r="WIM59" s="149"/>
      <c r="WIN59" s="149"/>
      <c r="WIO59" s="149"/>
      <c r="WIP59" s="149"/>
      <c r="WIQ59" s="149"/>
      <c r="WIR59" s="149"/>
      <c r="WIS59" s="149"/>
      <c r="WIT59" s="149"/>
      <c r="WIU59" s="149"/>
      <c r="WIV59" s="149"/>
      <c r="WIW59" s="149"/>
      <c r="WIX59" s="149"/>
      <c r="WIY59" s="149"/>
      <c r="WIZ59" s="149"/>
      <c r="WJA59" s="149"/>
      <c r="WJB59" s="149"/>
      <c r="WJC59" s="149"/>
      <c r="WJD59" s="149"/>
      <c r="WJE59" s="149"/>
      <c r="WJF59" s="149"/>
      <c r="WJG59" s="149"/>
      <c r="WJH59" s="149"/>
      <c r="WJI59" s="149"/>
      <c r="WJJ59" s="149"/>
      <c r="WJK59" s="149"/>
      <c r="WJL59" s="149"/>
      <c r="WJM59" s="149"/>
      <c r="WJN59" s="149"/>
      <c r="WJO59" s="149"/>
      <c r="WJP59" s="149"/>
      <c r="WJQ59" s="149"/>
      <c r="WJR59" s="149"/>
      <c r="WJS59" s="149"/>
      <c r="WJT59" s="149"/>
      <c r="WJU59" s="149"/>
      <c r="WJV59" s="149"/>
      <c r="WJW59" s="149"/>
      <c r="WJX59" s="149"/>
      <c r="WJY59" s="149"/>
      <c r="WJZ59" s="149"/>
      <c r="WKA59" s="149"/>
      <c r="WKB59" s="149"/>
      <c r="WKC59" s="149"/>
      <c r="WKD59" s="149"/>
      <c r="WKE59" s="149"/>
      <c r="WKF59" s="149"/>
      <c r="WKG59" s="149"/>
      <c r="WKH59" s="149"/>
      <c r="WKI59" s="149"/>
      <c r="WKJ59" s="149"/>
      <c r="WKK59" s="149"/>
      <c r="WKL59" s="149"/>
      <c r="WKM59" s="149"/>
      <c r="WKN59" s="149"/>
      <c r="WKO59" s="149"/>
      <c r="WKP59" s="149"/>
      <c r="WKQ59" s="149"/>
      <c r="WKR59" s="149"/>
      <c r="WKS59" s="149"/>
      <c r="WKT59" s="149"/>
      <c r="WKU59" s="149"/>
      <c r="WKV59" s="149"/>
      <c r="WKW59" s="149"/>
      <c r="WKX59" s="149"/>
      <c r="WKY59" s="149"/>
      <c r="WKZ59" s="149"/>
      <c r="WLA59" s="149"/>
      <c r="WLB59" s="149"/>
      <c r="WLC59" s="149"/>
      <c r="WLD59" s="149"/>
      <c r="WLE59" s="149"/>
      <c r="WLF59" s="149"/>
      <c r="WLG59" s="149"/>
      <c r="WLH59" s="149"/>
      <c r="WLI59" s="149"/>
      <c r="WLJ59" s="149"/>
      <c r="WLK59" s="149"/>
      <c r="WLL59" s="149"/>
      <c r="WLM59" s="149"/>
      <c r="WLN59" s="149"/>
      <c r="WLO59" s="149"/>
      <c r="WLP59" s="149"/>
      <c r="WLQ59" s="149"/>
      <c r="WLR59" s="149"/>
      <c r="WLS59" s="149"/>
      <c r="WLT59" s="149"/>
      <c r="WLU59" s="149"/>
      <c r="WLV59" s="149"/>
      <c r="WLW59" s="149"/>
      <c r="WLX59" s="149"/>
      <c r="WLY59" s="149"/>
      <c r="WLZ59" s="149"/>
      <c r="WMA59" s="149"/>
      <c r="WMB59" s="149"/>
      <c r="WMC59" s="149"/>
      <c r="WMD59" s="149"/>
      <c r="WME59" s="149"/>
      <c r="WMF59" s="149"/>
      <c r="WMG59" s="149"/>
      <c r="WMH59" s="149"/>
      <c r="WMI59" s="149"/>
      <c r="WMJ59" s="149"/>
      <c r="WMK59" s="149"/>
      <c r="WML59" s="149"/>
      <c r="WMM59" s="149"/>
      <c r="WMN59" s="149"/>
      <c r="WMO59" s="149"/>
      <c r="WMP59" s="149"/>
      <c r="WMQ59" s="149"/>
      <c r="WMR59" s="149"/>
      <c r="WMS59" s="149"/>
      <c r="WMT59" s="149"/>
      <c r="WMU59" s="149"/>
      <c r="WMV59" s="149"/>
      <c r="WMW59" s="149"/>
      <c r="WMX59" s="149"/>
      <c r="WMY59" s="149"/>
      <c r="WMZ59" s="149"/>
      <c r="WNA59" s="149"/>
      <c r="WNB59" s="149"/>
      <c r="WNC59" s="149"/>
      <c r="WND59" s="149"/>
      <c r="WNE59" s="149"/>
      <c r="WNF59" s="149"/>
      <c r="WNG59" s="149"/>
      <c r="WNH59" s="149"/>
      <c r="WNI59" s="149"/>
      <c r="WNJ59" s="149"/>
      <c r="WNK59" s="149"/>
      <c r="WNL59" s="149"/>
      <c r="WNM59" s="149"/>
      <c r="WNN59" s="149"/>
      <c r="WNO59" s="149"/>
      <c r="WNP59" s="149"/>
      <c r="WNQ59" s="149"/>
      <c r="WNR59" s="149"/>
      <c r="WNS59" s="149"/>
      <c r="WNT59" s="149"/>
      <c r="WNU59" s="149"/>
      <c r="WNV59" s="149"/>
      <c r="WNW59" s="149"/>
      <c r="WNX59" s="149"/>
      <c r="WNY59" s="149"/>
      <c r="WNZ59" s="149"/>
      <c r="WOA59" s="149"/>
      <c r="WOB59" s="149"/>
      <c r="WOC59" s="149"/>
      <c r="WOD59" s="149"/>
      <c r="WOE59" s="149"/>
      <c r="WOF59" s="149"/>
      <c r="WOG59" s="149"/>
      <c r="WOH59" s="149"/>
      <c r="WOI59" s="149"/>
      <c r="WOJ59" s="149"/>
      <c r="WOK59" s="149"/>
      <c r="WOL59" s="149"/>
      <c r="WOM59" s="149"/>
      <c r="WON59" s="149"/>
      <c r="WOO59" s="149"/>
      <c r="WOP59" s="149"/>
      <c r="WOQ59" s="149"/>
      <c r="WOR59" s="149"/>
      <c r="WOS59" s="149"/>
      <c r="WOT59" s="149"/>
      <c r="WOU59" s="149"/>
      <c r="WOV59" s="149"/>
      <c r="WOW59" s="149"/>
      <c r="WOX59" s="149"/>
      <c r="WOY59" s="149"/>
      <c r="WOZ59" s="149"/>
      <c r="WPA59" s="149"/>
      <c r="WPB59" s="149"/>
      <c r="WPC59" s="149"/>
      <c r="WPD59" s="149"/>
      <c r="WPE59" s="149"/>
      <c r="WPF59" s="149"/>
      <c r="WPG59" s="149"/>
      <c r="WPH59" s="149"/>
      <c r="WPI59" s="149"/>
      <c r="WPJ59" s="149"/>
      <c r="WPK59" s="149"/>
      <c r="WPL59" s="149"/>
      <c r="WPM59" s="149"/>
      <c r="WPN59" s="149"/>
      <c r="WPO59" s="149"/>
      <c r="WPP59" s="149"/>
      <c r="WPQ59" s="149"/>
      <c r="WPR59" s="149"/>
      <c r="WPS59" s="149"/>
      <c r="WPT59" s="149"/>
      <c r="WPU59" s="149"/>
      <c r="WPV59" s="149"/>
      <c r="WPW59" s="149"/>
      <c r="WPX59" s="149"/>
      <c r="WPY59" s="149"/>
      <c r="WPZ59" s="149"/>
      <c r="WQA59" s="149"/>
      <c r="WQB59" s="149"/>
      <c r="WQC59" s="149"/>
      <c r="WQD59" s="149"/>
      <c r="WQE59" s="149"/>
      <c r="WQF59" s="149"/>
      <c r="WQG59" s="149"/>
      <c r="WQH59" s="149"/>
      <c r="WQI59" s="149"/>
      <c r="WQJ59" s="149"/>
      <c r="WQK59" s="149"/>
      <c r="WQL59" s="149"/>
      <c r="WQM59" s="149"/>
      <c r="WQN59" s="149"/>
      <c r="WQO59" s="149"/>
      <c r="WQP59" s="149"/>
      <c r="WQQ59" s="149"/>
      <c r="WQR59" s="149"/>
      <c r="WQS59" s="149"/>
      <c r="WQT59" s="149"/>
      <c r="WQU59" s="149"/>
      <c r="WQV59" s="149"/>
      <c r="WQW59" s="149"/>
      <c r="WQX59" s="149"/>
      <c r="WQY59" s="149"/>
      <c r="WQZ59" s="149"/>
      <c r="WRA59" s="149"/>
      <c r="WRB59" s="149"/>
      <c r="WRC59" s="149"/>
      <c r="WRD59" s="149"/>
      <c r="WRE59" s="149"/>
      <c r="WRF59" s="149"/>
      <c r="WRG59" s="149"/>
      <c r="WRH59" s="149"/>
      <c r="WRI59" s="149"/>
      <c r="WRJ59" s="149"/>
      <c r="WRK59" s="149"/>
      <c r="WRL59" s="149"/>
      <c r="WRM59" s="149"/>
      <c r="WRN59" s="149"/>
      <c r="WRO59" s="149"/>
      <c r="WRP59" s="149"/>
      <c r="WRQ59" s="149"/>
      <c r="WRR59" s="149"/>
      <c r="WRS59" s="149"/>
      <c r="WRT59" s="149"/>
      <c r="WRU59" s="149"/>
      <c r="WRV59" s="149"/>
      <c r="WRW59" s="149"/>
      <c r="WRX59" s="149"/>
      <c r="WRY59" s="149"/>
      <c r="WRZ59" s="149"/>
      <c r="WSA59" s="149"/>
      <c r="WSB59" s="149"/>
      <c r="WSC59" s="149"/>
      <c r="WSD59" s="149"/>
      <c r="WSE59" s="149"/>
      <c r="WSF59" s="149"/>
      <c r="WSG59" s="149"/>
      <c r="WSH59" s="149"/>
      <c r="WSI59" s="149"/>
      <c r="WSJ59" s="149"/>
      <c r="WSK59" s="149"/>
      <c r="WSL59" s="149"/>
      <c r="WSM59" s="149"/>
      <c r="WSN59" s="149"/>
      <c r="WSO59" s="149"/>
      <c r="WSP59" s="149"/>
      <c r="WSQ59" s="149"/>
      <c r="WSR59" s="149"/>
      <c r="WSS59" s="149"/>
      <c r="WST59" s="149"/>
      <c r="WSU59" s="149"/>
      <c r="WSV59" s="149"/>
      <c r="WSW59" s="149"/>
      <c r="WSX59" s="149"/>
      <c r="WSY59" s="149"/>
      <c r="WSZ59" s="149"/>
      <c r="WTA59" s="149"/>
      <c r="WTB59" s="149"/>
      <c r="WTC59" s="149"/>
      <c r="WTD59" s="149"/>
      <c r="WTE59" s="149"/>
      <c r="WTF59" s="149"/>
      <c r="WTG59" s="149"/>
      <c r="WTH59" s="149"/>
      <c r="WTI59" s="149"/>
      <c r="WTJ59" s="149"/>
      <c r="WTK59" s="149"/>
      <c r="WTL59" s="149"/>
      <c r="WTM59" s="149"/>
      <c r="WTN59" s="149"/>
      <c r="WTO59" s="149"/>
      <c r="WTP59" s="149"/>
      <c r="WTQ59" s="149"/>
      <c r="WTR59" s="149"/>
      <c r="WTS59" s="149"/>
      <c r="WTT59" s="149"/>
      <c r="WTU59" s="149"/>
      <c r="WTV59" s="149"/>
      <c r="WTW59" s="149"/>
      <c r="WTX59" s="149"/>
      <c r="WTY59" s="149"/>
      <c r="WTZ59" s="149"/>
      <c r="WUA59" s="149"/>
      <c r="WUB59" s="149"/>
      <c r="WUC59" s="149"/>
      <c r="WUD59" s="149"/>
      <c r="WUE59" s="149"/>
      <c r="WUF59" s="149"/>
      <c r="WUG59" s="149"/>
      <c r="WUH59" s="149"/>
      <c r="WUI59" s="149"/>
      <c r="WUJ59" s="149"/>
      <c r="WUK59" s="149"/>
      <c r="WUL59" s="149"/>
      <c r="WUM59" s="149"/>
      <c r="WUN59" s="149"/>
      <c r="WUO59" s="149"/>
      <c r="WUP59" s="149"/>
      <c r="WUQ59" s="149"/>
      <c r="WUR59" s="149"/>
      <c r="WUS59" s="149"/>
      <c r="WUT59" s="149"/>
      <c r="WUU59" s="149"/>
      <c r="WUV59" s="149"/>
      <c r="WUW59" s="149"/>
      <c r="WUX59" s="149"/>
      <c r="WUY59" s="149"/>
      <c r="WUZ59" s="149"/>
      <c r="WVA59" s="149"/>
      <c r="WVB59" s="149"/>
      <c r="WVC59" s="149"/>
      <c r="WVD59" s="149"/>
      <c r="WVE59" s="149"/>
      <c r="WVF59" s="149"/>
      <c r="WVG59" s="149"/>
      <c r="WVH59" s="149"/>
      <c r="WVI59" s="149"/>
      <c r="WVJ59" s="149"/>
      <c r="WVK59" s="149"/>
      <c r="WVL59" s="149"/>
      <c r="WVM59" s="149"/>
      <c r="WVN59" s="149"/>
      <c r="WVO59" s="149"/>
      <c r="WVP59" s="149"/>
      <c r="WVQ59" s="149"/>
      <c r="WVR59" s="149"/>
      <c r="WVS59" s="149"/>
      <c r="WVT59" s="149"/>
      <c r="WVU59" s="149"/>
      <c r="WVV59" s="149"/>
      <c r="WVW59" s="149"/>
      <c r="WVX59" s="149"/>
      <c r="WVY59" s="149"/>
      <c r="WVZ59" s="149"/>
      <c r="WWA59" s="149"/>
      <c r="WWB59" s="149"/>
      <c r="WWC59" s="149"/>
      <c r="WWD59" s="149"/>
      <c r="WWE59" s="149"/>
      <c r="WWF59" s="149"/>
      <c r="WWG59" s="149"/>
      <c r="WWH59" s="149"/>
      <c r="WWI59" s="149"/>
      <c r="WWJ59" s="149"/>
      <c r="WWK59" s="149"/>
      <c r="WWL59" s="149"/>
      <c r="WWM59" s="149"/>
      <c r="WWN59" s="149"/>
      <c r="WWO59" s="149"/>
      <c r="WWP59" s="149"/>
      <c r="WWQ59" s="149"/>
      <c r="WWR59" s="149"/>
      <c r="WWS59" s="149"/>
      <c r="WWT59" s="149"/>
      <c r="WWU59" s="149"/>
      <c r="WWV59" s="149"/>
      <c r="WWW59" s="149"/>
      <c r="WWX59" s="149"/>
      <c r="WWY59" s="149"/>
      <c r="WWZ59" s="149"/>
      <c r="WXA59" s="149"/>
      <c r="WXB59" s="149"/>
      <c r="WXC59" s="149"/>
      <c r="WXD59" s="149"/>
      <c r="WXE59" s="149"/>
      <c r="WXF59" s="149"/>
      <c r="WXG59" s="149"/>
      <c r="WXH59" s="149"/>
      <c r="WXI59" s="149"/>
      <c r="WXJ59" s="149"/>
      <c r="WXK59" s="149"/>
      <c r="WXL59" s="149"/>
      <c r="WXM59" s="149"/>
      <c r="WXN59" s="149"/>
      <c r="WXO59" s="149"/>
      <c r="WXP59" s="149"/>
      <c r="WXQ59" s="149"/>
      <c r="WXR59" s="149"/>
      <c r="WXS59" s="149"/>
      <c r="WXT59" s="149"/>
      <c r="WXU59" s="149"/>
      <c r="WXV59" s="149"/>
      <c r="WXW59" s="149"/>
      <c r="WXX59" s="149"/>
      <c r="WXY59" s="149"/>
      <c r="WXZ59" s="149"/>
      <c r="WYA59" s="149"/>
      <c r="WYB59" s="149"/>
      <c r="WYC59" s="149"/>
      <c r="WYD59" s="149"/>
      <c r="WYE59" s="149"/>
      <c r="WYF59" s="149"/>
      <c r="WYG59" s="149"/>
      <c r="WYH59" s="149"/>
      <c r="WYI59" s="149"/>
      <c r="WYJ59" s="149"/>
      <c r="WYK59" s="149"/>
      <c r="WYL59" s="149"/>
      <c r="WYM59" s="149"/>
      <c r="WYN59" s="149"/>
      <c r="WYO59" s="149"/>
      <c r="WYP59" s="149"/>
      <c r="WYQ59" s="149"/>
      <c r="WYR59" s="149"/>
      <c r="WYS59" s="149"/>
      <c r="WYT59" s="149"/>
      <c r="WYU59" s="149"/>
      <c r="WYV59" s="149"/>
      <c r="WYW59" s="149"/>
      <c r="WYX59" s="149"/>
      <c r="WYY59" s="149"/>
      <c r="WYZ59" s="149"/>
      <c r="WZA59" s="149"/>
      <c r="WZB59" s="149"/>
      <c r="WZC59" s="149"/>
      <c r="WZD59" s="149"/>
      <c r="WZE59" s="149"/>
      <c r="WZF59" s="149"/>
      <c r="WZG59" s="149"/>
      <c r="WZH59" s="149"/>
      <c r="WZI59" s="149"/>
      <c r="WZJ59" s="149"/>
      <c r="WZK59" s="149"/>
      <c r="WZL59" s="149"/>
      <c r="WZM59" s="149"/>
      <c r="WZN59" s="149"/>
      <c r="WZO59" s="149"/>
      <c r="WZP59" s="149"/>
      <c r="WZQ59" s="149"/>
      <c r="WZR59" s="149"/>
      <c r="WZS59" s="149"/>
      <c r="WZT59" s="149"/>
      <c r="WZU59" s="149"/>
      <c r="WZV59" s="149"/>
      <c r="WZW59" s="149"/>
      <c r="WZX59" s="149"/>
      <c r="WZY59" s="149"/>
      <c r="WZZ59" s="149"/>
      <c r="XAA59" s="149"/>
      <c r="XAB59" s="149"/>
      <c r="XAC59" s="149"/>
      <c r="XAD59" s="149"/>
      <c r="XAE59" s="149"/>
      <c r="XAF59" s="149"/>
      <c r="XAG59" s="149"/>
      <c r="XAH59" s="149"/>
      <c r="XAI59" s="149"/>
      <c r="XAJ59" s="149"/>
      <c r="XAK59" s="149"/>
      <c r="XAL59" s="149"/>
      <c r="XAM59" s="149"/>
      <c r="XAN59" s="149"/>
      <c r="XAO59" s="149"/>
      <c r="XAP59" s="149"/>
      <c r="XAQ59" s="149"/>
      <c r="XAR59" s="149"/>
      <c r="XAS59" s="149"/>
      <c r="XAT59" s="149"/>
      <c r="XAU59" s="149"/>
      <c r="XAV59" s="149"/>
      <c r="XAW59" s="149"/>
      <c r="XAX59" s="149"/>
      <c r="XAY59" s="149"/>
      <c r="XAZ59" s="149"/>
      <c r="XBA59" s="149"/>
      <c r="XBB59" s="149"/>
      <c r="XBC59" s="149"/>
      <c r="XBD59" s="149"/>
      <c r="XBE59" s="149"/>
      <c r="XBF59" s="149"/>
      <c r="XBG59" s="149"/>
      <c r="XBH59" s="149"/>
      <c r="XBI59" s="149"/>
      <c r="XBJ59" s="149"/>
      <c r="XBK59" s="149"/>
      <c r="XBL59" s="149"/>
      <c r="XBM59" s="149"/>
      <c r="XBN59" s="149"/>
      <c r="XBO59" s="149"/>
      <c r="XBP59" s="149"/>
      <c r="XBQ59" s="149"/>
      <c r="XBR59" s="149"/>
      <c r="XBS59" s="149"/>
      <c r="XBT59" s="149"/>
      <c r="XBU59" s="149"/>
      <c r="XBV59" s="149"/>
      <c r="XBW59" s="149"/>
      <c r="XBX59" s="149"/>
      <c r="XBY59" s="149"/>
      <c r="XBZ59" s="149"/>
      <c r="XCA59" s="149"/>
      <c r="XCB59" s="149"/>
      <c r="XCC59" s="149"/>
      <c r="XCD59" s="149"/>
      <c r="XCE59" s="149"/>
      <c r="XCF59" s="149"/>
      <c r="XCG59" s="149"/>
      <c r="XCH59" s="149"/>
      <c r="XCI59" s="149"/>
      <c r="XCJ59" s="149"/>
      <c r="XCK59" s="149"/>
      <c r="XCL59" s="149"/>
      <c r="XCM59" s="149"/>
      <c r="XCN59" s="149"/>
      <c r="XCO59" s="149"/>
      <c r="XCP59" s="149"/>
      <c r="XCQ59" s="149"/>
      <c r="XCR59" s="149"/>
      <c r="XCS59" s="149"/>
      <c r="XCT59" s="149"/>
      <c r="XCU59" s="149"/>
      <c r="XCV59" s="149"/>
      <c r="XCW59" s="149"/>
      <c r="XCX59" s="149"/>
      <c r="XCY59" s="149"/>
      <c r="XCZ59" s="149"/>
      <c r="XDA59" s="149"/>
      <c r="XDB59" s="149"/>
      <c r="XDC59" s="149"/>
      <c r="XDD59" s="149"/>
      <c r="XDE59" s="149"/>
      <c r="XDF59" s="149"/>
      <c r="XDG59" s="149"/>
      <c r="XDH59" s="149"/>
      <c r="XDI59" s="149"/>
      <c r="XDJ59" s="149"/>
      <c r="XDK59" s="149"/>
      <c r="XDL59" s="149"/>
      <c r="XDM59" s="149"/>
      <c r="XDN59" s="149"/>
      <c r="XDO59" s="149"/>
      <c r="XDP59" s="149"/>
      <c r="XDQ59" s="149"/>
      <c r="XDR59" s="149"/>
      <c r="XDS59" s="149"/>
      <c r="XDT59" s="149"/>
      <c r="XDU59" s="149"/>
      <c r="XDV59" s="149"/>
      <c r="XDW59" s="149"/>
      <c r="XDX59" s="149"/>
      <c r="XDY59" s="149"/>
      <c r="XDZ59" s="149"/>
      <c r="XEA59" s="149"/>
      <c r="XEB59" s="149"/>
      <c r="XEC59" s="149"/>
      <c r="XED59" s="149"/>
      <c r="XEE59" s="149"/>
      <c r="XEF59" s="149"/>
      <c r="XEG59" s="149"/>
      <c r="XEH59" s="149"/>
      <c r="XEI59" s="149"/>
      <c r="XEJ59" s="149"/>
      <c r="XEK59" s="149"/>
      <c r="XEL59" s="149"/>
      <c r="XEM59" s="149"/>
      <c r="XEN59" s="149"/>
      <c r="XEO59" s="149"/>
      <c r="XEP59" s="149"/>
      <c r="XEQ59" s="149"/>
      <c r="XER59" s="149"/>
      <c r="XES59" s="149"/>
      <c r="XET59" s="149"/>
      <c r="XEU59" s="149"/>
      <c r="XEV59" s="149"/>
      <c r="XEW59" s="149"/>
      <c r="XEX59" s="149"/>
      <c r="XEY59" s="149"/>
      <c r="XEZ59" s="149"/>
      <c r="XFA59" s="149"/>
      <c r="XFB59" s="149"/>
      <c r="XFC59" s="149"/>
      <c r="XFD59" s="149"/>
    </row>
    <row r="60" spans="1:16384" x14ac:dyDescent="0.4">
      <c r="B60" s="191" t="s">
        <v>195</v>
      </c>
      <c r="D60" s="206">
        <v>0</v>
      </c>
      <c r="E60" s="206">
        <v>0</v>
      </c>
      <c r="F60" s="206">
        <v>0</v>
      </c>
      <c r="G60" s="206">
        <v>0</v>
      </c>
      <c r="H60" s="206">
        <v>0</v>
      </c>
      <c r="I60" s="206">
        <v>0</v>
      </c>
      <c r="J60" s="206">
        <v>0</v>
      </c>
      <c r="K60" s="206">
        <v>0</v>
      </c>
      <c r="L60" s="206">
        <v>0</v>
      </c>
      <c r="M60" s="206">
        <v>0</v>
      </c>
      <c r="N60" s="206">
        <v>0</v>
      </c>
      <c r="O60" s="206">
        <v>0</v>
      </c>
      <c r="P60" s="206">
        <v>0</v>
      </c>
      <c r="Q60" s="206">
        <v>0</v>
      </c>
      <c r="R60" s="206">
        <v>0</v>
      </c>
      <c r="S60" s="206">
        <v>0</v>
      </c>
      <c r="T60" s="206">
        <v>0</v>
      </c>
      <c r="U60" s="206">
        <v>0</v>
      </c>
      <c r="V60" s="206">
        <v>0</v>
      </c>
      <c r="W60" s="206">
        <v>0</v>
      </c>
      <c r="X60" s="206">
        <v>0</v>
      </c>
      <c r="Y60" s="206">
        <v>0</v>
      </c>
      <c r="Z60" s="206">
        <v>0</v>
      </c>
      <c r="AA60" s="206">
        <v>0</v>
      </c>
      <c r="AB60" s="206">
        <v>0</v>
      </c>
      <c r="AC60" s="206">
        <v>0</v>
      </c>
      <c r="AD60" s="206">
        <v>0</v>
      </c>
      <c r="AE60" s="206">
        <v>0</v>
      </c>
      <c r="AF60" s="206">
        <v>0</v>
      </c>
      <c r="AG60" s="206">
        <v>0</v>
      </c>
      <c r="AH60" s="206">
        <v>0</v>
      </c>
      <c r="AI60" s="206">
        <v>0</v>
      </c>
      <c r="AJ60" s="206">
        <v>0</v>
      </c>
      <c r="AK60" s="206">
        <v>0</v>
      </c>
      <c r="AL60" s="206">
        <v>0</v>
      </c>
      <c r="AM60" s="206">
        <v>0</v>
      </c>
      <c r="AN60" s="206">
        <v>0</v>
      </c>
      <c r="AO60" s="206">
        <v>0</v>
      </c>
      <c r="AP60" s="206">
        <v>0</v>
      </c>
      <c r="AQ60" s="206">
        <v>0</v>
      </c>
      <c r="AR60" s="206">
        <v>0</v>
      </c>
      <c r="AS60" s="206">
        <v>0</v>
      </c>
      <c r="AT60" s="206">
        <v>0</v>
      </c>
      <c r="AU60" s="206">
        <v>0</v>
      </c>
      <c r="AV60" s="206">
        <v>0</v>
      </c>
      <c r="AW60" s="206">
        <v>0</v>
      </c>
      <c r="AX60" s="206">
        <v>0</v>
      </c>
      <c r="AY60" s="206">
        <v>0</v>
      </c>
      <c r="AZ60" s="206">
        <v>0</v>
      </c>
      <c r="BA60" s="206">
        <v>0</v>
      </c>
      <c r="BB60" s="206">
        <v>0</v>
      </c>
      <c r="BC60" s="206">
        <v>0</v>
      </c>
      <c r="BD60" s="206">
        <v>0</v>
      </c>
      <c r="BE60" s="206">
        <v>0</v>
      </c>
      <c r="BF60" s="206">
        <v>0</v>
      </c>
      <c r="BG60" s="206">
        <v>0</v>
      </c>
      <c r="BH60" s="206">
        <v>0</v>
      </c>
      <c r="BI60" s="206">
        <v>0</v>
      </c>
      <c r="BJ60" s="206">
        <v>0</v>
      </c>
      <c r="BK60" s="206">
        <v>0</v>
      </c>
      <c r="BL60" s="206">
        <v>0</v>
      </c>
      <c r="BM60" s="206">
        <v>0</v>
      </c>
      <c r="BN60" s="206">
        <v>0</v>
      </c>
      <c r="BO60" s="206">
        <v>0</v>
      </c>
      <c r="BP60" s="206">
        <v>0</v>
      </c>
      <c r="BQ60" s="206">
        <v>0</v>
      </c>
      <c r="BR60" s="206">
        <v>0</v>
      </c>
      <c r="BS60" s="206">
        <v>0</v>
      </c>
      <c r="BT60" s="206">
        <v>0</v>
      </c>
      <c r="BU60" s="206">
        <v>0</v>
      </c>
      <c r="BV60" s="206">
        <v>0</v>
      </c>
      <c r="BW60" s="206">
        <v>0</v>
      </c>
      <c r="BX60" s="207">
        <v>0</v>
      </c>
      <c r="BY60" s="207">
        <v>0</v>
      </c>
      <c r="BZ60" s="207">
        <v>0</v>
      </c>
      <c r="CA60" s="208">
        <v>0</v>
      </c>
    </row>
    <row r="61" spans="1:16384" x14ac:dyDescent="0.4">
      <c r="B61" s="191" t="s">
        <v>196</v>
      </c>
      <c r="D61" s="206">
        <v>0</v>
      </c>
      <c r="E61" s="206">
        <v>0</v>
      </c>
      <c r="F61" s="206">
        <v>0</v>
      </c>
      <c r="G61" s="206">
        <v>0</v>
      </c>
      <c r="H61" s="206">
        <v>0</v>
      </c>
      <c r="I61" s="206">
        <v>0</v>
      </c>
      <c r="J61" s="206">
        <v>0</v>
      </c>
      <c r="K61" s="206">
        <v>0</v>
      </c>
      <c r="L61" s="206">
        <v>0</v>
      </c>
      <c r="M61" s="206">
        <v>0</v>
      </c>
      <c r="N61" s="206">
        <v>0</v>
      </c>
      <c r="O61" s="206">
        <v>0</v>
      </c>
      <c r="P61" s="206">
        <v>0</v>
      </c>
      <c r="Q61" s="206">
        <v>0</v>
      </c>
      <c r="R61" s="206">
        <v>0</v>
      </c>
      <c r="S61" s="206">
        <v>0</v>
      </c>
      <c r="T61" s="206">
        <v>0</v>
      </c>
      <c r="U61" s="206">
        <v>0</v>
      </c>
      <c r="V61" s="206">
        <v>0</v>
      </c>
      <c r="W61" s="206">
        <v>0</v>
      </c>
      <c r="X61" s="206">
        <v>0</v>
      </c>
      <c r="Y61" s="206">
        <v>0</v>
      </c>
      <c r="Z61" s="206">
        <v>0</v>
      </c>
      <c r="AA61" s="206">
        <v>0</v>
      </c>
      <c r="AB61" s="206">
        <v>0</v>
      </c>
      <c r="AC61" s="206">
        <v>0</v>
      </c>
      <c r="AD61" s="206">
        <v>0</v>
      </c>
      <c r="AE61" s="206">
        <v>0</v>
      </c>
      <c r="AF61" s="206">
        <v>0</v>
      </c>
      <c r="AG61" s="206">
        <v>0</v>
      </c>
      <c r="AH61" s="206">
        <v>0</v>
      </c>
      <c r="AI61" s="206">
        <v>0</v>
      </c>
      <c r="AJ61" s="206">
        <v>0</v>
      </c>
      <c r="AK61" s="206">
        <v>0</v>
      </c>
      <c r="AL61" s="206">
        <v>0</v>
      </c>
      <c r="AM61" s="206">
        <v>0</v>
      </c>
      <c r="AN61" s="206">
        <v>0</v>
      </c>
      <c r="AO61" s="206">
        <v>0</v>
      </c>
      <c r="AP61" s="206">
        <v>0</v>
      </c>
      <c r="AQ61" s="206">
        <v>0</v>
      </c>
      <c r="AR61" s="206">
        <v>0</v>
      </c>
      <c r="AS61" s="206">
        <v>0</v>
      </c>
      <c r="AT61" s="206">
        <v>0</v>
      </c>
      <c r="AU61" s="206">
        <v>0</v>
      </c>
      <c r="AV61" s="206">
        <v>0</v>
      </c>
      <c r="AW61" s="206">
        <v>0</v>
      </c>
      <c r="AX61" s="206">
        <v>0</v>
      </c>
      <c r="AY61" s="206">
        <v>0</v>
      </c>
      <c r="AZ61" s="206">
        <v>0</v>
      </c>
      <c r="BA61" s="206">
        <v>9759</v>
      </c>
      <c r="BB61" s="206">
        <v>9953</v>
      </c>
      <c r="BC61" s="206">
        <v>10084</v>
      </c>
      <c r="BD61" s="206">
        <v>11106</v>
      </c>
      <c r="BE61" s="206">
        <v>11202</v>
      </c>
      <c r="BF61" s="206">
        <v>11358</v>
      </c>
      <c r="BG61" s="206">
        <v>11486</v>
      </c>
      <c r="BH61" s="206">
        <v>11430</v>
      </c>
      <c r="BI61" s="206">
        <v>11555</v>
      </c>
      <c r="BJ61" s="206">
        <v>11750</v>
      </c>
      <c r="BK61" s="206">
        <v>12123</v>
      </c>
      <c r="BL61" s="206">
        <v>12421</v>
      </c>
      <c r="BM61" s="206">
        <v>12681</v>
      </c>
      <c r="BN61" s="206">
        <v>12783</v>
      </c>
      <c r="BO61" s="206">
        <v>12686</v>
      </c>
      <c r="BP61" s="206">
        <v>12683</v>
      </c>
      <c r="BQ61" s="206">
        <v>12585</v>
      </c>
      <c r="BR61" s="206">
        <v>12467</v>
      </c>
      <c r="BS61" s="206">
        <v>12215</v>
      </c>
      <c r="BT61" s="206">
        <v>12025</v>
      </c>
      <c r="BU61" s="206">
        <v>11808</v>
      </c>
      <c r="BV61" s="206">
        <v>11573</v>
      </c>
      <c r="BW61" s="206">
        <v>11399</v>
      </c>
      <c r="BX61" s="207">
        <v>11265</v>
      </c>
      <c r="BY61" s="207">
        <v>11405</v>
      </c>
      <c r="BZ61" s="207">
        <v>11602</v>
      </c>
      <c r="CA61" s="208">
        <v>11814</v>
      </c>
    </row>
    <row r="62" spans="1:16384" s="215" customFormat="1" ht="15.4" thickBot="1" x14ac:dyDescent="0.45">
      <c r="A62" s="210"/>
      <c r="B62" s="211"/>
      <c r="C62" s="212"/>
      <c r="D62" s="213"/>
      <c r="E62" s="213"/>
      <c r="F62" s="213"/>
      <c r="G62" s="213"/>
      <c r="H62" s="213"/>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c r="BU62" s="213"/>
      <c r="BV62" s="213"/>
      <c r="BW62" s="213"/>
      <c r="BX62" s="213"/>
      <c r="BY62" s="213"/>
      <c r="BZ62" s="213"/>
      <c r="CA62" s="214"/>
    </row>
    <row r="64" spans="1:16384" x14ac:dyDescent="0.4">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39997558519241921"/>
  </sheetPr>
  <dimension ref="A1:CA150"/>
  <sheetViews>
    <sheetView zoomScale="70" zoomScaleNormal="70" workbookViewId="0">
      <pane xSplit="3" ySplit="4" topLeftCell="BS5" activePane="bottomRight" state="frozen"/>
      <selection activeCell="A4" sqref="A4"/>
      <selection pane="topRight" activeCell="A4" sqref="A4"/>
      <selection pane="bottomLeft" activeCell="A4" sqref="A4"/>
      <selection pane="bottomRight" activeCell="A4" sqref="A4"/>
    </sheetView>
  </sheetViews>
  <sheetFormatPr defaultColWidth="9.1328125" defaultRowHeight="15" x14ac:dyDescent="0.4"/>
  <cols>
    <col min="1" max="1" width="23.1328125" style="174" bestFit="1" customWidth="1"/>
    <col min="2" max="2" width="75.73046875" style="48" customWidth="1"/>
    <col min="3" max="3" width="25.73046875" style="48" customWidth="1"/>
    <col min="4" max="71" width="12.73046875" style="175" customWidth="1"/>
    <col min="72" max="75" width="12.73046875" style="56" customWidth="1"/>
    <col min="76" max="76" width="12.73046875" style="48" customWidth="1"/>
    <col min="77" max="77" width="12.73046875" style="54" customWidth="1"/>
    <col min="78" max="78" width="12.73046875" style="48" customWidth="1"/>
    <col min="79" max="79" width="12.73046875" style="54" customWidth="1"/>
    <col min="80" max="16384" width="9.1328125" style="48"/>
  </cols>
  <sheetData>
    <row r="1" spans="1:79" s="43" customFormat="1" ht="25.5" customHeight="1" thickBot="1" x14ac:dyDescent="0.4">
      <c r="A1" s="40" t="s">
        <v>42</v>
      </c>
      <c r="B1" s="41" t="s">
        <v>82</v>
      </c>
      <c r="C1" s="92"/>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15"/>
      <c r="CA1" s="15"/>
    </row>
    <row r="2" spans="1:79" ht="33" customHeight="1" x14ac:dyDescent="0.4">
      <c r="A2" s="44" t="s">
        <v>592</v>
      </c>
      <c r="B2" s="17" t="s">
        <v>238</v>
      </c>
      <c r="C2" s="115"/>
      <c r="D2" s="46" t="s">
        <v>624</v>
      </c>
      <c r="E2" s="46" t="s">
        <v>625</v>
      </c>
      <c r="F2" s="46" t="s">
        <v>626</v>
      </c>
      <c r="G2" s="46" t="s">
        <v>627</v>
      </c>
      <c r="H2" s="46" t="s">
        <v>628</v>
      </c>
      <c r="I2" s="46" t="s">
        <v>629</v>
      </c>
      <c r="J2" s="46" t="s">
        <v>630</v>
      </c>
      <c r="K2" s="46" t="s">
        <v>631</v>
      </c>
      <c r="L2" s="46" t="s">
        <v>632</v>
      </c>
      <c r="M2" s="46" t="s">
        <v>633</v>
      </c>
      <c r="N2" s="46" t="s">
        <v>634</v>
      </c>
      <c r="O2" s="46" t="s">
        <v>635</v>
      </c>
      <c r="P2" s="46" t="s">
        <v>636</v>
      </c>
      <c r="Q2" s="46" t="s">
        <v>637</v>
      </c>
      <c r="R2" s="46" t="s">
        <v>638</v>
      </c>
      <c r="S2" s="46" t="s">
        <v>639</v>
      </c>
      <c r="T2" s="46" t="s">
        <v>640</v>
      </c>
      <c r="U2" s="46" t="s">
        <v>641</v>
      </c>
      <c r="V2" s="46" t="s">
        <v>642</v>
      </c>
      <c r="W2" s="46" t="s">
        <v>643</v>
      </c>
      <c r="X2" s="46" t="s">
        <v>644</v>
      </c>
      <c r="Y2" s="46" t="s">
        <v>645</v>
      </c>
      <c r="Z2" s="46" t="s">
        <v>646</v>
      </c>
      <c r="AA2" s="46" t="s">
        <v>647</v>
      </c>
      <c r="AB2" s="46" t="s">
        <v>648</v>
      </c>
      <c r="AC2" s="46" t="s">
        <v>649</v>
      </c>
      <c r="AD2" s="46" t="s">
        <v>650</v>
      </c>
      <c r="AE2" s="46" t="s">
        <v>651</v>
      </c>
      <c r="AF2" s="46" t="s">
        <v>652</v>
      </c>
      <c r="AG2" s="46" t="s">
        <v>653</v>
      </c>
      <c r="AH2" s="46" t="s">
        <v>654</v>
      </c>
      <c r="AI2" s="46" t="s">
        <v>655</v>
      </c>
      <c r="AJ2" s="46" t="s">
        <v>656</v>
      </c>
      <c r="AK2" s="46" t="s">
        <v>657</v>
      </c>
      <c r="AL2" s="46" t="s">
        <v>658</v>
      </c>
      <c r="AM2" s="46" t="s">
        <v>659</v>
      </c>
      <c r="AN2" s="46" t="s">
        <v>660</v>
      </c>
      <c r="AO2" s="46" t="s">
        <v>661</v>
      </c>
      <c r="AP2" s="46" t="s">
        <v>662</v>
      </c>
      <c r="AQ2" s="46" t="s">
        <v>663</v>
      </c>
      <c r="AR2" s="46" t="s">
        <v>664</v>
      </c>
      <c r="AS2" s="46" t="s">
        <v>665</v>
      </c>
      <c r="AT2" s="46" t="s">
        <v>666</v>
      </c>
      <c r="AU2" s="46" t="s">
        <v>667</v>
      </c>
      <c r="AV2" s="46" t="s">
        <v>668</v>
      </c>
      <c r="AW2" s="46" t="s">
        <v>669</v>
      </c>
      <c r="AX2" s="46" t="s">
        <v>670</v>
      </c>
      <c r="AY2" s="46" t="s">
        <v>593</v>
      </c>
      <c r="AZ2" s="46" t="s">
        <v>594</v>
      </c>
      <c r="BA2" s="46" t="s">
        <v>595</v>
      </c>
      <c r="BB2" s="46" t="s">
        <v>596</v>
      </c>
      <c r="BC2" s="46" t="s">
        <v>597</v>
      </c>
      <c r="BD2" s="46" t="s">
        <v>598</v>
      </c>
      <c r="BE2" s="46" t="s">
        <v>599</v>
      </c>
      <c r="BF2" s="46" t="s">
        <v>600</v>
      </c>
      <c r="BG2" s="46" t="s">
        <v>601</v>
      </c>
      <c r="BH2" s="46" t="s">
        <v>602</v>
      </c>
      <c r="BI2" s="46" t="s">
        <v>603</v>
      </c>
      <c r="BJ2" s="46" t="s">
        <v>604</v>
      </c>
      <c r="BK2" s="46" t="s">
        <v>605</v>
      </c>
      <c r="BL2" s="46" t="s">
        <v>606</v>
      </c>
      <c r="BM2" s="46" t="s">
        <v>607</v>
      </c>
      <c r="BN2" s="46" t="s">
        <v>608</v>
      </c>
      <c r="BO2" s="46" t="s">
        <v>609</v>
      </c>
      <c r="BP2" s="46" t="s">
        <v>610</v>
      </c>
      <c r="BQ2" s="46" t="s">
        <v>611</v>
      </c>
      <c r="BR2" s="46" t="s">
        <v>612</v>
      </c>
      <c r="BS2" s="46" t="s">
        <v>613</v>
      </c>
      <c r="BT2" s="46" t="s">
        <v>614</v>
      </c>
      <c r="BU2" s="46" t="s">
        <v>615</v>
      </c>
      <c r="BV2" s="46" t="s">
        <v>616</v>
      </c>
      <c r="BW2" s="46" t="s">
        <v>617</v>
      </c>
      <c r="BX2" s="46" t="s">
        <v>618</v>
      </c>
      <c r="BY2" s="46" t="s">
        <v>619</v>
      </c>
      <c r="BZ2" s="46" t="s">
        <v>620</v>
      </c>
      <c r="CA2" s="47" t="s">
        <v>621</v>
      </c>
    </row>
    <row r="3" spans="1:79" s="52" customFormat="1" x14ac:dyDescent="0.4">
      <c r="A3" s="94">
        <v>2019</v>
      </c>
      <c r="B3" s="20" t="s">
        <v>131</v>
      </c>
      <c r="C3" s="22"/>
      <c r="D3" s="50" t="s">
        <v>622</v>
      </c>
      <c r="E3" s="50" t="s">
        <v>622</v>
      </c>
      <c r="F3" s="50" t="s">
        <v>622</v>
      </c>
      <c r="G3" s="50" t="s">
        <v>622</v>
      </c>
      <c r="H3" s="50" t="s">
        <v>622</v>
      </c>
      <c r="I3" s="50" t="s">
        <v>622</v>
      </c>
      <c r="J3" s="50" t="s">
        <v>622</v>
      </c>
      <c r="K3" s="50" t="s">
        <v>622</v>
      </c>
      <c r="L3" s="50" t="s">
        <v>622</v>
      </c>
      <c r="M3" s="50" t="s">
        <v>622</v>
      </c>
      <c r="N3" s="50" t="s">
        <v>622</v>
      </c>
      <c r="O3" s="50" t="s">
        <v>622</v>
      </c>
      <c r="P3" s="50" t="s">
        <v>622</v>
      </c>
      <c r="Q3" s="50" t="s">
        <v>622</v>
      </c>
      <c r="R3" s="50" t="s">
        <v>622</v>
      </c>
      <c r="S3" s="50" t="s">
        <v>622</v>
      </c>
      <c r="T3" s="50" t="s">
        <v>622</v>
      </c>
      <c r="U3" s="50" t="s">
        <v>622</v>
      </c>
      <c r="V3" s="50" t="s">
        <v>622</v>
      </c>
      <c r="W3" s="50" t="s">
        <v>622</v>
      </c>
      <c r="X3" s="50" t="s">
        <v>622</v>
      </c>
      <c r="Y3" s="50" t="s">
        <v>622</v>
      </c>
      <c r="Z3" s="50" t="s">
        <v>622</v>
      </c>
      <c r="AA3" s="50" t="s">
        <v>622</v>
      </c>
      <c r="AB3" s="50" t="s">
        <v>622</v>
      </c>
      <c r="AC3" s="50" t="s">
        <v>622</v>
      </c>
      <c r="AD3" s="50" t="s">
        <v>622</v>
      </c>
      <c r="AE3" s="50" t="s">
        <v>622</v>
      </c>
      <c r="AF3" s="50" t="s">
        <v>622</v>
      </c>
      <c r="AG3" s="50" t="s">
        <v>622</v>
      </c>
      <c r="AH3" s="50" t="s">
        <v>622</v>
      </c>
      <c r="AI3" s="50" t="s">
        <v>622</v>
      </c>
      <c r="AJ3" s="50" t="s">
        <v>622</v>
      </c>
      <c r="AK3" s="50" t="s">
        <v>622</v>
      </c>
      <c r="AL3" s="50" t="s">
        <v>622</v>
      </c>
      <c r="AM3" s="50" t="s">
        <v>622</v>
      </c>
      <c r="AN3" s="50" t="s">
        <v>622</v>
      </c>
      <c r="AO3" s="50" t="s">
        <v>622</v>
      </c>
      <c r="AP3" s="50" t="s">
        <v>622</v>
      </c>
      <c r="AQ3" s="50" t="s">
        <v>622</v>
      </c>
      <c r="AR3" s="50" t="s">
        <v>622</v>
      </c>
      <c r="AS3" s="50" t="s">
        <v>622</v>
      </c>
      <c r="AT3" s="50" t="s">
        <v>622</v>
      </c>
      <c r="AU3" s="50" t="s">
        <v>622</v>
      </c>
      <c r="AV3" s="50" t="s">
        <v>622</v>
      </c>
      <c r="AW3" s="50" t="s">
        <v>622</v>
      </c>
      <c r="AX3" s="50" t="s">
        <v>622</v>
      </c>
      <c r="AY3" s="50" t="s">
        <v>622</v>
      </c>
      <c r="AZ3" s="50" t="s">
        <v>622</v>
      </c>
      <c r="BA3" s="50" t="s">
        <v>622</v>
      </c>
      <c r="BB3" s="50" t="s">
        <v>622</v>
      </c>
      <c r="BC3" s="50" t="s">
        <v>622</v>
      </c>
      <c r="BD3" s="50" t="s">
        <v>622</v>
      </c>
      <c r="BE3" s="50" t="s">
        <v>622</v>
      </c>
      <c r="BF3" s="50" t="s">
        <v>622</v>
      </c>
      <c r="BG3" s="50" t="s">
        <v>622</v>
      </c>
      <c r="BH3" s="50" t="s">
        <v>622</v>
      </c>
      <c r="BI3" s="50" t="s">
        <v>622</v>
      </c>
      <c r="BJ3" s="50" t="s">
        <v>622</v>
      </c>
      <c r="BK3" s="50" t="s">
        <v>622</v>
      </c>
      <c r="BL3" s="50" t="s">
        <v>622</v>
      </c>
      <c r="BM3" s="50" t="s">
        <v>622</v>
      </c>
      <c r="BN3" s="50" t="s">
        <v>622</v>
      </c>
      <c r="BO3" s="50" t="s">
        <v>622</v>
      </c>
      <c r="BP3" s="50" t="s">
        <v>622</v>
      </c>
      <c r="BQ3" s="50" t="s">
        <v>622</v>
      </c>
      <c r="BR3" s="50" t="s">
        <v>622</v>
      </c>
      <c r="BS3" s="50" t="s">
        <v>622</v>
      </c>
      <c r="BT3" s="50" t="s">
        <v>622</v>
      </c>
      <c r="BU3" s="50" t="s">
        <v>622</v>
      </c>
      <c r="BV3" s="50" t="s">
        <v>623</v>
      </c>
      <c r="BW3" s="50" t="s">
        <v>623</v>
      </c>
      <c r="BX3" s="50" t="s">
        <v>623</v>
      </c>
      <c r="BY3" s="50" t="s">
        <v>623</v>
      </c>
      <c r="BZ3" s="50" t="s">
        <v>623</v>
      </c>
      <c r="CA3" s="51" t="s">
        <v>623</v>
      </c>
    </row>
    <row r="4" spans="1:79" x14ac:dyDescent="0.4">
      <c r="A4" s="95"/>
      <c r="B4" s="96"/>
      <c r="C4" s="116"/>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98"/>
      <c r="BG4" s="98"/>
      <c r="BH4" s="98"/>
      <c r="BI4" s="98"/>
      <c r="BJ4" s="98"/>
      <c r="BK4" s="98"/>
      <c r="BL4" s="98"/>
      <c r="BM4" s="98"/>
      <c r="BN4" s="98"/>
      <c r="BO4" s="98"/>
      <c r="BP4" s="98"/>
      <c r="BQ4" s="98"/>
      <c r="BR4" s="98"/>
      <c r="BS4" s="98"/>
      <c r="BT4" s="98"/>
      <c r="BU4" s="98"/>
      <c r="BV4" s="98"/>
      <c r="BW4" s="98"/>
      <c r="BX4" s="98"/>
      <c r="BY4" s="98"/>
      <c r="BZ4" s="98"/>
      <c r="CA4" s="135"/>
    </row>
    <row r="5" spans="1:79" ht="27" customHeight="1" x14ac:dyDescent="0.4">
      <c r="A5" s="136"/>
      <c r="B5" s="60" t="s">
        <v>239</v>
      </c>
      <c r="C5" s="219"/>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9"/>
    </row>
    <row r="6" spans="1:79" x14ac:dyDescent="0.4">
      <c r="A6" s="136"/>
      <c r="B6" s="54" t="s">
        <v>135</v>
      </c>
      <c r="C6" s="220" t="s">
        <v>134</v>
      </c>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v>29.110512129380052</v>
      </c>
      <c r="AI6" s="138">
        <v>33.549592894152475</v>
      </c>
      <c r="AJ6" s="138">
        <v>40.369007052134776</v>
      </c>
      <c r="AK6" s="138">
        <v>46.752225119122535</v>
      </c>
      <c r="AL6" s="138">
        <v>54.320191795418218</v>
      </c>
      <c r="AM6" s="138">
        <v>59.875101756018147</v>
      </c>
      <c r="AN6" s="138">
        <v>65.101994394921959</v>
      </c>
      <c r="AO6" s="138">
        <v>74.2190013532487</v>
      </c>
      <c r="AP6" s="138">
        <v>80.449906377863556</v>
      </c>
      <c r="AQ6" s="138">
        <v>90.01536154090887</v>
      </c>
      <c r="AR6" s="138">
        <v>97.347068426548574</v>
      </c>
      <c r="AS6" s="138">
        <v>106.17280948270272</v>
      </c>
      <c r="AT6" s="138">
        <v>124.86515488177545</v>
      </c>
      <c r="AU6" s="138">
        <v>152.5137354583984</v>
      </c>
      <c r="AV6" s="138">
        <v>0</v>
      </c>
      <c r="AW6" s="138">
        <v>0</v>
      </c>
      <c r="AX6" s="138">
        <v>0</v>
      </c>
      <c r="AY6" s="138">
        <v>0</v>
      </c>
      <c r="AZ6" s="138">
        <v>0</v>
      </c>
      <c r="BA6" s="138">
        <v>0</v>
      </c>
      <c r="BB6" s="138">
        <v>0</v>
      </c>
      <c r="BC6" s="138">
        <v>0</v>
      </c>
      <c r="BD6" s="138">
        <v>0</v>
      </c>
      <c r="BE6" s="138">
        <v>0</v>
      </c>
      <c r="BF6" s="138">
        <v>0</v>
      </c>
      <c r="BG6" s="138">
        <v>0</v>
      </c>
      <c r="BH6" s="138">
        <v>0</v>
      </c>
      <c r="BI6" s="138">
        <v>0</v>
      </c>
      <c r="BJ6" s="138">
        <v>0</v>
      </c>
      <c r="BK6" s="138">
        <v>0</v>
      </c>
      <c r="BL6" s="138">
        <v>0</v>
      </c>
      <c r="BM6" s="138">
        <v>0</v>
      </c>
      <c r="BN6" s="138">
        <v>0</v>
      </c>
      <c r="BO6" s="138">
        <v>0</v>
      </c>
      <c r="BP6" s="138">
        <v>0</v>
      </c>
      <c r="BQ6" s="138">
        <v>0</v>
      </c>
      <c r="BR6" s="138">
        <v>0</v>
      </c>
      <c r="BS6" s="138">
        <v>0</v>
      </c>
      <c r="BT6" s="138">
        <v>0</v>
      </c>
      <c r="BU6" s="138">
        <v>0</v>
      </c>
      <c r="BV6" s="138">
        <v>0</v>
      </c>
      <c r="BW6" s="138">
        <v>0</v>
      </c>
      <c r="BX6" s="138">
        <v>0</v>
      </c>
      <c r="BY6" s="138">
        <v>0</v>
      </c>
      <c r="BZ6" s="138">
        <v>0</v>
      </c>
      <c r="CA6" s="139">
        <v>0</v>
      </c>
    </row>
    <row r="7" spans="1:79" x14ac:dyDescent="0.4">
      <c r="A7" s="136"/>
      <c r="B7" s="54" t="s">
        <v>240</v>
      </c>
      <c r="C7" s="220" t="s">
        <v>134</v>
      </c>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v>1798</v>
      </c>
      <c r="AI7" s="138">
        <v>2830</v>
      </c>
      <c r="AJ7" s="138">
        <v>3005</v>
      </c>
      <c r="AK7" s="138">
        <v>3448</v>
      </c>
      <c r="AL7" s="138">
        <v>3751</v>
      </c>
      <c r="AM7" s="138">
        <v>4095</v>
      </c>
      <c r="AN7" s="138">
        <v>4396</v>
      </c>
      <c r="AO7" s="138">
        <v>4602</v>
      </c>
      <c r="AP7" s="138">
        <v>4661</v>
      </c>
      <c r="AQ7" s="138">
        <v>4760.201</v>
      </c>
      <c r="AR7" s="138">
        <v>4693.6689999999999</v>
      </c>
      <c r="AS7" s="138">
        <v>4736.817</v>
      </c>
      <c r="AT7" s="138">
        <v>4819.6320000000005</v>
      </c>
      <c r="AU7" s="138">
        <v>5437.5395747970842</v>
      </c>
      <c r="AV7" s="138">
        <v>5953.1810000000005</v>
      </c>
      <c r="AW7" s="138">
        <v>6331.3990000000003</v>
      </c>
      <c r="AX7" s="138">
        <v>6403.6940000000004</v>
      </c>
      <c r="AY7" s="138">
        <v>6642.2250000000004</v>
      </c>
      <c r="AZ7" s="138">
        <v>6941.3710000000001</v>
      </c>
      <c r="BA7" s="138">
        <v>7088.2730000000001</v>
      </c>
      <c r="BB7" s="138">
        <v>7294.9489999999996</v>
      </c>
      <c r="BC7" s="138">
        <v>8283.3439999999991</v>
      </c>
      <c r="BD7" s="138">
        <v>8659.5450000000001</v>
      </c>
      <c r="BE7" s="138">
        <v>8795.2162844499999</v>
      </c>
      <c r="BF7" s="138">
        <v>8945.096379300001</v>
      </c>
      <c r="BG7" s="138"/>
      <c r="BH7" s="138"/>
      <c r="BI7" s="138"/>
      <c r="BJ7" s="138"/>
      <c r="BK7" s="138"/>
      <c r="BL7" s="138"/>
      <c r="BM7" s="138"/>
      <c r="BN7" s="138"/>
      <c r="BO7" s="138"/>
      <c r="BP7" s="138"/>
      <c r="BQ7" s="138"/>
      <c r="BR7" s="138"/>
      <c r="BS7" s="138"/>
      <c r="BT7" s="138"/>
      <c r="BU7" s="138"/>
      <c r="BV7" s="138"/>
      <c r="BW7" s="138"/>
      <c r="BX7" s="138"/>
      <c r="BY7" s="138"/>
      <c r="BZ7" s="138"/>
      <c r="CA7" s="139"/>
    </row>
    <row r="8" spans="1:79" x14ac:dyDescent="0.4">
      <c r="A8" s="136"/>
      <c r="B8" s="54" t="s">
        <v>146</v>
      </c>
      <c r="C8" s="220" t="s">
        <v>134</v>
      </c>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v>0</v>
      </c>
      <c r="AI8" s="138">
        <v>0</v>
      </c>
      <c r="AJ8" s="138">
        <v>0</v>
      </c>
      <c r="AK8" s="138">
        <v>0</v>
      </c>
      <c r="AL8" s="138">
        <v>0</v>
      </c>
      <c r="AM8" s="138">
        <v>0</v>
      </c>
      <c r="AN8" s="138">
        <v>0</v>
      </c>
      <c r="AO8" s="138">
        <v>0</v>
      </c>
      <c r="AP8" s="138">
        <v>0</v>
      </c>
      <c r="AQ8" s="138">
        <v>0</v>
      </c>
      <c r="AR8" s="138">
        <v>0</v>
      </c>
      <c r="AS8" s="138">
        <v>0</v>
      </c>
      <c r="AT8" s="138">
        <v>0</v>
      </c>
      <c r="AU8" s="138">
        <v>0</v>
      </c>
      <c r="AV8" s="138">
        <v>231.47411666314397</v>
      </c>
      <c r="AW8" s="138">
        <v>325.20902588180275</v>
      </c>
      <c r="AX8" s="138">
        <v>365.13545224968743</v>
      </c>
      <c r="AY8" s="138">
        <v>437.39160512525461</v>
      </c>
      <c r="AZ8" s="138">
        <v>443.26224191823394</v>
      </c>
      <c r="BA8" s="138">
        <v>488.61175918926864</v>
      </c>
      <c r="BB8" s="138">
        <v>528.58293270578872</v>
      </c>
      <c r="BC8" s="138">
        <v>566.36950568822147</v>
      </c>
      <c r="BD8" s="138">
        <v>607.03198548293733</v>
      </c>
      <c r="BE8" s="138">
        <v>673.62344552251193</v>
      </c>
      <c r="BF8" s="138">
        <v>762.23</v>
      </c>
      <c r="BG8" s="138">
        <v>793.54721823565706</v>
      </c>
      <c r="BH8" s="138">
        <v>842.13</v>
      </c>
      <c r="BI8" s="138">
        <v>923.7647969778385</v>
      </c>
      <c r="BJ8" s="138">
        <v>972.69087379439623</v>
      </c>
      <c r="BK8" s="138">
        <v>1039.8247158707195</v>
      </c>
      <c r="BL8" s="138">
        <v>1105.9393085337213</v>
      </c>
      <c r="BM8" s="138">
        <v>1192.1009182195146</v>
      </c>
      <c r="BN8" s="138">
        <v>1220.2044423261623</v>
      </c>
      <c r="BO8" s="138">
        <v>1314.7165739259212</v>
      </c>
      <c r="BP8" s="138">
        <v>1390.6353122046253</v>
      </c>
      <c r="BQ8" s="138">
        <v>1463.3914453663692</v>
      </c>
      <c r="BR8" s="138">
        <v>1717.304349681425</v>
      </c>
      <c r="BS8" s="138">
        <v>1834.7090892979174</v>
      </c>
      <c r="BT8" s="138">
        <v>1896.9720008984343</v>
      </c>
      <c r="BU8" s="138">
        <v>1965.0820231168198</v>
      </c>
      <c r="BV8" s="138">
        <v>2101.2943577666051</v>
      </c>
      <c r="BW8" s="138">
        <v>2244.5097510724554</v>
      </c>
      <c r="BX8" s="138">
        <v>2378.6286132024106</v>
      </c>
      <c r="BY8" s="138">
        <v>2529.751434209827</v>
      </c>
      <c r="BZ8" s="138">
        <v>2697.6210751858175</v>
      </c>
      <c r="CA8" s="139">
        <v>2877.937582670234</v>
      </c>
    </row>
    <row r="9" spans="1:79" x14ac:dyDescent="0.4">
      <c r="A9" s="136"/>
      <c r="B9" s="54" t="s">
        <v>241</v>
      </c>
      <c r="C9" s="220" t="s">
        <v>144</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v>0</v>
      </c>
      <c r="AI9" s="138">
        <v>0</v>
      </c>
      <c r="AJ9" s="138">
        <v>0</v>
      </c>
      <c r="AK9" s="138">
        <v>0</v>
      </c>
      <c r="AL9" s="138">
        <v>0</v>
      </c>
      <c r="AM9" s="138">
        <v>0</v>
      </c>
      <c r="AN9" s="138">
        <v>0</v>
      </c>
      <c r="AO9" s="138">
        <v>0</v>
      </c>
      <c r="AP9" s="138">
        <v>0</v>
      </c>
      <c r="AQ9" s="138">
        <v>0</v>
      </c>
      <c r="AR9" s="138">
        <v>0</v>
      </c>
      <c r="AS9" s="138">
        <v>0</v>
      </c>
      <c r="AT9" s="138">
        <v>0</v>
      </c>
      <c r="AU9" s="138">
        <v>0</v>
      </c>
      <c r="AV9" s="138">
        <v>0.65355075911120464</v>
      </c>
      <c r="AW9" s="138">
        <v>1.6217743773994191</v>
      </c>
      <c r="AX9" s="138">
        <v>2.5752797853609004</v>
      </c>
      <c r="AY9" s="138">
        <v>4.0695107580942906</v>
      </c>
      <c r="AZ9" s="138">
        <v>7.3852964480226744</v>
      </c>
      <c r="BA9" s="138">
        <v>9.2967079417926204</v>
      </c>
      <c r="BB9" s="138">
        <v>10.80366474213008</v>
      </c>
      <c r="BC9" s="138">
        <v>9.355921533335783</v>
      </c>
      <c r="BD9" s="138">
        <v>0</v>
      </c>
      <c r="BE9" s="138">
        <v>0</v>
      </c>
      <c r="BF9" s="138">
        <v>0</v>
      </c>
      <c r="BG9" s="138">
        <v>0</v>
      </c>
      <c r="BH9" s="138">
        <v>0</v>
      </c>
      <c r="BI9" s="138">
        <v>0</v>
      </c>
      <c r="BJ9" s="138">
        <v>0</v>
      </c>
      <c r="BK9" s="138">
        <v>0</v>
      </c>
      <c r="BL9" s="138">
        <v>0</v>
      </c>
      <c r="BM9" s="138">
        <v>0</v>
      </c>
      <c r="BN9" s="138">
        <v>0</v>
      </c>
      <c r="BO9" s="138">
        <v>0</v>
      </c>
      <c r="BP9" s="138">
        <v>0</v>
      </c>
      <c r="BQ9" s="138">
        <v>0</v>
      </c>
      <c r="BR9" s="138">
        <v>0</v>
      </c>
      <c r="BS9" s="138">
        <v>0</v>
      </c>
      <c r="BT9" s="138">
        <v>0</v>
      </c>
      <c r="BU9" s="138">
        <v>0</v>
      </c>
      <c r="BV9" s="138">
        <v>0</v>
      </c>
      <c r="BW9" s="138">
        <v>0</v>
      </c>
      <c r="BX9" s="138">
        <v>0</v>
      </c>
      <c r="BY9" s="138">
        <v>0</v>
      </c>
      <c r="BZ9" s="138">
        <v>0</v>
      </c>
      <c r="CA9" s="139">
        <v>0</v>
      </c>
    </row>
    <row r="10" spans="1:79" x14ac:dyDescent="0.4">
      <c r="A10" s="136"/>
      <c r="B10" s="143" t="s">
        <v>152</v>
      </c>
      <c r="C10" s="220" t="s">
        <v>144</v>
      </c>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v>14.511966970103668</v>
      </c>
      <c r="AI10" s="138">
        <v>16.133326530612248</v>
      </c>
      <c r="AJ10" s="138">
        <v>24.717428571428567</v>
      </c>
      <c r="AK10" s="138">
        <v>38.256555984555987</v>
      </c>
      <c r="AL10" s="138">
        <v>53.688094574692514</v>
      </c>
      <c r="AM10" s="138">
        <v>69.433802484230412</v>
      </c>
      <c r="AN10" s="138">
        <v>70.79400989192159</v>
      </c>
      <c r="AO10" s="138">
        <v>72.922577563434828</v>
      </c>
      <c r="AP10" s="138">
        <v>90.311245126833001</v>
      </c>
      <c r="AQ10" s="138">
        <v>101.14080485724621</v>
      </c>
      <c r="AR10" s="138">
        <v>214.69849528659114</v>
      </c>
      <c r="AS10" s="138">
        <v>246.22674990624449</v>
      </c>
      <c r="AT10" s="138">
        <v>290.78532291356805</v>
      </c>
      <c r="AU10" s="138">
        <v>374.87953670196288</v>
      </c>
      <c r="AV10" s="138">
        <v>515.91282807874779</v>
      </c>
      <c r="AW10" s="138">
        <v>639.46872373484587</v>
      </c>
      <c r="AX10" s="138">
        <v>746.17943712198155</v>
      </c>
      <c r="AY10" s="138">
        <v>868.26822643117271</v>
      </c>
      <c r="AZ10" s="138">
        <v>1014.3606606667142</v>
      </c>
      <c r="BA10" s="138">
        <v>1119.2241017635679</v>
      </c>
      <c r="BB10" s="138">
        <v>1161.318333432162</v>
      </c>
      <c r="BC10" s="138">
        <v>952.99214417084886</v>
      </c>
      <c r="BD10" s="138">
        <v>0.85962981144998363</v>
      </c>
      <c r="BE10" s="138">
        <v>-0.41171855202088775</v>
      </c>
      <c r="BF10" s="138">
        <v>-0.37195512837768846</v>
      </c>
      <c r="BG10" s="138">
        <v>4.2834981501008555E-2</v>
      </c>
      <c r="BH10" s="138">
        <v>-1.4578517270204401E-2</v>
      </c>
      <c r="BI10" s="138">
        <v>0</v>
      </c>
      <c r="BJ10" s="138">
        <v>0</v>
      </c>
      <c r="BK10" s="138">
        <v>0</v>
      </c>
      <c r="BL10" s="138">
        <v>0</v>
      </c>
      <c r="BM10" s="138">
        <v>0</v>
      </c>
      <c r="BN10" s="138">
        <v>0</v>
      </c>
      <c r="BO10" s="138">
        <v>0</v>
      </c>
      <c r="BP10" s="138">
        <v>0</v>
      </c>
      <c r="BQ10" s="138">
        <v>0</v>
      </c>
      <c r="BR10" s="138">
        <v>0</v>
      </c>
      <c r="BS10" s="138">
        <v>0</v>
      </c>
      <c r="BT10" s="138">
        <v>0</v>
      </c>
      <c r="BU10" s="138">
        <v>0</v>
      </c>
      <c r="BV10" s="138">
        <v>0</v>
      </c>
      <c r="BW10" s="138">
        <v>0</v>
      </c>
      <c r="BX10" s="138">
        <v>0</v>
      </c>
      <c r="BY10" s="138">
        <v>0</v>
      </c>
      <c r="BZ10" s="138">
        <v>0</v>
      </c>
      <c r="CA10" s="139">
        <v>0</v>
      </c>
    </row>
    <row r="11" spans="1:79" ht="24.75" customHeight="1" x14ac:dyDescent="0.4">
      <c r="A11" s="136"/>
      <c r="B11" s="143" t="s">
        <v>155</v>
      </c>
      <c r="C11" s="220" t="s">
        <v>137</v>
      </c>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v>2</v>
      </c>
      <c r="AI11" s="138">
        <v>2</v>
      </c>
      <c r="AJ11" s="138">
        <v>2</v>
      </c>
      <c r="AK11" s="138">
        <v>2</v>
      </c>
      <c r="AL11" s="138">
        <v>2</v>
      </c>
      <c r="AM11" s="138">
        <v>2</v>
      </c>
      <c r="AN11" s="138">
        <v>2</v>
      </c>
      <c r="AO11" s="138">
        <v>1</v>
      </c>
      <c r="AP11" s="138">
        <v>2</v>
      </c>
      <c r="AQ11" s="138">
        <v>1.4339999999999999</v>
      </c>
      <c r="AR11" s="138">
        <v>1.3520000000000001</v>
      </c>
      <c r="AS11" s="138">
        <v>1.355</v>
      </c>
      <c r="AT11" s="138">
        <v>1.5509999999999999</v>
      </c>
      <c r="AU11" s="138">
        <v>1.4710000000000001</v>
      </c>
      <c r="AV11" s="138">
        <v>2</v>
      </c>
      <c r="AW11" s="138">
        <v>1</v>
      </c>
      <c r="AX11" s="138">
        <v>1</v>
      </c>
      <c r="AY11" s="138">
        <v>1.7210000000000001</v>
      </c>
      <c r="AZ11" s="138">
        <v>1.496</v>
      </c>
      <c r="BA11" s="138">
        <v>1.5720000000000001</v>
      </c>
      <c r="BB11" s="138">
        <v>1.7769999999999999</v>
      </c>
      <c r="BC11" s="138">
        <v>1.359</v>
      </c>
      <c r="BD11" s="138">
        <v>1.452</v>
      </c>
      <c r="BE11" s="138">
        <v>1.6164412184601897</v>
      </c>
      <c r="BF11" s="138">
        <v>1.6007503600000001</v>
      </c>
      <c r="BG11" s="138">
        <v>0</v>
      </c>
      <c r="BH11" s="138">
        <v>0</v>
      </c>
      <c r="BI11" s="138">
        <v>0</v>
      </c>
      <c r="BJ11" s="138">
        <v>0</v>
      </c>
      <c r="BK11" s="138">
        <v>0</v>
      </c>
      <c r="BL11" s="138">
        <v>0</v>
      </c>
      <c r="BM11" s="138">
        <v>0</v>
      </c>
      <c r="BN11" s="138">
        <v>0</v>
      </c>
      <c r="BO11" s="138">
        <v>0</v>
      </c>
      <c r="BP11" s="138">
        <v>0</v>
      </c>
      <c r="BQ11" s="138">
        <v>0</v>
      </c>
      <c r="BR11" s="138">
        <v>0</v>
      </c>
      <c r="BS11" s="138">
        <v>0</v>
      </c>
      <c r="BT11" s="138">
        <v>0</v>
      </c>
      <c r="BU11" s="138">
        <v>0</v>
      </c>
      <c r="BV11" s="138">
        <v>0</v>
      </c>
      <c r="BW11" s="138">
        <v>0</v>
      </c>
      <c r="BX11" s="138">
        <v>0</v>
      </c>
      <c r="BY11" s="138">
        <v>0</v>
      </c>
      <c r="BZ11" s="138">
        <v>0</v>
      </c>
      <c r="CA11" s="139">
        <v>0</v>
      </c>
    </row>
    <row r="12" spans="1:79" x14ac:dyDescent="0.4">
      <c r="A12" s="136"/>
      <c r="B12" s="54" t="s">
        <v>242</v>
      </c>
      <c r="C12" s="220" t="s">
        <v>144</v>
      </c>
      <c r="D12" s="138"/>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v>287.50626379634298</v>
      </c>
      <c r="AI12" s="138">
        <v>302.08045600000003</v>
      </c>
      <c r="AJ12" s="138">
        <v>395.88564615384615</v>
      </c>
      <c r="AK12" s="138">
        <v>564.3645305</v>
      </c>
      <c r="AL12" s="138">
        <v>755.4666057500001</v>
      </c>
      <c r="AM12" s="138">
        <v>882.96256549999987</v>
      </c>
      <c r="AN12" s="138">
        <v>1020.7705977499999</v>
      </c>
      <c r="AO12" s="138">
        <v>1172.1197127142857</v>
      </c>
      <c r="AP12" s="138">
        <v>1245.5755610666668</v>
      </c>
      <c r="AQ12" s="138">
        <v>1291.2906329999998</v>
      </c>
      <c r="AR12" s="138">
        <v>1322.3629533333335</v>
      </c>
      <c r="AS12" s="138">
        <v>1417.252283333333</v>
      </c>
      <c r="AT12" s="138">
        <v>1601.3146243333333</v>
      </c>
      <c r="AU12" s="138">
        <v>2084.0561549999998</v>
      </c>
      <c r="AV12" s="138">
        <v>2588.9620103333332</v>
      </c>
      <c r="AW12" s="138">
        <v>2871.8776219999995</v>
      </c>
      <c r="AX12" s="138">
        <v>2785.9169999999999</v>
      </c>
      <c r="AY12" s="138">
        <v>2744.35</v>
      </c>
      <c r="AZ12" s="138">
        <v>2438.2424801734269</v>
      </c>
      <c r="BA12" s="138">
        <v>2154.4810000000002</v>
      </c>
      <c r="BB12" s="138">
        <v>2160.527</v>
      </c>
      <c r="BC12" s="138">
        <v>2384.0059999999999</v>
      </c>
      <c r="BD12" s="138">
        <v>2944.4639999999999</v>
      </c>
      <c r="BE12" s="138">
        <v>3325.067</v>
      </c>
      <c r="BF12" s="138">
        <v>3655.0069999999996</v>
      </c>
      <c r="BG12" s="138">
        <v>3752.7889999999998</v>
      </c>
      <c r="BH12" s="138">
        <v>3278</v>
      </c>
      <c r="BI12" s="138">
        <v>2526</v>
      </c>
      <c r="BJ12" s="138">
        <v>2050</v>
      </c>
      <c r="BK12" s="138">
        <v>1737.5119804834528</v>
      </c>
      <c r="BL12" s="138">
        <v>1455.6900798477316</v>
      </c>
      <c r="BM12" s="138">
        <v>876.97242974579706</v>
      </c>
      <c r="BN12" s="138">
        <v>633.219714059539</v>
      </c>
      <c r="BO12" s="138">
        <v>451.05771460709826</v>
      </c>
      <c r="BP12" s="138">
        <v>292.27523465753882</v>
      </c>
      <c r="BQ12" s="138">
        <v>172.17469324246855</v>
      </c>
      <c r="BR12" s="138">
        <v>119.49141678258313</v>
      </c>
      <c r="BS12" s="138">
        <v>80.22480311229458</v>
      </c>
      <c r="BT12" s="138">
        <v>59.174369123155138</v>
      </c>
      <c r="BU12" s="138">
        <v>42.607802019297843</v>
      </c>
      <c r="BV12" s="138">
        <v>32.681386523429381</v>
      </c>
      <c r="BW12" s="138">
        <v>25.502906301287176</v>
      </c>
      <c r="BX12" s="138">
        <v>19.906815776762873</v>
      </c>
      <c r="BY12" s="138">
        <v>16.077206537917384</v>
      </c>
      <c r="BZ12" s="138">
        <v>12.808500506505021</v>
      </c>
      <c r="CA12" s="139">
        <v>0</v>
      </c>
    </row>
    <row r="13" spans="1:79" x14ac:dyDescent="0.4">
      <c r="A13" s="136"/>
      <c r="B13" s="54" t="s">
        <v>243</v>
      </c>
      <c r="C13" s="220" t="s">
        <v>144</v>
      </c>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214.28451982657336</v>
      </c>
      <c r="BA13" s="138">
        <v>330</v>
      </c>
      <c r="BB13" s="138">
        <v>305</v>
      </c>
      <c r="BC13" s="138">
        <v>285</v>
      </c>
      <c r="BD13" s="138">
        <v>305</v>
      </c>
      <c r="BE13" s="138">
        <v>284</v>
      </c>
      <c r="BF13" s="138">
        <v>289.81299999999999</v>
      </c>
      <c r="BG13" s="138">
        <v>255.8872903330878</v>
      </c>
      <c r="BH13" s="138">
        <v>142.881</v>
      </c>
      <c r="BI13" s="138">
        <v>24.123565300067376</v>
      </c>
      <c r="BJ13" s="138">
        <v>12.22461096189574</v>
      </c>
      <c r="BK13" s="138">
        <v>0</v>
      </c>
      <c r="BL13" s="138">
        <v>0</v>
      </c>
      <c r="BM13" s="138">
        <v>0</v>
      </c>
      <c r="BN13" s="138">
        <v>0</v>
      </c>
      <c r="BO13" s="138">
        <v>0</v>
      </c>
      <c r="BP13" s="138">
        <v>0</v>
      </c>
      <c r="BQ13" s="138">
        <v>0</v>
      </c>
      <c r="BR13" s="138">
        <v>0</v>
      </c>
      <c r="BS13" s="138">
        <v>0</v>
      </c>
      <c r="BT13" s="138">
        <v>0</v>
      </c>
      <c r="BU13" s="138">
        <v>0</v>
      </c>
      <c r="BV13" s="138">
        <v>0</v>
      </c>
      <c r="BW13" s="138">
        <v>0</v>
      </c>
      <c r="BX13" s="138">
        <v>0</v>
      </c>
      <c r="BY13" s="138">
        <v>0</v>
      </c>
      <c r="BZ13" s="138">
        <v>0</v>
      </c>
      <c r="CA13" s="139">
        <v>0</v>
      </c>
    </row>
    <row r="14" spans="1:79" x14ac:dyDescent="0.4">
      <c r="A14" s="136"/>
      <c r="B14" s="54" t="s">
        <v>244</v>
      </c>
      <c r="C14" s="220" t="s">
        <v>134</v>
      </c>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v>9.1014969282685811</v>
      </c>
      <c r="AI14" s="138">
        <v>11.640236243555856</v>
      </c>
      <c r="AJ14" s="138">
        <v>13.630234353478913</v>
      </c>
      <c r="AK14" s="138">
        <v>15.590189419879557</v>
      </c>
      <c r="AL14" s="138">
        <v>17.539349755901764</v>
      </c>
      <c r="AM14" s="138">
        <v>18.772171160752329</v>
      </c>
      <c r="AN14" s="138">
        <v>18.932891833284359</v>
      </c>
      <c r="AO14" s="138">
        <v>19.456935976129234</v>
      </c>
      <c r="AP14" s="138">
        <v>20.544119957107366</v>
      </c>
      <c r="AQ14" s="138">
        <v>21.373524682261195</v>
      </c>
      <c r="AR14" s="138">
        <v>22.393906028598739</v>
      </c>
      <c r="AS14" s="138">
        <v>23.906947632296195</v>
      </c>
      <c r="AT14" s="138">
        <v>26.429268414933048</v>
      </c>
      <c r="AU14" s="138">
        <v>30.590785383135724</v>
      </c>
      <c r="AV14" s="138">
        <v>1.9676571350371104</v>
      </c>
      <c r="AW14" s="138">
        <v>0</v>
      </c>
      <c r="AX14" s="138">
        <v>0</v>
      </c>
      <c r="AY14" s="138">
        <v>0</v>
      </c>
      <c r="AZ14" s="138">
        <v>0</v>
      </c>
      <c r="BA14" s="138">
        <v>0</v>
      </c>
      <c r="BB14" s="138">
        <v>0</v>
      </c>
      <c r="BC14" s="138">
        <v>0</v>
      </c>
      <c r="BD14" s="138">
        <v>0</v>
      </c>
      <c r="BE14" s="138">
        <v>0</v>
      </c>
      <c r="BF14" s="138">
        <v>0</v>
      </c>
      <c r="BG14" s="138">
        <v>0</v>
      </c>
      <c r="BH14" s="138">
        <v>0</v>
      </c>
      <c r="BI14" s="138">
        <v>0</v>
      </c>
      <c r="BJ14" s="138">
        <v>0</v>
      </c>
      <c r="BK14" s="138">
        <v>0</v>
      </c>
      <c r="BL14" s="138">
        <v>0</v>
      </c>
      <c r="BM14" s="138">
        <v>0</v>
      </c>
      <c r="BN14" s="138">
        <v>0</v>
      </c>
      <c r="BO14" s="138">
        <v>0</v>
      </c>
      <c r="BP14" s="138">
        <v>0</v>
      </c>
      <c r="BQ14" s="138">
        <v>0</v>
      </c>
      <c r="BR14" s="138">
        <v>0</v>
      </c>
      <c r="BS14" s="138">
        <v>0</v>
      </c>
      <c r="BT14" s="138">
        <v>0</v>
      </c>
      <c r="BU14" s="138">
        <v>0</v>
      </c>
      <c r="BV14" s="138">
        <v>0</v>
      </c>
      <c r="BW14" s="138">
        <v>0</v>
      </c>
      <c r="BX14" s="138">
        <v>0</v>
      </c>
      <c r="BY14" s="138">
        <v>0</v>
      </c>
      <c r="BZ14" s="138">
        <v>0</v>
      </c>
      <c r="CA14" s="139">
        <v>0</v>
      </c>
    </row>
    <row r="15" spans="1:79" x14ac:dyDescent="0.4">
      <c r="A15" s="136"/>
      <c r="B15" s="54" t="s">
        <v>194</v>
      </c>
      <c r="C15" s="220" t="s">
        <v>134</v>
      </c>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2.5999999999999999E-2</v>
      </c>
      <c r="AX15" s="138">
        <v>1.7000000000000001E-2</v>
      </c>
      <c r="AY15" s="138">
        <v>0</v>
      </c>
      <c r="AZ15" s="138">
        <v>8.9999999999999993E-3</v>
      </c>
      <c r="BA15" s="138">
        <v>1.2E-2</v>
      </c>
      <c r="BB15" s="138">
        <v>0</v>
      </c>
      <c r="BC15" s="138">
        <v>0.06</v>
      </c>
      <c r="BD15" s="138">
        <v>60.734000000000002</v>
      </c>
      <c r="BE15" s="138">
        <v>6.5244999999999997</v>
      </c>
      <c r="BF15" s="138">
        <v>0.56799999999999995</v>
      </c>
      <c r="BG15" s="138">
        <v>0.47799999999999998</v>
      </c>
      <c r="BH15" s="138">
        <v>0.42899999999999999</v>
      </c>
      <c r="BI15" s="138">
        <v>0.5</v>
      </c>
      <c r="BJ15" s="138">
        <v>0.38900000000000001</v>
      </c>
      <c r="BK15" s="138">
        <v>0.2</v>
      </c>
      <c r="BL15" s="138">
        <v>0</v>
      </c>
      <c r="BM15" s="138">
        <v>0.29149999999999998</v>
      </c>
      <c r="BN15" s="138">
        <v>9.1499999999999998E-2</v>
      </c>
      <c r="BO15" s="138">
        <v>0</v>
      </c>
      <c r="BP15" s="138">
        <v>0</v>
      </c>
      <c r="BQ15" s="138">
        <v>2.1110000000001961E-4</v>
      </c>
      <c r="BR15" s="138">
        <v>9.9999999999999978E-2</v>
      </c>
      <c r="BS15" s="138">
        <v>0.38</v>
      </c>
      <c r="BT15" s="138">
        <v>0.36</v>
      </c>
      <c r="BU15" s="138">
        <v>0.24</v>
      </c>
      <c r="BV15" s="138">
        <v>0.72</v>
      </c>
      <c r="BW15" s="138">
        <v>0.72</v>
      </c>
      <c r="BX15" s="138">
        <v>0.72</v>
      </c>
      <c r="BY15" s="138">
        <v>0.72</v>
      </c>
      <c r="BZ15" s="138">
        <v>0.72</v>
      </c>
      <c r="CA15" s="139">
        <v>0.72</v>
      </c>
    </row>
    <row r="16" spans="1:79" ht="24.75" customHeight="1" x14ac:dyDescent="0.4">
      <c r="A16" s="136"/>
      <c r="B16" s="60" t="s">
        <v>245</v>
      </c>
      <c r="C16" s="22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f t="shared" ref="AH16:BU16" si="0">SUM(AH6:AH15)</f>
        <v>2140.2302398240954</v>
      </c>
      <c r="AI16" s="50">
        <f t="shared" si="0"/>
        <v>3195.4036116683205</v>
      </c>
      <c r="AJ16" s="50">
        <f t="shared" si="0"/>
        <v>3481.6023161308885</v>
      </c>
      <c r="AK16" s="50">
        <f t="shared" si="0"/>
        <v>4114.9635010235579</v>
      </c>
      <c r="AL16" s="50">
        <f t="shared" si="0"/>
        <v>4634.0142418760124</v>
      </c>
      <c r="AM16" s="50">
        <f t="shared" si="0"/>
        <v>5128.0436409009999</v>
      </c>
      <c r="AN16" s="50">
        <f t="shared" si="0"/>
        <v>5573.5994938701278</v>
      </c>
      <c r="AO16" s="50">
        <f t="shared" si="0"/>
        <v>5941.7182276070989</v>
      </c>
      <c r="AP16" s="50">
        <f t="shared" si="0"/>
        <v>6099.8808325284717</v>
      </c>
      <c r="AQ16" s="50">
        <f t="shared" si="0"/>
        <v>6265.4553240804171</v>
      </c>
      <c r="AR16" s="50">
        <f t="shared" si="0"/>
        <v>6351.8234230750713</v>
      </c>
      <c r="AS16" s="50">
        <f t="shared" si="0"/>
        <v>6531.730790354577</v>
      </c>
      <c r="AT16" s="50">
        <f t="shared" si="0"/>
        <v>6864.5773705436104</v>
      </c>
      <c r="AU16" s="50">
        <f t="shared" si="0"/>
        <v>8081.0507873405804</v>
      </c>
      <c r="AV16" s="50">
        <f t="shared" si="0"/>
        <v>9294.1511629693741</v>
      </c>
      <c r="AW16" s="50">
        <f t="shared" si="0"/>
        <v>10170.602145994048</v>
      </c>
      <c r="AX16" s="50">
        <f t="shared" si="0"/>
        <v>10304.518169157031</v>
      </c>
      <c r="AY16" s="50">
        <f t="shared" si="0"/>
        <v>10698.02534231452</v>
      </c>
      <c r="AZ16" s="50">
        <f t="shared" si="0"/>
        <v>11060.411199032971</v>
      </c>
      <c r="BA16" s="50">
        <f t="shared" si="0"/>
        <v>11191.470568894629</v>
      </c>
      <c r="BB16" s="50">
        <f t="shared" si="0"/>
        <v>11462.957930880082</v>
      </c>
      <c r="BC16" s="50">
        <f t="shared" si="0"/>
        <v>12482.486571392403</v>
      </c>
      <c r="BD16" s="50">
        <f t="shared" si="0"/>
        <v>12579.086615294387</v>
      </c>
      <c r="BE16" s="50">
        <f t="shared" si="0"/>
        <v>13085.63595263895</v>
      </c>
      <c r="BF16" s="50">
        <f t="shared" si="0"/>
        <v>13653.943174531621</v>
      </c>
      <c r="BG16" s="50">
        <f t="shared" si="0"/>
        <v>4802.7443435502455</v>
      </c>
      <c r="BH16" s="50">
        <f t="shared" si="0"/>
        <v>4263.4254214827297</v>
      </c>
      <c r="BI16" s="50">
        <f t="shared" si="0"/>
        <v>3474.3883622779058</v>
      </c>
      <c r="BJ16" s="50">
        <f t="shared" si="0"/>
        <v>3035.3044847562924</v>
      </c>
      <c r="BK16" s="50">
        <f t="shared" si="0"/>
        <v>2777.5366963541719</v>
      </c>
      <c r="BL16" s="50">
        <f t="shared" si="0"/>
        <v>2561.6293883814528</v>
      </c>
      <c r="BM16" s="50">
        <f t="shared" si="0"/>
        <v>2069.3648479653116</v>
      </c>
      <c r="BN16" s="50">
        <f t="shared" si="0"/>
        <v>1853.5156563857013</v>
      </c>
      <c r="BO16" s="50">
        <f t="shared" si="0"/>
        <v>1765.7742885330194</v>
      </c>
      <c r="BP16" s="50">
        <f t="shared" si="0"/>
        <v>1682.9105468621642</v>
      </c>
      <c r="BQ16" s="50">
        <f t="shared" si="0"/>
        <v>1635.5663497088376</v>
      </c>
      <c r="BR16" s="50">
        <f t="shared" si="0"/>
        <v>1836.8957664640081</v>
      </c>
      <c r="BS16" s="50">
        <f t="shared" si="0"/>
        <v>1915.3138924102122</v>
      </c>
      <c r="BT16" s="50">
        <f t="shared" si="0"/>
        <v>1956.5063700215894</v>
      </c>
      <c r="BU16" s="50">
        <f t="shared" si="0"/>
        <v>2007.9298251361176</v>
      </c>
      <c r="BV16" s="50">
        <f t="shared" ref="BV16:CA16" si="1">SUM(BV6:BV15)</f>
        <v>2134.6957442900343</v>
      </c>
      <c r="BW16" s="50">
        <f t="shared" si="1"/>
        <v>2270.7326573737423</v>
      </c>
      <c r="BX16" s="50">
        <f t="shared" si="1"/>
        <v>2399.2554289791733</v>
      </c>
      <c r="BY16" s="50">
        <f t="shared" si="1"/>
        <v>2546.5486407477442</v>
      </c>
      <c r="BZ16" s="50">
        <f t="shared" si="1"/>
        <v>2711.1495756923223</v>
      </c>
      <c r="CA16" s="51">
        <f t="shared" si="1"/>
        <v>2878.6575826702338</v>
      </c>
    </row>
    <row r="17" spans="1:79" x14ac:dyDescent="0.4">
      <c r="A17" s="136"/>
      <c r="B17" s="221" t="s">
        <v>246</v>
      </c>
      <c r="C17" s="22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f>AH16-SUM(AH9:AH13,AH7)</f>
        <v>38.212009057648629</v>
      </c>
      <c r="AI17" s="50">
        <f t="shared" ref="AI17:BW17" si="2">AI16-SUM(AI9:AI13,AI7)</f>
        <v>45.18982913770833</v>
      </c>
      <c r="AJ17" s="50">
        <f t="shared" si="2"/>
        <v>53.999241405613702</v>
      </c>
      <c r="AK17" s="50">
        <f t="shared" si="2"/>
        <v>62.342414539001766</v>
      </c>
      <c r="AL17" s="50">
        <f t="shared" si="2"/>
        <v>71.859541551320035</v>
      </c>
      <c r="AM17" s="50">
        <f t="shared" si="2"/>
        <v>78.647272916769907</v>
      </c>
      <c r="AN17" s="50">
        <f t="shared" si="2"/>
        <v>84.034886228206233</v>
      </c>
      <c r="AO17" s="50">
        <f t="shared" si="2"/>
        <v>93.67593732937803</v>
      </c>
      <c r="AP17" s="50">
        <f t="shared" si="2"/>
        <v>100.99402633497175</v>
      </c>
      <c r="AQ17" s="50">
        <f t="shared" si="2"/>
        <v>111.38888622317154</v>
      </c>
      <c r="AR17" s="50">
        <f t="shared" si="2"/>
        <v>119.7409744551469</v>
      </c>
      <c r="AS17" s="50">
        <f t="shared" si="2"/>
        <v>130.07975711499967</v>
      </c>
      <c r="AT17" s="50">
        <f t="shared" si="2"/>
        <v>151.29442329670837</v>
      </c>
      <c r="AU17" s="50">
        <f t="shared" si="2"/>
        <v>183.10452084153349</v>
      </c>
      <c r="AV17" s="50">
        <f t="shared" si="2"/>
        <v>233.44177379818211</v>
      </c>
      <c r="AW17" s="50">
        <f t="shared" si="2"/>
        <v>325.23502588180236</v>
      </c>
      <c r="AX17" s="50">
        <f t="shared" si="2"/>
        <v>365.15245224968749</v>
      </c>
      <c r="AY17" s="50">
        <f t="shared" si="2"/>
        <v>437.39160512525268</v>
      </c>
      <c r="AZ17" s="50">
        <f t="shared" si="2"/>
        <v>443.2712419182335</v>
      </c>
      <c r="BA17" s="50">
        <f t="shared" si="2"/>
        <v>488.62375918926773</v>
      </c>
      <c r="BB17" s="50">
        <f t="shared" si="2"/>
        <v>528.58293270579088</v>
      </c>
      <c r="BC17" s="50">
        <f t="shared" si="2"/>
        <v>566.42950568822016</v>
      </c>
      <c r="BD17" s="50">
        <f t="shared" si="2"/>
        <v>667.76598548293805</v>
      </c>
      <c r="BE17" s="50">
        <f t="shared" si="2"/>
        <v>680.14794552251078</v>
      </c>
      <c r="BF17" s="50">
        <f t="shared" si="2"/>
        <v>762.79799999999886</v>
      </c>
      <c r="BG17" s="50">
        <f t="shared" si="2"/>
        <v>794.02521823565667</v>
      </c>
      <c r="BH17" s="50">
        <f t="shared" si="2"/>
        <v>842.5590000000002</v>
      </c>
      <c r="BI17" s="50">
        <f t="shared" si="2"/>
        <v>924.26479697783861</v>
      </c>
      <c r="BJ17" s="50">
        <f t="shared" si="2"/>
        <v>973.07987379439646</v>
      </c>
      <c r="BK17" s="50">
        <f t="shared" si="2"/>
        <v>1040.0247158707191</v>
      </c>
      <c r="BL17" s="50">
        <f t="shared" si="2"/>
        <v>1105.9393085337213</v>
      </c>
      <c r="BM17" s="50">
        <f t="shared" si="2"/>
        <v>1192.3924182195146</v>
      </c>
      <c r="BN17" s="50">
        <f t="shared" si="2"/>
        <v>1220.2959423261623</v>
      </c>
      <c r="BO17" s="50">
        <f t="shared" si="2"/>
        <v>1314.7165739259212</v>
      </c>
      <c r="BP17" s="50">
        <f t="shared" si="2"/>
        <v>1390.6353122046253</v>
      </c>
      <c r="BQ17" s="50">
        <f t="shared" si="2"/>
        <v>1463.3916564663691</v>
      </c>
      <c r="BR17" s="50">
        <f t="shared" si="2"/>
        <v>1717.4043496814249</v>
      </c>
      <c r="BS17" s="50">
        <f t="shared" si="2"/>
        <v>1835.0890892979178</v>
      </c>
      <c r="BT17" s="50">
        <f t="shared" si="2"/>
        <v>1897.3320008984342</v>
      </c>
      <c r="BU17" s="50">
        <f t="shared" si="2"/>
        <v>1965.3220231168198</v>
      </c>
      <c r="BV17" s="50">
        <f t="shared" si="2"/>
        <v>2102.0143577666049</v>
      </c>
      <c r="BW17" s="50">
        <f t="shared" si="2"/>
        <v>2245.2297510724552</v>
      </c>
      <c r="BX17" s="50">
        <f>BX16-SUM(BX9:BX13,BX7)</f>
        <v>2379.3486132024104</v>
      </c>
      <c r="BY17" s="50">
        <f>BY16-SUM(BY9:BY13,BY7)</f>
        <v>2530.4714342098268</v>
      </c>
      <c r="BZ17" s="50">
        <f>BZ16-SUM(BZ9:BZ13,BZ7)</f>
        <v>2698.3410751858173</v>
      </c>
      <c r="CA17" s="51">
        <f>CA16-SUM(CA9:CA13,CA7)</f>
        <v>2878.6575826702338</v>
      </c>
    </row>
    <row r="18" spans="1:79" ht="12.75" customHeight="1" x14ac:dyDescent="0.4">
      <c r="A18" s="136"/>
      <c r="B18" s="221"/>
      <c r="C18" s="22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1"/>
    </row>
    <row r="19" spans="1:79" ht="27" customHeight="1" x14ac:dyDescent="0.4">
      <c r="A19" s="136"/>
      <c r="B19" s="60" t="s">
        <v>247</v>
      </c>
      <c r="C19" s="220"/>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9"/>
    </row>
    <row r="20" spans="1:79" x14ac:dyDescent="0.4">
      <c r="A20" s="136"/>
      <c r="B20" s="143" t="s">
        <v>133</v>
      </c>
      <c r="C20" s="220" t="s">
        <v>134</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v>4.7691617500000003</v>
      </c>
      <c r="BR20" s="138">
        <v>6.040064700000003</v>
      </c>
      <c r="BS20" s="138">
        <v>6.9357352999999913</v>
      </c>
      <c r="BT20" s="138">
        <v>7.3484010500000174</v>
      </c>
      <c r="BU20" s="138">
        <v>8.2211221899999884</v>
      </c>
      <c r="BV20" s="138">
        <v>9.3655382108991603</v>
      </c>
      <c r="BW20" s="138">
        <v>10.453327181080036</v>
      </c>
      <c r="BX20" s="138">
        <v>11.430945391094896</v>
      </c>
      <c r="BY20" s="138">
        <v>12.463427274411195</v>
      </c>
      <c r="BZ20" s="138">
        <v>13.53180029680235</v>
      </c>
      <c r="CA20" s="139">
        <v>14.678061819061609</v>
      </c>
    </row>
    <row r="21" spans="1:79" x14ac:dyDescent="0.4">
      <c r="A21" s="136"/>
      <c r="B21" s="54" t="s">
        <v>135</v>
      </c>
      <c r="C21" s="220" t="s">
        <v>134</v>
      </c>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v>47.094339622641513</v>
      </c>
      <c r="AI21" s="138">
        <v>56.833456698741671</v>
      </c>
      <c r="AJ21" s="138">
        <v>70.134664795816093</v>
      </c>
      <c r="AK21" s="138">
        <v>89.996179088375442</v>
      </c>
      <c r="AL21" s="138">
        <v>107.5668620138519</v>
      </c>
      <c r="AM21" s="138">
        <v>131.12117688103268</v>
      </c>
      <c r="AN21" s="138">
        <v>148.84093337854017</v>
      </c>
      <c r="AO21" s="138">
        <v>171.82790159378595</v>
      </c>
      <c r="AP21" s="138">
        <v>194.35447124132716</v>
      </c>
      <c r="AQ21" s="138">
        <v>218.41677683791443</v>
      </c>
      <c r="AR21" s="138">
        <v>236.30305082986754</v>
      </c>
      <c r="AS21" s="138">
        <v>267.54749990048106</v>
      </c>
      <c r="AT21" s="138">
        <v>311.34100986175179</v>
      </c>
      <c r="AU21" s="138">
        <v>365.16189983173882</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9">
        <v>0</v>
      </c>
    </row>
    <row r="22" spans="1:79" x14ac:dyDescent="0.4">
      <c r="A22" s="136"/>
      <c r="B22" s="54" t="s">
        <v>136</v>
      </c>
      <c r="C22" s="220"/>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f>SUM(AH23:AH25)</f>
        <v>433.19637841651365</v>
      </c>
      <c r="AI22" s="138">
        <f t="shared" ref="AI22:CA22" si="3">SUM(AI23:AI25)</f>
        <v>491.69011230548637</v>
      </c>
      <c r="AJ22" s="138">
        <f t="shared" si="3"/>
        <v>556.78557678919367</v>
      </c>
      <c r="AK22" s="138">
        <f t="shared" si="3"/>
        <v>602.69066695632307</v>
      </c>
      <c r="AL22" s="138">
        <f t="shared" si="3"/>
        <v>638.92866433160452</v>
      </c>
      <c r="AM22" s="138">
        <f t="shared" si="3"/>
        <v>676.46664247621209</v>
      </c>
      <c r="AN22" s="138">
        <f t="shared" si="3"/>
        <v>690.46052004690171</v>
      </c>
      <c r="AO22" s="138">
        <f t="shared" si="3"/>
        <v>700.08555842769397</v>
      </c>
      <c r="AP22" s="138">
        <f t="shared" si="3"/>
        <v>724.45946224287422</v>
      </c>
      <c r="AQ22" s="138">
        <f t="shared" si="3"/>
        <v>734.90769715392037</v>
      </c>
      <c r="AR22" s="138">
        <f t="shared" si="3"/>
        <v>742.36020250581066</v>
      </c>
      <c r="AS22" s="138">
        <f t="shared" si="3"/>
        <v>730.13111097207798</v>
      </c>
      <c r="AT22" s="138">
        <f t="shared" si="3"/>
        <v>775.26191022330795</v>
      </c>
      <c r="AU22" s="138">
        <f t="shared" si="3"/>
        <v>863.60627344005002</v>
      </c>
      <c r="AV22" s="138">
        <f t="shared" si="3"/>
        <v>852.2527553950282</v>
      </c>
      <c r="AW22" s="138">
        <f t="shared" si="3"/>
        <v>873.20359314762982</v>
      </c>
      <c r="AX22" s="138">
        <f t="shared" si="3"/>
        <v>859.06318218085562</v>
      </c>
      <c r="AY22" s="138">
        <f t="shared" si="3"/>
        <v>851.731324624629</v>
      </c>
      <c r="AZ22" s="138">
        <f t="shared" si="3"/>
        <v>829.88126142015744</v>
      </c>
      <c r="BA22" s="138">
        <f t="shared" si="3"/>
        <v>847.58109511712473</v>
      </c>
      <c r="BB22" s="138">
        <f t="shared" si="3"/>
        <v>839.89658660323107</v>
      </c>
      <c r="BC22" s="138">
        <f t="shared" si="3"/>
        <v>872.56183395470418</v>
      </c>
      <c r="BD22" s="138">
        <f t="shared" si="3"/>
        <v>865.87408814187211</v>
      </c>
      <c r="BE22" s="138">
        <f t="shared" si="3"/>
        <v>975.0571849050001</v>
      </c>
      <c r="BF22" s="138">
        <f t="shared" si="3"/>
        <v>958.2172410367499</v>
      </c>
      <c r="BG22" s="138">
        <f t="shared" si="3"/>
        <v>884.55214787227749</v>
      </c>
      <c r="BH22" s="138">
        <f t="shared" si="3"/>
        <v>804.2732521245</v>
      </c>
      <c r="BI22" s="138">
        <f t="shared" si="3"/>
        <v>764.43906345325001</v>
      </c>
      <c r="BJ22" s="138">
        <f t="shared" si="3"/>
        <v>698.14931705625008</v>
      </c>
      <c r="BK22" s="138">
        <f t="shared" si="3"/>
        <v>657.23492130667955</v>
      </c>
      <c r="BL22" s="138">
        <f t="shared" si="3"/>
        <v>609.35377852930276</v>
      </c>
      <c r="BM22" s="138">
        <f t="shared" si="3"/>
        <v>598.15693215526335</v>
      </c>
      <c r="BN22" s="138">
        <f t="shared" si="3"/>
        <v>563.29060795511202</v>
      </c>
      <c r="BO22" s="138">
        <f t="shared" si="3"/>
        <v>556.61229230695847</v>
      </c>
      <c r="BP22" s="138">
        <f t="shared" si="3"/>
        <v>564.26172678124692</v>
      </c>
      <c r="BQ22" s="138">
        <f t="shared" si="3"/>
        <v>563.72247188354766</v>
      </c>
      <c r="BR22" s="138">
        <f t="shared" si="3"/>
        <v>558.3774162769223</v>
      </c>
      <c r="BS22" s="138">
        <f t="shared" si="3"/>
        <v>562.103048365684</v>
      </c>
      <c r="BT22" s="138">
        <f t="shared" si="3"/>
        <v>552.47871435148681</v>
      </c>
      <c r="BU22" s="138">
        <f t="shared" si="3"/>
        <v>499.30094930620544</v>
      </c>
      <c r="BV22" s="138">
        <f t="shared" si="3"/>
        <v>459.6525245037268</v>
      </c>
      <c r="BW22" s="138">
        <f t="shared" si="3"/>
        <v>421.75137322202158</v>
      </c>
      <c r="BX22" s="138">
        <f t="shared" si="3"/>
        <v>385.75930485203457</v>
      </c>
      <c r="BY22" s="138">
        <f t="shared" si="3"/>
        <v>352.51336041449838</v>
      </c>
      <c r="BZ22" s="138">
        <f t="shared" si="3"/>
        <v>323.9747172724534</v>
      </c>
      <c r="CA22" s="139">
        <f t="shared" si="3"/>
        <v>298.74078676240998</v>
      </c>
    </row>
    <row r="23" spans="1:79" x14ac:dyDescent="0.4">
      <c r="A23" s="136"/>
      <c r="B23" s="64" t="s">
        <v>248</v>
      </c>
      <c r="C23" s="220" t="s">
        <v>137</v>
      </c>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c r="BD23" s="138">
        <v>0</v>
      </c>
      <c r="BE23" s="138">
        <v>0</v>
      </c>
      <c r="BF23" s="138">
        <v>0</v>
      </c>
      <c r="BG23" s="138">
        <v>0</v>
      </c>
      <c r="BH23" s="138">
        <v>0</v>
      </c>
      <c r="BI23" s="138">
        <v>0</v>
      </c>
      <c r="BJ23" s="138">
        <v>0</v>
      </c>
      <c r="BK23" s="138">
        <v>0</v>
      </c>
      <c r="BL23" s="138">
        <v>0</v>
      </c>
      <c r="BM23" s="138">
        <v>0</v>
      </c>
      <c r="BN23" s="138">
        <v>0</v>
      </c>
      <c r="BO23" s="138">
        <v>0</v>
      </c>
      <c r="BP23" s="138">
        <v>0</v>
      </c>
      <c r="BQ23" s="138">
        <v>0</v>
      </c>
      <c r="BR23" s="138">
        <v>0</v>
      </c>
      <c r="BS23" s="138">
        <v>0</v>
      </c>
      <c r="BT23" s="138">
        <v>0</v>
      </c>
      <c r="BU23" s="138">
        <v>109.92024563645997</v>
      </c>
      <c r="BV23" s="138">
        <v>184.23605476506935</v>
      </c>
      <c r="BW23" s="138">
        <v>187.110504922519</v>
      </c>
      <c r="BX23" s="138">
        <v>187.14844445642032</v>
      </c>
      <c r="BY23" s="138">
        <v>186.15042953822712</v>
      </c>
      <c r="BZ23" s="138">
        <v>184.7219790262109</v>
      </c>
      <c r="CA23" s="139">
        <v>183.05000885001104</v>
      </c>
    </row>
    <row r="24" spans="1:79" x14ac:dyDescent="0.4">
      <c r="A24" s="136"/>
      <c r="B24" s="64" t="s">
        <v>249</v>
      </c>
      <c r="C24" s="220" t="s">
        <v>137</v>
      </c>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v>433.19637841651365</v>
      </c>
      <c r="AI24" s="138">
        <v>491.57804255409542</v>
      </c>
      <c r="AJ24" s="138">
        <v>554.82967264977924</v>
      </c>
      <c r="AK24" s="138">
        <v>597.63212258588965</v>
      </c>
      <c r="AL24" s="138">
        <v>630.14592004132612</v>
      </c>
      <c r="AM24" s="138">
        <v>661.919258538132</v>
      </c>
      <c r="AN24" s="138">
        <v>665.25957529428422</v>
      </c>
      <c r="AO24" s="138">
        <v>668.58081446977872</v>
      </c>
      <c r="AP24" s="138">
        <v>686.54822330144486</v>
      </c>
      <c r="AQ24" s="138">
        <v>687.83778406598583</v>
      </c>
      <c r="AR24" s="138">
        <v>683.46392070541924</v>
      </c>
      <c r="AS24" s="138">
        <v>656.05418789515488</v>
      </c>
      <c r="AT24" s="138">
        <v>683.68441738207923</v>
      </c>
      <c r="AU24" s="138">
        <v>746.31190271576043</v>
      </c>
      <c r="AV24" s="138">
        <v>720.91047448732343</v>
      </c>
      <c r="AW24" s="138">
        <v>722.98375426855523</v>
      </c>
      <c r="AX24" s="138">
        <v>701.70056148671415</v>
      </c>
      <c r="AY24" s="138">
        <v>683.57531623989541</v>
      </c>
      <c r="AZ24" s="138">
        <v>648.47078202168245</v>
      </c>
      <c r="BA24" s="138">
        <v>655.47438801712497</v>
      </c>
      <c r="BB24" s="138">
        <v>638.58108077177928</v>
      </c>
      <c r="BC24" s="138">
        <v>650.31584786041594</v>
      </c>
      <c r="BD24" s="138">
        <v>631.10693085508979</v>
      </c>
      <c r="BE24" s="138">
        <v>736.26207961364651</v>
      </c>
      <c r="BF24" s="138">
        <v>738.48558911616817</v>
      </c>
      <c r="BG24" s="138">
        <v>691.18314787227746</v>
      </c>
      <c r="BH24" s="138">
        <v>636.20925212450004</v>
      </c>
      <c r="BI24" s="138">
        <v>618.61569305871558</v>
      </c>
      <c r="BJ24" s="138">
        <v>572.93044173153885</v>
      </c>
      <c r="BK24" s="138">
        <v>547.30458607473906</v>
      </c>
      <c r="BL24" s="138">
        <v>515.55293311502305</v>
      </c>
      <c r="BM24" s="138">
        <v>512.88008897976067</v>
      </c>
      <c r="BN24" s="138">
        <v>492.72786275860085</v>
      </c>
      <c r="BO24" s="138">
        <v>489.66027087611786</v>
      </c>
      <c r="BP24" s="138">
        <v>502.77979164042989</v>
      </c>
      <c r="BQ24" s="138">
        <v>499.19309366482179</v>
      </c>
      <c r="BR24" s="138">
        <v>506.96691126187358</v>
      </c>
      <c r="BS24" s="138">
        <v>516.5294929940469</v>
      </c>
      <c r="BT24" s="138">
        <v>512.97957527602387</v>
      </c>
      <c r="BU24" s="138">
        <v>336.44911394526707</v>
      </c>
      <c r="BV24" s="138">
        <v>237.97693705977201</v>
      </c>
      <c r="BW24" s="138">
        <v>202.74428468256343</v>
      </c>
      <c r="BX24" s="138">
        <v>171.61205122904593</v>
      </c>
      <c r="BY24" s="138">
        <v>143.74787215057538</v>
      </c>
      <c r="BZ24" s="138">
        <v>120.32300044082707</v>
      </c>
      <c r="CA24" s="139">
        <v>99.964011804284141</v>
      </c>
    </row>
    <row r="25" spans="1:79" x14ac:dyDescent="0.4">
      <c r="A25" s="136"/>
      <c r="B25" s="64" t="s">
        <v>250</v>
      </c>
      <c r="C25" s="220" t="s">
        <v>137</v>
      </c>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v>0</v>
      </c>
      <c r="AI25" s="138">
        <v>0.11206975139097579</v>
      </c>
      <c r="AJ25" s="138">
        <v>1.9559041394144265</v>
      </c>
      <c r="AK25" s="138">
        <v>5.0585443704334674</v>
      </c>
      <c r="AL25" s="138">
        <v>8.7827442902784227</v>
      </c>
      <c r="AM25" s="138">
        <v>14.547383938080046</v>
      </c>
      <c r="AN25" s="138">
        <v>25.200944752617477</v>
      </c>
      <c r="AO25" s="138">
        <v>31.504743957915213</v>
      </c>
      <c r="AP25" s="138">
        <v>37.911238941429318</v>
      </c>
      <c r="AQ25" s="138">
        <v>47.069913087934566</v>
      </c>
      <c r="AR25" s="138">
        <v>58.896281800391392</v>
      </c>
      <c r="AS25" s="138">
        <v>74.07692307692308</v>
      </c>
      <c r="AT25" s="138">
        <v>91.577492841228676</v>
      </c>
      <c r="AU25" s="138">
        <v>117.29437072428964</v>
      </c>
      <c r="AV25" s="138">
        <v>131.3422809077048</v>
      </c>
      <c r="AW25" s="138">
        <v>150.21983887907462</v>
      </c>
      <c r="AX25" s="138">
        <v>157.36262069414141</v>
      </c>
      <c r="AY25" s="138">
        <v>168.15600838473355</v>
      </c>
      <c r="AZ25" s="138">
        <v>181.41047939847496</v>
      </c>
      <c r="BA25" s="138">
        <v>192.10670709999971</v>
      </c>
      <c r="BB25" s="138">
        <v>201.31550583145179</v>
      </c>
      <c r="BC25" s="138">
        <v>222.24598609428827</v>
      </c>
      <c r="BD25" s="138">
        <v>234.76715728678226</v>
      </c>
      <c r="BE25" s="138">
        <v>238.79510529135356</v>
      </c>
      <c r="BF25" s="138">
        <v>219.73165192058175</v>
      </c>
      <c r="BG25" s="138">
        <v>193.369</v>
      </c>
      <c r="BH25" s="138">
        <v>168.06399999999999</v>
      </c>
      <c r="BI25" s="138">
        <v>145.82337039453446</v>
      </c>
      <c r="BJ25" s="138">
        <v>125.21887532471118</v>
      </c>
      <c r="BK25" s="138">
        <v>109.93033523194052</v>
      </c>
      <c r="BL25" s="138">
        <v>93.800845414279749</v>
      </c>
      <c r="BM25" s="138">
        <v>85.276843175502719</v>
      </c>
      <c r="BN25" s="138">
        <v>70.562745196511173</v>
      </c>
      <c r="BO25" s="138">
        <v>66.952021430840631</v>
      </c>
      <c r="BP25" s="138">
        <v>61.481935140817022</v>
      </c>
      <c r="BQ25" s="138">
        <v>64.529378218725824</v>
      </c>
      <c r="BR25" s="138">
        <v>51.410505015048706</v>
      </c>
      <c r="BS25" s="138">
        <v>45.57355537163707</v>
      </c>
      <c r="BT25" s="138">
        <v>39.499139075463006</v>
      </c>
      <c r="BU25" s="138">
        <v>52.931589724478357</v>
      </c>
      <c r="BV25" s="138">
        <v>37.439532678885406</v>
      </c>
      <c r="BW25" s="138">
        <v>31.896583616939129</v>
      </c>
      <c r="BX25" s="138">
        <v>26.998809166568346</v>
      </c>
      <c r="BY25" s="138">
        <v>22.615058725695896</v>
      </c>
      <c r="BZ25" s="138">
        <v>18.929737805415435</v>
      </c>
      <c r="CA25" s="139">
        <v>15.726766108114843</v>
      </c>
    </row>
    <row r="26" spans="1:79" ht="25.5" customHeight="1" x14ac:dyDescent="0.4">
      <c r="A26" s="136"/>
      <c r="B26" s="143" t="s">
        <v>138</v>
      </c>
      <c r="C26" s="220" t="s">
        <v>134</v>
      </c>
      <c r="D26" s="138"/>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v>4</v>
      </c>
      <c r="AI26" s="138">
        <v>4</v>
      </c>
      <c r="AJ26" s="138">
        <v>5</v>
      </c>
      <c r="AK26" s="138">
        <v>6</v>
      </c>
      <c r="AL26" s="138">
        <v>8</v>
      </c>
      <c r="AM26" s="138">
        <v>10</v>
      </c>
      <c r="AN26" s="138">
        <v>11</v>
      </c>
      <c r="AO26" s="138">
        <v>13</v>
      </c>
      <c r="AP26" s="138">
        <v>104</v>
      </c>
      <c r="AQ26" s="138">
        <v>183.72300000000001</v>
      </c>
      <c r="AR26" s="138">
        <v>173.41800000000001</v>
      </c>
      <c r="AS26" s="138">
        <v>183.63200000000001</v>
      </c>
      <c r="AT26" s="138">
        <v>208.02</v>
      </c>
      <c r="AU26" s="138">
        <v>269.96832117263904</v>
      </c>
      <c r="AV26" s="138">
        <v>327.97337600551521</v>
      </c>
      <c r="AW26" s="138">
        <v>419.73289899962754</v>
      </c>
      <c r="AX26" s="138">
        <v>500.04761254962028</v>
      </c>
      <c r="AY26" s="138">
        <v>586.19055781453687</v>
      </c>
      <c r="AZ26" s="138">
        <v>699.84472339379818</v>
      </c>
      <c r="BA26" s="138">
        <v>709.21133412100005</v>
      </c>
      <c r="BB26" s="138">
        <v>743.95880802719989</v>
      </c>
      <c r="BC26" s="138">
        <v>796.16035103942988</v>
      </c>
      <c r="BD26" s="138">
        <v>809.72477850657356</v>
      </c>
      <c r="BE26" s="138">
        <v>870.53092037570082</v>
      </c>
      <c r="BF26" s="138">
        <v>947.298</v>
      </c>
      <c r="BG26" s="138">
        <v>1017.4757964240732</v>
      </c>
      <c r="BH26" s="138">
        <v>1057.6289999999999</v>
      </c>
      <c r="BI26" s="138">
        <v>1113.5155272727516</v>
      </c>
      <c r="BJ26" s="138">
        <v>1142.0356692484781</v>
      </c>
      <c r="BK26" s="138">
        <v>1235.597033053456</v>
      </c>
      <c r="BL26" s="138">
        <v>1316.2793594178083</v>
      </c>
      <c r="BM26" s="138">
        <v>1446.1896739375136</v>
      </c>
      <c r="BN26" s="138">
        <v>1526.3989427992453</v>
      </c>
      <c r="BO26" s="138">
        <v>1691.4195913635774</v>
      </c>
      <c r="BP26" s="138">
        <v>1882.2267307552024</v>
      </c>
      <c r="BQ26" s="138">
        <v>2041.8053091705644</v>
      </c>
      <c r="BR26" s="138">
        <v>2274.4593787053836</v>
      </c>
      <c r="BS26" s="138">
        <v>2503.5602726161615</v>
      </c>
      <c r="BT26" s="138">
        <v>2626.7182223174623</v>
      </c>
      <c r="BU26" s="138">
        <v>2791.2308667358793</v>
      </c>
      <c r="BV26" s="138">
        <v>2838.7553852749679</v>
      </c>
      <c r="BW26" s="138">
        <v>2951.325550904201</v>
      </c>
      <c r="BX26" s="138">
        <v>3144.2007099358339</v>
      </c>
      <c r="BY26" s="138">
        <v>3364.8958430913381</v>
      </c>
      <c r="BZ26" s="138">
        <v>3684.1124013836452</v>
      </c>
      <c r="CA26" s="139">
        <v>4010.4029204369285</v>
      </c>
    </row>
    <row r="27" spans="1:79" x14ac:dyDescent="0.4">
      <c r="A27" s="136"/>
      <c r="B27" s="54" t="s">
        <v>251</v>
      </c>
      <c r="C27" s="220" t="s">
        <v>134</v>
      </c>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v>5</v>
      </c>
      <c r="AI27" s="138">
        <v>5</v>
      </c>
      <c r="AJ27" s="138">
        <v>5</v>
      </c>
      <c r="AK27" s="138">
        <v>6</v>
      </c>
      <c r="AL27" s="138">
        <v>6</v>
      </c>
      <c r="AM27" s="138">
        <v>6</v>
      </c>
      <c r="AN27" s="138">
        <v>6</v>
      </c>
      <c r="AO27" s="138">
        <v>7</v>
      </c>
      <c r="AP27" s="138">
        <v>8</v>
      </c>
      <c r="AQ27" s="138">
        <v>8.8689999999999998</v>
      </c>
      <c r="AR27" s="138">
        <v>8.6080000000000005</v>
      </c>
      <c r="AS27" s="138">
        <v>8.7669999999999995</v>
      </c>
      <c r="AT27" s="138">
        <v>9.3409999999999993</v>
      </c>
      <c r="AU27" s="138">
        <v>10.673999999999999</v>
      </c>
      <c r="AV27" s="138">
        <v>12.653</v>
      </c>
      <c r="AW27" s="138">
        <v>13.920999999999999</v>
      </c>
      <c r="AX27" s="138">
        <v>12.601000000000001</v>
      </c>
      <c r="AY27" s="138">
        <v>14.76</v>
      </c>
      <c r="AZ27" s="138">
        <v>15.439</v>
      </c>
      <c r="BA27" s="138">
        <v>15.775</v>
      </c>
      <c r="BB27" s="138">
        <v>16.065999999999999</v>
      </c>
      <c r="BC27" s="138">
        <v>16.123000000000001</v>
      </c>
      <c r="BD27" s="138">
        <v>16.222000000000001</v>
      </c>
      <c r="BE27" s="138">
        <v>16.353000000000002</v>
      </c>
      <c r="BF27" s="138">
        <v>17.187999999999999</v>
      </c>
      <c r="BG27" s="138">
        <v>18.536000000000001</v>
      </c>
      <c r="BH27" s="138">
        <v>19.21</v>
      </c>
      <c r="BI27" s="138">
        <v>19.115849999999998</v>
      </c>
      <c r="BJ27" s="138">
        <v>19.204647819795415</v>
      </c>
      <c r="BK27" s="138">
        <v>20.031813160000006</v>
      </c>
      <c r="BL27" s="138">
        <v>221.46612579999999</v>
      </c>
      <c r="BM27" s="138">
        <v>32.464226920000009</v>
      </c>
      <c r="BN27" s="138">
        <v>32.271541450000001</v>
      </c>
      <c r="BO27" s="138">
        <v>32.125320869999996</v>
      </c>
      <c r="BP27" s="138">
        <v>32.399299220000003</v>
      </c>
      <c r="BQ27" s="138">
        <v>32.151345900000003</v>
      </c>
      <c r="BR27" s="138">
        <v>33.293720609999951</v>
      </c>
      <c r="BS27" s="138">
        <v>35.653026229999981</v>
      </c>
      <c r="BT27" s="138">
        <v>33.09609677000001</v>
      </c>
      <c r="BU27" s="138">
        <v>33.166871430000008</v>
      </c>
      <c r="BV27" s="138">
        <v>34.820444044017577</v>
      </c>
      <c r="BW27" s="138">
        <v>35.416580318327384</v>
      </c>
      <c r="BX27" s="138">
        <v>36.003035200837772</v>
      </c>
      <c r="BY27" s="138">
        <v>37.082919894585451</v>
      </c>
      <c r="BZ27" s="138">
        <v>38.524378769928916</v>
      </c>
      <c r="CA27" s="139">
        <v>39.528481550325921</v>
      </c>
    </row>
    <row r="28" spans="1:79" x14ac:dyDescent="0.4">
      <c r="A28" s="136"/>
      <c r="B28" s="54" t="s">
        <v>143</v>
      </c>
      <c r="C28" s="220" t="s">
        <v>144</v>
      </c>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v>0</v>
      </c>
      <c r="AR28" s="138">
        <v>0</v>
      </c>
      <c r="AS28" s="138">
        <v>0</v>
      </c>
      <c r="AT28" s="138">
        <v>0</v>
      </c>
      <c r="AU28" s="138">
        <v>0</v>
      </c>
      <c r="AV28" s="138">
        <v>0</v>
      </c>
      <c r="AW28" s="138">
        <v>0</v>
      </c>
      <c r="AX28" s="138">
        <v>0</v>
      </c>
      <c r="AY28" s="138">
        <v>0</v>
      </c>
      <c r="AZ28" s="138">
        <v>0</v>
      </c>
      <c r="BA28" s="138">
        <v>0</v>
      </c>
      <c r="BB28" s="138">
        <v>0</v>
      </c>
      <c r="BC28" s="138">
        <v>0</v>
      </c>
      <c r="BD28" s="138">
        <v>0</v>
      </c>
      <c r="BE28" s="138">
        <v>0</v>
      </c>
      <c r="BF28" s="138">
        <v>0</v>
      </c>
      <c r="BG28" s="138">
        <v>0</v>
      </c>
      <c r="BH28" s="138">
        <v>0</v>
      </c>
      <c r="BI28" s="138">
        <v>0</v>
      </c>
      <c r="BJ28" s="138">
        <v>1.0505242386959734</v>
      </c>
      <c r="BK28" s="138">
        <v>1.210020167696229</v>
      </c>
      <c r="BL28" s="138">
        <v>65.657498991665165</v>
      </c>
      <c r="BM28" s="138">
        <v>104.33784553056645</v>
      </c>
      <c r="BN28" s="138">
        <v>168.59935978139674</v>
      </c>
      <c r="BO28" s="138">
        <v>50.836237693819029</v>
      </c>
      <c r="BP28" s="138">
        <v>57.975814953357627</v>
      </c>
      <c r="BQ28" s="138">
        <v>3.5522999812671952</v>
      </c>
      <c r="BR28" s="138">
        <v>4.8918161573086953</v>
      </c>
      <c r="BS28" s="138">
        <v>1.9822644439937367</v>
      </c>
      <c r="BT28" s="138">
        <v>1.6796182811387106</v>
      </c>
      <c r="BU28" s="138">
        <v>60.169977330027926</v>
      </c>
      <c r="BV28" s="138">
        <v>14.351407288881122</v>
      </c>
      <c r="BW28" s="138">
        <v>61.075180998066109</v>
      </c>
      <c r="BX28" s="138">
        <v>61.900095989319439</v>
      </c>
      <c r="BY28" s="138">
        <v>63.200981202405373</v>
      </c>
      <c r="BZ28" s="138">
        <v>64.747089471203964</v>
      </c>
      <c r="CA28" s="139">
        <v>66.04576989044503</v>
      </c>
    </row>
    <row r="29" spans="1:79" x14ac:dyDescent="0.4">
      <c r="A29" s="136"/>
      <c r="B29" s="54" t="s">
        <v>22</v>
      </c>
      <c r="C29" s="220" t="s">
        <v>144</v>
      </c>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v>196.93959001068183</v>
      </c>
      <c r="AI29" s="138">
        <v>227.75813604082006</v>
      </c>
      <c r="AJ29" s="138">
        <v>307.35323341022615</v>
      </c>
      <c r="AK29" s="138">
        <v>454.80552867942873</v>
      </c>
      <c r="AL29" s="138">
        <v>551.35929177961918</v>
      </c>
      <c r="AM29" s="138">
        <v>618.08662477447024</v>
      </c>
      <c r="AN29" s="138">
        <v>686.40222253039815</v>
      </c>
      <c r="AO29" s="138">
        <v>748.45588650300476</v>
      </c>
      <c r="AP29" s="138">
        <v>829.39150543190704</v>
      </c>
      <c r="AQ29" s="138">
        <v>862.81164007812663</v>
      </c>
      <c r="AR29" s="138">
        <v>604.86500000000012</v>
      </c>
      <c r="AS29" s="138">
        <v>763.36878807806625</v>
      </c>
      <c r="AT29" s="138">
        <v>960.69299999999987</v>
      </c>
      <c r="AU29" s="138">
        <v>733.84</v>
      </c>
      <c r="AV29" s="138">
        <v>968.37500000000023</v>
      </c>
      <c r="AW29" s="138">
        <v>998.42199999999991</v>
      </c>
      <c r="AX29" s="138">
        <v>1103.9621309999998</v>
      </c>
      <c r="AY29" s="138">
        <v>1197.1680269999999</v>
      </c>
      <c r="AZ29" s="138">
        <v>1275.5067700000002</v>
      </c>
      <c r="BA29" s="138">
        <v>1315.1345980000001</v>
      </c>
      <c r="BB29" s="138">
        <v>1327.6819739999989</v>
      </c>
      <c r="BC29" s="138">
        <v>1347.1518148446023</v>
      </c>
      <c r="BD29" s="138">
        <v>1345.1564549999996</v>
      </c>
      <c r="BE29" s="138">
        <v>1336.3771304102056</v>
      </c>
      <c r="BF29" s="138">
        <v>1403.0935666124119</v>
      </c>
      <c r="BG29" s="138">
        <v>1613.6138907605705</v>
      </c>
      <c r="BH29" s="138">
        <v>1728.4576144734931</v>
      </c>
      <c r="BI29" s="138">
        <v>1930.7936408840555</v>
      </c>
      <c r="BJ29" s="138">
        <v>1937.0327149637794</v>
      </c>
      <c r="BK29" s="138">
        <v>1980.0739629037901</v>
      </c>
      <c r="BL29" s="138">
        <v>2071.6184511615088</v>
      </c>
      <c r="BM29" s="138">
        <v>2457.9322396321481</v>
      </c>
      <c r="BN29" s="138">
        <v>2651.7587673972803</v>
      </c>
      <c r="BO29" s="138">
        <v>2691.2493936043297</v>
      </c>
      <c r="BP29" s="138">
        <v>2775.3624294480583</v>
      </c>
      <c r="BQ29" s="138"/>
      <c r="BR29" s="138"/>
      <c r="BS29" s="138"/>
      <c r="BT29" s="138"/>
      <c r="BU29" s="138"/>
      <c r="BV29" s="138"/>
      <c r="BW29" s="138"/>
      <c r="BX29" s="138"/>
      <c r="BY29" s="138"/>
      <c r="BZ29" s="138"/>
      <c r="CA29" s="139"/>
    </row>
    <row r="30" spans="1:79" x14ac:dyDescent="0.4">
      <c r="A30" s="136"/>
      <c r="B30" s="143" t="s">
        <v>146</v>
      </c>
      <c r="C30" s="220" t="s">
        <v>134</v>
      </c>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1236.2204590686167</v>
      </c>
      <c r="AW30" s="138">
        <v>1736.8250803346616</v>
      </c>
      <c r="AX30" s="138">
        <v>1938.6567415590337</v>
      </c>
      <c r="AY30" s="138">
        <v>2356.4150170875105</v>
      </c>
      <c r="AZ30" s="138">
        <v>2842.0259956222508</v>
      </c>
      <c r="BA30" s="138">
        <v>3091.4517961447359</v>
      </c>
      <c r="BB30" s="138">
        <v>3258.3114352948169</v>
      </c>
      <c r="BC30" s="138">
        <v>3408.5922572418208</v>
      </c>
      <c r="BD30" s="138">
        <v>3589.6378004004227</v>
      </c>
      <c r="BE30" s="138">
        <v>3861.7406212620726</v>
      </c>
      <c r="BF30" s="138">
        <v>4105.2438886240434</v>
      </c>
      <c r="BG30" s="138">
        <v>4388.6272675576192</v>
      </c>
      <c r="BH30" s="138">
        <v>4628.2520000000004</v>
      </c>
      <c r="BI30" s="138">
        <v>4869.6964021188787</v>
      </c>
      <c r="BJ30" s="138">
        <v>5122.9964421995737</v>
      </c>
      <c r="BK30" s="138">
        <v>5468.0760196496631</v>
      </c>
      <c r="BL30" s="138">
        <v>5799.6705914329377</v>
      </c>
      <c r="BM30" s="138">
        <v>6277.2924692415208</v>
      </c>
      <c r="BN30" s="138">
        <v>6456.118999717567</v>
      </c>
      <c r="BO30" s="138">
        <v>6899.7753096582774</v>
      </c>
      <c r="BP30" s="138">
        <v>7419.4275888724915</v>
      </c>
      <c r="BQ30" s="138">
        <v>7528.3277963936862</v>
      </c>
      <c r="BR30" s="138">
        <v>7070.966334335757</v>
      </c>
      <c r="BS30" s="138">
        <v>6632.0880013466494</v>
      </c>
      <c r="BT30" s="138">
        <v>5138.3005447814785</v>
      </c>
      <c r="BU30" s="138">
        <v>3571.9593185363819</v>
      </c>
      <c r="BV30" s="138">
        <v>2489.8040821949894</v>
      </c>
      <c r="BW30" s="138">
        <v>1820.9593256324322</v>
      </c>
      <c r="BX30" s="138">
        <v>961.89182408567399</v>
      </c>
      <c r="BY30" s="138">
        <v>749.99606143951041</v>
      </c>
      <c r="BZ30" s="138">
        <v>555.49627693342291</v>
      </c>
      <c r="CA30" s="139">
        <v>370.57378855182776</v>
      </c>
    </row>
    <row r="31" spans="1:79" ht="25.5" customHeight="1" x14ac:dyDescent="0.4">
      <c r="A31" s="136"/>
      <c r="B31" s="143" t="s">
        <v>147</v>
      </c>
      <c r="C31" s="220" t="s">
        <v>144</v>
      </c>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2.2234492408887951</v>
      </c>
      <c r="AW31" s="138">
        <v>5.5822256226005811</v>
      </c>
      <c r="AX31" s="138">
        <v>8.7937202146390998</v>
      </c>
      <c r="AY31" s="138">
        <v>15.09348924190571</v>
      </c>
      <c r="AZ31" s="138">
        <v>26.641703551977329</v>
      </c>
      <c r="BA31" s="138">
        <v>32.729292058207385</v>
      </c>
      <c r="BB31" s="138">
        <v>38.028335257869927</v>
      </c>
      <c r="BC31" s="138">
        <v>29.932078466664212</v>
      </c>
      <c r="BD31" s="138">
        <v>-6.0999999999999999E-2</v>
      </c>
      <c r="BE31" s="138">
        <v>-8.6436562195121955E-2</v>
      </c>
      <c r="BF31" s="138">
        <v>-0.14737339999999999</v>
      </c>
      <c r="BG31" s="138">
        <v>8.5208560000000017E-2</v>
      </c>
      <c r="BH31" s="138">
        <v>-2.9000000000000001E-2</v>
      </c>
      <c r="BI31" s="138">
        <v>0</v>
      </c>
      <c r="BJ31" s="138">
        <v>0</v>
      </c>
      <c r="BK31" s="138">
        <v>0</v>
      </c>
      <c r="BL31" s="138">
        <v>0</v>
      </c>
      <c r="BM31" s="138">
        <v>0</v>
      </c>
      <c r="BN31" s="138">
        <v>0</v>
      </c>
      <c r="BO31" s="138">
        <v>0</v>
      </c>
      <c r="BP31" s="138">
        <v>0</v>
      </c>
      <c r="BQ31" s="138">
        <v>0</v>
      </c>
      <c r="BR31" s="138">
        <v>0</v>
      </c>
      <c r="BS31" s="138">
        <v>0</v>
      </c>
      <c r="BT31" s="138">
        <v>0</v>
      </c>
      <c r="BU31" s="138">
        <v>0</v>
      </c>
      <c r="BV31" s="138">
        <v>0</v>
      </c>
      <c r="BW31" s="138">
        <v>0</v>
      </c>
      <c r="BX31" s="138">
        <v>0</v>
      </c>
      <c r="BY31" s="138">
        <v>0</v>
      </c>
      <c r="BZ31" s="138">
        <v>0</v>
      </c>
      <c r="CA31" s="139">
        <v>0</v>
      </c>
    </row>
    <row r="32" spans="1:79" x14ac:dyDescent="0.4">
      <c r="A32" s="136"/>
      <c r="B32" s="54" t="s">
        <v>148</v>
      </c>
      <c r="C32" s="220" t="s">
        <v>144</v>
      </c>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v>0</v>
      </c>
      <c r="AI32" s="138">
        <v>0</v>
      </c>
      <c r="AJ32" s="138">
        <v>0</v>
      </c>
      <c r="AK32" s="138">
        <v>0</v>
      </c>
      <c r="AL32" s="138">
        <v>0</v>
      </c>
      <c r="AM32" s="138">
        <v>0</v>
      </c>
      <c r="AN32" s="138">
        <v>0</v>
      </c>
      <c r="AO32" s="138">
        <v>0</v>
      </c>
      <c r="AP32" s="138">
        <v>0</v>
      </c>
      <c r="AQ32" s="138">
        <v>0</v>
      </c>
      <c r="AR32" s="138">
        <v>0</v>
      </c>
      <c r="AS32" s="138">
        <v>0</v>
      </c>
      <c r="AT32" s="138">
        <v>0</v>
      </c>
      <c r="AU32" s="138">
        <v>0</v>
      </c>
      <c r="AV32" s="138">
        <v>0</v>
      </c>
      <c r="AW32" s="138">
        <v>0</v>
      </c>
      <c r="AX32" s="138">
        <v>0</v>
      </c>
      <c r="AY32" s="138">
        <v>0</v>
      </c>
      <c r="AZ32" s="138">
        <v>0</v>
      </c>
      <c r="BA32" s="138">
        <v>0</v>
      </c>
      <c r="BB32" s="138">
        <v>0</v>
      </c>
      <c r="BC32" s="138">
        <v>0</v>
      </c>
      <c r="BD32" s="138">
        <v>0</v>
      </c>
      <c r="BE32" s="138">
        <v>6.8540000000000001</v>
      </c>
      <c r="BF32" s="138">
        <v>13.107519600000002</v>
      </c>
      <c r="BG32" s="138">
        <v>14.986460219999998</v>
      </c>
      <c r="BH32" s="138">
        <v>16.622024122071426</v>
      </c>
      <c r="BI32" s="138">
        <v>17.693564299999998</v>
      </c>
      <c r="BJ32" s="138">
        <v>19.498030839999998</v>
      </c>
      <c r="BK32" s="138">
        <v>20.507303</v>
      </c>
      <c r="BL32" s="138">
        <v>21.180479929999997</v>
      </c>
      <c r="BM32" s="138">
        <v>21.798681950000002</v>
      </c>
      <c r="BN32" s="138">
        <v>21.362664119999998</v>
      </c>
      <c r="BO32" s="138">
        <v>22.339751259999996</v>
      </c>
      <c r="BP32" s="138">
        <v>56.572572000000001</v>
      </c>
      <c r="BQ32" s="138">
        <v>176.393889</v>
      </c>
      <c r="BR32" s="138">
        <v>199.78361200000001</v>
      </c>
      <c r="BS32" s="138">
        <v>163.36812400000002</v>
      </c>
      <c r="BT32" s="138">
        <v>183.73239999999998</v>
      </c>
      <c r="BU32" s="138">
        <v>223.48097613000002</v>
      </c>
      <c r="BV32" s="138">
        <v>153</v>
      </c>
      <c r="BW32" s="138">
        <v>139.5</v>
      </c>
      <c r="BX32" s="138">
        <v>126</v>
      </c>
      <c r="BY32" s="138">
        <v>126</v>
      </c>
      <c r="BZ32" s="138">
        <v>126</v>
      </c>
      <c r="CA32" s="139">
        <v>126</v>
      </c>
    </row>
    <row r="33" spans="1:79" x14ac:dyDescent="0.4">
      <c r="A33" s="136"/>
      <c r="B33" s="54" t="s">
        <v>252</v>
      </c>
      <c r="C33" s="220" t="s">
        <v>144</v>
      </c>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v>0</v>
      </c>
      <c r="AI33" s="138">
        <v>0</v>
      </c>
      <c r="AJ33" s="138">
        <v>0</v>
      </c>
      <c r="AK33" s="138">
        <v>0</v>
      </c>
      <c r="AL33" s="138">
        <v>0</v>
      </c>
      <c r="AM33" s="138">
        <v>0</v>
      </c>
      <c r="AN33" s="138">
        <v>0</v>
      </c>
      <c r="AO33" s="138">
        <v>0</v>
      </c>
      <c r="AP33" s="138">
        <v>0</v>
      </c>
      <c r="AQ33" s="138">
        <v>0</v>
      </c>
      <c r="AR33" s="138">
        <v>0</v>
      </c>
      <c r="AS33" s="138">
        <v>0</v>
      </c>
      <c r="AT33" s="138">
        <v>0</v>
      </c>
      <c r="AU33" s="138">
        <v>0</v>
      </c>
      <c r="AV33" s="138">
        <v>0</v>
      </c>
      <c r="AW33" s="138">
        <v>0</v>
      </c>
      <c r="AX33" s="138">
        <v>0</v>
      </c>
      <c r="AY33" s="138">
        <v>0</v>
      </c>
      <c r="AZ33" s="138">
        <v>3.1930000000000001</v>
      </c>
      <c r="BA33" s="138">
        <v>23.582999999999998</v>
      </c>
      <c r="BB33" s="138">
        <v>32.392000000000003</v>
      </c>
      <c r="BC33" s="138">
        <v>27.45</v>
      </c>
      <c r="BD33" s="138">
        <v>4.1689999999999996</v>
      </c>
      <c r="BE33" s="138">
        <v>6.0000000000000001E-3</v>
      </c>
      <c r="BF33" s="138">
        <v>4.2999999999999997E-2</v>
      </c>
      <c r="BG33" s="138">
        <v>0</v>
      </c>
      <c r="BH33" s="138">
        <v>0</v>
      </c>
      <c r="BI33" s="138">
        <v>0</v>
      </c>
      <c r="BJ33" s="138">
        <v>0</v>
      </c>
      <c r="BK33" s="138">
        <v>0</v>
      </c>
      <c r="BL33" s="138">
        <v>0</v>
      </c>
      <c r="BM33" s="138">
        <v>0</v>
      </c>
      <c r="BN33" s="138">
        <v>0</v>
      </c>
      <c r="BO33" s="138">
        <v>0</v>
      </c>
      <c r="BP33" s="138">
        <v>0</v>
      </c>
      <c r="BQ33" s="138">
        <v>0</v>
      </c>
      <c r="BR33" s="138">
        <v>0</v>
      </c>
      <c r="BS33" s="138">
        <v>0</v>
      </c>
      <c r="BT33" s="138">
        <v>0</v>
      </c>
      <c r="BU33" s="138">
        <v>0</v>
      </c>
      <c r="BV33" s="138">
        <v>0</v>
      </c>
      <c r="BW33" s="138">
        <v>0</v>
      </c>
      <c r="BX33" s="138">
        <v>0</v>
      </c>
      <c r="BY33" s="138">
        <v>0</v>
      </c>
      <c r="BZ33" s="138">
        <v>0</v>
      </c>
      <c r="CA33" s="139">
        <v>0</v>
      </c>
    </row>
    <row r="34" spans="1:79" x14ac:dyDescent="0.4">
      <c r="A34" s="136"/>
      <c r="B34" s="54" t="s">
        <v>150</v>
      </c>
      <c r="C34" s="220"/>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c r="BD34" s="138">
        <v>0</v>
      </c>
      <c r="BE34" s="138">
        <v>0</v>
      </c>
      <c r="BF34" s="138">
        <v>0</v>
      </c>
      <c r="BG34" s="138">
        <v>0</v>
      </c>
      <c r="BH34" s="138">
        <v>0</v>
      </c>
      <c r="BI34" s="138">
        <v>0</v>
      </c>
      <c r="BJ34" s="138">
        <v>0</v>
      </c>
      <c r="BK34" s="138">
        <v>0</v>
      </c>
      <c r="BL34" s="138">
        <f t="shared" ref="BL34:BY34" si="4">SUM(BL35:BL36)</f>
        <v>127.18792895</v>
      </c>
      <c r="BM34" s="138">
        <f t="shared" si="4"/>
        <v>1267.3993002300001</v>
      </c>
      <c r="BN34" s="138">
        <f t="shared" si="4"/>
        <v>2231.7483619</v>
      </c>
      <c r="BO34" s="138">
        <f t="shared" si="4"/>
        <v>3554.1022156099998</v>
      </c>
      <c r="BP34" s="138">
        <f t="shared" si="4"/>
        <v>6779.6544881600003</v>
      </c>
      <c r="BQ34" s="138">
        <f t="shared" si="4"/>
        <v>10436.707839979998</v>
      </c>
      <c r="BR34" s="138">
        <f t="shared" si="4"/>
        <v>12827.382151170001</v>
      </c>
      <c r="BS34" s="138">
        <f t="shared" si="4"/>
        <v>14271.548569180002</v>
      </c>
      <c r="BT34" s="138">
        <f t="shared" si="4"/>
        <v>14830.444816650002</v>
      </c>
      <c r="BU34" s="138">
        <f t="shared" si="4"/>
        <v>15352.892355200001</v>
      </c>
      <c r="BV34" s="138">
        <f t="shared" si="4"/>
        <v>15256.212342934672</v>
      </c>
      <c r="BW34" s="138">
        <f t="shared" si="4"/>
        <v>15881.627635242015</v>
      </c>
      <c r="BX34" s="138">
        <f t="shared" si="4"/>
        <v>15540.840435005866</v>
      </c>
      <c r="BY34" s="138">
        <f t="shared" si="4"/>
        <v>15573.801959267259</v>
      </c>
      <c r="BZ34" s="138">
        <f t="shared" ref="BZ34:CA34" si="5">SUM(BZ35:BZ36)</f>
        <v>15649.448152835179</v>
      </c>
      <c r="CA34" s="139">
        <f t="shared" si="5"/>
        <v>15831.473184298071</v>
      </c>
    </row>
    <row r="35" spans="1:79" x14ac:dyDescent="0.4">
      <c r="A35" s="136"/>
      <c r="B35" s="64" t="s">
        <v>141</v>
      </c>
      <c r="C35" s="220" t="s">
        <v>137</v>
      </c>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c r="BD35" s="138">
        <v>0</v>
      </c>
      <c r="BE35" s="138">
        <v>0</v>
      </c>
      <c r="BF35" s="138">
        <v>0</v>
      </c>
      <c r="BG35" s="138">
        <v>0</v>
      </c>
      <c r="BH35" s="138">
        <v>0</v>
      </c>
      <c r="BI35" s="138">
        <v>0</v>
      </c>
      <c r="BJ35" s="138">
        <v>0</v>
      </c>
      <c r="BK35" s="138">
        <v>0</v>
      </c>
      <c r="BL35" s="138">
        <v>64.379764080000001</v>
      </c>
      <c r="BM35" s="138">
        <v>580.96194385999991</v>
      </c>
      <c r="BN35" s="138">
        <v>954.84283312000014</v>
      </c>
      <c r="BO35" s="138">
        <v>1398.5169151799998</v>
      </c>
      <c r="BP35" s="138">
        <v>2304.75857546</v>
      </c>
      <c r="BQ35" s="138">
        <v>3538.8798924699986</v>
      </c>
      <c r="BR35" s="138">
        <v>4100.9191948399994</v>
      </c>
      <c r="BS35" s="138">
        <v>4456.6648349100024</v>
      </c>
      <c r="BT35" s="138">
        <v>4687.0089817599983</v>
      </c>
      <c r="BU35" s="138">
        <v>4711.3251268400008</v>
      </c>
      <c r="BV35" s="138">
        <v>4545.0005218400483</v>
      </c>
      <c r="BW35" s="138">
        <v>4575.1038218555568</v>
      </c>
      <c r="BX35" s="138">
        <v>4515.712552579922</v>
      </c>
      <c r="BY35" s="138">
        <v>4429.9032524863487</v>
      </c>
      <c r="BZ35" s="138">
        <v>4352.7353764243426</v>
      </c>
      <c r="CA35" s="139">
        <v>4299.5095864026953</v>
      </c>
    </row>
    <row r="36" spans="1:79" x14ac:dyDescent="0.4">
      <c r="A36" s="136"/>
      <c r="B36" s="64" t="s">
        <v>253</v>
      </c>
      <c r="C36" s="220" t="s">
        <v>144</v>
      </c>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c r="BD36" s="138">
        <v>0</v>
      </c>
      <c r="BE36" s="138">
        <v>0</v>
      </c>
      <c r="BF36" s="138">
        <v>0</v>
      </c>
      <c r="BG36" s="138">
        <v>0</v>
      </c>
      <c r="BH36" s="138">
        <v>0</v>
      </c>
      <c r="BI36" s="138">
        <v>0</v>
      </c>
      <c r="BJ36" s="138">
        <v>0</v>
      </c>
      <c r="BK36" s="138">
        <v>0</v>
      </c>
      <c r="BL36" s="138">
        <v>62.808164869999999</v>
      </c>
      <c r="BM36" s="138">
        <v>686.4373563700002</v>
      </c>
      <c r="BN36" s="138">
        <v>1276.9055287799997</v>
      </c>
      <c r="BO36" s="138">
        <v>2155.5853004300002</v>
      </c>
      <c r="BP36" s="138">
        <v>4474.8959127000007</v>
      </c>
      <c r="BQ36" s="138">
        <v>6897.8279475099998</v>
      </c>
      <c r="BR36" s="138">
        <v>8726.4629563300005</v>
      </c>
      <c r="BS36" s="138">
        <v>9814.883734269999</v>
      </c>
      <c r="BT36" s="138">
        <v>10143.435834890004</v>
      </c>
      <c r="BU36" s="138">
        <v>10641.56722836</v>
      </c>
      <c r="BV36" s="138">
        <v>10711.211821094625</v>
      </c>
      <c r="BW36" s="138">
        <v>11306.523813386459</v>
      </c>
      <c r="BX36" s="138">
        <v>11025.127882425944</v>
      </c>
      <c r="BY36" s="138">
        <v>11143.89870678091</v>
      </c>
      <c r="BZ36" s="138">
        <v>11296.712776410837</v>
      </c>
      <c r="CA36" s="139">
        <v>11531.963597895376</v>
      </c>
    </row>
    <row r="37" spans="1:79" ht="25.5" customHeight="1" x14ac:dyDescent="0.4">
      <c r="A37" s="136"/>
      <c r="B37" s="54" t="s">
        <v>152</v>
      </c>
      <c r="C37" s="220" t="s">
        <v>144</v>
      </c>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v>9.4880330298963322</v>
      </c>
      <c r="AI37" s="138">
        <v>10.866673469387752</v>
      </c>
      <c r="AJ37" s="138">
        <v>17.282571428571433</v>
      </c>
      <c r="AK37" s="138">
        <v>27.743444015444013</v>
      </c>
      <c r="AL37" s="138">
        <v>40.311905425307486</v>
      </c>
      <c r="AM37" s="138">
        <v>53.566197515769588</v>
      </c>
      <c r="AN37" s="138">
        <v>55.20599010807841</v>
      </c>
      <c r="AO37" s="138">
        <v>57.077422436565172</v>
      </c>
      <c r="AP37" s="138">
        <v>70.688754873166999</v>
      </c>
      <c r="AQ37" s="138">
        <v>78.567195142753789</v>
      </c>
      <c r="AR37" s="138">
        <v>179.54650471340884</v>
      </c>
      <c r="AS37" s="138">
        <v>178.93825009375556</v>
      </c>
      <c r="AT37" s="138">
        <v>203.56767708643196</v>
      </c>
      <c r="AU37" s="138">
        <v>251.36546329803713</v>
      </c>
      <c r="AV37" s="138">
        <v>412.76617192125207</v>
      </c>
      <c r="AW37" s="138">
        <v>568.30627626515411</v>
      </c>
      <c r="AX37" s="138">
        <v>694.61756287801848</v>
      </c>
      <c r="AY37" s="138">
        <v>871.2947735688274</v>
      </c>
      <c r="AZ37" s="138">
        <v>1069.3193393332856</v>
      </c>
      <c r="BA37" s="138">
        <v>1207.107898236432</v>
      </c>
      <c r="BB37" s="138">
        <v>1267.660666567838</v>
      </c>
      <c r="BC37" s="138">
        <v>942.7268558291513</v>
      </c>
      <c r="BD37" s="138">
        <v>0.85037018855001634</v>
      </c>
      <c r="BE37" s="138">
        <v>-0.40728366797911225</v>
      </c>
      <c r="BF37" s="138">
        <v>-0.36794856162231165</v>
      </c>
      <c r="BG37" s="138">
        <v>4.2373578498991461E-2</v>
      </c>
      <c r="BH37" s="138">
        <v>-1.44214827297956E-2</v>
      </c>
      <c r="BI37" s="138">
        <v>0</v>
      </c>
      <c r="BJ37" s="138">
        <v>0</v>
      </c>
      <c r="BK37" s="138">
        <v>0</v>
      </c>
      <c r="BL37" s="138">
        <v>0</v>
      </c>
      <c r="BM37" s="138">
        <v>0</v>
      </c>
      <c r="BN37" s="138">
        <v>0</v>
      </c>
      <c r="BO37" s="138">
        <v>0</v>
      </c>
      <c r="BP37" s="138">
        <v>0</v>
      </c>
      <c r="BQ37" s="138">
        <v>0</v>
      </c>
      <c r="BR37" s="138">
        <v>0</v>
      </c>
      <c r="BS37" s="138">
        <v>0</v>
      </c>
      <c r="BT37" s="138">
        <v>0</v>
      </c>
      <c r="BU37" s="138">
        <v>0</v>
      </c>
      <c r="BV37" s="138">
        <v>0</v>
      </c>
      <c r="BW37" s="138">
        <v>0</v>
      </c>
      <c r="BX37" s="138">
        <v>0</v>
      </c>
      <c r="BY37" s="138">
        <v>0</v>
      </c>
      <c r="BZ37" s="138">
        <v>0</v>
      </c>
      <c r="CA37" s="139">
        <v>0</v>
      </c>
    </row>
    <row r="38" spans="1:79" x14ac:dyDescent="0.4">
      <c r="A38" s="136"/>
      <c r="B38" s="54" t="s">
        <v>154</v>
      </c>
      <c r="C38" s="220" t="s">
        <v>144</v>
      </c>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v>0</v>
      </c>
      <c r="AR38" s="138">
        <v>0</v>
      </c>
      <c r="AS38" s="138">
        <v>0</v>
      </c>
      <c r="AT38" s="138">
        <v>0</v>
      </c>
      <c r="AU38" s="138">
        <v>0</v>
      </c>
      <c r="AV38" s="138">
        <v>0</v>
      </c>
      <c r="AW38" s="138">
        <v>0</v>
      </c>
      <c r="AX38" s="138">
        <v>0</v>
      </c>
      <c r="AY38" s="138">
        <v>0</v>
      </c>
      <c r="AZ38" s="138">
        <v>0</v>
      </c>
      <c r="BA38" s="138">
        <v>0</v>
      </c>
      <c r="BB38" s="138">
        <v>0</v>
      </c>
      <c r="BC38" s="138">
        <v>0</v>
      </c>
      <c r="BD38" s="138">
        <v>0</v>
      </c>
      <c r="BE38" s="138">
        <v>0</v>
      </c>
      <c r="BF38" s="138">
        <v>0</v>
      </c>
      <c r="BG38" s="138">
        <v>0</v>
      </c>
      <c r="BH38" s="138">
        <v>0</v>
      </c>
      <c r="BI38" s="138">
        <v>0</v>
      </c>
      <c r="BJ38" s="138">
        <v>23.645465999999999</v>
      </c>
      <c r="BK38" s="138">
        <v>24.26268</v>
      </c>
      <c r="BL38" s="138">
        <v>26.420592000000003</v>
      </c>
      <c r="BM38" s="138">
        <v>25.445135000000001</v>
      </c>
      <c r="BN38" s="138">
        <v>24.263487999999999</v>
      </c>
      <c r="BO38" s="138">
        <v>25.234683905274146</v>
      </c>
      <c r="BP38" s="138">
        <v>25.400787999999999</v>
      </c>
      <c r="BQ38" s="138">
        <v>26.194805999999996</v>
      </c>
      <c r="BR38" s="138">
        <v>27.426465</v>
      </c>
      <c r="BS38" s="138">
        <v>25.544037070000002</v>
      </c>
      <c r="BT38" s="138">
        <v>25.261430920000002</v>
      </c>
      <c r="BU38" s="138">
        <v>25.523962900000001</v>
      </c>
      <c r="BV38" s="138">
        <v>29.637417569509243</v>
      </c>
      <c r="BW38" s="138">
        <v>29.034811309010433</v>
      </c>
      <c r="BX38" s="138">
        <v>29.955438886927414</v>
      </c>
      <c r="BY38" s="138">
        <v>30.85694921295611</v>
      </c>
      <c r="BZ38" s="138">
        <v>31.995158179197439</v>
      </c>
      <c r="CA38" s="139">
        <v>33.240883274293552</v>
      </c>
    </row>
    <row r="39" spans="1:79" x14ac:dyDescent="0.4">
      <c r="A39" s="136"/>
      <c r="B39" s="54" t="s">
        <v>254</v>
      </c>
      <c r="C39" s="220" t="s">
        <v>144</v>
      </c>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v>400.06040998931815</v>
      </c>
      <c r="AI39" s="138">
        <v>440.24186395917997</v>
      </c>
      <c r="AJ39" s="138">
        <v>568.64676658977396</v>
      </c>
      <c r="AK39" s="138">
        <v>919.19447132057121</v>
      </c>
      <c r="AL39" s="138">
        <v>1181.6407082203809</v>
      </c>
      <c r="AM39" s="138">
        <v>1396.9133752255298</v>
      </c>
      <c r="AN39" s="138">
        <v>1572.5977774696016</v>
      </c>
      <c r="AO39" s="138">
        <v>1763.5441134969951</v>
      </c>
      <c r="AP39" s="138">
        <v>1896.6084945680932</v>
      </c>
      <c r="AQ39" s="138">
        <v>1963.1883599218736</v>
      </c>
      <c r="AR39" s="138">
        <v>1903.5669999999996</v>
      </c>
      <c r="AS39" s="138">
        <v>2187.5540000000001</v>
      </c>
      <c r="AT39" s="138">
        <v>2771.8209999999999</v>
      </c>
      <c r="AU39" s="138">
        <v>3785.5240000000008</v>
      </c>
      <c r="AV39" s="138">
        <v>5004.2709999999997</v>
      </c>
      <c r="AW39" s="138">
        <v>6027.8400000000011</v>
      </c>
      <c r="AX39" s="138">
        <v>6701.0210236028324</v>
      </c>
      <c r="AY39" s="138">
        <v>7259.8193451132465</v>
      </c>
      <c r="AZ39" s="138">
        <v>7627.8412922717607</v>
      </c>
      <c r="BA39" s="138">
        <v>7388.3815092242394</v>
      </c>
      <c r="BB39" s="138">
        <v>7213.0624270478074</v>
      </c>
      <c r="BC39" s="138">
        <v>7066.8309277856351</v>
      </c>
      <c r="BD39" s="138">
        <v>6955.0272430824934</v>
      </c>
      <c r="BE39" s="138">
        <v>7130.0830912703177</v>
      </c>
      <c r="BF39" s="138">
        <v>7853.4141332420995</v>
      </c>
      <c r="BG39" s="138">
        <v>7907.4304242871603</v>
      </c>
      <c r="BH39" s="138">
        <v>8609.1099443174389</v>
      </c>
      <c r="BI39" s="138">
        <v>9364.2666422585644</v>
      </c>
      <c r="BJ39" s="138">
        <v>9979.0686760457666</v>
      </c>
      <c r="BK39" s="138">
        <v>10808.197886514117</v>
      </c>
      <c r="BL39" s="138">
        <v>11599.496940774132</v>
      </c>
      <c r="BM39" s="138">
        <v>14226.791440390265</v>
      </c>
      <c r="BN39" s="138">
        <v>15478.01053884067</v>
      </c>
      <c r="BO39" s="138">
        <v>16578.667176283001</v>
      </c>
      <c r="BP39" s="138">
        <v>17472.491649240532</v>
      </c>
      <c r="BQ39" s="138">
        <v>17625.749532084679</v>
      </c>
      <c r="BR39" s="138">
        <v>17738.510614072031</v>
      </c>
      <c r="BS39" s="138">
        <v>17716.225635332288</v>
      </c>
      <c r="BT39" s="138">
        <v>17111.31100400001</v>
      </c>
      <c r="BU39" s="138">
        <v>16213.076773759509</v>
      </c>
      <c r="BV39" s="138">
        <v>14974.21050870669</v>
      </c>
      <c r="BW39" s="138">
        <v>17765.019565696024</v>
      </c>
      <c r="BX39" s="138">
        <v>18155.785584925234</v>
      </c>
      <c r="BY39" s="138">
        <v>18672.249837669387</v>
      </c>
      <c r="BZ39" s="138">
        <v>19288.44991702191</v>
      </c>
      <c r="CA39" s="139">
        <v>19911.70364418859</v>
      </c>
    </row>
    <row r="40" spans="1:79" x14ac:dyDescent="0.4">
      <c r="A40" s="136"/>
      <c r="B40" s="54" t="s">
        <v>255</v>
      </c>
      <c r="C40" s="220"/>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f t="shared" ref="AH40:CA40" si="6">AH41+AH42</f>
        <v>1464.8799002303704</v>
      </c>
      <c r="AI40" s="138">
        <f t="shared" si="6"/>
        <v>1566.6545731758174</v>
      </c>
      <c r="AJ40" s="138">
        <f t="shared" si="6"/>
        <v>1709.6298947492835</v>
      </c>
      <c r="AK40" s="138">
        <f t="shared" si="6"/>
        <v>1939.3371101902235</v>
      </c>
      <c r="AL40" s="138">
        <f t="shared" si="6"/>
        <v>2018.3858538928052</v>
      </c>
      <c r="AM40" s="138">
        <f t="shared" si="6"/>
        <v>1983.5131201487716</v>
      </c>
      <c r="AN40" s="138">
        <f t="shared" si="6"/>
        <v>2229.6929080455766</v>
      </c>
      <c r="AO40" s="138">
        <f t="shared" si="6"/>
        <v>2385.3584528281144</v>
      </c>
      <c r="AP40" s="138">
        <f t="shared" si="6"/>
        <v>2540.8851443259509</v>
      </c>
      <c r="AQ40" s="138">
        <f t="shared" si="6"/>
        <v>2770.8038001728723</v>
      </c>
      <c r="AR40" s="138">
        <f t="shared" si="6"/>
        <v>3071.0069726615129</v>
      </c>
      <c r="AS40" s="138">
        <f t="shared" si="6"/>
        <v>3445.7356607322959</v>
      </c>
      <c r="AT40" s="138">
        <f t="shared" si="6"/>
        <v>3909.3091318653651</v>
      </c>
      <c r="AU40" s="138">
        <f t="shared" si="6"/>
        <v>4822.5585151932555</v>
      </c>
      <c r="AV40" s="138">
        <f t="shared" si="6"/>
        <v>5517.3492158348699</v>
      </c>
      <c r="AW40" s="138">
        <f t="shared" si="6"/>
        <v>6259.5761130737392</v>
      </c>
      <c r="AX40" s="138">
        <f t="shared" si="6"/>
        <v>6798.8215213289559</v>
      </c>
      <c r="AY40" s="138">
        <f t="shared" si="6"/>
        <v>6833.847811731509</v>
      </c>
      <c r="AZ40" s="138">
        <f t="shared" si="6"/>
        <v>6792.729131563492</v>
      </c>
      <c r="BA40" s="138">
        <f t="shared" si="6"/>
        <v>6744.3441169455091</v>
      </c>
      <c r="BB40" s="138">
        <f t="shared" si="6"/>
        <v>6819.8417430900072</v>
      </c>
      <c r="BC40" s="138">
        <f t="shared" si="6"/>
        <v>6629.3074691405118</v>
      </c>
      <c r="BD40" s="138">
        <f t="shared" si="6"/>
        <v>6763.0990000000002</v>
      </c>
      <c r="BE40" s="138">
        <f t="shared" si="6"/>
        <v>6749.0433528570848</v>
      </c>
      <c r="BF40" s="138">
        <f t="shared" si="6"/>
        <v>6757.9545089520061</v>
      </c>
      <c r="BG40" s="138">
        <f t="shared" si="6"/>
        <v>6724.1235550023994</v>
      </c>
      <c r="BH40" s="138">
        <f t="shared" si="6"/>
        <v>6662.027</v>
      </c>
      <c r="BI40" s="138">
        <f t="shared" si="6"/>
        <v>6649.9306075199993</v>
      </c>
      <c r="BJ40" s="138">
        <f t="shared" si="6"/>
        <v>6566.1693209299992</v>
      </c>
      <c r="BK40" s="138">
        <f t="shared" si="6"/>
        <v>6657.0001817393668</v>
      </c>
      <c r="BL40" s="138">
        <f t="shared" si="6"/>
        <v>6515.843602259999</v>
      </c>
      <c r="BM40" s="138">
        <f t="shared" si="6"/>
        <v>6108.3423565899984</v>
      </c>
      <c r="BN40" s="138">
        <f t="shared" si="6"/>
        <v>5556.0370140352561</v>
      </c>
      <c r="BO40" s="138">
        <f t="shared" si="6"/>
        <v>4935.2797263499997</v>
      </c>
      <c r="BP40" s="138">
        <f t="shared" si="6"/>
        <v>3275.8454461099991</v>
      </c>
      <c r="BQ40" s="138">
        <f t="shared" si="6"/>
        <v>1186.7982191800004</v>
      </c>
      <c r="BR40" s="138">
        <f t="shared" si="6"/>
        <v>244.52811802000025</v>
      </c>
      <c r="BS40" s="138">
        <f t="shared" si="6"/>
        <v>61.927221750000015</v>
      </c>
      <c r="BT40" s="138">
        <f t="shared" si="6"/>
        <v>14.895368320000001</v>
      </c>
      <c r="BU40" s="138">
        <f t="shared" si="6"/>
        <v>8.9284635499999982</v>
      </c>
      <c r="BV40" s="138">
        <f t="shared" si="6"/>
        <v>2.9041615988893796</v>
      </c>
      <c r="BW40" s="138">
        <f t="shared" si="6"/>
        <v>0.88687887784940611</v>
      </c>
      <c r="BX40" s="138">
        <f t="shared" si="6"/>
        <v>0.93159144473027955</v>
      </c>
      <c r="BY40" s="138">
        <f t="shared" si="6"/>
        <v>0.69728361684553042</v>
      </c>
      <c r="BZ40" s="138">
        <f t="shared" si="6"/>
        <v>4.9685353499483131</v>
      </c>
      <c r="CA40" s="139">
        <f t="shared" si="6"/>
        <v>2.481219800304316</v>
      </c>
    </row>
    <row r="41" spans="1:79" x14ac:dyDescent="0.4">
      <c r="A41" s="136"/>
      <c r="B41" s="64" t="s">
        <v>249</v>
      </c>
      <c r="C41" s="220" t="s">
        <v>137</v>
      </c>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v>1464.8799002303704</v>
      </c>
      <c r="AI41" s="138">
        <v>1563.7571363132186</v>
      </c>
      <c r="AJ41" s="138">
        <v>1699.9689052344463</v>
      </c>
      <c r="AK41" s="138">
        <v>1914.2194214068734</v>
      </c>
      <c r="AL41" s="138">
        <v>1967.2233041062173</v>
      </c>
      <c r="AM41" s="138">
        <v>1918.8886097671293</v>
      </c>
      <c r="AN41" s="138">
        <v>2133.5678336354131</v>
      </c>
      <c r="AO41" s="138">
        <v>2264.0449636063704</v>
      </c>
      <c r="AP41" s="138">
        <v>2357.3960325057928</v>
      </c>
      <c r="AQ41" s="138">
        <v>2524.8185484831092</v>
      </c>
      <c r="AR41" s="138">
        <v>2759.3569476339931</v>
      </c>
      <c r="AS41" s="138">
        <v>3041.1783545608605</v>
      </c>
      <c r="AT41" s="138">
        <v>3382.5662378716502</v>
      </c>
      <c r="AU41" s="138">
        <v>4095.2793528704351</v>
      </c>
      <c r="AV41" s="138">
        <v>4606.0480376743026</v>
      </c>
      <c r="AW41" s="138">
        <v>5122.482499353242</v>
      </c>
      <c r="AX41" s="138">
        <v>5472.091011319163</v>
      </c>
      <c r="AY41" s="138">
        <v>5518.7521419162849</v>
      </c>
      <c r="AZ41" s="138">
        <v>5634.0700627548977</v>
      </c>
      <c r="BA41" s="138">
        <v>5761.3166007132186</v>
      </c>
      <c r="BB41" s="138">
        <v>5954.2356985493152</v>
      </c>
      <c r="BC41" s="138">
        <v>5897.0027550317054</v>
      </c>
      <c r="BD41" s="138">
        <v>6067.8</v>
      </c>
      <c r="BE41" s="138">
        <v>6232.6540000000005</v>
      </c>
      <c r="BF41" s="138">
        <v>6285.2789345025994</v>
      </c>
      <c r="BG41" s="138">
        <v>6276.3924125434996</v>
      </c>
      <c r="BH41" s="138">
        <v>6280.482</v>
      </c>
      <c r="BI41" s="138">
        <v>6337.2311226471993</v>
      </c>
      <c r="BJ41" s="138">
        <v>6282.6829899695995</v>
      </c>
      <c r="BK41" s="138">
        <v>6409.2477563293669</v>
      </c>
      <c r="BL41" s="138">
        <v>6300.9027961799993</v>
      </c>
      <c r="BM41" s="138">
        <v>5929.8654520099981</v>
      </c>
      <c r="BN41" s="138">
        <v>5398.6394528542078</v>
      </c>
      <c r="BO41" s="138">
        <v>4809.0716982724962</v>
      </c>
      <c r="BP41" s="138">
        <v>3192.1959452440233</v>
      </c>
      <c r="BQ41" s="138">
        <v>1158.650677876062</v>
      </c>
      <c r="BR41" s="138">
        <v>239.36880059000026</v>
      </c>
      <c r="BS41" s="138">
        <v>60.867937879806512</v>
      </c>
      <c r="BT41" s="138">
        <v>14.721450121824152</v>
      </c>
      <c r="BU41" s="138">
        <v>8.8374588997630354</v>
      </c>
      <c r="BV41" s="138">
        <v>2.8593142163929524</v>
      </c>
      <c r="BW41" s="138">
        <v>0.87318329139232842</v>
      </c>
      <c r="BX41" s="138">
        <v>0.91720538650673045</v>
      </c>
      <c r="BY41" s="138">
        <v>0.68651584652409836</v>
      </c>
      <c r="BZ41" s="138">
        <v>4.8918089703379755</v>
      </c>
      <c r="CA41" s="139">
        <v>2.4429036771641606</v>
      </c>
    </row>
    <row r="42" spans="1:79" x14ac:dyDescent="0.4">
      <c r="A42" s="136"/>
      <c r="B42" s="64" t="s">
        <v>250</v>
      </c>
      <c r="C42" s="220" t="s">
        <v>137</v>
      </c>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v>0</v>
      </c>
      <c r="AI42" s="138">
        <v>2.8974368625987705</v>
      </c>
      <c r="AJ42" s="138">
        <v>9.6609895148372367</v>
      </c>
      <c r="AK42" s="138">
        <v>25.117688783350097</v>
      </c>
      <c r="AL42" s="138">
        <v>51.162549786587917</v>
      </c>
      <c r="AM42" s="138">
        <v>64.624510381642168</v>
      </c>
      <c r="AN42" s="138">
        <v>96.125074410163435</v>
      </c>
      <c r="AO42" s="138">
        <v>121.31348922174391</v>
      </c>
      <c r="AP42" s="138">
        <v>183.4891118201582</v>
      </c>
      <c r="AQ42" s="138">
        <v>245.98525168976292</v>
      </c>
      <c r="AR42" s="138">
        <v>311.65002502751975</v>
      </c>
      <c r="AS42" s="138">
        <v>404.55730617143536</v>
      </c>
      <c r="AT42" s="138">
        <v>526.74289399371503</v>
      </c>
      <c r="AU42" s="138">
        <v>727.27916232282041</v>
      </c>
      <c r="AV42" s="138">
        <v>911.30117816056713</v>
      </c>
      <c r="AW42" s="138">
        <v>1137.0936137204967</v>
      </c>
      <c r="AX42" s="138">
        <v>1326.7305100097926</v>
      </c>
      <c r="AY42" s="138">
        <v>1315.095669815224</v>
      </c>
      <c r="AZ42" s="138">
        <v>1158.6590688085946</v>
      </c>
      <c r="BA42" s="138">
        <v>983.02751623229062</v>
      </c>
      <c r="BB42" s="138">
        <v>865.6060445406921</v>
      </c>
      <c r="BC42" s="138">
        <v>732.30471410880648</v>
      </c>
      <c r="BD42" s="138">
        <v>695.29899999999998</v>
      </c>
      <c r="BE42" s="138">
        <v>516.38935285708476</v>
      </c>
      <c r="BF42" s="138">
        <v>472.67557444940707</v>
      </c>
      <c r="BG42" s="138">
        <v>447.73114245890002</v>
      </c>
      <c r="BH42" s="138">
        <v>381.54500000000002</v>
      </c>
      <c r="BI42" s="138">
        <v>312.69948487280004</v>
      </c>
      <c r="BJ42" s="138">
        <v>283.48633096040004</v>
      </c>
      <c r="BK42" s="138">
        <v>247.75242540999994</v>
      </c>
      <c r="BL42" s="138">
        <v>214.94080607999948</v>
      </c>
      <c r="BM42" s="138">
        <v>178.47690458000002</v>
      </c>
      <c r="BN42" s="138">
        <v>157.3975611810487</v>
      </c>
      <c r="BO42" s="138">
        <v>126.20802807750385</v>
      </c>
      <c r="BP42" s="138">
        <v>83.64950086597598</v>
      </c>
      <c r="BQ42" s="138">
        <v>28.147541303938436</v>
      </c>
      <c r="BR42" s="138">
        <v>5.1593174300000015</v>
      </c>
      <c r="BS42" s="138">
        <v>1.059283870193505</v>
      </c>
      <c r="BT42" s="138">
        <v>0.17391819817584991</v>
      </c>
      <c r="BU42" s="138">
        <v>9.1004650236962428E-2</v>
      </c>
      <c r="BV42" s="138">
        <v>4.4847382496427224E-2</v>
      </c>
      <c r="BW42" s="138">
        <v>1.3695586457077689E-2</v>
      </c>
      <c r="BX42" s="138">
        <v>1.438605822354911E-2</v>
      </c>
      <c r="BY42" s="138">
        <v>1.0767770321432049E-2</v>
      </c>
      <c r="BZ42" s="138">
        <v>7.6726379610337722E-2</v>
      </c>
      <c r="CA42" s="139">
        <v>3.8316123140155527E-2</v>
      </c>
    </row>
    <row r="43" spans="1:79" ht="25.5" customHeight="1" x14ac:dyDescent="0.4">
      <c r="A43" s="136"/>
      <c r="B43" s="54" t="s">
        <v>242</v>
      </c>
      <c r="C43" s="220"/>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v>715.29671786231086</v>
      </c>
      <c r="AI43" s="138">
        <v>752.03729900000008</v>
      </c>
      <c r="AJ43" s="138">
        <v>1044.5315915384615</v>
      </c>
      <c r="AK43" s="138">
        <v>1759.6079995000002</v>
      </c>
      <c r="AL43" s="138">
        <v>2920.6913872499999</v>
      </c>
      <c r="AM43" s="138">
        <v>3728.8582142499999</v>
      </c>
      <c r="AN43" s="138">
        <v>4266.2066212499994</v>
      </c>
      <c r="AO43" s="138">
        <v>4908.8906778571427</v>
      </c>
      <c r="AP43" s="138">
        <v>5267.6425555999995</v>
      </c>
      <c r="AQ43" s="138">
        <v>5101.8941500000001</v>
      </c>
      <c r="AR43" s="138">
        <v>4426.0124669999996</v>
      </c>
      <c r="AS43" s="138">
        <v>4230.9712953333328</v>
      </c>
      <c r="AT43" s="138">
        <v>5016.109444333335</v>
      </c>
      <c r="AU43" s="138">
        <v>6837.1401795117308</v>
      </c>
      <c r="AV43" s="138">
        <v>8511.8200803333348</v>
      </c>
      <c r="AW43" s="138">
        <v>9342.0904343333332</v>
      </c>
      <c r="AX43" s="138">
        <v>9675.5949999999993</v>
      </c>
      <c r="AY43" s="138">
        <v>10107.044</v>
      </c>
      <c r="AZ43" s="138">
        <v>8242.1565198265725</v>
      </c>
      <c r="BA43" s="138">
        <v>6089.4680000000008</v>
      </c>
      <c r="BB43" s="138">
        <v>6064.2970000000005</v>
      </c>
      <c r="BC43" s="138">
        <v>5972.3520000000008</v>
      </c>
      <c r="BD43" s="138">
        <v>6144.9049999999988</v>
      </c>
      <c r="BE43" s="138">
        <v>6359.7761194121722</v>
      </c>
      <c r="BF43" s="138">
        <v>6177.2107109526005</v>
      </c>
      <c r="BG43" s="138">
        <v>6635.40725241993</v>
      </c>
      <c r="BH43" s="138">
        <v>6750.9130000000005</v>
      </c>
      <c r="BI43" s="138">
        <v>6623.9960046050001</v>
      </c>
      <c r="BJ43" s="138">
        <v>6788.7708489100005</v>
      </c>
      <c r="BK43" s="138">
        <v>7290.4738887753147</v>
      </c>
      <c r="BL43" s="138">
        <v>7229.0433295422672</v>
      </c>
      <c r="BM43" s="138">
        <v>7496.7875480742032</v>
      </c>
      <c r="BN43" s="138">
        <v>7223.1762919586681</v>
      </c>
      <c r="BO43" s="138">
        <v>6546.1577279129015</v>
      </c>
      <c r="BP43" s="138">
        <v>5016.6436447824599</v>
      </c>
      <c r="BQ43" s="138">
        <v>3410.651326137533</v>
      </c>
      <c r="BR43" s="138">
        <v>2773.9850550374172</v>
      </c>
      <c r="BS43" s="138">
        <v>2458.8870452877059</v>
      </c>
      <c r="BT43" s="138">
        <v>2172.7023094668475</v>
      </c>
      <c r="BU43" s="138">
        <v>2096.0922426807028</v>
      </c>
      <c r="BV43" s="138">
        <v>1816.7719123215991</v>
      </c>
      <c r="BW43" s="138">
        <v>2161.1993600335063</v>
      </c>
      <c r="BX43" s="138">
        <v>2165.0599313408097</v>
      </c>
      <c r="BY43" s="138">
        <v>2189.1202350713693</v>
      </c>
      <c r="BZ43" s="138">
        <v>2271.2890850414806</v>
      </c>
      <c r="CA43" s="139">
        <v>2310.3387663948388</v>
      </c>
    </row>
    <row r="44" spans="1:79" x14ac:dyDescent="0.4">
      <c r="A44" s="136"/>
      <c r="B44" s="64" t="s">
        <v>256</v>
      </c>
      <c r="C44" s="220" t="s">
        <v>144</v>
      </c>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v>0</v>
      </c>
      <c r="AI44" s="138">
        <v>2.0791458048585989</v>
      </c>
      <c r="AJ44" s="138">
        <v>3.7424624487454778</v>
      </c>
      <c r="AK44" s="138">
        <v>4.7820353511747768</v>
      </c>
      <c r="AL44" s="138">
        <v>8.1086686389485365</v>
      </c>
      <c r="AM44" s="138">
        <v>21.623116370529431</v>
      </c>
      <c r="AN44" s="138">
        <v>41.582916097171989</v>
      </c>
      <c r="AO44" s="138">
        <v>72.35427400907929</v>
      </c>
      <c r="AP44" s="138">
        <v>103.95729024293001</v>
      </c>
      <c r="AQ44" s="138">
        <v>139.51068350601201</v>
      </c>
      <c r="AR44" s="138">
        <v>182.54900166658501</v>
      </c>
      <c r="AS44" s="138">
        <v>229.74561143687527</v>
      </c>
      <c r="AT44" s="138">
        <v>251.9138825897187</v>
      </c>
      <c r="AU44" s="138">
        <v>322.46952062524298</v>
      </c>
      <c r="AV44" s="138">
        <v>389.73388162224228</v>
      </c>
      <c r="AW44" s="138">
        <v>462.72661970850959</v>
      </c>
      <c r="AX44" s="138">
        <v>478.80049192921024</v>
      </c>
      <c r="AY44" s="138">
        <v>480.76420050781519</v>
      </c>
      <c r="AZ44" s="138">
        <v>487.18098724935635</v>
      </c>
      <c r="BA44" s="138">
        <v>493.93324999863</v>
      </c>
      <c r="BB44" s="138">
        <v>496.25659195105163</v>
      </c>
      <c r="BC44" s="138">
        <v>496.5127764741809</v>
      </c>
      <c r="BD44" s="138">
        <v>485.25471579187501</v>
      </c>
      <c r="BE44" s="138">
        <v>489.04849039406668</v>
      </c>
      <c r="BF44" s="138">
        <v>147.12428187369665</v>
      </c>
      <c r="BG44" s="138">
        <v>64.975747559198723</v>
      </c>
      <c r="BH44" s="138">
        <v>0</v>
      </c>
      <c r="BI44" s="138">
        <v>0</v>
      </c>
      <c r="BJ44" s="138">
        <v>0</v>
      </c>
      <c r="BK44" s="138">
        <v>0</v>
      </c>
      <c r="BL44" s="138">
        <v>0</v>
      </c>
      <c r="BM44" s="138">
        <v>0</v>
      </c>
      <c r="BN44" s="138">
        <v>0</v>
      </c>
      <c r="BO44" s="138">
        <v>0</v>
      </c>
      <c r="BP44" s="138">
        <v>0</v>
      </c>
      <c r="BQ44" s="138">
        <v>0</v>
      </c>
      <c r="BR44" s="138">
        <v>0</v>
      </c>
      <c r="BS44" s="138">
        <v>0</v>
      </c>
      <c r="BT44" s="138">
        <v>0</v>
      </c>
      <c r="BU44" s="138">
        <v>0</v>
      </c>
      <c r="BV44" s="138">
        <v>0</v>
      </c>
      <c r="BW44" s="138">
        <v>0</v>
      </c>
      <c r="BX44" s="138">
        <v>0</v>
      </c>
      <c r="BY44" s="138">
        <v>0</v>
      </c>
      <c r="BZ44" s="138">
        <v>0</v>
      </c>
      <c r="CA44" s="139">
        <v>0</v>
      </c>
    </row>
    <row r="45" spans="1:79" x14ac:dyDescent="0.4">
      <c r="A45" s="136"/>
      <c r="B45" s="64" t="s">
        <v>257</v>
      </c>
      <c r="C45" s="220" t="s">
        <v>144</v>
      </c>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f>AH43-AH44</f>
        <v>715.29671786231086</v>
      </c>
      <c r="AI45" s="138">
        <f t="shared" ref="AI45:CA45" si="7">AI43-AI44</f>
        <v>749.95815319514145</v>
      </c>
      <c r="AJ45" s="138">
        <f t="shared" si="7"/>
        <v>1040.789129089716</v>
      </c>
      <c r="AK45" s="138">
        <f t="shared" si="7"/>
        <v>1754.8259641488255</v>
      </c>
      <c r="AL45" s="138">
        <f t="shared" si="7"/>
        <v>2912.5827186110514</v>
      </c>
      <c r="AM45" s="138">
        <f t="shared" si="7"/>
        <v>3707.2350978794707</v>
      </c>
      <c r="AN45" s="138">
        <f t="shared" si="7"/>
        <v>4224.6237051528278</v>
      </c>
      <c r="AO45" s="138">
        <f t="shared" si="7"/>
        <v>4836.5364038480639</v>
      </c>
      <c r="AP45" s="138">
        <f t="shared" si="7"/>
        <v>5163.6852653570695</v>
      </c>
      <c r="AQ45" s="138">
        <f t="shared" si="7"/>
        <v>4962.3834664939877</v>
      </c>
      <c r="AR45" s="138">
        <f t="shared" si="7"/>
        <v>4243.4634653334142</v>
      </c>
      <c r="AS45" s="138">
        <f t="shared" si="7"/>
        <v>4001.2256838964577</v>
      </c>
      <c r="AT45" s="138">
        <f t="shared" si="7"/>
        <v>4764.1955617436161</v>
      </c>
      <c r="AU45" s="138">
        <f t="shared" si="7"/>
        <v>6514.6706588864881</v>
      </c>
      <c r="AV45" s="138">
        <f t="shared" si="7"/>
        <v>8122.0861987110929</v>
      </c>
      <c r="AW45" s="138">
        <f t="shared" si="7"/>
        <v>8879.3638146248231</v>
      </c>
      <c r="AX45" s="138">
        <f t="shared" si="7"/>
        <v>9196.7945080707887</v>
      </c>
      <c r="AY45" s="138">
        <f t="shared" si="7"/>
        <v>9626.2797994921839</v>
      </c>
      <c r="AZ45" s="138">
        <f t="shared" si="7"/>
        <v>7754.9755325772167</v>
      </c>
      <c r="BA45" s="138">
        <f t="shared" si="7"/>
        <v>5595.5347500013704</v>
      </c>
      <c r="BB45" s="138">
        <f t="shared" si="7"/>
        <v>5568.0404080489488</v>
      </c>
      <c r="BC45" s="138">
        <f t="shared" si="7"/>
        <v>5475.8392235258198</v>
      </c>
      <c r="BD45" s="138">
        <f t="shared" si="7"/>
        <v>5659.6502842081236</v>
      </c>
      <c r="BE45" s="138">
        <f t="shared" si="7"/>
        <v>5870.7276290181053</v>
      </c>
      <c r="BF45" s="138">
        <f t="shared" si="7"/>
        <v>6030.0864290789041</v>
      </c>
      <c r="BG45" s="138">
        <f t="shared" si="7"/>
        <v>6570.4315048607314</v>
      </c>
      <c r="BH45" s="138">
        <f t="shared" si="7"/>
        <v>6750.9130000000005</v>
      </c>
      <c r="BI45" s="138">
        <f t="shared" si="7"/>
        <v>6623.9960046050001</v>
      </c>
      <c r="BJ45" s="138">
        <f t="shared" si="7"/>
        <v>6788.7708489100005</v>
      </c>
      <c r="BK45" s="138">
        <f t="shared" si="7"/>
        <v>7290.4738887753147</v>
      </c>
      <c r="BL45" s="138">
        <f t="shared" si="7"/>
        <v>7229.0433295422672</v>
      </c>
      <c r="BM45" s="138">
        <f t="shared" si="7"/>
        <v>7496.7875480742032</v>
      </c>
      <c r="BN45" s="138">
        <f t="shared" si="7"/>
        <v>7223.1762919586681</v>
      </c>
      <c r="BO45" s="138">
        <f t="shared" si="7"/>
        <v>6546.1577279129015</v>
      </c>
      <c r="BP45" s="138">
        <f t="shared" si="7"/>
        <v>5016.6436447824599</v>
      </c>
      <c r="BQ45" s="138">
        <f t="shared" si="7"/>
        <v>3410.651326137533</v>
      </c>
      <c r="BR45" s="138">
        <f t="shared" si="7"/>
        <v>2773.9850550374172</v>
      </c>
      <c r="BS45" s="138">
        <f t="shared" si="7"/>
        <v>2458.8870452877059</v>
      </c>
      <c r="BT45" s="138">
        <f t="shared" si="7"/>
        <v>2172.7023094668475</v>
      </c>
      <c r="BU45" s="138">
        <f t="shared" si="7"/>
        <v>2096.0922426807028</v>
      </c>
      <c r="BV45" s="138">
        <f t="shared" si="7"/>
        <v>1816.7719123215991</v>
      </c>
      <c r="BW45" s="138">
        <f t="shared" si="7"/>
        <v>2161.1993600335063</v>
      </c>
      <c r="BX45" s="138">
        <f t="shared" si="7"/>
        <v>2165.0599313408097</v>
      </c>
      <c r="BY45" s="138">
        <f t="shared" si="7"/>
        <v>2189.1202350713693</v>
      </c>
      <c r="BZ45" s="138">
        <f t="shared" si="7"/>
        <v>2271.2890850414806</v>
      </c>
      <c r="CA45" s="139">
        <f t="shared" si="7"/>
        <v>2310.3387663948388</v>
      </c>
    </row>
    <row r="46" spans="1:79" x14ac:dyDescent="0.4">
      <c r="A46" s="136"/>
      <c r="B46" s="54" t="s">
        <v>161</v>
      </c>
      <c r="C46" s="220" t="s">
        <v>144</v>
      </c>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v>0</v>
      </c>
      <c r="AI46" s="138">
        <v>0</v>
      </c>
      <c r="AJ46" s="138">
        <v>0</v>
      </c>
      <c r="AK46" s="138">
        <v>0</v>
      </c>
      <c r="AL46" s="138">
        <v>0</v>
      </c>
      <c r="AM46" s="138">
        <v>0</v>
      </c>
      <c r="AN46" s="138">
        <v>0</v>
      </c>
      <c r="AO46" s="138">
        <v>0</v>
      </c>
      <c r="AP46" s="138">
        <v>0</v>
      </c>
      <c r="AQ46" s="138">
        <v>0</v>
      </c>
      <c r="AR46" s="138">
        <v>1.2749999999999999</v>
      </c>
      <c r="AS46" s="138">
        <v>10.731</v>
      </c>
      <c r="AT46" s="138">
        <v>24.417000000000002</v>
      </c>
      <c r="AU46" s="138">
        <v>45.9</v>
      </c>
      <c r="AV46" s="138">
        <v>86.460999999999999</v>
      </c>
      <c r="AW46" s="138">
        <v>112.84399999999999</v>
      </c>
      <c r="AX46" s="138">
        <v>101.313</v>
      </c>
      <c r="AY46" s="138">
        <v>104.523</v>
      </c>
      <c r="AZ46" s="138">
        <v>109.417</v>
      </c>
      <c r="BA46" s="138">
        <v>107.491</v>
      </c>
      <c r="BB46" s="138">
        <v>112.054</v>
      </c>
      <c r="BC46" s="138">
        <v>125.285</v>
      </c>
      <c r="BD46" s="138">
        <v>132.35599999999999</v>
      </c>
      <c r="BE46" s="138">
        <v>148.73699999999999</v>
      </c>
      <c r="BF46" s="138">
        <v>168.34100000000001</v>
      </c>
      <c r="BG46" s="138">
        <v>189.08099999999999</v>
      </c>
      <c r="BH46" s="138">
        <v>209.41499999999999</v>
      </c>
      <c r="BI46" s="138">
        <v>231.1134238570055</v>
      </c>
      <c r="BJ46" s="138">
        <v>259.31581324546704</v>
      </c>
      <c r="BK46" s="138">
        <v>296.238</v>
      </c>
      <c r="BL46" s="138">
        <v>324.96100000000001</v>
      </c>
      <c r="BM46" s="138">
        <v>341.1</v>
      </c>
      <c r="BN46" s="138">
        <v>349.83600000000001</v>
      </c>
      <c r="BO46" s="138">
        <v>325.97800000000001</v>
      </c>
      <c r="BP46" s="138">
        <v>304.01600000000002</v>
      </c>
      <c r="BQ46" s="138">
        <v>285.58</v>
      </c>
      <c r="BR46" s="138">
        <v>271.61900000000003</v>
      </c>
      <c r="BS46" s="138">
        <v>0</v>
      </c>
      <c r="BT46" s="138">
        <v>0</v>
      </c>
      <c r="BU46" s="138">
        <v>0</v>
      </c>
      <c r="BV46" s="138">
        <v>0</v>
      </c>
      <c r="BW46" s="138">
        <v>0</v>
      </c>
      <c r="BX46" s="138">
        <v>0</v>
      </c>
      <c r="BY46" s="138">
        <v>0</v>
      </c>
      <c r="BZ46" s="138">
        <v>0</v>
      </c>
      <c r="CA46" s="139">
        <v>0</v>
      </c>
    </row>
    <row r="47" spans="1:79" x14ac:dyDescent="0.4">
      <c r="A47" s="136"/>
      <c r="B47" s="54" t="s">
        <v>27</v>
      </c>
      <c r="C47" s="220" t="s">
        <v>134</v>
      </c>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v>161.73750043946862</v>
      </c>
      <c r="AI47" s="138">
        <v>181.19930304374824</v>
      </c>
      <c r="AJ47" s="138">
        <v>207.23872922573543</v>
      </c>
      <c r="AK47" s="138">
        <v>229.22300541816915</v>
      </c>
      <c r="AL47" s="138">
        <v>237.82502414359607</v>
      </c>
      <c r="AM47" s="138">
        <v>263.29748759525484</v>
      </c>
      <c r="AN47" s="138">
        <v>280.03659140788017</v>
      </c>
      <c r="AO47" s="138">
        <v>303.19546442134015</v>
      </c>
      <c r="AP47" s="138">
        <v>298.81489967459271</v>
      </c>
      <c r="AQ47" s="138">
        <v>306.83950617311092</v>
      </c>
      <c r="AR47" s="138">
        <v>302.19593117391207</v>
      </c>
      <c r="AS47" s="138">
        <v>317.85822245272215</v>
      </c>
      <c r="AT47" s="138">
        <v>348.66984352187495</v>
      </c>
      <c r="AU47" s="138">
        <v>396.66213285957724</v>
      </c>
      <c r="AV47" s="138">
        <v>399.51533573963235</v>
      </c>
      <c r="AW47" s="138">
        <v>402.25121585872171</v>
      </c>
      <c r="AX47" s="138">
        <v>421.20154669082063</v>
      </c>
      <c r="AY47" s="138">
        <v>436.36725298340411</v>
      </c>
      <c r="AZ47" s="138">
        <v>458.99338593739583</v>
      </c>
      <c r="BA47" s="138">
        <v>461.28420947497807</v>
      </c>
      <c r="BB47" s="138">
        <v>472.51720492423391</v>
      </c>
      <c r="BC47" s="138">
        <v>465.44604660798586</v>
      </c>
      <c r="BD47" s="138">
        <v>456.483</v>
      </c>
      <c r="BE47" s="138">
        <v>465.81517196123633</v>
      </c>
      <c r="BF47" s="138">
        <v>459.86098397608805</v>
      </c>
      <c r="BG47" s="138">
        <v>474.08928444871651</v>
      </c>
      <c r="BH47" s="138">
        <v>464.36799999999999</v>
      </c>
      <c r="BI47" s="138">
        <v>457.05108711905029</v>
      </c>
      <c r="BJ47" s="138">
        <v>449.82467542373149</v>
      </c>
      <c r="BK47" s="138">
        <v>423.07557421483176</v>
      </c>
      <c r="BL47" s="138">
        <v>351.82365625768108</v>
      </c>
      <c r="BM47" s="138">
        <v>356.74274253656409</v>
      </c>
      <c r="BN47" s="138">
        <v>403.58508928024094</v>
      </c>
      <c r="BO47" s="138">
        <v>392.86659263963156</v>
      </c>
      <c r="BP47" s="138">
        <v>389.19540725625791</v>
      </c>
      <c r="BQ47" s="138">
        <v>374.71814512820708</v>
      </c>
      <c r="BR47" s="138">
        <v>367.9651481339838</v>
      </c>
      <c r="BS47" s="138">
        <v>347.0749753290084</v>
      </c>
      <c r="BT47" s="138">
        <v>335.1962539194073</v>
      </c>
      <c r="BU47" s="138">
        <v>327.46552688357474</v>
      </c>
      <c r="BV47" s="138">
        <v>327.50047762258487</v>
      </c>
      <c r="BW47" s="138">
        <v>331.20746287419513</v>
      </c>
      <c r="BX47" s="138">
        <v>332.20464523322624</v>
      </c>
      <c r="BY47" s="138">
        <v>332.68630453095557</v>
      </c>
      <c r="BZ47" s="138">
        <v>333.53530408286537</v>
      </c>
      <c r="CA47" s="139">
        <v>335.62148206796354</v>
      </c>
    </row>
    <row r="48" spans="1:79" ht="25.5" customHeight="1" x14ac:dyDescent="0.4">
      <c r="A48" s="136"/>
      <c r="B48" s="143" t="s">
        <v>258</v>
      </c>
      <c r="C48" s="220" t="s">
        <v>144</v>
      </c>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v>0</v>
      </c>
      <c r="AI48" s="138">
        <v>0</v>
      </c>
      <c r="AJ48" s="138">
        <v>0</v>
      </c>
      <c r="AK48" s="138">
        <v>0</v>
      </c>
      <c r="AL48" s="138">
        <v>0</v>
      </c>
      <c r="AM48" s="138">
        <v>0</v>
      </c>
      <c r="AN48" s="138">
        <v>0</v>
      </c>
      <c r="AO48" s="138">
        <v>0</v>
      </c>
      <c r="AP48" s="138">
        <v>0</v>
      </c>
      <c r="AQ48" s="138">
        <v>0</v>
      </c>
      <c r="AR48" s="138">
        <v>0</v>
      </c>
      <c r="AS48" s="138">
        <v>0</v>
      </c>
      <c r="AT48" s="138">
        <v>0</v>
      </c>
      <c r="AU48" s="138">
        <v>0</v>
      </c>
      <c r="AV48" s="138">
        <v>0</v>
      </c>
      <c r="AW48" s="138">
        <v>0</v>
      </c>
      <c r="AX48" s="138">
        <v>0</v>
      </c>
      <c r="AY48" s="138">
        <v>0</v>
      </c>
      <c r="AZ48" s="138">
        <v>0</v>
      </c>
      <c r="BA48" s="138">
        <v>0</v>
      </c>
      <c r="BB48" s="138">
        <v>0</v>
      </c>
      <c r="BC48" s="138">
        <v>0</v>
      </c>
      <c r="BD48" s="138">
        <v>0</v>
      </c>
      <c r="BE48" s="138">
        <v>0</v>
      </c>
      <c r="BF48" s="138">
        <v>0</v>
      </c>
      <c r="BG48" s="138">
        <v>0</v>
      </c>
      <c r="BH48" s="138">
        <v>0</v>
      </c>
      <c r="BI48" s="138">
        <v>0</v>
      </c>
      <c r="BJ48" s="138">
        <v>0</v>
      </c>
      <c r="BK48" s="138">
        <v>0</v>
      </c>
      <c r="BL48" s="138">
        <v>90.849720650000009</v>
      </c>
      <c r="BM48" s="138">
        <v>106.96880001999999</v>
      </c>
      <c r="BN48" s="138">
        <v>109.92031101000002</v>
      </c>
      <c r="BO48" s="138">
        <v>115.96021940000001</v>
      </c>
      <c r="BP48" s="138">
        <v>110.02752643000001</v>
      </c>
      <c r="BQ48" s="138">
        <v>101.38309716000001</v>
      </c>
      <c r="BR48" s="138">
        <v>15.698963300000001</v>
      </c>
      <c r="BS48" s="138">
        <v>0</v>
      </c>
      <c r="BT48" s="138">
        <v>0</v>
      </c>
      <c r="BU48" s="138">
        <v>0</v>
      </c>
      <c r="BV48" s="138">
        <v>0</v>
      </c>
      <c r="BW48" s="138">
        <v>0</v>
      </c>
      <c r="BX48" s="138">
        <v>0</v>
      </c>
      <c r="BY48" s="138">
        <v>0</v>
      </c>
      <c r="BZ48" s="138">
        <v>0</v>
      </c>
      <c r="CA48" s="139">
        <v>0</v>
      </c>
    </row>
    <row r="49" spans="1:79" x14ac:dyDescent="0.4">
      <c r="A49" s="136"/>
      <c r="B49" s="143" t="s">
        <v>165</v>
      </c>
      <c r="C49" s="220" t="s">
        <v>134</v>
      </c>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v>0</v>
      </c>
      <c r="AI49" s="138">
        <v>0</v>
      </c>
      <c r="AJ49" s="138">
        <v>0</v>
      </c>
      <c r="AK49" s="138">
        <v>0</v>
      </c>
      <c r="AL49" s="138">
        <v>0</v>
      </c>
      <c r="AM49" s="138">
        <v>0</v>
      </c>
      <c r="AN49" s="138">
        <v>0</v>
      </c>
      <c r="AO49" s="138">
        <v>0</v>
      </c>
      <c r="AP49" s="138">
        <v>0</v>
      </c>
      <c r="AQ49" s="138">
        <v>0</v>
      </c>
      <c r="AR49" s="138">
        <v>0</v>
      </c>
      <c r="AS49" s="138">
        <v>0</v>
      </c>
      <c r="AT49" s="138">
        <v>0</v>
      </c>
      <c r="AU49" s="138">
        <v>0</v>
      </c>
      <c r="AV49" s="138">
        <v>0</v>
      </c>
      <c r="AW49" s="138">
        <v>0</v>
      </c>
      <c r="AX49" s="138">
        <v>0</v>
      </c>
      <c r="AY49" s="138">
        <v>0</v>
      </c>
      <c r="AZ49" s="138">
        <v>0</v>
      </c>
      <c r="BA49" s="138">
        <v>0</v>
      </c>
      <c r="BB49" s="138">
        <v>0</v>
      </c>
      <c r="BC49" s="138">
        <v>0</v>
      </c>
      <c r="BD49" s="138">
        <v>0</v>
      </c>
      <c r="BE49" s="138">
        <v>5.2569999999999997</v>
      </c>
      <c r="BF49" s="138">
        <v>5.6630000000000003</v>
      </c>
      <c r="BG49" s="138">
        <v>4.9935427399999996</v>
      </c>
      <c r="BH49" s="138">
        <v>18.285</v>
      </c>
      <c r="BI49" s="138">
        <v>38.134147140000003</v>
      </c>
      <c r="BJ49" s="138">
        <v>40.277408909999998</v>
      </c>
      <c r="BK49" s="138">
        <v>46.931080800000004</v>
      </c>
      <c r="BL49" s="138">
        <v>38.630065660000305</v>
      </c>
      <c r="BM49" s="138">
        <v>48.46444386000001</v>
      </c>
      <c r="BN49" s="138">
        <v>60.721072239999998</v>
      </c>
      <c r="BO49" s="138">
        <v>52.361478550000008</v>
      </c>
      <c r="BP49" s="138">
        <v>56.829980329999998</v>
      </c>
      <c r="BQ49" s="138">
        <v>0.62293946000000011</v>
      </c>
      <c r="BR49" s="138">
        <v>0.20971916999999998</v>
      </c>
      <c r="BS49" s="138">
        <v>0.15176113999999999</v>
      </c>
      <c r="BT49" s="138">
        <v>0</v>
      </c>
      <c r="BU49" s="138">
        <v>0</v>
      </c>
      <c r="BV49" s="138">
        <v>0</v>
      </c>
      <c r="BW49" s="138">
        <v>0</v>
      </c>
      <c r="BX49" s="138">
        <v>0</v>
      </c>
      <c r="BY49" s="138">
        <v>0</v>
      </c>
      <c r="BZ49" s="138">
        <v>0</v>
      </c>
      <c r="CA49" s="139">
        <v>0</v>
      </c>
    </row>
    <row r="50" spans="1:79" x14ac:dyDescent="0.4">
      <c r="A50" s="136"/>
      <c r="B50" s="143" t="s">
        <v>166</v>
      </c>
      <c r="C50" s="220"/>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f>AH51+AH52</f>
        <v>0</v>
      </c>
      <c r="AI50" s="138">
        <f t="shared" ref="AI50:CA50" si="8">AI51+AI52</f>
        <v>0</v>
      </c>
      <c r="AJ50" s="138">
        <f t="shared" si="8"/>
        <v>0</v>
      </c>
      <c r="AK50" s="138">
        <f t="shared" si="8"/>
        <v>0</v>
      </c>
      <c r="AL50" s="138">
        <f t="shared" si="8"/>
        <v>0</v>
      </c>
      <c r="AM50" s="138">
        <f t="shared" si="8"/>
        <v>0</v>
      </c>
      <c r="AN50" s="138">
        <f t="shared" si="8"/>
        <v>0</v>
      </c>
      <c r="AO50" s="138">
        <f t="shared" si="8"/>
        <v>0</v>
      </c>
      <c r="AP50" s="138">
        <f t="shared" si="8"/>
        <v>0</v>
      </c>
      <c r="AQ50" s="138">
        <f t="shared" si="8"/>
        <v>0</v>
      </c>
      <c r="AR50" s="138">
        <f t="shared" si="8"/>
        <v>0</v>
      </c>
      <c r="AS50" s="138">
        <f t="shared" si="8"/>
        <v>0</v>
      </c>
      <c r="AT50" s="138">
        <f t="shared" si="8"/>
        <v>0</v>
      </c>
      <c r="AU50" s="138">
        <f t="shared" si="8"/>
        <v>0</v>
      </c>
      <c r="AV50" s="138">
        <f t="shared" si="8"/>
        <v>0</v>
      </c>
      <c r="AW50" s="138">
        <f t="shared" si="8"/>
        <v>0</v>
      </c>
      <c r="AX50" s="138">
        <f t="shared" si="8"/>
        <v>0</v>
      </c>
      <c r="AY50" s="138">
        <f t="shared" si="8"/>
        <v>0</v>
      </c>
      <c r="AZ50" s="138">
        <f t="shared" si="8"/>
        <v>1951.6384801734266</v>
      </c>
      <c r="BA50" s="138">
        <f t="shared" si="8"/>
        <v>3563.4660000000003</v>
      </c>
      <c r="BB50" s="138">
        <f t="shared" si="8"/>
        <v>3252.6930000000002</v>
      </c>
      <c r="BC50" s="138">
        <f t="shared" si="8"/>
        <v>2970.0860000000002</v>
      </c>
      <c r="BD50" s="138">
        <f t="shared" si="8"/>
        <v>2577.2200000000003</v>
      </c>
      <c r="BE50" s="138">
        <f t="shared" si="8"/>
        <v>2321.5709014073173</v>
      </c>
      <c r="BF50" s="138">
        <f t="shared" si="8"/>
        <v>2334.3028686900002</v>
      </c>
      <c r="BG50" s="138">
        <f t="shared" si="8"/>
        <v>2303.3011110305724</v>
      </c>
      <c r="BH50" s="138">
        <f t="shared" si="8"/>
        <v>2061.6019999999999</v>
      </c>
      <c r="BI50" s="138">
        <f t="shared" si="8"/>
        <v>2287.0807465299326</v>
      </c>
      <c r="BJ50" s="138">
        <f t="shared" si="8"/>
        <v>2427.5737562281042</v>
      </c>
      <c r="BK50" s="138">
        <f t="shared" si="8"/>
        <v>2241.4881393452138</v>
      </c>
      <c r="BL50" s="138">
        <f t="shared" si="8"/>
        <v>2856.8277160099997</v>
      </c>
      <c r="BM50" s="138">
        <f t="shared" si="8"/>
        <v>4684.0175697100003</v>
      </c>
      <c r="BN50" s="138">
        <f t="shared" si="8"/>
        <v>4473.4852258236315</v>
      </c>
      <c r="BO50" s="138">
        <f t="shared" si="8"/>
        <v>4933.9849943699983</v>
      </c>
      <c r="BP50" s="138">
        <f t="shared" si="8"/>
        <v>5169.8070100499999</v>
      </c>
      <c r="BQ50" s="138">
        <f t="shared" si="8"/>
        <v>4338.0295486261903</v>
      </c>
      <c r="BR50" s="138">
        <f t="shared" si="8"/>
        <v>3065.0410876799992</v>
      </c>
      <c r="BS50" s="138">
        <f t="shared" si="8"/>
        <v>2313.51601579</v>
      </c>
      <c r="BT50" s="138">
        <f t="shared" si="8"/>
        <v>1875.4784224599998</v>
      </c>
      <c r="BU50" s="138">
        <f t="shared" si="8"/>
        <v>1666.9844684099987</v>
      </c>
      <c r="BV50" s="138">
        <f t="shared" si="8"/>
        <v>1289.174310268173</v>
      </c>
      <c r="BW50" s="138">
        <f t="shared" si="8"/>
        <v>2393.1234699976894</v>
      </c>
      <c r="BX50" s="138">
        <f t="shared" si="8"/>
        <v>2508.4907227721064</v>
      </c>
      <c r="BY50" s="138">
        <f t="shared" si="8"/>
        <v>2569.058114911591</v>
      </c>
      <c r="BZ50" s="138">
        <f t="shared" si="8"/>
        <v>2621.3376974382477</v>
      </c>
      <c r="CA50" s="139">
        <f t="shared" si="8"/>
        <v>2657.5914419674928</v>
      </c>
    </row>
    <row r="51" spans="1:79" x14ac:dyDescent="0.4">
      <c r="A51" s="136"/>
      <c r="B51" s="64" t="s">
        <v>141</v>
      </c>
      <c r="C51" s="220" t="s">
        <v>137</v>
      </c>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v>0</v>
      </c>
      <c r="AI51" s="138">
        <v>0</v>
      </c>
      <c r="AJ51" s="138">
        <v>0</v>
      </c>
      <c r="AK51" s="138">
        <v>0</v>
      </c>
      <c r="AL51" s="138">
        <v>0</v>
      </c>
      <c r="AM51" s="138">
        <v>0</v>
      </c>
      <c r="AN51" s="138">
        <v>0</v>
      </c>
      <c r="AO51" s="138">
        <v>0</v>
      </c>
      <c r="AP51" s="138">
        <v>0</v>
      </c>
      <c r="AQ51" s="138">
        <v>0</v>
      </c>
      <c r="AR51" s="138">
        <v>0</v>
      </c>
      <c r="AS51" s="138">
        <v>0</v>
      </c>
      <c r="AT51" s="138">
        <v>0</v>
      </c>
      <c r="AU51" s="138">
        <v>0</v>
      </c>
      <c r="AV51" s="138">
        <v>0</v>
      </c>
      <c r="AW51" s="138">
        <v>0</v>
      </c>
      <c r="AX51" s="138">
        <v>0</v>
      </c>
      <c r="AY51" s="138">
        <v>0</v>
      </c>
      <c r="AZ51" s="138">
        <v>332.70800000000008</v>
      </c>
      <c r="BA51" s="138">
        <v>475.00800000000004</v>
      </c>
      <c r="BB51" s="138">
        <v>474.24400000000003</v>
      </c>
      <c r="BC51" s="138">
        <v>459.01900000000001</v>
      </c>
      <c r="BD51" s="138">
        <v>446.95400000000001</v>
      </c>
      <c r="BE51" s="138">
        <v>469.76190140731705</v>
      </c>
      <c r="BF51" s="138">
        <v>518.64773074999994</v>
      </c>
      <c r="BG51" s="138">
        <v>507.20891397539998</v>
      </c>
      <c r="BH51" s="138">
        <v>445.23599999999999</v>
      </c>
      <c r="BI51" s="138">
        <v>486.24370455000002</v>
      </c>
      <c r="BJ51" s="138">
        <v>477.92547793</v>
      </c>
      <c r="BK51" s="138">
        <v>424.03039473491737</v>
      </c>
      <c r="BL51" s="138">
        <v>727.70019646000003</v>
      </c>
      <c r="BM51" s="138">
        <v>1088.6921164999999</v>
      </c>
      <c r="BN51" s="138">
        <v>801.16036899012533</v>
      </c>
      <c r="BO51" s="138">
        <v>749.87685299999998</v>
      </c>
      <c r="BP51" s="138">
        <v>662.33543288999988</v>
      </c>
      <c r="BQ51" s="138">
        <v>526.70929591000004</v>
      </c>
      <c r="BR51" s="138">
        <v>369.21073870999999</v>
      </c>
      <c r="BS51" s="138">
        <v>309.89859552000007</v>
      </c>
      <c r="BT51" s="138">
        <v>264.26859475999998</v>
      </c>
      <c r="BU51" s="138">
        <v>224.26502880999996</v>
      </c>
      <c r="BV51" s="138">
        <v>162.81771553482551</v>
      </c>
      <c r="BW51" s="138">
        <v>300.8610897805782</v>
      </c>
      <c r="BX51" s="138">
        <v>328.79574088563805</v>
      </c>
      <c r="BY51" s="138">
        <v>329.36311381675904</v>
      </c>
      <c r="BZ51" s="138">
        <v>343.10820700017791</v>
      </c>
      <c r="CA51" s="139">
        <v>341.93447457711386</v>
      </c>
    </row>
    <row r="52" spans="1:79" x14ac:dyDescent="0.4">
      <c r="A52" s="136"/>
      <c r="B52" s="64" t="s">
        <v>253</v>
      </c>
      <c r="C52" s="220" t="s">
        <v>144</v>
      </c>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v>0</v>
      </c>
      <c r="AI52" s="138">
        <v>0</v>
      </c>
      <c r="AJ52" s="138">
        <v>0</v>
      </c>
      <c r="AK52" s="138">
        <v>0</v>
      </c>
      <c r="AL52" s="138">
        <v>0</v>
      </c>
      <c r="AM52" s="138">
        <v>0</v>
      </c>
      <c r="AN52" s="138">
        <v>0</v>
      </c>
      <c r="AO52" s="138">
        <v>0</v>
      </c>
      <c r="AP52" s="138">
        <v>0</v>
      </c>
      <c r="AQ52" s="138">
        <v>0</v>
      </c>
      <c r="AR52" s="138">
        <v>0</v>
      </c>
      <c r="AS52" s="138">
        <v>0</v>
      </c>
      <c r="AT52" s="138">
        <v>0</v>
      </c>
      <c r="AU52" s="138">
        <v>0</v>
      </c>
      <c r="AV52" s="138">
        <v>0</v>
      </c>
      <c r="AW52" s="138">
        <v>0</v>
      </c>
      <c r="AX52" s="138">
        <v>0</v>
      </c>
      <c r="AY52" s="138">
        <v>0</v>
      </c>
      <c r="AZ52" s="138">
        <v>1618.9304801734265</v>
      </c>
      <c r="BA52" s="138">
        <v>3088.4580000000001</v>
      </c>
      <c r="BB52" s="138">
        <v>2778.4490000000001</v>
      </c>
      <c r="BC52" s="138">
        <v>2511.067</v>
      </c>
      <c r="BD52" s="138">
        <v>2130.2660000000001</v>
      </c>
      <c r="BE52" s="138">
        <v>1851.8090000000002</v>
      </c>
      <c r="BF52" s="138">
        <v>1815.6551379400003</v>
      </c>
      <c r="BG52" s="138">
        <v>1796.0921970551724</v>
      </c>
      <c r="BH52" s="138">
        <v>1616.366</v>
      </c>
      <c r="BI52" s="138">
        <v>1800.8370419799328</v>
      </c>
      <c r="BJ52" s="138">
        <v>1949.6482782981043</v>
      </c>
      <c r="BK52" s="138">
        <v>1817.4577446102965</v>
      </c>
      <c r="BL52" s="138">
        <v>2129.1275195499998</v>
      </c>
      <c r="BM52" s="138">
        <v>3595.32545321</v>
      </c>
      <c r="BN52" s="138">
        <v>3672.3248568335066</v>
      </c>
      <c r="BO52" s="138">
        <v>4184.1081413699985</v>
      </c>
      <c r="BP52" s="138">
        <v>4507.4715771600004</v>
      </c>
      <c r="BQ52" s="138">
        <v>3811.3202527161902</v>
      </c>
      <c r="BR52" s="138">
        <v>2695.8303489699992</v>
      </c>
      <c r="BS52" s="138">
        <v>2003.6174202700001</v>
      </c>
      <c r="BT52" s="138">
        <v>1611.2098276999998</v>
      </c>
      <c r="BU52" s="138">
        <v>1442.7194395999989</v>
      </c>
      <c r="BV52" s="138">
        <v>1126.3565947333475</v>
      </c>
      <c r="BW52" s="138">
        <v>2092.2623802171111</v>
      </c>
      <c r="BX52" s="138">
        <v>2179.6949818864682</v>
      </c>
      <c r="BY52" s="138">
        <v>2239.6950010948322</v>
      </c>
      <c r="BZ52" s="138">
        <v>2278.2294904380697</v>
      </c>
      <c r="CA52" s="139">
        <v>2315.6569673903787</v>
      </c>
    </row>
    <row r="53" spans="1:79" ht="26.25" customHeight="1" x14ac:dyDescent="0.4">
      <c r="A53" s="136"/>
      <c r="B53" s="54" t="s">
        <v>167</v>
      </c>
      <c r="C53" s="220" t="s">
        <v>137</v>
      </c>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v>105</v>
      </c>
      <c r="AI53" s="138">
        <v>125</v>
      </c>
      <c r="AJ53" s="138">
        <v>149</v>
      </c>
      <c r="AK53" s="138">
        <v>158</v>
      </c>
      <c r="AL53" s="138">
        <v>152</v>
      </c>
      <c r="AM53" s="138">
        <v>141</v>
      </c>
      <c r="AN53" s="138">
        <v>161</v>
      </c>
      <c r="AO53" s="138">
        <v>164</v>
      </c>
      <c r="AP53" s="138">
        <v>168.30699999999999</v>
      </c>
      <c r="AQ53" s="138">
        <v>50.746000000000002</v>
      </c>
      <c r="AR53" s="138">
        <v>26.87</v>
      </c>
      <c r="AS53" s="138">
        <v>30.309000000000001</v>
      </c>
      <c r="AT53" s="138">
        <v>33.664999999999999</v>
      </c>
      <c r="AU53" s="138">
        <v>30.951000000000001</v>
      </c>
      <c r="AV53" s="138">
        <v>31.5</v>
      </c>
      <c r="AW53" s="138">
        <v>33</v>
      </c>
      <c r="AX53" s="138">
        <v>27</v>
      </c>
      <c r="AY53" s="138">
        <v>28.556999999999999</v>
      </c>
      <c r="AZ53" s="138">
        <v>32.725000000000001</v>
      </c>
      <c r="BA53" s="138">
        <v>35.762999999999998</v>
      </c>
      <c r="BB53" s="138">
        <v>38.264000000000003</v>
      </c>
      <c r="BC53" s="138">
        <v>38.268000000000001</v>
      </c>
      <c r="BD53" s="138">
        <v>44.713000000000001</v>
      </c>
      <c r="BE53" s="138">
        <v>55.794706500000004</v>
      </c>
      <c r="BF53" s="138">
        <v>68.735896129999986</v>
      </c>
      <c r="BG53" s="138">
        <v>127.61983736719999</v>
      </c>
      <c r="BH53" s="138">
        <v>149.76499999999999</v>
      </c>
      <c r="BI53" s="138">
        <v>163.62538309999999</v>
      </c>
      <c r="BJ53" s="138">
        <v>175.38975154999997</v>
      </c>
      <c r="BK53" s="138">
        <v>246.68661228606564</v>
      </c>
      <c r="BL53" s="138">
        <v>320.89652102000002</v>
      </c>
      <c r="BM53" s="138">
        <v>344.51753750999995</v>
      </c>
      <c r="BN53" s="138">
        <v>343.25488572749998</v>
      </c>
      <c r="BO53" s="138">
        <v>365.53661895000005</v>
      </c>
      <c r="BP53" s="138">
        <v>395.77258469999998</v>
      </c>
      <c r="BQ53" s="138">
        <v>399.99203899000008</v>
      </c>
      <c r="BR53" s="138">
        <v>416.55604172</v>
      </c>
      <c r="BS53" s="138">
        <v>441.36019572999982</v>
      </c>
      <c r="BT53" s="138">
        <v>437.16954765999998</v>
      </c>
      <c r="BU53" s="138">
        <v>427.42290979000001</v>
      </c>
      <c r="BV53" s="138">
        <v>429.31618218760644</v>
      </c>
      <c r="BW53" s="138">
        <v>447.7378758448649</v>
      </c>
      <c r="BX53" s="138">
        <v>463.53776395181757</v>
      </c>
      <c r="BY53" s="138">
        <v>479.76980248241154</v>
      </c>
      <c r="BZ53" s="138">
        <v>493.39091545174068</v>
      </c>
      <c r="CA53" s="139">
        <v>509.24893945213807</v>
      </c>
    </row>
    <row r="54" spans="1:79" x14ac:dyDescent="0.4">
      <c r="A54" s="136"/>
      <c r="B54" s="54" t="s">
        <v>168</v>
      </c>
      <c r="C54" s="220" t="s">
        <v>137</v>
      </c>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v>16</v>
      </c>
      <c r="AI54" s="138">
        <v>16</v>
      </c>
      <c r="AJ54" s="138">
        <v>16</v>
      </c>
      <c r="AK54" s="138">
        <v>16</v>
      </c>
      <c r="AL54" s="138">
        <v>16</v>
      </c>
      <c r="AM54" s="138">
        <v>17</v>
      </c>
      <c r="AN54" s="138">
        <v>18</v>
      </c>
      <c r="AO54" s="138">
        <v>17</v>
      </c>
      <c r="AP54" s="138">
        <v>14</v>
      </c>
      <c r="AQ54" s="138">
        <v>0.434</v>
      </c>
      <c r="AR54" s="138">
        <v>0</v>
      </c>
      <c r="AS54" s="138">
        <v>0</v>
      </c>
      <c r="AT54" s="138">
        <v>0</v>
      </c>
      <c r="AU54" s="138">
        <v>0</v>
      </c>
      <c r="AV54" s="138">
        <v>0</v>
      </c>
      <c r="AW54" s="138">
        <v>0</v>
      </c>
      <c r="AX54" s="138">
        <v>0</v>
      </c>
      <c r="AY54" s="138">
        <v>0</v>
      </c>
      <c r="AZ54" s="138">
        <v>0</v>
      </c>
      <c r="BA54" s="138">
        <v>0</v>
      </c>
      <c r="BB54" s="138">
        <v>0</v>
      </c>
      <c r="BC54" s="138">
        <v>0</v>
      </c>
      <c r="BD54" s="138">
        <v>0</v>
      </c>
      <c r="BE54" s="138">
        <v>0</v>
      </c>
      <c r="BF54" s="138">
        <v>0</v>
      </c>
      <c r="BG54" s="138">
        <v>0</v>
      </c>
      <c r="BH54" s="138">
        <v>0</v>
      </c>
      <c r="BI54" s="138">
        <v>0</v>
      </c>
      <c r="BJ54" s="138">
        <v>0</v>
      </c>
      <c r="BK54" s="138">
        <v>0</v>
      </c>
      <c r="BL54" s="138">
        <v>0</v>
      </c>
      <c r="BM54" s="138">
        <v>0</v>
      </c>
      <c r="BN54" s="138">
        <v>0</v>
      </c>
      <c r="BO54" s="138">
        <v>0</v>
      </c>
      <c r="BP54" s="138">
        <v>0</v>
      </c>
      <c r="BQ54" s="138">
        <v>0</v>
      </c>
      <c r="BR54" s="138">
        <v>0</v>
      </c>
      <c r="BS54" s="138">
        <v>0</v>
      </c>
      <c r="BT54" s="138">
        <v>0</v>
      </c>
      <c r="BU54" s="138">
        <v>0</v>
      </c>
      <c r="BV54" s="138">
        <v>0</v>
      </c>
      <c r="BW54" s="138">
        <v>0</v>
      </c>
      <c r="BX54" s="138">
        <v>0</v>
      </c>
      <c r="BY54" s="138">
        <v>0</v>
      </c>
      <c r="BZ54" s="138">
        <v>0</v>
      </c>
      <c r="CA54" s="139">
        <v>0</v>
      </c>
    </row>
    <row r="55" spans="1:79" x14ac:dyDescent="0.4">
      <c r="A55" s="136"/>
      <c r="B55" s="54" t="s">
        <v>244</v>
      </c>
      <c r="C55" s="220" t="s">
        <v>134</v>
      </c>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v>37.898503071731419</v>
      </c>
      <c r="AI55" s="138">
        <v>64.855703618254054</v>
      </c>
      <c r="AJ55" s="138">
        <v>96.569209265311542</v>
      </c>
      <c r="AK55" s="138">
        <v>127.84580671123882</v>
      </c>
      <c r="AL55" s="138">
        <v>169.68592537968243</v>
      </c>
      <c r="AM55" s="138">
        <v>214.43796792257592</v>
      </c>
      <c r="AN55" s="138">
        <v>245.28870869995595</v>
      </c>
      <c r="AO55" s="138">
        <v>282.49343254041281</v>
      </c>
      <c r="AP55" s="138">
        <v>335.26923366467042</v>
      </c>
      <c r="AQ55" s="138">
        <v>380.55923785764566</v>
      </c>
      <c r="AR55" s="138">
        <v>421.4691414374301</v>
      </c>
      <c r="AS55" s="138">
        <v>470.12556674757064</v>
      </c>
      <c r="AT55" s="138">
        <v>529.02542592395196</v>
      </c>
      <c r="AU55" s="138">
        <v>628.73314831467371</v>
      </c>
      <c r="AV55" s="138">
        <v>40.441304458882144</v>
      </c>
      <c r="AW55" s="138">
        <v>0</v>
      </c>
      <c r="AX55" s="138">
        <v>0</v>
      </c>
      <c r="AY55" s="138">
        <v>0</v>
      </c>
      <c r="AZ55" s="138">
        <v>0</v>
      </c>
      <c r="BA55" s="138">
        <v>0</v>
      </c>
      <c r="BB55" s="138">
        <v>0</v>
      </c>
      <c r="BC55" s="138">
        <v>0</v>
      </c>
      <c r="BD55" s="138">
        <v>0</v>
      </c>
      <c r="BE55" s="138">
        <v>0</v>
      </c>
      <c r="BF55" s="138">
        <v>0</v>
      </c>
      <c r="BG55" s="138">
        <v>0</v>
      </c>
      <c r="BH55" s="138">
        <v>0</v>
      </c>
      <c r="BI55" s="138">
        <v>0</v>
      </c>
      <c r="BJ55" s="138">
        <v>0</v>
      </c>
      <c r="BK55" s="138">
        <v>0</v>
      </c>
      <c r="BL55" s="138">
        <v>0</v>
      </c>
      <c r="BM55" s="138">
        <v>0</v>
      </c>
      <c r="BN55" s="138">
        <v>0</v>
      </c>
      <c r="BO55" s="138">
        <v>0</v>
      </c>
      <c r="BP55" s="138">
        <v>0</v>
      </c>
      <c r="BQ55" s="138">
        <v>0</v>
      </c>
      <c r="BR55" s="138">
        <v>0</v>
      </c>
      <c r="BS55" s="138">
        <v>0</v>
      </c>
      <c r="BT55" s="138">
        <v>0</v>
      </c>
      <c r="BU55" s="138">
        <v>0</v>
      </c>
      <c r="BV55" s="138">
        <v>0</v>
      </c>
      <c r="BW55" s="138">
        <v>0</v>
      </c>
      <c r="BX55" s="138">
        <v>0</v>
      </c>
      <c r="BY55" s="138">
        <v>0</v>
      </c>
      <c r="BZ55" s="138">
        <v>0</v>
      </c>
      <c r="CA55" s="139">
        <v>0</v>
      </c>
    </row>
    <row r="56" spans="1:79" x14ac:dyDescent="0.4">
      <c r="A56" s="136"/>
      <c r="B56" s="54" t="s">
        <v>259</v>
      </c>
      <c r="C56" s="220" t="s">
        <v>134</v>
      </c>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v>0</v>
      </c>
      <c r="AI56" s="138">
        <v>0</v>
      </c>
      <c r="AJ56" s="138">
        <v>0</v>
      </c>
      <c r="AK56" s="138">
        <v>0</v>
      </c>
      <c r="AL56" s="138">
        <v>0</v>
      </c>
      <c r="AM56" s="138">
        <v>0</v>
      </c>
      <c r="AN56" s="138">
        <v>0</v>
      </c>
      <c r="AO56" s="138">
        <v>0</v>
      </c>
      <c r="AP56" s="138">
        <v>0</v>
      </c>
      <c r="AQ56" s="138">
        <v>0</v>
      </c>
      <c r="AR56" s="138">
        <v>0</v>
      </c>
      <c r="AS56" s="138">
        <v>0</v>
      </c>
      <c r="AT56" s="138">
        <v>0</v>
      </c>
      <c r="AU56" s="138">
        <v>0</v>
      </c>
      <c r="AV56" s="138">
        <v>0</v>
      </c>
      <c r="AW56" s="138">
        <v>0</v>
      </c>
      <c r="AX56" s="138">
        <v>0</v>
      </c>
      <c r="AY56" s="138">
        <v>0</v>
      </c>
      <c r="AZ56" s="138">
        <v>0</v>
      </c>
      <c r="BA56" s="138">
        <v>0</v>
      </c>
      <c r="BB56" s="138">
        <v>0</v>
      </c>
      <c r="BC56" s="138">
        <v>0.56699999999999995</v>
      </c>
      <c r="BD56" s="138">
        <v>42.750999999999998</v>
      </c>
      <c r="BE56" s="138">
        <v>82</v>
      </c>
      <c r="BF56" s="138">
        <v>180.13019312</v>
      </c>
      <c r="BG56" s="138">
        <v>139.34738139999999</v>
      </c>
      <c r="BH56" s="138">
        <v>87.293999999999997</v>
      </c>
      <c r="BI56" s="138">
        <v>71.74855457999999</v>
      </c>
      <c r="BJ56" s="138">
        <v>86.415832980000019</v>
      </c>
      <c r="BK56" s="138">
        <v>109.97339909</v>
      </c>
      <c r="BL56" s="138">
        <v>112.23410000000001</v>
      </c>
      <c r="BM56" s="138">
        <v>115.10395912999999</v>
      </c>
      <c r="BN56" s="138">
        <v>138.13980000000001</v>
      </c>
      <c r="BO56" s="138">
        <v>47.019696670000002</v>
      </c>
      <c r="BP56" s="138">
        <v>1.39356865</v>
      </c>
      <c r="BQ56" s="138">
        <v>0.86930000000000007</v>
      </c>
      <c r="BR56" s="138">
        <v>0.41239731999999996</v>
      </c>
      <c r="BS56" s="138">
        <v>9.3574789999999977E-2</v>
      </c>
      <c r="BT56" s="138">
        <v>2.7997579999999994E-2</v>
      </c>
      <c r="BU56" s="138">
        <v>3.2353730000000004E-2</v>
      </c>
      <c r="BV56" s="138">
        <v>0</v>
      </c>
      <c r="BW56" s="138">
        <v>0</v>
      </c>
      <c r="BX56" s="138">
        <v>0</v>
      </c>
      <c r="BY56" s="138">
        <v>0</v>
      </c>
      <c r="BZ56" s="138">
        <v>0</v>
      </c>
      <c r="CA56" s="139">
        <v>0</v>
      </c>
    </row>
    <row r="57" spans="1:79" x14ac:dyDescent="0.4">
      <c r="A57" s="136"/>
      <c r="B57" s="54" t="s">
        <v>171</v>
      </c>
      <c r="C57" s="220" t="s">
        <v>134</v>
      </c>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v>0</v>
      </c>
      <c r="AI57" s="138">
        <v>0</v>
      </c>
      <c r="AJ57" s="138">
        <v>0</v>
      </c>
      <c r="AK57" s="138">
        <v>0</v>
      </c>
      <c r="AL57" s="138">
        <v>0</v>
      </c>
      <c r="AM57" s="138">
        <v>0</v>
      </c>
      <c r="AN57" s="138">
        <v>0</v>
      </c>
      <c r="AO57" s="138">
        <v>0</v>
      </c>
      <c r="AP57" s="138">
        <v>0</v>
      </c>
      <c r="AQ57" s="138">
        <v>0</v>
      </c>
      <c r="AR57" s="138">
        <v>0</v>
      </c>
      <c r="AS57" s="138">
        <v>0</v>
      </c>
      <c r="AT57" s="138">
        <v>0</v>
      </c>
      <c r="AU57" s="138">
        <v>0</v>
      </c>
      <c r="AV57" s="138">
        <v>0</v>
      </c>
      <c r="AW57" s="138">
        <v>0</v>
      </c>
      <c r="AX57" s="138">
        <v>0</v>
      </c>
      <c r="AY57" s="138">
        <v>0</v>
      </c>
      <c r="AZ57" s="138">
        <v>0</v>
      </c>
      <c r="BA57" s="138">
        <v>0</v>
      </c>
      <c r="BB57" s="138">
        <v>0</v>
      </c>
      <c r="BC57" s="138">
        <v>0</v>
      </c>
      <c r="BD57" s="138">
        <v>0</v>
      </c>
      <c r="BE57" s="138">
        <v>0</v>
      </c>
      <c r="BF57" s="138">
        <v>0</v>
      </c>
      <c r="BG57" s="138">
        <v>0</v>
      </c>
      <c r="BH57" s="138">
        <v>0</v>
      </c>
      <c r="BI57" s="138">
        <v>0</v>
      </c>
      <c r="BJ57" s="138">
        <v>0</v>
      </c>
      <c r="BK57" s="138">
        <v>0</v>
      </c>
      <c r="BL57" s="138">
        <v>0</v>
      </c>
      <c r="BM57" s="138">
        <v>0</v>
      </c>
      <c r="BN57" s="138">
        <v>0</v>
      </c>
      <c r="BO57" s="138">
        <v>5.1059946700000003</v>
      </c>
      <c r="BP57" s="138">
        <v>18.281430299999997</v>
      </c>
      <c r="BQ57" s="138">
        <v>32.793243410000002</v>
      </c>
      <c r="BR57" s="138">
        <v>31.126738449999994</v>
      </c>
      <c r="BS57" s="138">
        <v>22.156157419999996</v>
      </c>
      <c r="BT57" s="138">
        <v>20.333625230000003</v>
      </c>
      <c r="BU57" s="138">
        <v>14.29373391</v>
      </c>
      <c r="BV57" s="138">
        <v>12.715927000000001</v>
      </c>
      <c r="BW57" s="138">
        <v>11.126143000000001</v>
      </c>
      <c r="BX57" s="138">
        <v>11.465090999999999</v>
      </c>
      <c r="BY57" s="138">
        <v>6.3175420000000004</v>
      </c>
      <c r="BZ57" s="138">
        <v>0</v>
      </c>
      <c r="CA57" s="139">
        <v>0</v>
      </c>
    </row>
    <row r="58" spans="1:79" ht="26.25" customHeight="1" x14ac:dyDescent="0.4">
      <c r="A58" s="136"/>
      <c r="B58" s="146" t="s">
        <v>176</v>
      </c>
      <c r="C58" s="220" t="s">
        <v>134</v>
      </c>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v>145.66823881438239</v>
      </c>
      <c r="BR58" s="138">
        <v>1436.2081898445697</v>
      </c>
      <c r="BS58" s="138">
        <v>2723.0163881055282</v>
      </c>
      <c r="BT58" s="138">
        <v>4480.8878862568699</v>
      </c>
      <c r="BU58" s="138">
        <v>7228.4146524454936</v>
      </c>
      <c r="BV58" s="138">
        <v>9100.0991697943282</v>
      </c>
      <c r="BW58" s="138">
        <v>11137.111391083883</v>
      </c>
      <c r="BX58" s="138">
        <v>12627.559321197699</v>
      </c>
      <c r="BY58" s="138">
        <v>13722.707458119035</v>
      </c>
      <c r="BZ58" s="138">
        <v>14857.343118400377</v>
      </c>
      <c r="CA58" s="139">
        <v>16280.176616454502</v>
      </c>
    </row>
    <row r="59" spans="1:79" x14ac:dyDescent="0.4">
      <c r="A59" s="136"/>
      <c r="B59" s="54" t="s">
        <v>178</v>
      </c>
      <c r="C59" s="220" t="s">
        <v>134</v>
      </c>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v>0</v>
      </c>
      <c r="AI59" s="138">
        <v>0</v>
      </c>
      <c r="AJ59" s="138">
        <v>0</v>
      </c>
      <c r="AK59" s="138">
        <v>0</v>
      </c>
      <c r="AL59" s="138">
        <v>0</v>
      </c>
      <c r="AM59" s="138">
        <v>0</v>
      </c>
      <c r="AN59" s="138">
        <v>0</v>
      </c>
      <c r="AO59" s="138">
        <v>0</v>
      </c>
      <c r="AP59" s="138">
        <v>0</v>
      </c>
      <c r="AQ59" s="138">
        <v>0</v>
      </c>
      <c r="AR59" s="138">
        <v>0</v>
      </c>
      <c r="AS59" s="138">
        <v>0</v>
      </c>
      <c r="AT59" s="138">
        <v>0</v>
      </c>
      <c r="AU59" s="138">
        <v>0</v>
      </c>
      <c r="AV59" s="138">
        <v>0</v>
      </c>
      <c r="AW59" s="138">
        <v>0</v>
      </c>
      <c r="AX59" s="138">
        <v>0</v>
      </c>
      <c r="AY59" s="138">
        <v>0</v>
      </c>
      <c r="AZ59" s="138">
        <v>0</v>
      </c>
      <c r="BA59" s="138">
        <v>0</v>
      </c>
      <c r="BB59" s="138">
        <v>0</v>
      </c>
      <c r="BC59" s="138">
        <v>0</v>
      </c>
      <c r="BD59" s="138">
        <v>0</v>
      </c>
      <c r="BE59" s="138">
        <v>0</v>
      </c>
      <c r="BF59" s="138">
        <v>0</v>
      </c>
      <c r="BG59" s="138">
        <v>0</v>
      </c>
      <c r="BH59" s="138">
        <v>0</v>
      </c>
      <c r="BI59" s="138">
        <v>0</v>
      </c>
      <c r="BJ59" s="138">
        <v>0</v>
      </c>
      <c r="BK59" s="138">
        <v>0</v>
      </c>
      <c r="BL59" s="138">
        <v>55.084215560000004</v>
      </c>
      <c r="BM59" s="138">
        <v>63.075896640000003</v>
      </c>
      <c r="BN59" s="138">
        <v>61.896868359999999</v>
      </c>
      <c r="BO59" s="138">
        <v>39.035515199999999</v>
      </c>
      <c r="BP59" s="138">
        <v>27.879101479999999</v>
      </c>
      <c r="BQ59" s="138">
        <v>25.215089500000001</v>
      </c>
      <c r="BR59" s="138">
        <v>4.0992899999999999</v>
      </c>
      <c r="BS59" s="138">
        <v>0</v>
      </c>
      <c r="BT59" s="138">
        <v>0</v>
      </c>
      <c r="BU59" s="138">
        <v>0</v>
      </c>
      <c r="BV59" s="138">
        <v>0</v>
      </c>
      <c r="BW59" s="138">
        <v>0</v>
      </c>
      <c r="BX59" s="138">
        <v>0</v>
      </c>
      <c r="BY59" s="138">
        <v>0</v>
      </c>
      <c r="BZ59" s="138">
        <v>0</v>
      </c>
      <c r="CA59" s="139">
        <v>0</v>
      </c>
    </row>
    <row r="60" spans="1:79" x14ac:dyDescent="0.4">
      <c r="A60" s="136"/>
      <c r="B60" s="54" t="s">
        <v>180</v>
      </c>
      <c r="C60" s="220" t="s">
        <v>134</v>
      </c>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v>65.063615077455893</v>
      </c>
      <c r="AI60" s="138">
        <v>79.479739700042487</v>
      </c>
      <c r="AJ60" s="138">
        <v>99.580834840251342</v>
      </c>
      <c r="AK60" s="138">
        <v>118.59112985115947</v>
      </c>
      <c r="AL60" s="138">
        <v>139.73920084720251</v>
      </c>
      <c r="AM60" s="138">
        <v>164.50313614077683</v>
      </c>
      <c r="AN60" s="138">
        <v>212.71284119727849</v>
      </c>
      <c r="AO60" s="138">
        <v>238.91816166157855</v>
      </c>
      <c r="AP60" s="138">
        <v>254.25078624505122</v>
      </c>
      <c r="AQ60" s="138">
        <v>261.22874343482823</v>
      </c>
      <c r="AR60" s="138">
        <v>277.40848838548044</v>
      </c>
      <c r="AS60" s="138">
        <v>301.45498962625896</v>
      </c>
      <c r="AT60" s="138">
        <v>371.69112573456874</v>
      </c>
      <c r="AU60" s="138">
        <v>518.375122512399</v>
      </c>
      <c r="AV60" s="138">
        <v>547.65025616051685</v>
      </c>
      <c r="AW60" s="138">
        <v>599.38952382356536</v>
      </c>
      <c r="AX60" s="138">
        <v>668.19973532569691</v>
      </c>
      <c r="AY60" s="138">
        <v>709.36948030254121</v>
      </c>
      <c r="AZ60" s="138">
        <v>801.06839642781028</v>
      </c>
      <c r="BA60" s="138">
        <v>862.44303435481982</v>
      </c>
      <c r="BB60" s="138">
        <v>840.04033176203689</v>
      </c>
      <c r="BC60" s="138">
        <v>861.99389255607184</v>
      </c>
      <c r="BD60" s="138">
        <v>851.15599999999995</v>
      </c>
      <c r="BE60" s="138">
        <v>874.17398603512197</v>
      </c>
      <c r="BF60" s="138">
        <v>794.99319101826757</v>
      </c>
      <c r="BG60" s="138">
        <v>766.14312936370834</v>
      </c>
      <c r="BH60" s="138">
        <v>794.12099999999998</v>
      </c>
      <c r="BI60" s="138">
        <v>771.95111937118725</v>
      </c>
      <c r="BJ60" s="138">
        <v>768.33523924275994</v>
      </c>
      <c r="BK60" s="138">
        <v>697.57744277639608</v>
      </c>
      <c r="BL60" s="138">
        <v>711.89560463857492</v>
      </c>
      <c r="BM60" s="138">
        <v>723.31083959144485</v>
      </c>
      <c r="BN60" s="138">
        <v>718.27939070806326</v>
      </c>
      <c r="BO60" s="138">
        <v>711.3639340066137</v>
      </c>
      <c r="BP60" s="138">
        <v>727.39818972298963</v>
      </c>
      <c r="BQ60" s="138">
        <v>715.05321305721429</v>
      </c>
      <c r="BR60" s="138">
        <v>596.85802620084485</v>
      </c>
      <c r="BS60" s="138">
        <v>341.39509716401932</v>
      </c>
      <c r="BT60" s="138">
        <v>117.04904022016778</v>
      </c>
      <c r="BU60" s="138">
        <v>15.111409630934746</v>
      </c>
      <c r="BV60" s="138">
        <v>1.4349161521113301</v>
      </c>
      <c r="BW60" s="138">
        <v>3.95279817538962E-21</v>
      </c>
      <c r="BX60" s="138">
        <v>-1.6491165390299602E-21</v>
      </c>
      <c r="BY60" s="138">
        <v>0</v>
      </c>
      <c r="BZ60" s="138">
        <v>0</v>
      </c>
      <c r="CA60" s="139">
        <v>0</v>
      </c>
    </row>
    <row r="61" spans="1:79" x14ac:dyDescent="0.4">
      <c r="A61" s="136"/>
      <c r="B61" s="54" t="s">
        <v>260</v>
      </c>
      <c r="C61" s="220" t="s">
        <v>144</v>
      </c>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v>23.742129412884193</v>
      </c>
      <c r="AR61" s="138">
        <v>124.55443691978304</v>
      </c>
      <c r="AS61" s="138">
        <v>107.73044960785994</v>
      </c>
      <c r="AT61" s="138">
        <v>126.97640117994101</v>
      </c>
      <c r="AU61" s="138">
        <v>172.18</v>
      </c>
      <c r="AV61" s="138">
        <v>172.37799999999999</v>
      </c>
      <c r="AW61" s="138">
        <v>194.25600000000003</v>
      </c>
      <c r="AX61" s="138">
        <v>187.28899999999999</v>
      </c>
      <c r="AY61" s="138">
        <v>214.38800000000001</v>
      </c>
      <c r="AZ61" s="138">
        <v>197.916</v>
      </c>
      <c r="BA61" s="138">
        <v>164.20699999999999</v>
      </c>
      <c r="BB61" s="138">
        <v>176.72299999999998</v>
      </c>
      <c r="BC61" s="138">
        <v>163.03138294517106</v>
      </c>
      <c r="BD61" s="138">
        <v>199.31266883868574</v>
      </c>
      <c r="BE61" s="138">
        <v>223.009962981786</v>
      </c>
      <c r="BF61" s="138">
        <v>271.56763858619945</v>
      </c>
      <c r="BG61" s="138">
        <v>297.69167471771999</v>
      </c>
      <c r="BH61" s="138">
        <v>296.03603723607625</v>
      </c>
      <c r="BI61" s="138">
        <v>323.58529987590123</v>
      </c>
      <c r="BJ61" s="138"/>
      <c r="BK61" s="138"/>
      <c r="BL61" s="138"/>
      <c r="BM61" s="138"/>
      <c r="BN61" s="138"/>
      <c r="BO61" s="138"/>
      <c r="BP61" s="138"/>
      <c r="BQ61" s="138"/>
      <c r="BR61" s="138"/>
      <c r="BS61" s="138"/>
      <c r="BT61" s="138"/>
      <c r="BU61" s="138"/>
      <c r="BV61" s="138"/>
      <c r="BW61" s="138"/>
      <c r="BX61" s="138"/>
      <c r="BY61" s="138"/>
      <c r="BZ61" s="138"/>
      <c r="CA61" s="139"/>
    </row>
    <row r="62" spans="1:79" x14ac:dyDescent="0.4">
      <c r="A62" s="136"/>
      <c r="B62" s="54" t="s">
        <v>182</v>
      </c>
      <c r="C62" s="220" t="s">
        <v>144</v>
      </c>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v>252.52462299999999</v>
      </c>
      <c r="BK62" s="138">
        <v>217.03232700000001</v>
      </c>
      <c r="BL62" s="138">
        <v>202.71215699999999</v>
      </c>
      <c r="BM62" s="138">
        <v>254.65718699999999</v>
      </c>
      <c r="BN62" s="138">
        <v>257.83189955001012</v>
      </c>
      <c r="BO62" s="138">
        <v>116.81307476126997</v>
      </c>
      <c r="BP62" s="138">
        <v>88.835079000000007</v>
      </c>
      <c r="BQ62" s="138">
        <v>8.2208879999999986</v>
      </c>
      <c r="BR62" s="138">
        <v>0</v>
      </c>
      <c r="BS62" s="138">
        <v>0</v>
      </c>
      <c r="BT62" s="138">
        <v>0</v>
      </c>
      <c r="BU62" s="138">
        <v>0</v>
      </c>
      <c r="BV62" s="138">
        <v>0</v>
      </c>
      <c r="BW62" s="138">
        <v>0</v>
      </c>
      <c r="BX62" s="138">
        <v>0</v>
      </c>
      <c r="BY62" s="138">
        <v>0</v>
      </c>
      <c r="BZ62" s="138">
        <v>0</v>
      </c>
      <c r="CA62" s="139">
        <v>0</v>
      </c>
    </row>
    <row r="63" spans="1:79" ht="25.5" customHeight="1" x14ac:dyDescent="0.4">
      <c r="A63" s="136"/>
      <c r="B63" s="54" t="s">
        <v>183</v>
      </c>
      <c r="C63" s="220" t="s">
        <v>134</v>
      </c>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v>0</v>
      </c>
      <c r="AI63" s="138">
        <v>0</v>
      </c>
      <c r="AJ63" s="138">
        <v>0</v>
      </c>
      <c r="AK63" s="138">
        <v>0</v>
      </c>
      <c r="AL63" s="138">
        <v>0</v>
      </c>
      <c r="AM63" s="138">
        <v>0</v>
      </c>
      <c r="AN63" s="138">
        <v>0</v>
      </c>
      <c r="AO63" s="138">
        <v>0</v>
      </c>
      <c r="AP63" s="138">
        <v>1</v>
      </c>
      <c r="AQ63" s="138">
        <v>0.68200000000000005</v>
      </c>
      <c r="AR63" s="138">
        <v>0.71099999999999997</v>
      </c>
      <c r="AS63" s="138">
        <v>0.05</v>
      </c>
      <c r="AT63" s="138">
        <v>4.3999999999999997E-2</v>
      </c>
      <c r="AU63" s="138">
        <v>1.0529999999999999</v>
      </c>
      <c r="AV63" s="138">
        <v>1.0680000000000001</v>
      </c>
      <c r="AW63" s="138">
        <v>2.0219999999999998</v>
      </c>
      <c r="AX63" s="138">
        <v>1.901</v>
      </c>
      <c r="AY63" s="138">
        <v>2.9769999999999999</v>
      </c>
      <c r="AZ63" s="138">
        <v>2.5939999999999999</v>
      </c>
      <c r="BA63" s="138">
        <v>3.1680000000000001</v>
      </c>
      <c r="BB63" s="138">
        <v>4.3739999999999997</v>
      </c>
      <c r="BC63" s="138">
        <v>6.6749999999999998</v>
      </c>
      <c r="BD63" s="138">
        <v>1.966</v>
      </c>
      <c r="BE63" s="138">
        <v>8.6959999999999997</v>
      </c>
      <c r="BF63" s="138">
        <v>7.1639999999999997</v>
      </c>
      <c r="BG63" s="138">
        <v>5.907</v>
      </c>
      <c r="BH63" s="138">
        <v>7.7169999999999996</v>
      </c>
      <c r="BI63" s="138">
        <v>8.1300000000000008</v>
      </c>
      <c r="BJ63" s="138">
        <v>9.604000000000001</v>
      </c>
      <c r="BK63" s="138">
        <v>12.0015</v>
      </c>
      <c r="BL63" s="138">
        <v>16.099019999999999</v>
      </c>
      <c r="BM63" s="138">
        <v>16.099019999999999</v>
      </c>
      <c r="BN63" s="138">
        <v>16.099019999999999</v>
      </c>
      <c r="BO63" s="138">
        <v>16.098934999999997</v>
      </c>
      <c r="BP63" s="138">
        <v>16.099</v>
      </c>
      <c r="BQ63" s="138">
        <v>16.099019999999999</v>
      </c>
      <c r="BR63" s="138">
        <v>16.099020000000042</v>
      </c>
      <c r="BS63" s="138">
        <v>13.170465000000043</v>
      </c>
      <c r="BT63" s="138">
        <v>0</v>
      </c>
      <c r="BU63" s="138">
        <v>0</v>
      </c>
      <c r="BV63" s="138">
        <v>0</v>
      </c>
      <c r="BW63" s="138">
        <v>0</v>
      </c>
      <c r="BX63" s="138">
        <v>0</v>
      </c>
      <c r="BY63" s="138">
        <v>0</v>
      </c>
      <c r="BZ63" s="138">
        <v>0</v>
      </c>
      <c r="CA63" s="139">
        <v>0</v>
      </c>
    </row>
    <row r="64" spans="1:79" x14ac:dyDescent="0.4">
      <c r="A64" s="136"/>
      <c r="B64" s="54" t="s">
        <v>185</v>
      </c>
      <c r="C64" s="220" t="s">
        <v>137</v>
      </c>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v>0</v>
      </c>
      <c r="AI64" s="138">
        <v>0</v>
      </c>
      <c r="AJ64" s="138">
        <v>0</v>
      </c>
      <c r="AK64" s="138">
        <v>0</v>
      </c>
      <c r="AL64" s="138">
        <v>0</v>
      </c>
      <c r="AM64" s="138">
        <v>0</v>
      </c>
      <c r="AN64" s="138">
        <v>0</v>
      </c>
      <c r="AO64" s="138">
        <v>0</v>
      </c>
      <c r="AP64" s="138">
        <v>0</v>
      </c>
      <c r="AQ64" s="138">
        <v>193</v>
      </c>
      <c r="AR64" s="138">
        <v>250</v>
      </c>
      <c r="AS64" s="138">
        <v>286</v>
      </c>
      <c r="AT64" s="138">
        <v>314</v>
      </c>
      <c r="AU64" s="138">
        <v>408</v>
      </c>
      <c r="AV64" s="138">
        <v>434</v>
      </c>
      <c r="AW64" s="138">
        <v>416</v>
      </c>
      <c r="AX64" s="138">
        <v>480</v>
      </c>
      <c r="AY64" s="138">
        <v>524.29999999999995</v>
      </c>
      <c r="AZ64" s="138">
        <v>340.8</v>
      </c>
      <c r="BA64" s="138">
        <v>502</v>
      </c>
      <c r="BB64" s="138">
        <v>553</v>
      </c>
      <c r="BC64" s="138">
        <v>635</v>
      </c>
      <c r="BD64" s="138">
        <v>648</v>
      </c>
      <c r="BE64" s="138">
        <v>635.94107848647479</v>
      </c>
      <c r="BF64" s="138">
        <v>723.75621958442548</v>
      </c>
      <c r="BG64" s="138">
        <v>1035</v>
      </c>
      <c r="BH64" s="138">
        <v>1291.17</v>
      </c>
      <c r="BI64" s="138">
        <v>1183.6549443026729</v>
      </c>
      <c r="BJ64" s="138">
        <v>1312.9542119951134</v>
      </c>
      <c r="BK64" s="138">
        <v>1623.1882790812579</v>
      </c>
      <c r="BL64" s="138">
        <v>1949.4219162508432</v>
      </c>
      <c r="BM64" s="138">
        <v>2026.2023687265355</v>
      </c>
      <c r="BN64" s="138">
        <v>2134.4746846376861</v>
      </c>
      <c r="BO64" s="138">
        <v>2194.8675095390704</v>
      </c>
      <c r="BP64" s="138">
        <v>2244.5398762216823</v>
      </c>
      <c r="BQ64" s="138">
        <v>2236</v>
      </c>
      <c r="BR64" s="138">
        <v>2260</v>
      </c>
      <c r="BS64" s="138">
        <v>2351</v>
      </c>
      <c r="BT64" s="138">
        <v>2385</v>
      </c>
      <c r="BU64" s="138">
        <v>2469</v>
      </c>
      <c r="BV64" s="138">
        <v>2579</v>
      </c>
      <c r="BW64" s="138">
        <v>2641.8148919758196</v>
      </c>
      <c r="BX64" s="138">
        <v>2724.2609525678945</v>
      </c>
      <c r="BY64" s="138">
        <v>2815.058289882084</v>
      </c>
      <c r="BZ64" s="138">
        <v>2907.1924558860001</v>
      </c>
      <c r="CA64" s="139">
        <v>3006.2310196073313</v>
      </c>
    </row>
    <row r="65" spans="1:79" x14ac:dyDescent="0.4">
      <c r="A65" s="136"/>
      <c r="B65" s="54" t="s">
        <v>186</v>
      </c>
      <c r="C65" s="220" t="s">
        <v>137</v>
      </c>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v>0</v>
      </c>
      <c r="AI65" s="138">
        <v>0</v>
      </c>
      <c r="AJ65" s="138">
        <v>0</v>
      </c>
      <c r="AK65" s="138">
        <v>0</v>
      </c>
      <c r="AL65" s="138">
        <v>0</v>
      </c>
      <c r="AM65" s="138">
        <v>500</v>
      </c>
      <c r="AN65" s="138">
        <v>508</v>
      </c>
      <c r="AO65" s="138">
        <v>545</v>
      </c>
      <c r="AP65" s="138">
        <v>757</v>
      </c>
      <c r="AQ65" s="138">
        <v>840</v>
      </c>
      <c r="AR65" s="138">
        <v>898</v>
      </c>
      <c r="AS65" s="138">
        <v>949</v>
      </c>
      <c r="AT65" s="138">
        <v>941</v>
      </c>
      <c r="AU65" s="138">
        <v>781</v>
      </c>
      <c r="AV65" s="138">
        <v>688</v>
      </c>
      <c r="AW65" s="138">
        <v>659</v>
      </c>
      <c r="AX65" s="138">
        <v>80</v>
      </c>
      <c r="AY65" s="138">
        <v>36.299999999999997</v>
      </c>
      <c r="AZ65" s="138">
        <v>97.6</v>
      </c>
      <c r="BA65" s="138">
        <v>26</v>
      </c>
      <c r="BB65" s="138">
        <v>27</v>
      </c>
      <c r="BC65" s="138">
        <v>66</v>
      </c>
      <c r="BD65" s="138">
        <v>67</v>
      </c>
      <c r="BE65" s="138">
        <v>69</v>
      </c>
      <c r="BF65" s="138">
        <v>70</v>
      </c>
      <c r="BG65" s="138">
        <v>79.728606106509176</v>
      </c>
      <c r="BH65" s="138">
        <v>43</v>
      </c>
      <c r="BI65" s="138">
        <v>41</v>
      </c>
      <c r="BJ65" s="138">
        <v>45</v>
      </c>
      <c r="BK65" s="138">
        <v>43.47423573035443</v>
      </c>
      <c r="BL65" s="138">
        <v>46.203362466202719</v>
      </c>
      <c r="BM65" s="138">
        <v>46.819417065825782</v>
      </c>
      <c r="BN65" s="138">
        <v>44.415302132907541</v>
      </c>
      <c r="BO65" s="138">
        <v>47.37944846742954</v>
      </c>
      <c r="BP65" s="138">
        <v>56</v>
      </c>
      <c r="BQ65" s="138">
        <v>50</v>
      </c>
      <c r="BR65" s="138">
        <v>5</v>
      </c>
      <c r="BS65" s="138">
        <v>0</v>
      </c>
      <c r="BT65" s="138">
        <v>0</v>
      </c>
      <c r="BU65" s="138">
        <v>0</v>
      </c>
      <c r="BV65" s="138">
        <v>0</v>
      </c>
      <c r="BW65" s="138">
        <v>0</v>
      </c>
      <c r="BX65" s="138">
        <v>0</v>
      </c>
      <c r="BY65" s="138">
        <v>0</v>
      </c>
      <c r="BZ65" s="138">
        <v>0</v>
      </c>
      <c r="CA65" s="139">
        <v>0</v>
      </c>
    </row>
    <row r="66" spans="1:79" x14ac:dyDescent="0.4">
      <c r="A66" s="136"/>
      <c r="B66" s="54" t="s">
        <v>188</v>
      </c>
      <c r="C66" s="220" t="s">
        <v>144</v>
      </c>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v>0</v>
      </c>
      <c r="AR66" s="138">
        <v>0</v>
      </c>
      <c r="AS66" s="138">
        <v>0</v>
      </c>
      <c r="AT66" s="138">
        <v>0</v>
      </c>
      <c r="AU66" s="138">
        <v>0</v>
      </c>
      <c r="AV66" s="138">
        <v>0</v>
      </c>
      <c r="AW66" s="138">
        <v>0</v>
      </c>
      <c r="AX66" s="138">
        <v>0</v>
      </c>
      <c r="AY66" s="138">
        <v>0</v>
      </c>
      <c r="AZ66" s="138">
        <v>0</v>
      </c>
      <c r="BA66" s="138">
        <v>0</v>
      </c>
      <c r="BB66" s="138">
        <v>0</v>
      </c>
      <c r="BC66" s="138">
        <v>0</v>
      </c>
      <c r="BD66" s="138">
        <v>0</v>
      </c>
      <c r="BE66" s="138">
        <v>0</v>
      </c>
      <c r="BF66" s="138">
        <v>0</v>
      </c>
      <c r="BG66" s="138">
        <v>0</v>
      </c>
      <c r="BH66" s="138">
        <v>0</v>
      </c>
      <c r="BI66" s="138">
        <v>0</v>
      </c>
      <c r="BJ66" s="138">
        <v>119.870778</v>
      </c>
      <c r="BK66" s="138">
        <v>123.071</v>
      </c>
      <c r="BL66" s="138">
        <v>133.291</v>
      </c>
      <c r="BM66" s="138">
        <v>138.81399999999999</v>
      </c>
      <c r="BN66" s="138">
        <v>130.89869660000002</v>
      </c>
      <c r="BO66" s="138">
        <v>46.04</v>
      </c>
      <c r="BP66" s="138">
        <v>39.037999999999997</v>
      </c>
      <c r="BQ66" s="138">
        <v>37.116999999999997</v>
      </c>
      <c r="BR66" s="138">
        <v>33.851999999999997</v>
      </c>
      <c r="BS66" s="138">
        <v>30.109000000000002</v>
      </c>
      <c r="BT66" s="138">
        <v>27.880500000000001</v>
      </c>
      <c r="BU66" s="138">
        <v>25.610500000000002</v>
      </c>
      <c r="BV66" s="138">
        <v>24.139066266191911</v>
      </c>
      <c r="BW66" s="138">
        <v>23.035754474489529</v>
      </c>
      <c r="BX66" s="138">
        <v>23.146769362927383</v>
      </c>
      <c r="BY66" s="138">
        <v>23.213517525496552</v>
      </c>
      <c r="BZ66" s="138">
        <v>23.416951020048629</v>
      </c>
      <c r="CA66" s="139">
        <v>23.634831517569918</v>
      </c>
    </row>
    <row r="67" spans="1:79" x14ac:dyDescent="0.4">
      <c r="A67" s="136"/>
      <c r="B67" s="54"/>
      <c r="C67" s="220"/>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9"/>
    </row>
    <row r="68" spans="1:79" s="223" customFormat="1" x14ac:dyDescent="0.4">
      <c r="A68" s="222"/>
      <c r="B68" s="54" t="s">
        <v>189</v>
      </c>
      <c r="C68" s="220" t="s">
        <v>137</v>
      </c>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v>632</v>
      </c>
      <c r="AI68" s="138">
        <v>653</v>
      </c>
      <c r="AJ68" s="138">
        <v>1280</v>
      </c>
      <c r="AK68" s="138">
        <v>1702</v>
      </c>
      <c r="AL68" s="138">
        <v>1500</v>
      </c>
      <c r="AM68" s="138">
        <v>1497</v>
      </c>
      <c r="AN68" s="138">
        <v>1578</v>
      </c>
      <c r="AO68" s="138">
        <v>1589</v>
      </c>
      <c r="AP68" s="138">
        <v>1734</v>
      </c>
      <c r="AQ68" s="138">
        <v>1467.9280000000001</v>
      </c>
      <c r="AR68" s="138">
        <v>1106.7449999999999</v>
      </c>
      <c r="AS68" s="138">
        <v>733.41</v>
      </c>
      <c r="AT68" s="138">
        <v>869.84</v>
      </c>
      <c r="AU68" s="138">
        <v>1603.8150000000001</v>
      </c>
      <c r="AV68" s="138">
        <v>1760.1579999999999</v>
      </c>
      <c r="AW68" s="138">
        <v>1651.7639999999999</v>
      </c>
      <c r="AX68" s="138">
        <v>1299.4829999999999</v>
      </c>
      <c r="AY68" s="138">
        <v>1101.827</v>
      </c>
      <c r="AZ68" s="138">
        <v>587.298</v>
      </c>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9"/>
    </row>
    <row r="69" spans="1:79" s="223" customFormat="1" ht="25.5" customHeight="1" x14ac:dyDescent="0.4">
      <c r="A69" s="222"/>
      <c r="B69" s="146" t="s">
        <v>190</v>
      </c>
      <c r="C69" s="220"/>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f>SUM(BQ70:BQ71)</f>
        <v>5.8574696600000031</v>
      </c>
      <c r="BR69" s="138">
        <f t="shared" ref="BR69:BV69" si="9">SUM(BR70:BR71)</f>
        <v>56.150329630000009</v>
      </c>
      <c r="BS69" s="138">
        <f t="shared" si="9"/>
        <v>490.79643462000007</v>
      </c>
      <c r="BT69" s="138">
        <f t="shared" si="9"/>
        <v>1585.2890467599996</v>
      </c>
      <c r="BU69" s="138">
        <f t="shared" si="9"/>
        <v>3321.8002079199987</v>
      </c>
      <c r="BV69" s="138">
        <f t="shared" si="9"/>
        <v>8116.2928980635752</v>
      </c>
      <c r="BW69" s="138"/>
      <c r="BX69" s="138"/>
      <c r="BY69" s="138"/>
      <c r="BZ69" s="138"/>
      <c r="CA69" s="139"/>
    </row>
    <row r="70" spans="1:79" s="223" customFormat="1" x14ac:dyDescent="0.4">
      <c r="A70" s="222"/>
      <c r="B70" s="149" t="s">
        <v>191</v>
      </c>
      <c r="C70" s="220" t="s">
        <v>144</v>
      </c>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v>0.78372308559481874</v>
      </c>
      <c r="BR70" s="138">
        <v>5.5093570434945436</v>
      </c>
      <c r="BS70" s="138">
        <v>33.767518813665085</v>
      </c>
      <c r="BT70" s="138">
        <v>692.19294444290733</v>
      </c>
      <c r="BU70" s="138">
        <v>1996.8410655981947</v>
      </c>
      <c r="BV70" s="138">
        <v>5916.610089486886</v>
      </c>
      <c r="BW70" s="138"/>
      <c r="BX70" s="138"/>
      <c r="BY70" s="138"/>
      <c r="BZ70" s="138"/>
      <c r="CA70" s="139"/>
    </row>
    <row r="71" spans="1:79" s="223" customFormat="1" x14ac:dyDescent="0.4">
      <c r="A71" s="222"/>
      <c r="B71" s="149" t="s">
        <v>192</v>
      </c>
      <c r="C71" s="220" t="s">
        <v>144</v>
      </c>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v>5.0737465744051846</v>
      </c>
      <c r="BR71" s="138">
        <v>50.640972586505463</v>
      </c>
      <c r="BS71" s="138">
        <v>457.02891580633496</v>
      </c>
      <c r="BT71" s="138">
        <v>893.09610231709212</v>
      </c>
      <c r="BU71" s="138">
        <v>1324.9591423218039</v>
      </c>
      <c r="BV71" s="138">
        <v>2199.6828085766897</v>
      </c>
      <c r="BW71" s="138"/>
      <c r="BX71" s="138"/>
      <c r="BY71" s="138"/>
      <c r="BZ71" s="138"/>
      <c r="CA71" s="139"/>
    </row>
    <row r="72" spans="1:79" s="223" customFormat="1" x14ac:dyDescent="0.4">
      <c r="A72" s="222"/>
      <c r="B72" s="146" t="s">
        <v>193</v>
      </c>
      <c r="C72" s="220"/>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f t="shared" ref="BW72" si="10">SUM(BW73:BW74)</f>
        <v>917.95323525449317</v>
      </c>
      <c r="BX72" s="138">
        <f>SUM(BX73:BX74)</f>
        <v>1020.6983942849384</v>
      </c>
      <c r="BY72" s="138">
        <f>SUM(BY73:BY74)</f>
        <v>1085.2706420903758</v>
      </c>
      <c r="BZ72" s="138">
        <f>SUM(BZ73:BZ74)</f>
        <v>1083.7707724472975</v>
      </c>
      <c r="CA72" s="139">
        <f>SUM(CA73:CA74)</f>
        <v>1647.9584470282628</v>
      </c>
    </row>
    <row r="73" spans="1:79" s="223" customFormat="1" x14ac:dyDescent="0.4">
      <c r="A73" s="222"/>
      <c r="B73" s="149" t="s">
        <v>191</v>
      </c>
      <c r="C73" s="220" t="s">
        <v>144</v>
      </c>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v>917.95323525449317</v>
      </c>
      <c r="BX73" s="138">
        <v>1020.6983942849384</v>
      </c>
      <c r="BY73" s="138">
        <v>1085.2706420903758</v>
      </c>
      <c r="BZ73" s="138">
        <v>1083.7707724472975</v>
      </c>
      <c r="CA73" s="139">
        <v>1647.9584470282628</v>
      </c>
    </row>
    <row r="74" spans="1:79" s="223" customFormat="1" x14ac:dyDescent="0.4">
      <c r="A74" s="222"/>
      <c r="B74" s="149" t="s">
        <v>192</v>
      </c>
      <c r="C74" s="220" t="s">
        <v>144</v>
      </c>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v>0</v>
      </c>
      <c r="BX74" s="138">
        <v>0</v>
      </c>
      <c r="BY74" s="138">
        <v>0</v>
      </c>
      <c r="BZ74" s="138">
        <v>0</v>
      </c>
      <c r="CA74" s="139">
        <v>0</v>
      </c>
    </row>
    <row r="75" spans="1:79" ht="25.5" customHeight="1" x14ac:dyDescent="0.4">
      <c r="A75" s="136"/>
      <c r="B75" s="54" t="s">
        <v>261</v>
      </c>
      <c r="C75" s="220" t="s">
        <v>134</v>
      </c>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v>96.50800000000001</v>
      </c>
      <c r="AI75" s="138">
        <v>138.17400000000001</v>
      </c>
      <c r="AJ75" s="138">
        <v>149.49199999999999</v>
      </c>
      <c r="AK75" s="138">
        <v>160.76399999999998</v>
      </c>
      <c r="AL75" s="138">
        <v>161.68</v>
      </c>
      <c r="AM75" s="138">
        <v>171.07299999999998</v>
      </c>
      <c r="AN75" s="138">
        <v>157.065</v>
      </c>
      <c r="AO75" s="138">
        <v>147.92700000000002</v>
      </c>
      <c r="AP75" s="138">
        <v>138.10399999999998</v>
      </c>
      <c r="AQ75" s="138">
        <v>129.10900000000001</v>
      </c>
      <c r="AR75" s="138">
        <v>120.34700000000001</v>
      </c>
      <c r="AS75" s="138">
        <v>116.786</v>
      </c>
      <c r="AT75" s="138">
        <v>141.292</v>
      </c>
      <c r="AU75" s="138">
        <v>160.27000000000001</v>
      </c>
      <c r="AV75" s="138">
        <v>200.48848484848483</v>
      </c>
      <c r="AW75" s="138">
        <v>239.31311627906976</v>
      </c>
      <c r="AX75" s="138">
        <v>220.35488209606987</v>
      </c>
      <c r="AY75" s="138">
        <v>244.5961388888889</v>
      </c>
      <c r="AZ75" s="138">
        <v>234.3820627306273</v>
      </c>
      <c r="BA75" s="138">
        <v>214.69666666666666</v>
      </c>
      <c r="BB75" s="138">
        <v>214.75457707509881</v>
      </c>
      <c r="BC75" s="138">
        <v>215.08959760956171</v>
      </c>
      <c r="BD75" s="138">
        <v>210.13187096774195</v>
      </c>
      <c r="BE75" s="138">
        <v>186.36559139784947</v>
      </c>
      <c r="BF75" s="138">
        <v>0</v>
      </c>
      <c r="BG75" s="138">
        <v>0</v>
      </c>
      <c r="BH75" s="138">
        <v>0</v>
      </c>
      <c r="BI75" s="138">
        <v>0</v>
      </c>
      <c r="BJ75" s="138">
        <v>0</v>
      </c>
      <c r="BK75" s="138">
        <v>0</v>
      </c>
      <c r="BL75" s="138">
        <v>0</v>
      </c>
      <c r="BM75" s="138">
        <v>0</v>
      </c>
      <c r="BN75" s="138">
        <v>0</v>
      </c>
      <c r="BO75" s="138">
        <v>0</v>
      </c>
      <c r="BP75" s="138">
        <v>0</v>
      </c>
      <c r="BQ75" s="138">
        <v>0</v>
      </c>
      <c r="BR75" s="138">
        <v>0</v>
      </c>
      <c r="BS75" s="138">
        <v>0</v>
      </c>
      <c r="BT75" s="138">
        <v>0</v>
      </c>
      <c r="BU75" s="138">
        <v>0</v>
      </c>
      <c r="BV75" s="138">
        <v>0</v>
      </c>
      <c r="BW75" s="138">
        <v>0</v>
      </c>
      <c r="BX75" s="138">
        <v>0</v>
      </c>
      <c r="BY75" s="138">
        <v>0</v>
      </c>
      <c r="BZ75" s="138">
        <v>0</v>
      </c>
      <c r="CA75" s="139">
        <v>0</v>
      </c>
    </row>
    <row r="76" spans="1:79" x14ac:dyDescent="0.4">
      <c r="A76" s="136"/>
      <c r="B76" s="54" t="s">
        <v>262</v>
      </c>
      <c r="C76" s="220" t="s">
        <v>144</v>
      </c>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v>0</v>
      </c>
      <c r="AI76" s="138">
        <v>0</v>
      </c>
      <c r="AJ76" s="138">
        <v>0</v>
      </c>
      <c r="AK76" s="138">
        <v>0</v>
      </c>
      <c r="AL76" s="138">
        <v>0</v>
      </c>
      <c r="AM76" s="138">
        <v>0</v>
      </c>
      <c r="AN76" s="138">
        <v>0</v>
      </c>
      <c r="AO76" s="138">
        <v>0</v>
      </c>
      <c r="AP76" s="138">
        <v>0</v>
      </c>
      <c r="AQ76" s="138">
        <v>0</v>
      </c>
      <c r="AR76" s="138">
        <v>33.869999999999997</v>
      </c>
      <c r="AS76" s="138">
        <v>25.613</v>
      </c>
      <c r="AT76" s="138">
        <v>10.731</v>
      </c>
      <c r="AU76" s="138">
        <v>4.2610000000000001</v>
      </c>
      <c r="AV76" s="138">
        <v>2.2210000000000001</v>
      </c>
      <c r="AW76" s="138">
        <v>1.3009999999999999</v>
      </c>
      <c r="AX76" s="138">
        <v>0.84199999999999997</v>
      </c>
      <c r="AY76" s="138">
        <v>1.5860000000000001</v>
      </c>
      <c r="AZ76" s="138">
        <v>0</v>
      </c>
      <c r="BA76" s="138">
        <v>0.22500000000000001</v>
      </c>
      <c r="BB76" s="138">
        <v>0.53600000000000003</v>
      </c>
      <c r="BC76" s="138">
        <v>0.21700000000000003</v>
      </c>
      <c r="BD76" s="138">
        <v>4.3999999999999997E-2</v>
      </c>
      <c r="BE76" s="138">
        <v>0.34199999999999997</v>
      </c>
      <c r="BF76" s="138">
        <v>0.34199999999999997</v>
      </c>
      <c r="BG76" s="138">
        <v>0.127</v>
      </c>
      <c r="BH76" s="138">
        <v>8.6999999999999994E-2</v>
      </c>
      <c r="BI76" s="138">
        <v>0</v>
      </c>
      <c r="BJ76" s="138">
        <v>0</v>
      </c>
      <c r="BK76" s="138">
        <v>0</v>
      </c>
      <c r="BL76" s="138">
        <v>0</v>
      </c>
      <c r="BM76" s="138">
        <v>0</v>
      </c>
      <c r="BN76" s="138">
        <v>0</v>
      </c>
      <c r="BO76" s="138">
        <v>0</v>
      </c>
      <c r="BP76" s="138">
        <v>0</v>
      </c>
      <c r="BQ76" s="138">
        <v>0</v>
      </c>
      <c r="BR76" s="138">
        <v>0</v>
      </c>
      <c r="BS76" s="138">
        <v>0</v>
      </c>
      <c r="BT76" s="138">
        <v>0</v>
      </c>
      <c r="BU76" s="138">
        <v>0</v>
      </c>
      <c r="BV76" s="138">
        <v>0</v>
      </c>
      <c r="BW76" s="138">
        <v>0</v>
      </c>
      <c r="BX76" s="138">
        <v>0</v>
      </c>
      <c r="BY76" s="138">
        <v>0</v>
      </c>
      <c r="BZ76" s="138">
        <v>0</v>
      </c>
      <c r="CA76" s="139">
        <v>0</v>
      </c>
    </row>
    <row r="77" spans="1:79" x14ac:dyDescent="0.4">
      <c r="A77" s="136"/>
      <c r="B77" s="54" t="s">
        <v>263</v>
      </c>
      <c r="C77" s="220" t="s">
        <v>134</v>
      </c>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v>0</v>
      </c>
      <c r="AI77" s="138">
        <v>0.06</v>
      </c>
      <c r="AJ77" s="138">
        <v>0.06</v>
      </c>
      <c r="AK77" s="138">
        <v>0.06</v>
      </c>
      <c r="AL77" s="138">
        <v>0.06</v>
      </c>
      <c r="AM77" s="138">
        <v>0.06</v>
      </c>
      <c r="AN77" s="138">
        <v>0.06</v>
      </c>
      <c r="AO77" s="138">
        <v>0.06</v>
      </c>
      <c r="AP77" s="138">
        <v>0.06</v>
      </c>
      <c r="AQ77" s="138">
        <v>0.06</v>
      </c>
      <c r="AR77" s="138">
        <v>0.06</v>
      </c>
      <c r="AS77" s="138">
        <v>0.06</v>
      </c>
      <c r="AT77" s="138">
        <v>0.01</v>
      </c>
      <c r="AU77" s="138">
        <v>0</v>
      </c>
      <c r="AV77" s="138">
        <v>2.4990000000020953</v>
      </c>
      <c r="AW77" s="138">
        <v>0</v>
      </c>
      <c r="AX77" s="138">
        <v>0</v>
      </c>
      <c r="AY77" s="138">
        <v>-6.8000008352109287E-5</v>
      </c>
      <c r="AZ77" s="138">
        <v>0</v>
      </c>
      <c r="BA77" s="138">
        <v>0.64500900000683026</v>
      </c>
      <c r="BB77" s="138">
        <v>8.6000000030500817E-2</v>
      </c>
      <c r="BC77" s="138">
        <v>0.93610000001639126</v>
      </c>
      <c r="BD77" s="138">
        <v>0.23865792713151279</v>
      </c>
      <c r="BE77" s="138">
        <v>0.17703000000000024</v>
      </c>
      <c r="BF77" s="138">
        <v>0.19800000000000006</v>
      </c>
      <c r="BG77" s="138">
        <v>0.15174200000000004</v>
      </c>
      <c r="BH77" s="138">
        <v>0</v>
      </c>
      <c r="BI77" s="138">
        <v>0</v>
      </c>
      <c r="BJ77" s="138">
        <v>-0.14862890000000004</v>
      </c>
      <c r="BK77" s="138">
        <v>0</v>
      </c>
      <c r="BL77" s="138">
        <v>0</v>
      </c>
      <c r="BM77" s="138">
        <v>0</v>
      </c>
      <c r="BN77" s="138">
        <v>0</v>
      </c>
      <c r="BO77" s="138">
        <v>0</v>
      </c>
      <c r="BP77" s="138">
        <v>0</v>
      </c>
      <c r="BQ77" s="138">
        <v>0</v>
      </c>
      <c r="BR77" s="138">
        <v>0</v>
      </c>
      <c r="BS77" s="138">
        <v>0</v>
      </c>
      <c r="BT77" s="138">
        <v>0</v>
      </c>
      <c r="BU77" s="138">
        <v>0</v>
      </c>
      <c r="BV77" s="138">
        <v>0</v>
      </c>
      <c r="BW77" s="138">
        <v>0</v>
      </c>
      <c r="BX77" s="138">
        <v>0</v>
      </c>
      <c r="BY77" s="138">
        <v>0</v>
      </c>
      <c r="BZ77" s="138">
        <v>0</v>
      </c>
      <c r="CA77" s="139">
        <v>0</v>
      </c>
    </row>
    <row r="78" spans="1:79" ht="24.75" customHeight="1" x14ac:dyDescent="0.4">
      <c r="A78" s="136"/>
      <c r="B78" s="224" t="s">
        <v>264</v>
      </c>
      <c r="C78" s="22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f>SUM(AH20:AH77)-AH22-AH34-AH40-AH43-AH50</f>
        <v>4390.1629877503892</v>
      </c>
      <c r="AI78" s="50">
        <f t="shared" ref="AI78:BN78" si="11">SUM(AI20:AI77)-AI22-AI34-AI40-AI43-AI50</f>
        <v>4812.8508610114786</v>
      </c>
      <c r="AJ78" s="50">
        <f t="shared" si="11"/>
        <v>6282.3050726326255</v>
      </c>
      <c r="AK78" s="50">
        <f t="shared" si="11"/>
        <v>8317.859341730933</v>
      </c>
      <c r="AL78" s="50">
        <f t="shared" si="11"/>
        <v>9849.8748232840517</v>
      </c>
      <c r="AM78" s="50">
        <f t="shared" si="11"/>
        <v>11572.896942930396</v>
      </c>
      <c r="AN78" s="50">
        <f t="shared" si="11"/>
        <v>12826.570114134207</v>
      </c>
      <c r="AO78" s="50">
        <f t="shared" si="11"/>
        <v>14042.834071766636</v>
      </c>
      <c r="AP78" s="50">
        <f t="shared" si="11"/>
        <v>15336.83630786763</v>
      </c>
      <c r="AQ78" s="50">
        <f t="shared" si="11"/>
        <v>15577.510236185928</v>
      </c>
      <c r="AR78" s="50">
        <f t="shared" si="11"/>
        <v>14909.193195627202</v>
      </c>
      <c r="AS78" s="50">
        <f t="shared" si="11"/>
        <v>15345.773833544426</v>
      </c>
      <c r="AT78" s="50">
        <f t="shared" si="11"/>
        <v>17876.825969730529</v>
      </c>
      <c r="AU78" s="50">
        <f t="shared" si="11"/>
        <v>22691.039056134108</v>
      </c>
      <c r="AV78" s="50">
        <f t="shared" si="11"/>
        <v>27212.284889007035</v>
      </c>
      <c r="AW78" s="50">
        <f t="shared" si="11"/>
        <v>30556.640477738103</v>
      </c>
      <c r="AX78" s="50">
        <f t="shared" si="11"/>
        <v>31780.76365942652</v>
      </c>
      <c r="AY78" s="50">
        <f t="shared" si="11"/>
        <v>33498.155150357008</v>
      </c>
      <c r="AZ78" s="50">
        <f t="shared" si="11"/>
        <v>34239.011062252532</v>
      </c>
      <c r="BA78" s="50">
        <f t="shared" si="11"/>
        <v>33406.156559343719</v>
      </c>
      <c r="BB78" s="50">
        <f t="shared" si="11"/>
        <v>33313.239089650167</v>
      </c>
      <c r="BC78" s="50">
        <f t="shared" si="11"/>
        <v>32657.783608021327</v>
      </c>
      <c r="BD78" s="50">
        <f t="shared" si="11"/>
        <v>31725.976933053469</v>
      </c>
      <c r="BE78" s="50">
        <f t="shared" si="11"/>
        <v>32382.208129032155</v>
      </c>
      <c r="BF78" s="50">
        <f t="shared" si="11"/>
        <v>33317.310238163256</v>
      </c>
      <c r="BG78" s="50">
        <f t="shared" si="11"/>
        <v>34628.061685856948</v>
      </c>
      <c r="BH78" s="50">
        <f t="shared" si="11"/>
        <v>35699.310450790843</v>
      </c>
      <c r="BI78" s="50">
        <f t="shared" si="11"/>
        <v>36930.522008288244</v>
      </c>
      <c r="BJ78" s="50">
        <f t="shared" si="11"/>
        <v>38244.559119927515</v>
      </c>
      <c r="BK78" s="50">
        <f t="shared" si="11"/>
        <v>40243.403300594211</v>
      </c>
      <c r="BL78" s="50">
        <f t="shared" si="11"/>
        <v>42814.148734302922</v>
      </c>
      <c r="BM78" s="50">
        <f t="shared" si="11"/>
        <v>49328.831631441833</v>
      </c>
      <c r="BN78" s="50">
        <f t="shared" si="11"/>
        <v>51175.874824025217</v>
      </c>
      <c r="BO78" s="50">
        <f>SUM(BO20:BO77)-BO22-BO34-BO40-BO43-BO50</f>
        <v>52994.211439042178</v>
      </c>
      <c r="BP78" s="50">
        <f>SUM(BP20:BP77)-BP22-BP34-BP40-BP43-BP50</f>
        <v>55003.374932464292</v>
      </c>
      <c r="BQ78" s="50">
        <f>SUM(BQ20:BQ77)-BQ22-BQ34-BQ40-BQ43-BQ50-BQ69-BQ72</f>
        <v>51810.043229267249</v>
      </c>
      <c r="BR78" s="50">
        <f t="shared" ref="BR78:BW78" si="12">SUM(BR20:BR77)-BR22-BR34-BR40-BR43-BR50-BR69-BR72</f>
        <v>52336.540697534219</v>
      </c>
      <c r="BS78" s="50">
        <f t="shared" si="12"/>
        <v>53513.663046011046</v>
      </c>
      <c r="BT78" s="50">
        <f t="shared" si="12"/>
        <v>53962.281246994869</v>
      </c>
      <c r="BU78" s="50">
        <f t="shared" si="12"/>
        <v>56380.179642468713</v>
      </c>
      <c r="BV78" s="50">
        <f t="shared" si="12"/>
        <v>59959.15867200341</v>
      </c>
      <c r="BW78" s="50">
        <f t="shared" si="12"/>
        <v>59181.35981391996</v>
      </c>
      <c r="BX78" s="50">
        <f>SUM(BX20:BX77)-BX22-BX34-BX40-BX43-BX50-BX69-BX72</f>
        <v>60331.122557428949</v>
      </c>
      <c r="BY78" s="50">
        <f>SUM(BY20:BY77)-BY22-BY34-BY40-BY43-BY50-BY69-BY72</f>
        <v>62206.960529696509</v>
      </c>
      <c r="BZ78" s="50">
        <f>SUM(BZ20:BZ77)-BZ22-BZ34-BZ40-BZ43-BZ50-BZ69-BZ72</f>
        <v>64372.524727281743</v>
      </c>
      <c r="CA78" s="51">
        <f>SUM(CA20:CA77)-CA22-CA34-CA40-CA43-CA50-CA69-CA72</f>
        <v>67475.670285062355</v>
      </c>
    </row>
    <row r="79" spans="1:79" x14ac:dyDescent="0.4">
      <c r="A79" s="136"/>
      <c r="B79" s="221" t="s">
        <v>246</v>
      </c>
      <c r="C79" s="22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f t="shared" ref="AH79:BW79" si="13">AH78-AH75-AH37-AH31-AH44-AH33-AH29</f>
        <v>4087.2273647098109</v>
      </c>
      <c r="AI79" s="50">
        <f t="shared" si="13"/>
        <v>4433.9729056964115</v>
      </c>
      <c r="AJ79" s="50">
        <f t="shared" si="13"/>
        <v>5804.4348053450813</v>
      </c>
      <c r="AK79" s="50">
        <f t="shared" si="13"/>
        <v>7669.7643336848851</v>
      </c>
      <c r="AL79" s="50">
        <f t="shared" si="13"/>
        <v>9088.4149574401763</v>
      </c>
      <c r="AM79" s="50">
        <f t="shared" si="13"/>
        <v>10708.548004269627</v>
      </c>
      <c r="AN79" s="50">
        <f t="shared" si="13"/>
        <v>11886.313985398558</v>
      </c>
      <c r="AO79" s="50">
        <f t="shared" si="13"/>
        <v>13017.019488817987</v>
      </c>
      <c r="AP79" s="50">
        <f t="shared" si="13"/>
        <v>14194.694757319627</v>
      </c>
      <c r="AQ79" s="50">
        <f t="shared" si="13"/>
        <v>14367.511717459034</v>
      </c>
      <c r="AR79" s="50">
        <f t="shared" si="13"/>
        <v>13821.885689247209</v>
      </c>
      <c r="AS79" s="50">
        <f t="shared" si="13"/>
        <v>14056.93518393573</v>
      </c>
      <c r="AT79" s="50">
        <f t="shared" si="13"/>
        <v>16319.359410054381</v>
      </c>
      <c r="AU79" s="50">
        <f t="shared" si="13"/>
        <v>21223.094072210828</v>
      </c>
      <c r="AV79" s="50">
        <f t="shared" si="13"/>
        <v>25238.697901374166</v>
      </c>
      <c r="AW79" s="50">
        <f t="shared" si="13"/>
        <v>28282.29023986277</v>
      </c>
      <c r="AX79" s="50">
        <f t="shared" si="13"/>
        <v>29274.234871308581</v>
      </c>
      <c r="AY79" s="50">
        <f t="shared" si="13"/>
        <v>30689.238521149568</v>
      </c>
      <c r="AZ79" s="50">
        <f t="shared" si="13"/>
        <v>31142.787199387287</v>
      </c>
      <c r="BA79" s="50">
        <f t="shared" si="13"/>
        <v>30118.971854383788</v>
      </c>
      <c r="BB79" s="50">
        <f t="shared" si="13"/>
        <v>29936.464944798307</v>
      </c>
      <c r="BC79" s="50">
        <f t="shared" si="13"/>
        <v>29598.920484797167</v>
      </c>
      <c r="BD79" s="50">
        <f t="shared" si="13"/>
        <v>29680.475521105302</v>
      </c>
      <c r="BE79" s="50">
        <f t="shared" si="13"/>
        <v>30370.904637060208</v>
      </c>
      <c r="BF79" s="50">
        <f t="shared" si="13"/>
        <v>31767.564711638777</v>
      </c>
      <c r="BG79" s="50">
        <f t="shared" si="13"/>
        <v>32949.344465398681</v>
      </c>
      <c r="BH79" s="50">
        <f t="shared" si="13"/>
        <v>33970.896257800079</v>
      </c>
      <c r="BI79" s="50">
        <f t="shared" si="13"/>
        <v>34999.72836740419</v>
      </c>
      <c r="BJ79" s="50">
        <f t="shared" si="13"/>
        <v>36307.526404963734</v>
      </c>
      <c r="BK79" s="50">
        <f t="shared" si="13"/>
        <v>38263.329337690418</v>
      </c>
      <c r="BL79" s="50">
        <f t="shared" si="13"/>
        <v>40742.530283141416</v>
      </c>
      <c r="BM79" s="50">
        <f t="shared" si="13"/>
        <v>46870.899391809682</v>
      </c>
      <c r="BN79" s="50">
        <f t="shared" si="13"/>
        <v>48524.116056627936</v>
      </c>
      <c r="BO79" s="50">
        <f>BO78-BO75-BO37-BO31-BO44-BO33-BO29</f>
        <v>50302.962045437846</v>
      </c>
      <c r="BP79" s="50">
        <f>BP78-BP75-BP37-BP31-BP44-BP33-BP29</f>
        <v>52228.012503016231</v>
      </c>
      <c r="BQ79" s="50">
        <f t="shared" si="13"/>
        <v>51810.043229267249</v>
      </c>
      <c r="BR79" s="50">
        <f t="shared" si="13"/>
        <v>52336.540697534219</v>
      </c>
      <c r="BS79" s="50">
        <f>BS78-BS75-BS37-BS31-BS44-BS33-BS29</f>
        <v>53513.663046011046</v>
      </c>
      <c r="BT79" s="50">
        <f t="shared" si="13"/>
        <v>53962.281246994869</v>
      </c>
      <c r="BU79" s="50">
        <f t="shared" si="13"/>
        <v>56380.179642468713</v>
      </c>
      <c r="BV79" s="50">
        <f t="shared" si="13"/>
        <v>59959.15867200341</v>
      </c>
      <c r="BW79" s="50">
        <f t="shared" si="13"/>
        <v>59181.35981391996</v>
      </c>
      <c r="BX79" s="50">
        <f>BX78-BX75-BX37-BX31-BX44-BX33-BX29</f>
        <v>60331.122557428949</v>
      </c>
      <c r="BY79" s="50">
        <f>BY78-BY75-BY37-BY31-BY44-BY33-BY29</f>
        <v>62206.960529696509</v>
      </c>
      <c r="BZ79" s="50">
        <f>BZ78-BZ75-BZ37-BZ31-BZ44-BZ33-BZ29</f>
        <v>64372.524727281743</v>
      </c>
      <c r="CA79" s="51">
        <f>CA78-CA75-CA37-CA31-CA44-CA33-CA29</f>
        <v>67475.670285062355</v>
      </c>
    </row>
    <row r="80" spans="1:79" x14ac:dyDescent="0.4">
      <c r="A80" s="136"/>
      <c r="B80" s="221"/>
      <c r="C80" s="22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1"/>
    </row>
    <row r="81" spans="1:79" ht="26.25" customHeight="1" x14ac:dyDescent="0.4">
      <c r="A81" s="136"/>
      <c r="B81" s="60" t="s">
        <v>265</v>
      </c>
      <c r="C81" s="220"/>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9"/>
    </row>
    <row r="82" spans="1:79" x14ac:dyDescent="0.4">
      <c r="A82" s="136"/>
      <c r="B82" s="54" t="s">
        <v>135</v>
      </c>
      <c r="C82" s="220" t="s">
        <v>134</v>
      </c>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v>91.795148247978432</v>
      </c>
      <c r="AI82" s="138">
        <v>110.61695040710585</v>
      </c>
      <c r="AJ82" s="138">
        <v>149.4963281520491</v>
      </c>
      <c r="AK82" s="138">
        <v>193.25159579250203</v>
      </c>
      <c r="AL82" s="138">
        <v>241.11294619072987</v>
      </c>
      <c r="AM82" s="138">
        <v>304.00372136294919</v>
      </c>
      <c r="AN82" s="138">
        <v>362.05707222653785</v>
      </c>
      <c r="AO82" s="138">
        <v>439.95309705296535</v>
      </c>
      <c r="AP82" s="138">
        <v>504.19562238080925</v>
      </c>
      <c r="AQ82" s="138">
        <v>588.95286162117668</v>
      </c>
      <c r="AR82" s="138">
        <v>669.81688074358397</v>
      </c>
      <c r="AS82" s="138">
        <v>784.80669061681635</v>
      </c>
      <c r="AT82" s="138">
        <v>945.80283525647269</v>
      </c>
      <c r="AU82" s="138">
        <v>1188.5453647098627</v>
      </c>
      <c r="AV82" s="138">
        <v>1553.4739999999999</v>
      </c>
      <c r="AW82" s="138">
        <v>1795.461</v>
      </c>
      <c r="AX82" s="138">
        <v>1962.682</v>
      </c>
      <c r="AY82" s="138">
        <v>2194.1619999999998</v>
      </c>
      <c r="AZ82" s="138">
        <v>2392.893</v>
      </c>
      <c r="BA82" s="138">
        <v>2521.25</v>
      </c>
      <c r="BB82" s="138">
        <v>2679.9749999999999</v>
      </c>
      <c r="BC82" s="138">
        <v>2822.8040000000001</v>
      </c>
      <c r="BD82" s="138">
        <v>2955.1210000000001</v>
      </c>
      <c r="BE82" s="138">
        <v>3124.4597597447382</v>
      </c>
      <c r="BF82" s="138">
        <v>3250.6787885787207</v>
      </c>
      <c r="BG82" s="138">
        <v>3457.0445494205601</v>
      </c>
      <c r="BH82" s="138">
        <v>3673.5859999999998</v>
      </c>
      <c r="BI82" s="138">
        <v>3924.14037813</v>
      </c>
      <c r="BJ82" s="138">
        <v>4149.40578293</v>
      </c>
      <c r="BK82" s="138">
        <v>4444.4350972342991</v>
      </c>
      <c r="BL82" s="138">
        <v>4734.8039219600005</v>
      </c>
      <c r="BM82" s="138">
        <v>5106.2537628999999</v>
      </c>
      <c r="BN82" s="138">
        <v>5227.7472379531791</v>
      </c>
      <c r="BO82" s="138">
        <v>5339.4256940699997</v>
      </c>
      <c r="BP82" s="138">
        <v>5475.6249157700013</v>
      </c>
      <c r="BQ82" s="138">
        <v>5360.0751764300812</v>
      </c>
      <c r="BR82" s="138">
        <v>5421.7736767999995</v>
      </c>
      <c r="BS82" s="138">
        <v>5489.5433917499959</v>
      </c>
      <c r="BT82" s="138">
        <v>5482.7675999399999</v>
      </c>
      <c r="BU82" s="138">
        <v>5529.3185711499982</v>
      </c>
      <c r="BV82" s="138">
        <v>5675.2552270215992</v>
      </c>
      <c r="BW82" s="138">
        <v>5887.1797696023777</v>
      </c>
      <c r="BX82" s="138">
        <v>6066.9227941787849</v>
      </c>
      <c r="BY82" s="138">
        <v>6272.9118060445653</v>
      </c>
      <c r="BZ82" s="138">
        <v>6510.5490670683057</v>
      </c>
      <c r="CA82" s="139">
        <v>6792.1408607945596</v>
      </c>
    </row>
    <row r="83" spans="1:79" x14ac:dyDescent="0.4">
      <c r="A83" s="136"/>
      <c r="B83" s="54" t="s">
        <v>136</v>
      </c>
      <c r="C83" s="220"/>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f t="shared" ref="AH83:CA83" si="14">AH84+AH85</f>
        <v>71.803621583486347</v>
      </c>
      <c r="AI83" s="138">
        <f t="shared" si="14"/>
        <v>71.309887694513563</v>
      </c>
      <c r="AJ83" s="138">
        <f t="shared" si="14"/>
        <v>81.214423210806217</v>
      </c>
      <c r="AK83" s="138">
        <f t="shared" si="14"/>
        <v>88.309333043676872</v>
      </c>
      <c r="AL83" s="138">
        <f t="shared" si="14"/>
        <v>86.071335668395506</v>
      </c>
      <c r="AM83" s="138">
        <f t="shared" si="14"/>
        <v>94.533357523787956</v>
      </c>
      <c r="AN83" s="138">
        <f t="shared" si="14"/>
        <v>94.539479953098336</v>
      </c>
      <c r="AO83" s="138">
        <f t="shared" si="14"/>
        <v>99.91444157230606</v>
      </c>
      <c r="AP83" s="138">
        <f t="shared" si="14"/>
        <v>100.54053775712582</v>
      </c>
      <c r="AQ83" s="138">
        <f t="shared" si="14"/>
        <v>104.34230284607963</v>
      </c>
      <c r="AR83" s="138">
        <f t="shared" si="14"/>
        <v>107.80379749418931</v>
      </c>
      <c r="AS83" s="138">
        <f t="shared" si="14"/>
        <v>122.17188902792199</v>
      </c>
      <c r="AT83" s="138">
        <f t="shared" si="14"/>
        <v>114.12408977669212</v>
      </c>
      <c r="AU83" s="138">
        <f t="shared" si="14"/>
        <v>146.99272655994997</v>
      </c>
      <c r="AV83" s="138">
        <f t="shared" si="14"/>
        <v>157.74724460497177</v>
      </c>
      <c r="AW83" s="138">
        <f t="shared" si="14"/>
        <v>166.79640685237015</v>
      </c>
      <c r="AX83" s="138">
        <f t="shared" si="14"/>
        <v>162.93681781914438</v>
      </c>
      <c r="AY83" s="138">
        <f t="shared" si="14"/>
        <v>164.65367537537094</v>
      </c>
      <c r="AZ83" s="138">
        <f t="shared" si="14"/>
        <v>151.35973857984254</v>
      </c>
      <c r="BA83" s="138">
        <f t="shared" si="14"/>
        <v>139.49190488287545</v>
      </c>
      <c r="BB83" s="138">
        <f t="shared" si="14"/>
        <v>134.50941339676888</v>
      </c>
      <c r="BC83" s="138">
        <f t="shared" si="14"/>
        <v>129.1281660452959</v>
      </c>
      <c r="BD83" s="138">
        <f t="shared" si="14"/>
        <v>119.97591185812794</v>
      </c>
      <c r="BE83" s="138">
        <f t="shared" si="14"/>
        <v>124.23847975499999</v>
      </c>
      <c r="BF83" s="138">
        <f t="shared" si="14"/>
        <v>129.19739105324999</v>
      </c>
      <c r="BG83" s="138">
        <f t="shared" si="14"/>
        <v>122.12592027499997</v>
      </c>
      <c r="BH83" s="138">
        <f t="shared" si="14"/>
        <v>118.53474787549996</v>
      </c>
      <c r="BI83" s="138">
        <f t="shared" si="14"/>
        <v>110.10084555674999</v>
      </c>
      <c r="BJ83" s="138">
        <f t="shared" si="14"/>
        <v>98.398418693749989</v>
      </c>
      <c r="BK83" s="138">
        <f t="shared" si="14"/>
        <v>78.937256372223544</v>
      </c>
      <c r="BL83" s="138">
        <f t="shared" si="14"/>
        <v>65.396410920697221</v>
      </c>
      <c r="BM83" s="138">
        <f t="shared" si="14"/>
        <v>51.483577534736391</v>
      </c>
      <c r="BN83" s="138">
        <f t="shared" si="14"/>
        <v>50.233626574888149</v>
      </c>
      <c r="BO83" s="138">
        <f t="shared" si="14"/>
        <v>37.345721613041349</v>
      </c>
      <c r="BP83" s="138">
        <f t="shared" si="14"/>
        <v>28.278218738752912</v>
      </c>
      <c r="BQ83" s="138">
        <f t="shared" si="14"/>
        <v>18.508530036452314</v>
      </c>
      <c r="BR83" s="138">
        <f t="shared" si="14"/>
        <v>12.288244013077932</v>
      </c>
      <c r="BS83" s="138">
        <f t="shared" si="14"/>
        <v>6.8174169843168348</v>
      </c>
      <c r="BT83" s="138">
        <f t="shared" si="14"/>
        <v>4.8587791485131495</v>
      </c>
      <c r="BU83" s="138">
        <f t="shared" si="14"/>
        <v>3.2507548237949484</v>
      </c>
      <c r="BV83" s="138">
        <f t="shared" si="14"/>
        <v>1.564180404290199</v>
      </c>
      <c r="BW83" s="138">
        <f t="shared" si="14"/>
        <v>0.85727081529735605</v>
      </c>
      <c r="BX83" s="138">
        <f t="shared" si="14"/>
        <v>0</v>
      </c>
      <c r="BY83" s="138">
        <f t="shared" si="14"/>
        <v>0</v>
      </c>
      <c r="BZ83" s="138">
        <f t="shared" si="14"/>
        <v>0</v>
      </c>
      <c r="CA83" s="139">
        <f t="shared" si="14"/>
        <v>0</v>
      </c>
    </row>
    <row r="84" spans="1:79" x14ac:dyDescent="0.4">
      <c r="A84" s="136"/>
      <c r="B84" s="64" t="s">
        <v>249</v>
      </c>
      <c r="C84" s="220" t="s">
        <v>137</v>
      </c>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v>71.803621583486347</v>
      </c>
      <c r="AI84" s="138">
        <v>71.309207260582085</v>
      </c>
      <c r="AJ84" s="138">
        <v>81.190527498478616</v>
      </c>
      <c r="AK84" s="138">
        <v>88.216061253991739</v>
      </c>
      <c r="AL84" s="138">
        <v>85.854079958673921</v>
      </c>
      <c r="AM84" s="138">
        <v>94.080741461868001</v>
      </c>
      <c r="AN84" s="138">
        <v>93.74042470571581</v>
      </c>
      <c r="AO84" s="138">
        <v>98.41918553022127</v>
      </c>
      <c r="AP84" s="138">
        <v>98.451776698555136</v>
      </c>
      <c r="AQ84" s="138">
        <v>101.4122159340142</v>
      </c>
      <c r="AR84" s="138">
        <v>103.7000792945807</v>
      </c>
      <c r="AS84" s="138">
        <v>115.24881210484507</v>
      </c>
      <c r="AT84" s="138">
        <v>105.20758261792079</v>
      </c>
      <c r="AU84" s="138">
        <v>132.47009728423961</v>
      </c>
      <c r="AV84" s="138">
        <v>139.23752551267657</v>
      </c>
      <c r="AW84" s="138">
        <v>145.01624573144477</v>
      </c>
      <c r="AX84" s="138">
        <v>140.12043851328579</v>
      </c>
      <c r="AY84" s="138">
        <v>137.73568376010451</v>
      </c>
      <c r="AZ84" s="138">
        <v>123.15021797831749</v>
      </c>
      <c r="BA84" s="138">
        <v>112.47661198287514</v>
      </c>
      <c r="BB84" s="138">
        <v>106.20491922822067</v>
      </c>
      <c r="BC84" s="138">
        <v>100.0911521395842</v>
      </c>
      <c r="BD84" s="138">
        <v>91.467069144910184</v>
      </c>
      <c r="BE84" s="138">
        <v>94.275213728127369</v>
      </c>
      <c r="BF84" s="138">
        <v>98.141333013831741</v>
      </c>
      <c r="BG84" s="138">
        <v>88.419644868272087</v>
      </c>
      <c r="BH84" s="138">
        <v>84.661747875499969</v>
      </c>
      <c r="BI84" s="138">
        <v>78.43606763128443</v>
      </c>
      <c r="BJ84" s="138">
        <v>69.184191628461178</v>
      </c>
      <c r="BK84" s="138">
        <v>53.012026844164069</v>
      </c>
      <c r="BL84" s="138">
        <v>44.371488154976973</v>
      </c>
      <c r="BM84" s="138">
        <v>35.156518235278511</v>
      </c>
      <c r="BN84" s="138">
        <v>37.029541266636251</v>
      </c>
      <c r="BO84" s="138">
        <v>28.873350653457123</v>
      </c>
      <c r="BP84" s="138">
        <v>21.10478027697734</v>
      </c>
      <c r="BQ84" s="138">
        <v>14.26166584517814</v>
      </c>
      <c r="BR84" s="138">
        <v>9.1137068506542054</v>
      </c>
      <c r="BS84" s="138">
        <v>5.5050338445589686</v>
      </c>
      <c r="BT84" s="138">
        <v>3.3250948192197995</v>
      </c>
      <c r="BU84" s="138">
        <v>2.8088540849901746</v>
      </c>
      <c r="BV84" s="138">
        <v>1.3515490267343662</v>
      </c>
      <c r="BW84" s="138">
        <v>0.74073523289578147</v>
      </c>
      <c r="BX84" s="138">
        <v>0</v>
      </c>
      <c r="BY84" s="138">
        <v>0</v>
      </c>
      <c r="BZ84" s="138">
        <v>0</v>
      </c>
      <c r="CA84" s="139">
        <v>0</v>
      </c>
    </row>
    <row r="85" spans="1:79" x14ac:dyDescent="0.4">
      <c r="A85" s="136"/>
      <c r="B85" s="64" t="s">
        <v>250</v>
      </c>
      <c r="C85" s="220" t="s">
        <v>137</v>
      </c>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v>0</v>
      </c>
      <c r="AI85" s="138">
        <v>6.8043393148529703E-4</v>
      </c>
      <c r="AJ85" s="138">
        <v>2.389571232760496E-2</v>
      </c>
      <c r="AK85" s="138">
        <v>9.3271789685138398E-2</v>
      </c>
      <c r="AL85" s="138">
        <v>0.21725570972157768</v>
      </c>
      <c r="AM85" s="138">
        <v>0.45261606191995341</v>
      </c>
      <c r="AN85" s="138">
        <v>0.79905524738252098</v>
      </c>
      <c r="AO85" s="138">
        <v>1.4952560420847878</v>
      </c>
      <c r="AP85" s="138">
        <v>2.0887610585706842</v>
      </c>
      <c r="AQ85" s="138">
        <v>2.9300869120654411</v>
      </c>
      <c r="AR85" s="138">
        <v>4.1037181996086094</v>
      </c>
      <c r="AS85" s="138">
        <v>6.9230769230769234</v>
      </c>
      <c r="AT85" s="138">
        <v>8.9165071587713225</v>
      </c>
      <c r="AU85" s="138">
        <v>14.522629275710372</v>
      </c>
      <c r="AV85" s="138">
        <v>18.509719092295203</v>
      </c>
      <c r="AW85" s="138">
        <v>21.780161120925374</v>
      </c>
      <c r="AX85" s="138">
        <v>22.816379305858582</v>
      </c>
      <c r="AY85" s="138">
        <v>26.917991615266445</v>
      </c>
      <c r="AZ85" s="138">
        <v>28.20952060152505</v>
      </c>
      <c r="BA85" s="138">
        <v>27.015292900000315</v>
      </c>
      <c r="BB85" s="138">
        <v>28.304494168548207</v>
      </c>
      <c r="BC85" s="138">
        <v>29.037013905711706</v>
      </c>
      <c r="BD85" s="138">
        <v>28.508842713217764</v>
      </c>
      <c r="BE85" s="138">
        <v>29.963266026872617</v>
      </c>
      <c r="BF85" s="138">
        <v>31.056058039418243</v>
      </c>
      <c r="BG85" s="138">
        <v>33.70627540672789</v>
      </c>
      <c r="BH85" s="138">
        <v>33.872999999999998</v>
      </c>
      <c r="BI85" s="138">
        <v>31.66477792546555</v>
      </c>
      <c r="BJ85" s="138">
        <v>29.214227065288803</v>
      </c>
      <c r="BK85" s="138">
        <v>25.925229528059475</v>
      </c>
      <c r="BL85" s="138">
        <v>21.024922765720252</v>
      </c>
      <c r="BM85" s="138">
        <v>16.327059299457879</v>
      </c>
      <c r="BN85" s="138">
        <v>13.204085308251896</v>
      </c>
      <c r="BO85" s="138">
        <v>8.4723709595842251</v>
      </c>
      <c r="BP85" s="138">
        <v>7.1734384617755698</v>
      </c>
      <c r="BQ85" s="138">
        <v>4.2468641912741756</v>
      </c>
      <c r="BR85" s="138">
        <v>3.174537162423726</v>
      </c>
      <c r="BS85" s="138">
        <v>1.3123831397578662</v>
      </c>
      <c r="BT85" s="138">
        <v>1.53368432929335</v>
      </c>
      <c r="BU85" s="138">
        <v>0.44190073880477371</v>
      </c>
      <c r="BV85" s="138">
        <v>0.21263137755583286</v>
      </c>
      <c r="BW85" s="138">
        <v>0.11653558240157462</v>
      </c>
      <c r="BX85" s="138">
        <v>0</v>
      </c>
      <c r="BY85" s="138">
        <v>0</v>
      </c>
      <c r="BZ85" s="138">
        <v>0</v>
      </c>
      <c r="CA85" s="139">
        <v>0</v>
      </c>
    </row>
    <row r="86" spans="1:79" x14ac:dyDescent="0.4">
      <c r="A86" s="136"/>
      <c r="B86" s="54" t="s">
        <v>138</v>
      </c>
      <c r="C86" s="220" t="s">
        <v>134</v>
      </c>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v>0</v>
      </c>
      <c r="AI86" s="138">
        <v>0</v>
      </c>
      <c r="AJ86" s="138">
        <v>0</v>
      </c>
      <c r="AK86" s="138">
        <v>0</v>
      </c>
      <c r="AL86" s="138">
        <v>0</v>
      </c>
      <c r="AM86" s="138">
        <v>0</v>
      </c>
      <c r="AN86" s="138">
        <v>0</v>
      </c>
      <c r="AO86" s="138">
        <v>0</v>
      </c>
      <c r="AP86" s="138">
        <v>0</v>
      </c>
      <c r="AQ86" s="138">
        <v>0</v>
      </c>
      <c r="AR86" s="138">
        <v>0</v>
      </c>
      <c r="AS86" s="138">
        <v>0</v>
      </c>
      <c r="AT86" s="138">
        <v>0</v>
      </c>
      <c r="AU86" s="138">
        <v>14.67867882736096</v>
      </c>
      <c r="AV86" s="138">
        <v>17.32362399448489</v>
      </c>
      <c r="AW86" s="138">
        <v>22.017101000372413</v>
      </c>
      <c r="AX86" s="138">
        <v>26.274387450379745</v>
      </c>
      <c r="AY86" s="138">
        <v>31.159442185463192</v>
      </c>
      <c r="AZ86" s="138">
        <v>36.556276606201791</v>
      </c>
      <c r="BA86" s="138">
        <v>36.695665879000003</v>
      </c>
      <c r="BB86" s="138">
        <v>38.413191972800014</v>
      </c>
      <c r="BC86" s="138">
        <v>38.367648960570129</v>
      </c>
      <c r="BD86" s="138">
        <v>57.286221493426368</v>
      </c>
      <c r="BE86" s="138">
        <v>61.250098314299194</v>
      </c>
      <c r="BF86" s="138">
        <v>45.81</v>
      </c>
      <c r="BG86" s="138">
        <v>36.193318905790619</v>
      </c>
      <c r="BH86" s="138">
        <v>38.411999999999999</v>
      </c>
      <c r="BI86" s="138">
        <v>35.623045027248956</v>
      </c>
      <c r="BJ86" s="138">
        <v>39.227886861522336</v>
      </c>
      <c r="BK86" s="138">
        <v>44.288355759254614</v>
      </c>
      <c r="BL86" s="138">
        <v>46.717117832191811</v>
      </c>
      <c r="BM86" s="138">
        <v>48.708362762486907</v>
      </c>
      <c r="BN86" s="138">
        <v>45.683687940754801</v>
      </c>
      <c r="BO86" s="138">
        <v>41.557605406422965</v>
      </c>
      <c r="BP86" s="138">
        <v>44.996467444797425</v>
      </c>
      <c r="BQ86" s="138">
        <v>46.46150720913667</v>
      </c>
      <c r="BR86" s="138">
        <v>44.752198794615161</v>
      </c>
      <c r="BS86" s="138">
        <v>41.883695203837881</v>
      </c>
      <c r="BT86" s="138">
        <v>40.255351281499983</v>
      </c>
      <c r="BU86" s="138">
        <v>38.784486304119874</v>
      </c>
      <c r="BV86" s="138">
        <v>29.834395769815192</v>
      </c>
      <c r="BW86" s="138">
        <v>30.542707794996399</v>
      </c>
      <c r="BX86" s="138">
        <v>31.281714890671864</v>
      </c>
      <c r="BY86" s="138">
        <v>32.447011038163843</v>
      </c>
      <c r="BZ86" s="138">
        <v>34.459712562671541</v>
      </c>
      <c r="CA86" s="139">
        <v>36.720209857729735</v>
      </c>
    </row>
    <row r="87" spans="1:79" ht="26.25" customHeight="1" x14ac:dyDescent="0.4">
      <c r="A87" s="136"/>
      <c r="B87" s="54" t="s">
        <v>266</v>
      </c>
      <c r="C87" s="220" t="s">
        <v>137</v>
      </c>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v>96</v>
      </c>
      <c r="AI87" s="138">
        <v>96</v>
      </c>
      <c r="AJ87" s="138">
        <v>98</v>
      </c>
      <c r="AK87" s="138">
        <v>101</v>
      </c>
      <c r="AL87" s="138">
        <v>102</v>
      </c>
      <c r="AM87" s="138">
        <v>103</v>
      </c>
      <c r="AN87" s="138">
        <v>105</v>
      </c>
      <c r="AO87" s="138">
        <v>105</v>
      </c>
      <c r="AP87" s="138">
        <v>107</v>
      </c>
      <c r="AQ87" s="138">
        <v>107</v>
      </c>
      <c r="AR87" s="138">
        <v>109</v>
      </c>
      <c r="AS87" s="138">
        <v>112</v>
      </c>
      <c r="AT87" s="138">
        <v>112.35899999999999</v>
      </c>
      <c r="AU87" s="138">
        <v>114.324</v>
      </c>
      <c r="AV87" s="138">
        <v>115.11</v>
      </c>
      <c r="AW87" s="138">
        <v>122.089</v>
      </c>
      <c r="AX87" s="138">
        <v>123.30500000000001</v>
      </c>
      <c r="AY87" s="138">
        <v>124.179</v>
      </c>
      <c r="AZ87" s="138">
        <v>128.614</v>
      </c>
      <c r="BA87" s="138">
        <v>123.26300000000001</v>
      </c>
      <c r="BB87" s="138">
        <v>124.417</v>
      </c>
      <c r="BC87" s="138">
        <v>118.181</v>
      </c>
      <c r="BD87" s="138">
        <v>118.962</v>
      </c>
      <c r="BE87" s="138">
        <v>120.14100000000001</v>
      </c>
      <c r="BF87" s="138">
        <v>120.018</v>
      </c>
      <c r="BG87" s="138">
        <v>122.324</v>
      </c>
      <c r="BH87" s="138">
        <v>123.015</v>
      </c>
      <c r="BI87" s="138">
        <v>123.87321689999997</v>
      </c>
      <c r="BJ87" s="138">
        <v>125.86199999999999</v>
      </c>
      <c r="BK87" s="138">
        <v>127.27833854999997</v>
      </c>
      <c r="BL87" s="138">
        <v>822.81408871238204</v>
      </c>
      <c r="BM87" s="138">
        <v>121.23222758000001</v>
      </c>
      <c r="BN87" s="138">
        <v>122.38864807125002</v>
      </c>
      <c r="BO87" s="138">
        <v>123.35264574</v>
      </c>
      <c r="BP87" s="138">
        <v>123.46082752000001</v>
      </c>
      <c r="BQ87" s="138">
        <v>122.52528203</v>
      </c>
      <c r="BR87" s="138">
        <v>124.59394418000001</v>
      </c>
      <c r="BS87" s="138">
        <v>127.56960417000036</v>
      </c>
      <c r="BT87" s="138">
        <v>126.42016188999996</v>
      </c>
      <c r="BU87" s="138">
        <v>126.05015876767001</v>
      </c>
      <c r="BV87" s="138">
        <v>126.00691031663639</v>
      </c>
      <c r="BW87" s="138">
        <v>125.16583724958078</v>
      </c>
      <c r="BX87" s="138">
        <v>125.06982880419875</v>
      </c>
      <c r="BY87" s="138">
        <v>127.71229315689099</v>
      </c>
      <c r="BZ87" s="138">
        <v>130.75146380893128</v>
      </c>
      <c r="CA87" s="139">
        <v>134.09860781110436</v>
      </c>
    </row>
    <row r="88" spans="1:79" x14ac:dyDescent="0.4">
      <c r="A88" s="136"/>
      <c r="B88" s="54" t="s">
        <v>143</v>
      </c>
      <c r="C88" s="220" t="s">
        <v>144</v>
      </c>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v>0</v>
      </c>
      <c r="AR88" s="138">
        <v>0</v>
      </c>
      <c r="AS88" s="138">
        <v>0</v>
      </c>
      <c r="AT88" s="138">
        <v>0</v>
      </c>
      <c r="AU88" s="138">
        <v>0</v>
      </c>
      <c r="AV88" s="138">
        <v>0</v>
      </c>
      <c r="AW88" s="138">
        <v>0</v>
      </c>
      <c r="AX88" s="138">
        <v>0</v>
      </c>
      <c r="AY88" s="138">
        <v>0</v>
      </c>
      <c r="AZ88" s="138">
        <v>0</v>
      </c>
      <c r="BA88" s="138">
        <v>0</v>
      </c>
      <c r="BB88" s="138">
        <v>0</v>
      </c>
      <c r="BC88" s="138">
        <v>0</v>
      </c>
      <c r="BD88" s="138">
        <v>0</v>
      </c>
      <c r="BE88" s="138">
        <v>0</v>
      </c>
      <c r="BF88" s="138">
        <v>0</v>
      </c>
      <c r="BG88" s="138">
        <v>0</v>
      </c>
      <c r="BH88" s="138">
        <v>0</v>
      </c>
      <c r="BI88" s="138">
        <v>0</v>
      </c>
      <c r="BJ88" s="138">
        <v>2.3854757613040265</v>
      </c>
      <c r="BK88" s="138">
        <v>2.7799798323037712</v>
      </c>
      <c r="BL88" s="138">
        <v>145.43650100833483</v>
      </c>
      <c r="BM88" s="138">
        <v>193.92315446943357</v>
      </c>
      <c r="BN88" s="138">
        <v>266.81067065860327</v>
      </c>
      <c r="BO88" s="138">
        <v>77.89376230618096</v>
      </c>
      <c r="BP88" s="138">
        <v>83.761185046642368</v>
      </c>
      <c r="BQ88" s="138">
        <v>4.8547000187328013</v>
      </c>
      <c r="BR88" s="138">
        <v>6.144183842691306</v>
      </c>
      <c r="BS88" s="138">
        <v>1.9437355560062652</v>
      </c>
      <c r="BT88" s="138">
        <v>1.6169761388612867</v>
      </c>
      <c r="BU88" s="138">
        <v>54.094519769972067</v>
      </c>
      <c r="BV88" s="138">
        <v>25.203716358877166</v>
      </c>
      <c r="BW88" s="138">
        <v>79.184677964560507</v>
      </c>
      <c r="BX88" s="138">
        <v>80.923247507705099</v>
      </c>
      <c r="BY88" s="138">
        <v>81.751145014760183</v>
      </c>
      <c r="BZ88" s="138">
        <v>82.861482496059637</v>
      </c>
      <c r="CA88" s="139">
        <v>84.300142618303681</v>
      </c>
    </row>
    <row r="89" spans="1:79" x14ac:dyDescent="0.4">
      <c r="A89" s="136"/>
      <c r="B89" s="54" t="s">
        <v>22</v>
      </c>
      <c r="C89" s="220" t="s">
        <v>144</v>
      </c>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v>189.0604099893182</v>
      </c>
      <c r="AI89" s="138">
        <v>217.24186395918002</v>
      </c>
      <c r="AJ89" s="138">
        <v>291.64676658977385</v>
      </c>
      <c r="AK89" s="138">
        <v>435.79447132057123</v>
      </c>
      <c r="AL89" s="138">
        <v>531.64070822038082</v>
      </c>
      <c r="AM89" s="138">
        <v>599.91337522552976</v>
      </c>
      <c r="AN89" s="138">
        <v>667.59777746960162</v>
      </c>
      <c r="AO89" s="138">
        <v>730.54411349699535</v>
      </c>
      <c r="AP89" s="138">
        <v>805.60849456809274</v>
      </c>
      <c r="AQ89" s="138">
        <v>838.18835992187337</v>
      </c>
      <c r="AR89" s="138">
        <v>760.26900000000001</v>
      </c>
      <c r="AS89" s="138">
        <v>936.29321192193368</v>
      </c>
      <c r="AT89" s="138">
        <v>1162.117</v>
      </c>
      <c r="AU89" s="138">
        <v>670.327</v>
      </c>
      <c r="AV89" s="138">
        <v>724.20100000000002</v>
      </c>
      <c r="AW89" s="138">
        <v>941.47799999999995</v>
      </c>
      <c r="AX89" s="138">
        <v>973.24916299999973</v>
      </c>
      <c r="AY89" s="138">
        <v>991.50290500000006</v>
      </c>
      <c r="AZ89" s="138">
        <v>1035.1050220000002</v>
      </c>
      <c r="BA89" s="138">
        <v>1079.5440269999999</v>
      </c>
      <c r="BB89" s="138">
        <v>1124.7226409999994</v>
      </c>
      <c r="BC89" s="138">
        <v>1163.735510948489</v>
      </c>
      <c r="BD89" s="138">
        <v>1229.3620240181656</v>
      </c>
      <c r="BE89" s="138">
        <v>1349.4457237699216</v>
      </c>
      <c r="BF89" s="138">
        <v>1430.8457317625675</v>
      </c>
      <c r="BG89" s="138">
        <v>1612.517104499429</v>
      </c>
      <c r="BH89" s="138">
        <v>1828.5273484448542</v>
      </c>
      <c r="BI89" s="138">
        <v>1843.2959341159444</v>
      </c>
      <c r="BJ89" s="138">
        <v>2003.9939900362206</v>
      </c>
      <c r="BK89" s="138">
        <v>2046.6136160962108</v>
      </c>
      <c r="BL89" s="138">
        <v>2162.8252108384918</v>
      </c>
      <c r="BM89" s="138">
        <v>2239.7459853678515</v>
      </c>
      <c r="BN89" s="138">
        <v>2273.0145576027198</v>
      </c>
      <c r="BO89" s="138">
        <v>2227.1295013956719</v>
      </c>
      <c r="BP89" s="138">
        <v>2136.5856605519407</v>
      </c>
      <c r="BQ89" s="138"/>
      <c r="BR89" s="138"/>
      <c r="BS89" s="138"/>
      <c r="BT89" s="138"/>
      <c r="BU89" s="138"/>
      <c r="BV89" s="138"/>
      <c r="BW89" s="138"/>
      <c r="BX89" s="138"/>
      <c r="BY89" s="138"/>
      <c r="BZ89" s="138"/>
      <c r="CA89" s="139"/>
    </row>
    <row r="90" spans="1:79" x14ac:dyDescent="0.4">
      <c r="A90" s="136"/>
      <c r="B90" s="54" t="s">
        <v>145</v>
      </c>
      <c r="C90" s="220" t="s">
        <v>137</v>
      </c>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v>16</v>
      </c>
      <c r="AI90" s="138">
        <v>16</v>
      </c>
      <c r="AJ90" s="138">
        <v>16</v>
      </c>
      <c r="AK90" s="138">
        <v>17</v>
      </c>
      <c r="AL90" s="138">
        <v>17</v>
      </c>
      <c r="AM90" s="138">
        <v>17</v>
      </c>
      <c r="AN90" s="138">
        <v>17</v>
      </c>
      <c r="AO90" s="138">
        <v>18</v>
      </c>
      <c r="AP90" s="138">
        <v>18</v>
      </c>
      <c r="AQ90" s="138">
        <v>2.6080000000000001</v>
      </c>
      <c r="AR90" s="138">
        <v>0</v>
      </c>
      <c r="AS90" s="138">
        <v>0</v>
      </c>
      <c r="AT90" s="138">
        <v>0</v>
      </c>
      <c r="AU90" s="138">
        <v>0</v>
      </c>
      <c r="AV90" s="138">
        <v>0</v>
      </c>
      <c r="AW90" s="138">
        <v>0</v>
      </c>
      <c r="AX90" s="138">
        <v>0</v>
      </c>
      <c r="AY90" s="138">
        <v>0</v>
      </c>
      <c r="AZ90" s="138">
        <v>0</v>
      </c>
      <c r="BA90" s="138">
        <v>0</v>
      </c>
      <c r="BB90" s="138">
        <v>0</v>
      </c>
      <c r="BC90" s="138">
        <v>0</v>
      </c>
      <c r="BD90" s="138">
        <v>0</v>
      </c>
      <c r="BE90" s="138">
        <v>0</v>
      </c>
      <c r="BF90" s="138">
        <v>0</v>
      </c>
      <c r="BG90" s="138">
        <v>0</v>
      </c>
      <c r="BH90" s="138">
        <v>0</v>
      </c>
      <c r="BI90" s="138">
        <v>0</v>
      </c>
      <c r="BJ90" s="138">
        <v>0</v>
      </c>
      <c r="BK90" s="138">
        <v>0</v>
      </c>
      <c r="BL90" s="138">
        <v>0</v>
      </c>
      <c r="BM90" s="138">
        <v>0</v>
      </c>
      <c r="BN90" s="138">
        <v>0</v>
      </c>
      <c r="BO90" s="138">
        <v>0</v>
      </c>
      <c r="BP90" s="138">
        <v>0</v>
      </c>
      <c r="BQ90" s="138">
        <v>0</v>
      </c>
      <c r="BR90" s="138">
        <v>0</v>
      </c>
      <c r="BS90" s="138">
        <v>0</v>
      </c>
      <c r="BT90" s="138">
        <v>0</v>
      </c>
      <c r="BU90" s="138">
        <v>0</v>
      </c>
      <c r="BV90" s="138">
        <v>0</v>
      </c>
      <c r="BW90" s="138">
        <v>0</v>
      </c>
      <c r="BX90" s="138">
        <v>0</v>
      </c>
      <c r="BY90" s="138">
        <v>0</v>
      </c>
      <c r="BZ90" s="138">
        <v>0</v>
      </c>
      <c r="CA90" s="139">
        <v>0</v>
      </c>
    </row>
    <row r="91" spans="1:79" x14ac:dyDescent="0.4">
      <c r="A91" s="136"/>
      <c r="B91" s="54" t="s">
        <v>146</v>
      </c>
      <c r="C91" s="220" t="s">
        <v>134</v>
      </c>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v>0</v>
      </c>
      <c r="AI91" s="138">
        <v>0</v>
      </c>
      <c r="AJ91" s="138">
        <v>0</v>
      </c>
      <c r="AK91" s="138">
        <v>0</v>
      </c>
      <c r="AL91" s="138">
        <v>0</v>
      </c>
      <c r="AM91" s="138">
        <v>0</v>
      </c>
      <c r="AN91" s="138">
        <v>0</v>
      </c>
      <c r="AO91" s="138">
        <v>0</v>
      </c>
      <c r="AP91" s="138">
        <v>0</v>
      </c>
      <c r="AQ91" s="138">
        <v>0</v>
      </c>
      <c r="AR91" s="138">
        <v>0</v>
      </c>
      <c r="AS91" s="138">
        <v>0</v>
      </c>
      <c r="AT91" s="138">
        <v>0</v>
      </c>
      <c r="AU91" s="138">
        <v>0</v>
      </c>
      <c r="AV91" s="138">
        <v>505.50842426823931</v>
      </c>
      <c r="AW91" s="138">
        <v>710.21289378353549</v>
      </c>
      <c r="AX91" s="138">
        <v>820.7658061912789</v>
      </c>
      <c r="AY91" s="138">
        <v>1007.9813777872349</v>
      </c>
      <c r="AZ91" s="138">
        <v>1212.5307624595152</v>
      </c>
      <c r="BA91" s="138">
        <v>1373.3434446659953</v>
      </c>
      <c r="BB91" s="138">
        <v>1529.2386319993936</v>
      </c>
      <c r="BC91" s="138">
        <v>1685.0312370699578</v>
      </c>
      <c r="BD91" s="138">
        <v>1846.9692141166404</v>
      </c>
      <c r="BE91" s="138">
        <v>2044.6946975616393</v>
      </c>
      <c r="BF91" s="138">
        <v>2184.4949999999999</v>
      </c>
      <c r="BG91" s="138">
        <v>2399.912471946795</v>
      </c>
      <c r="BH91" s="138">
        <v>2608.7809999999999</v>
      </c>
      <c r="BI91" s="138">
        <v>2824.8410963032829</v>
      </c>
      <c r="BJ91" s="138">
        <v>3059.7591478660306</v>
      </c>
      <c r="BK91" s="138">
        <v>3359.1290942770729</v>
      </c>
      <c r="BL91" s="138">
        <v>3619.5934670833412</v>
      </c>
      <c r="BM91" s="138">
        <v>3989.1991157989637</v>
      </c>
      <c r="BN91" s="138">
        <v>4200.2916762362729</v>
      </c>
      <c r="BO91" s="138">
        <v>4351.2435542558051</v>
      </c>
      <c r="BP91" s="138">
        <v>4620.0866791328817</v>
      </c>
      <c r="BQ91" s="138">
        <v>4770.7953469207459</v>
      </c>
      <c r="BR91" s="138">
        <v>5009.9905589028167</v>
      </c>
      <c r="BS91" s="138">
        <v>4766.3278780454339</v>
      </c>
      <c r="BT91" s="138">
        <v>4478.3398482512839</v>
      </c>
      <c r="BU91" s="138">
        <v>3842.5519515868186</v>
      </c>
      <c r="BV91" s="138">
        <v>3507.968351665309</v>
      </c>
      <c r="BW91" s="138">
        <v>3280.3054611726079</v>
      </c>
      <c r="BX91" s="138">
        <v>2959.0516985398026</v>
      </c>
      <c r="BY91" s="138">
        <v>2749.4295591281666</v>
      </c>
      <c r="BZ91" s="138">
        <v>2541.8883537381694</v>
      </c>
      <c r="CA91" s="139">
        <v>2333.3184068267551</v>
      </c>
    </row>
    <row r="92" spans="1:79" ht="25.5" customHeight="1" x14ac:dyDescent="0.4">
      <c r="A92" s="136"/>
      <c r="B92" s="54" t="s">
        <v>153</v>
      </c>
      <c r="C92" s="220" t="s">
        <v>134</v>
      </c>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v>0</v>
      </c>
      <c r="BA92" s="138">
        <v>0</v>
      </c>
      <c r="BB92" s="138">
        <v>0</v>
      </c>
      <c r="BC92" s="138">
        <v>0</v>
      </c>
      <c r="BD92" s="138">
        <v>0</v>
      </c>
      <c r="BE92" s="138">
        <v>0</v>
      </c>
      <c r="BF92" s="138">
        <v>0</v>
      </c>
      <c r="BG92" s="138">
        <v>0</v>
      </c>
      <c r="BH92" s="138">
        <v>0</v>
      </c>
      <c r="BI92" s="138">
        <v>3</v>
      </c>
      <c r="BJ92" s="138">
        <v>7</v>
      </c>
      <c r="BK92" s="138">
        <v>13.497025149999999</v>
      </c>
      <c r="BL92" s="138">
        <v>38.534542930000001</v>
      </c>
      <c r="BM92" s="138">
        <v>34.154483699999993</v>
      </c>
      <c r="BN92" s="138">
        <v>45.768576209999999</v>
      </c>
      <c r="BO92" s="138">
        <v>74.136923039999985</v>
      </c>
      <c r="BP92" s="138">
        <v>110.91288990999999</v>
      </c>
      <c r="BQ92" s="138">
        <v>159.75237205000002</v>
      </c>
      <c r="BR92" s="138">
        <v>187.89459571</v>
      </c>
      <c r="BS92" s="138">
        <v>208.81836001000002</v>
      </c>
      <c r="BT92" s="138">
        <v>194.73461820000003</v>
      </c>
      <c r="BU92" s="138">
        <v>217.75776851000001</v>
      </c>
      <c r="BV92" s="138">
        <v>221.06588102085453</v>
      </c>
      <c r="BW92" s="138">
        <v>238.24860801157885</v>
      </c>
      <c r="BX92" s="138">
        <v>243.53988556888936</v>
      </c>
      <c r="BY92" s="138">
        <v>252.5563745357685</v>
      </c>
      <c r="BZ92" s="138">
        <v>258.88859554769579</v>
      </c>
      <c r="CA92" s="139">
        <v>264.37360472771297</v>
      </c>
    </row>
    <row r="93" spans="1:79" x14ac:dyDescent="0.4">
      <c r="A93" s="136"/>
      <c r="B93" s="54" t="s">
        <v>154</v>
      </c>
      <c r="C93" s="220" t="s">
        <v>144</v>
      </c>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v>0</v>
      </c>
      <c r="AR93" s="138">
        <v>0</v>
      </c>
      <c r="AS93" s="138">
        <v>0</v>
      </c>
      <c r="AT93" s="138">
        <v>0</v>
      </c>
      <c r="AU93" s="138">
        <v>0</v>
      </c>
      <c r="AV93" s="138">
        <v>0</v>
      </c>
      <c r="AW93" s="138">
        <v>0</v>
      </c>
      <c r="AX93" s="138">
        <v>0</v>
      </c>
      <c r="AY93" s="138">
        <v>0</v>
      </c>
      <c r="AZ93" s="138">
        <v>0</v>
      </c>
      <c r="BA93" s="138">
        <v>0</v>
      </c>
      <c r="BB93" s="138">
        <v>0</v>
      </c>
      <c r="BC93" s="138">
        <v>0</v>
      </c>
      <c r="BD93" s="138">
        <v>0</v>
      </c>
      <c r="BE93" s="138">
        <v>0</v>
      </c>
      <c r="BF93" s="138">
        <v>0</v>
      </c>
      <c r="BG93" s="138">
        <v>0</v>
      </c>
      <c r="BH93" s="138">
        <v>0</v>
      </c>
      <c r="BI93" s="138">
        <v>0</v>
      </c>
      <c r="BJ93" s="138">
        <v>22.992533999999999</v>
      </c>
      <c r="BK93" s="138">
        <v>22.396319999999999</v>
      </c>
      <c r="BL93" s="138">
        <v>23.618407999999999</v>
      </c>
      <c r="BM93" s="138">
        <v>22.115864999999999</v>
      </c>
      <c r="BN93" s="138">
        <v>20.338511999999998</v>
      </c>
      <c r="BO93" s="138">
        <v>21.323773484530555</v>
      </c>
      <c r="BP93" s="138">
        <v>18.545211999999999</v>
      </c>
      <c r="BQ93" s="138">
        <v>17.904194</v>
      </c>
      <c r="BR93" s="138">
        <v>16.738534999999999</v>
      </c>
      <c r="BS93" s="138">
        <v>14.297962929999997</v>
      </c>
      <c r="BT93" s="138">
        <v>13.080097299999998</v>
      </c>
      <c r="BU93" s="138">
        <v>11.470037099999999</v>
      </c>
      <c r="BV93" s="138">
        <v>13.140929552853596</v>
      </c>
      <c r="BW93" s="138">
        <v>12.873740065147683</v>
      </c>
      <c r="BX93" s="138">
        <v>13.28193697088172</v>
      </c>
      <c r="BY93" s="138">
        <v>13.681657481541222</v>
      </c>
      <c r="BZ93" s="138">
        <v>14.186327762166194</v>
      </c>
      <c r="CA93" s="139">
        <v>14.738669600941009</v>
      </c>
    </row>
    <row r="94" spans="1:79" x14ac:dyDescent="0.4">
      <c r="A94" s="136"/>
      <c r="B94" s="54" t="s">
        <v>254</v>
      </c>
      <c r="C94" s="220" t="s">
        <v>144</v>
      </c>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v>320.9395900106818</v>
      </c>
      <c r="AI94" s="138">
        <v>352.75813604081998</v>
      </c>
      <c r="AJ94" s="138">
        <v>455.35323341022615</v>
      </c>
      <c r="AK94" s="138">
        <v>736.40552867942881</v>
      </c>
      <c r="AL94" s="138">
        <v>946.35929177961918</v>
      </c>
      <c r="AM94" s="138">
        <v>1119.0866247744702</v>
      </c>
      <c r="AN94" s="138">
        <v>1260.4022225303984</v>
      </c>
      <c r="AO94" s="138">
        <v>1413.4558865030046</v>
      </c>
      <c r="AP94" s="138">
        <v>1518.3915054319073</v>
      </c>
      <c r="AQ94" s="138">
        <v>1572.8116400781266</v>
      </c>
      <c r="AR94" s="138">
        <v>1819.8820000000001</v>
      </c>
      <c r="AS94" s="138">
        <v>2044.9829999999999</v>
      </c>
      <c r="AT94" s="138">
        <v>2323.52</v>
      </c>
      <c r="AU94" s="138">
        <v>2573.1280000000002</v>
      </c>
      <c r="AV94" s="138">
        <v>2807.8249999999998</v>
      </c>
      <c r="AW94" s="138">
        <v>3189.0050000000001</v>
      </c>
      <c r="AX94" s="138">
        <v>3402.2148963971672</v>
      </c>
      <c r="AY94" s="138">
        <v>3614.8473488867526</v>
      </c>
      <c r="AZ94" s="138">
        <v>3751.9206727282358</v>
      </c>
      <c r="BA94" s="138">
        <v>3788.0146137757624</v>
      </c>
      <c r="BB94" s="138">
        <v>3851.7417929521921</v>
      </c>
      <c r="BC94" s="138">
        <v>3997.2728888889624</v>
      </c>
      <c r="BD94" s="138">
        <v>4207.3417317175063</v>
      </c>
      <c r="BE94" s="138">
        <v>4458.6120397296809</v>
      </c>
      <c r="BF94" s="138">
        <v>4782.8062827579006</v>
      </c>
      <c r="BG94" s="138">
        <v>4439.9426964228405</v>
      </c>
      <c r="BH94" s="138">
        <v>4548.4601171225586</v>
      </c>
      <c r="BI94" s="138">
        <v>4563.9384927414358</v>
      </c>
      <c r="BJ94" s="138">
        <v>4861.4789099542368</v>
      </c>
      <c r="BK94" s="138">
        <v>4923.6027084858815</v>
      </c>
      <c r="BL94" s="138">
        <v>5503.9442212258709</v>
      </c>
      <c r="BM94" s="138">
        <v>5762.4397376097304</v>
      </c>
      <c r="BN94" s="138">
        <v>5948.9797621593234</v>
      </c>
      <c r="BO94" s="138">
        <v>6241.622946717006</v>
      </c>
      <c r="BP94" s="138">
        <v>6427.139962759471</v>
      </c>
      <c r="BQ94" s="138">
        <v>6544.0581409153201</v>
      </c>
      <c r="BR94" s="138">
        <v>6578.0549409279665</v>
      </c>
      <c r="BS94" s="138">
        <v>6527.4880116677159</v>
      </c>
      <c r="BT94" s="138">
        <v>6329.2889150000001</v>
      </c>
      <c r="BU94" s="138">
        <v>6088.1434402404884</v>
      </c>
      <c r="BV94" s="138">
        <v>5800.9194546992385</v>
      </c>
      <c r="BW94" s="138">
        <v>5646.9149352982095</v>
      </c>
      <c r="BX94" s="138">
        <v>5613.0124271643735</v>
      </c>
      <c r="BY94" s="138">
        <v>5697.3277886681781</v>
      </c>
      <c r="BZ94" s="138">
        <v>5855.4275906959319</v>
      </c>
      <c r="CA94" s="139">
        <v>6013.6406055091984</v>
      </c>
    </row>
    <row r="95" spans="1:79" x14ac:dyDescent="0.4">
      <c r="A95" s="136"/>
      <c r="B95" s="54" t="s">
        <v>255</v>
      </c>
      <c r="C95" s="220"/>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f t="shared" ref="AH95:CA95" si="15">AH96+AH97</f>
        <v>71.120099769629675</v>
      </c>
      <c r="AI95" s="138">
        <f t="shared" si="15"/>
        <v>83.345426824182638</v>
      </c>
      <c r="AJ95" s="138">
        <f t="shared" si="15"/>
        <v>94.370105250716534</v>
      </c>
      <c r="AK95" s="138">
        <f t="shared" si="15"/>
        <v>110.66288980977642</v>
      </c>
      <c r="AL95" s="138">
        <f t="shared" si="15"/>
        <v>128.61414610719504</v>
      </c>
      <c r="AM95" s="138">
        <f t="shared" si="15"/>
        <v>153.48687985122868</v>
      </c>
      <c r="AN95" s="138">
        <f t="shared" si="15"/>
        <v>191.30709195442361</v>
      </c>
      <c r="AO95" s="138">
        <f t="shared" si="15"/>
        <v>239.64154717188583</v>
      </c>
      <c r="AP95" s="138">
        <f t="shared" si="15"/>
        <v>311.95285567404869</v>
      </c>
      <c r="AQ95" s="138">
        <f t="shared" si="15"/>
        <v>390.60219982712812</v>
      </c>
      <c r="AR95" s="138">
        <f t="shared" si="15"/>
        <v>480.31102733848672</v>
      </c>
      <c r="AS95" s="138">
        <f t="shared" si="15"/>
        <v>594.5923392677048</v>
      </c>
      <c r="AT95" s="138">
        <f t="shared" si="15"/>
        <v>738.00186813463529</v>
      </c>
      <c r="AU95" s="138">
        <f t="shared" si="15"/>
        <v>936.37148480674375</v>
      </c>
      <c r="AV95" s="138">
        <f t="shared" si="15"/>
        <v>1056.2527841651299</v>
      </c>
      <c r="AW95" s="138">
        <f t="shared" si="15"/>
        <v>1173.2518869262608</v>
      </c>
      <c r="AX95" s="138">
        <f t="shared" si="15"/>
        <v>1248.152478671044</v>
      </c>
      <c r="AY95" s="138">
        <f t="shared" si="15"/>
        <v>1072.0921882684913</v>
      </c>
      <c r="AZ95" s="138">
        <f t="shared" si="15"/>
        <v>868.89486843650786</v>
      </c>
      <c r="BA95" s="138">
        <f t="shared" si="15"/>
        <v>667.92788305449221</v>
      </c>
      <c r="BB95" s="138">
        <f t="shared" si="15"/>
        <v>430.74825690999194</v>
      </c>
      <c r="BC95" s="138">
        <f t="shared" si="15"/>
        <v>160.73253085948892</v>
      </c>
      <c r="BD95" s="138">
        <f t="shared" si="15"/>
        <v>3.0840000000000001</v>
      </c>
      <c r="BE95" s="138">
        <f t="shared" si="15"/>
        <v>0</v>
      </c>
      <c r="BF95" s="138">
        <f t="shared" si="15"/>
        <v>0</v>
      </c>
      <c r="BG95" s="138">
        <f t="shared" si="15"/>
        <v>0</v>
      </c>
      <c r="BH95" s="138">
        <f t="shared" si="15"/>
        <v>0</v>
      </c>
      <c r="BI95" s="138">
        <f t="shared" si="15"/>
        <v>0</v>
      </c>
      <c r="BJ95" s="138">
        <f t="shared" si="15"/>
        <v>0</v>
      </c>
      <c r="BK95" s="138">
        <f t="shared" si="15"/>
        <v>0</v>
      </c>
      <c r="BL95" s="138">
        <f t="shared" si="15"/>
        <v>0</v>
      </c>
      <c r="BM95" s="138">
        <f t="shared" si="15"/>
        <v>0</v>
      </c>
      <c r="BN95" s="138">
        <f t="shared" si="15"/>
        <v>0</v>
      </c>
      <c r="BO95" s="138">
        <f t="shared" si="15"/>
        <v>0</v>
      </c>
      <c r="BP95" s="138">
        <f t="shared" si="15"/>
        <v>0</v>
      </c>
      <c r="BQ95" s="138">
        <f t="shared" si="15"/>
        <v>0</v>
      </c>
      <c r="BR95" s="138">
        <f t="shared" si="15"/>
        <v>0</v>
      </c>
      <c r="BS95" s="138">
        <f t="shared" si="15"/>
        <v>0</v>
      </c>
      <c r="BT95" s="138">
        <f t="shared" si="15"/>
        <v>0</v>
      </c>
      <c r="BU95" s="138">
        <f t="shared" si="15"/>
        <v>0</v>
      </c>
      <c r="BV95" s="138">
        <f t="shared" si="15"/>
        <v>0</v>
      </c>
      <c r="BW95" s="138">
        <f t="shared" si="15"/>
        <v>0</v>
      </c>
      <c r="BX95" s="138">
        <f t="shared" si="15"/>
        <v>0</v>
      </c>
      <c r="BY95" s="138">
        <f t="shared" si="15"/>
        <v>0</v>
      </c>
      <c r="BZ95" s="138">
        <f t="shared" si="15"/>
        <v>0</v>
      </c>
      <c r="CA95" s="139">
        <f t="shared" si="15"/>
        <v>0</v>
      </c>
    </row>
    <row r="96" spans="1:79" x14ac:dyDescent="0.4">
      <c r="A96" s="136"/>
      <c r="B96" s="64" t="s">
        <v>249</v>
      </c>
      <c r="C96" s="220" t="s">
        <v>144</v>
      </c>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v>71.120099769629675</v>
      </c>
      <c r="AI96" s="138">
        <v>83.242863686781405</v>
      </c>
      <c r="AJ96" s="138">
        <v>94.031094765553775</v>
      </c>
      <c r="AK96" s="138">
        <v>109.78057859312652</v>
      </c>
      <c r="AL96" s="138">
        <v>126.77669589378296</v>
      </c>
      <c r="AM96" s="138">
        <v>151.11139023287083</v>
      </c>
      <c r="AN96" s="138">
        <v>187.43216636458706</v>
      </c>
      <c r="AO96" s="138">
        <v>233.95503639362974</v>
      </c>
      <c r="AP96" s="138">
        <v>301.99596749420692</v>
      </c>
      <c r="AQ96" s="138">
        <v>375.37745151689109</v>
      </c>
      <c r="AR96" s="138">
        <v>458.75205236600652</v>
      </c>
      <c r="AS96" s="138">
        <v>563.46764543914014</v>
      </c>
      <c r="AT96" s="138">
        <v>693.67776212835031</v>
      </c>
      <c r="AU96" s="138">
        <v>872.69164712956422</v>
      </c>
      <c r="AV96" s="138">
        <v>977.77696232569713</v>
      </c>
      <c r="AW96" s="138">
        <v>1075.4495006467575</v>
      </c>
      <c r="AX96" s="138">
        <v>1132.0969886808366</v>
      </c>
      <c r="AY96" s="138">
        <v>956.44585808371539</v>
      </c>
      <c r="AZ96" s="138">
        <v>767.62193724510246</v>
      </c>
      <c r="BA96" s="138">
        <v>589.26139928678288</v>
      </c>
      <c r="BB96" s="138">
        <v>376.793301450684</v>
      </c>
      <c r="BC96" s="138">
        <v>140.4782449682954</v>
      </c>
      <c r="BD96" s="138">
        <v>3.0840000000000001</v>
      </c>
      <c r="BE96" s="138">
        <v>0</v>
      </c>
      <c r="BF96" s="138">
        <v>0</v>
      </c>
      <c r="BG96" s="138">
        <v>0</v>
      </c>
      <c r="BH96" s="138">
        <v>0</v>
      </c>
      <c r="BI96" s="138">
        <v>0</v>
      </c>
      <c r="BJ96" s="138">
        <v>0</v>
      </c>
      <c r="BK96" s="138">
        <v>0</v>
      </c>
      <c r="BL96" s="138">
        <v>0</v>
      </c>
      <c r="BM96" s="138">
        <v>0</v>
      </c>
      <c r="BN96" s="138">
        <v>0</v>
      </c>
      <c r="BO96" s="138">
        <v>0</v>
      </c>
      <c r="BP96" s="138">
        <v>0</v>
      </c>
      <c r="BQ96" s="138">
        <v>0</v>
      </c>
      <c r="BR96" s="138">
        <v>0</v>
      </c>
      <c r="BS96" s="138">
        <v>0</v>
      </c>
      <c r="BT96" s="138">
        <v>0</v>
      </c>
      <c r="BU96" s="138">
        <v>0</v>
      </c>
      <c r="BV96" s="138">
        <v>0</v>
      </c>
      <c r="BW96" s="138">
        <v>0</v>
      </c>
      <c r="BX96" s="138">
        <v>0</v>
      </c>
      <c r="BY96" s="138">
        <v>0</v>
      </c>
      <c r="BZ96" s="138">
        <v>0</v>
      </c>
      <c r="CA96" s="139">
        <v>0</v>
      </c>
    </row>
    <row r="97" spans="1:79" s="91" customFormat="1" x14ac:dyDescent="0.4">
      <c r="A97" s="150"/>
      <c r="B97" s="64" t="s">
        <v>250</v>
      </c>
      <c r="C97" s="220" t="s">
        <v>144</v>
      </c>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138">
        <v>0</v>
      </c>
      <c r="AI97" s="138">
        <v>0.10256313740122944</v>
      </c>
      <c r="AJ97" s="138">
        <v>0.339010485162763</v>
      </c>
      <c r="AK97" s="138">
        <v>0.88231121664990164</v>
      </c>
      <c r="AL97" s="138">
        <v>1.8374502134120854</v>
      </c>
      <c r="AM97" s="138">
        <v>2.3754896183578387</v>
      </c>
      <c r="AN97" s="138">
        <v>3.874925589836558</v>
      </c>
      <c r="AO97" s="138">
        <v>5.6865107782560864</v>
      </c>
      <c r="AP97" s="138">
        <v>9.9568881798417888</v>
      </c>
      <c r="AQ97" s="138">
        <v>15.224748310237054</v>
      </c>
      <c r="AR97" s="138">
        <v>21.558974972480229</v>
      </c>
      <c r="AS97" s="138">
        <v>31.124693828564666</v>
      </c>
      <c r="AT97" s="138">
        <v>44.324106006285028</v>
      </c>
      <c r="AU97" s="138">
        <v>63.679837677179577</v>
      </c>
      <c r="AV97" s="138">
        <v>78.475821839432896</v>
      </c>
      <c r="AW97" s="138">
        <v>97.802386279503267</v>
      </c>
      <c r="AX97" s="138">
        <v>116.05548999020743</v>
      </c>
      <c r="AY97" s="138">
        <v>115.64633018477583</v>
      </c>
      <c r="AZ97" s="138">
        <v>101.27293119140541</v>
      </c>
      <c r="BA97" s="138">
        <v>78.666483767709352</v>
      </c>
      <c r="BB97" s="138">
        <v>53.954955459307946</v>
      </c>
      <c r="BC97" s="138">
        <v>20.254285891193518</v>
      </c>
      <c r="BD97" s="138">
        <v>0</v>
      </c>
      <c r="BE97" s="138">
        <v>0</v>
      </c>
      <c r="BF97" s="138">
        <v>0</v>
      </c>
      <c r="BG97" s="138">
        <v>0</v>
      </c>
      <c r="BH97" s="138">
        <v>0</v>
      </c>
      <c r="BI97" s="138">
        <v>0</v>
      </c>
      <c r="BJ97" s="138">
        <v>0</v>
      </c>
      <c r="BK97" s="138">
        <v>0</v>
      </c>
      <c r="BL97" s="138">
        <v>0</v>
      </c>
      <c r="BM97" s="138">
        <v>0</v>
      </c>
      <c r="BN97" s="138">
        <v>0</v>
      </c>
      <c r="BO97" s="138">
        <v>0</v>
      </c>
      <c r="BP97" s="138">
        <v>0</v>
      </c>
      <c r="BQ97" s="138">
        <v>0</v>
      </c>
      <c r="BR97" s="138">
        <v>0</v>
      </c>
      <c r="BS97" s="138">
        <v>0</v>
      </c>
      <c r="BT97" s="138">
        <v>0</v>
      </c>
      <c r="BU97" s="138">
        <v>0</v>
      </c>
      <c r="BV97" s="138">
        <v>0</v>
      </c>
      <c r="BW97" s="138">
        <v>0</v>
      </c>
      <c r="BX97" s="138">
        <v>0</v>
      </c>
      <c r="BY97" s="138">
        <v>0</v>
      </c>
      <c r="BZ97" s="138">
        <v>0</v>
      </c>
      <c r="CA97" s="139">
        <v>0</v>
      </c>
    </row>
    <row r="98" spans="1:79" ht="25.5" customHeight="1" x14ac:dyDescent="0.4">
      <c r="A98" s="136"/>
      <c r="B98" s="54" t="s">
        <v>242</v>
      </c>
      <c r="C98" s="220"/>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v>558.19701834134617</v>
      </c>
      <c r="AI98" s="138">
        <v>620.88224500000001</v>
      </c>
      <c r="AJ98" s="138">
        <v>724.58276230769229</v>
      </c>
      <c r="AK98" s="138">
        <v>921.07746999999995</v>
      </c>
      <c r="AL98" s="138">
        <v>935.84200699999997</v>
      </c>
      <c r="AM98" s="138">
        <v>980.17922024999996</v>
      </c>
      <c r="AN98" s="138">
        <v>1183.0227809999999</v>
      </c>
      <c r="AO98" s="138">
        <v>1364.9896094285714</v>
      </c>
      <c r="AP98" s="138">
        <v>1451.7818833333333</v>
      </c>
      <c r="AQ98" s="138">
        <v>1562.8152170000001</v>
      </c>
      <c r="AR98" s="138">
        <v>1833.6015796666668</v>
      </c>
      <c r="AS98" s="138">
        <v>2026.8344213333332</v>
      </c>
      <c r="AT98" s="138">
        <v>2277.7609313333332</v>
      </c>
      <c r="AU98" s="138">
        <v>2724.8265649999998</v>
      </c>
      <c r="AV98" s="138">
        <v>3689.2059093333332</v>
      </c>
      <c r="AW98" s="138">
        <v>3895.6549436666664</v>
      </c>
      <c r="AX98" s="138">
        <v>3925.5360000000001</v>
      </c>
      <c r="AY98" s="138">
        <v>3841.1390000000001</v>
      </c>
      <c r="AZ98" s="138">
        <v>3764.2959999999998</v>
      </c>
      <c r="BA98" s="138">
        <v>3721.3679999999999</v>
      </c>
      <c r="BB98" s="138">
        <v>3565.866</v>
      </c>
      <c r="BC98" s="138">
        <v>3725.9639999999999</v>
      </c>
      <c r="BD98" s="138">
        <v>4031.8580000000002</v>
      </c>
      <c r="BE98" s="138">
        <v>4416.0640000000003</v>
      </c>
      <c r="BF98" s="138">
        <v>4405.0969999999998</v>
      </c>
      <c r="BG98" s="138">
        <v>2470.8219999999997</v>
      </c>
      <c r="BH98" s="225">
        <v>0</v>
      </c>
      <c r="BI98" s="138">
        <v>0</v>
      </c>
      <c r="BJ98" s="138">
        <v>0</v>
      </c>
      <c r="BK98" s="138">
        <v>0</v>
      </c>
      <c r="BL98" s="138">
        <v>0</v>
      </c>
      <c r="BM98" s="138">
        <v>0</v>
      </c>
      <c r="BN98" s="138">
        <v>0</v>
      </c>
      <c r="BO98" s="138">
        <v>0</v>
      </c>
      <c r="BP98" s="138">
        <v>0</v>
      </c>
      <c r="BQ98" s="138">
        <v>0</v>
      </c>
      <c r="BR98" s="138">
        <v>0</v>
      </c>
      <c r="BS98" s="138">
        <v>0</v>
      </c>
      <c r="BT98" s="138">
        <v>0</v>
      </c>
      <c r="BU98" s="138">
        <v>0</v>
      </c>
      <c r="BV98" s="138">
        <v>0</v>
      </c>
      <c r="BW98" s="138">
        <v>0</v>
      </c>
      <c r="BX98" s="138">
        <v>0</v>
      </c>
      <c r="BY98" s="138">
        <v>0</v>
      </c>
      <c r="BZ98" s="138">
        <v>0</v>
      </c>
      <c r="CA98" s="139">
        <v>0</v>
      </c>
    </row>
    <row r="99" spans="1:79" x14ac:dyDescent="0.4">
      <c r="A99" s="136"/>
      <c r="B99" s="64" t="s">
        <v>256</v>
      </c>
      <c r="C99" s="220" t="s">
        <v>144</v>
      </c>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v>0</v>
      </c>
      <c r="AI99" s="138">
        <v>7.9208541951414011</v>
      </c>
      <c r="AJ99" s="138">
        <v>14.257537551254522</v>
      </c>
      <c r="AK99" s="138">
        <v>18.217964648825223</v>
      </c>
      <c r="AL99" s="138">
        <v>30.891331361051463</v>
      </c>
      <c r="AM99" s="138">
        <v>82.376883629470569</v>
      </c>
      <c r="AN99" s="138">
        <v>158.41708390282801</v>
      </c>
      <c r="AO99" s="138">
        <v>275.64572599092071</v>
      </c>
      <c r="AP99" s="138">
        <v>396.04270975706999</v>
      </c>
      <c r="AQ99" s="138">
        <v>531.48931649398799</v>
      </c>
      <c r="AR99" s="138">
        <v>695.45099833341499</v>
      </c>
      <c r="AS99" s="138">
        <v>875.25438856312473</v>
      </c>
      <c r="AT99" s="138">
        <v>1012.7680845889809</v>
      </c>
      <c r="AU99" s="138">
        <v>1284.9325956024427</v>
      </c>
      <c r="AV99" s="138">
        <v>1549.3917064717893</v>
      </c>
      <c r="AW99" s="138">
        <v>1694.465297394725</v>
      </c>
      <c r="AX99" s="138">
        <v>1703.4202564991706</v>
      </c>
      <c r="AY99" s="138">
        <v>1500.1314740626374</v>
      </c>
      <c r="AZ99" s="138">
        <v>1421.519831098472</v>
      </c>
      <c r="BA99" s="138">
        <v>1299.9456455967315</v>
      </c>
      <c r="BB99" s="138">
        <v>1181.8139462800841</v>
      </c>
      <c r="BC99" s="138">
        <v>1112.7124440704331</v>
      </c>
      <c r="BD99" s="138">
        <v>1077.816952234662</v>
      </c>
      <c r="BE99" s="138">
        <v>1056.9938777475572</v>
      </c>
      <c r="BF99" s="138">
        <v>607.92077511202979</v>
      </c>
      <c r="BG99" s="138">
        <v>239.26332801532695</v>
      </c>
      <c r="BH99" s="225">
        <v>0</v>
      </c>
      <c r="BI99" s="138">
        <v>0</v>
      </c>
      <c r="BJ99" s="138">
        <v>0</v>
      </c>
      <c r="BK99" s="138">
        <v>0</v>
      </c>
      <c r="BL99" s="138">
        <v>0</v>
      </c>
      <c r="BM99" s="138">
        <v>0</v>
      </c>
      <c r="BN99" s="138">
        <v>0</v>
      </c>
      <c r="BO99" s="138">
        <v>0</v>
      </c>
      <c r="BP99" s="138">
        <v>0</v>
      </c>
      <c r="BQ99" s="138">
        <v>0</v>
      </c>
      <c r="BR99" s="138">
        <v>0</v>
      </c>
      <c r="BS99" s="138">
        <v>0</v>
      </c>
      <c r="BT99" s="138">
        <v>0</v>
      </c>
      <c r="BU99" s="138">
        <v>0</v>
      </c>
      <c r="BV99" s="138">
        <v>0</v>
      </c>
      <c r="BW99" s="138">
        <v>0</v>
      </c>
      <c r="BX99" s="138">
        <v>0</v>
      </c>
      <c r="BY99" s="138">
        <v>0</v>
      </c>
      <c r="BZ99" s="138">
        <v>0</v>
      </c>
      <c r="CA99" s="139">
        <v>0</v>
      </c>
    </row>
    <row r="100" spans="1:79" x14ac:dyDescent="0.4">
      <c r="A100" s="136"/>
      <c r="B100" s="64" t="s">
        <v>257</v>
      </c>
      <c r="C100" s="220" t="s">
        <v>144</v>
      </c>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f>AH98-AH99</f>
        <v>558.19701834134617</v>
      </c>
      <c r="AI100" s="138">
        <f t="shared" ref="AI100:CA100" si="16">AI98-AI99</f>
        <v>612.96139080485864</v>
      </c>
      <c r="AJ100" s="138">
        <f t="shared" si="16"/>
        <v>710.32522475643782</v>
      </c>
      <c r="AK100" s="138">
        <f t="shared" si="16"/>
        <v>902.85950535117468</v>
      </c>
      <c r="AL100" s="138">
        <f t="shared" si="16"/>
        <v>904.9506756389485</v>
      </c>
      <c r="AM100" s="138">
        <f t="shared" si="16"/>
        <v>897.80233662052933</v>
      </c>
      <c r="AN100" s="138">
        <f t="shared" si="16"/>
        <v>1024.605697097172</v>
      </c>
      <c r="AO100" s="138">
        <f t="shared" si="16"/>
        <v>1089.3438834376507</v>
      </c>
      <c r="AP100" s="138">
        <f t="shared" si="16"/>
        <v>1055.7391735762633</v>
      </c>
      <c r="AQ100" s="138">
        <f t="shared" si="16"/>
        <v>1031.3259005060122</v>
      </c>
      <c r="AR100" s="138">
        <f t="shared" si="16"/>
        <v>1138.1505813332519</v>
      </c>
      <c r="AS100" s="138">
        <f t="shared" si="16"/>
        <v>1151.5800327702086</v>
      </c>
      <c r="AT100" s="138">
        <f t="shared" si="16"/>
        <v>1264.9928467443524</v>
      </c>
      <c r="AU100" s="138">
        <f t="shared" si="16"/>
        <v>1439.8939693975572</v>
      </c>
      <c r="AV100" s="138">
        <f t="shared" si="16"/>
        <v>2139.8142028615439</v>
      </c>
      <c r="AW100" s="138">
        <f t="shared" si="16"/>
        <v>2201.1896462719415</v>
      </c>
      <c r="AX100" s="138">
        <f t="shared" si="16"/>
        <v>2222.1157435008295</v>
      </c>
      <c r="AY100" s="138">
        <f t="shared" si="16"/>
        <v>2341.0075259373625</v>
      </c>
      <c r="AZ100" s="138">
        <f t="shared" si="16"/>
        <v>2342.7761689015279</v>
      </c>
      <c r="BA100" s="138">
        <f t="shared" si="16"/>
        <v>2421.4223544032684</v>
      </c>
      <c r="BB100" s="138">
        <f t="shared" si="16"/>
        <v>2384.0520537199159</v>
      </c>
      <c r="BC100" s="138">
        <f t="shared" si="16"/>
        <v>2613.2515559295671</v>
      </c>
      <c r="BD100" s="138">
        <f t="shared" si="16"/>
        <v>2954.0410477653381</v>
      </c>
      <c r="BE100" s="138">
        <f t="shared" si="16"/>
        <v>3359.0701222524431</v>
      </c>
      <c r="BF100" s="138">
        <f t="shared" si="16"/>
        <v>3797.17622488797</v>
      </c>
      <c r="BG100" s="138">
        <f t="shared" si="16"/>
        <v>2231.5586719846729</v>
      </c>
      <c r="BH100" s="225">
        <f t="shared" si="16"/>
        <v>0</v>
      </c>
      <c r="BI100" s="138">
        <f t="shared" si="16"/>
        <v>0</v>
      </c>
      <c r="BJ100" s="138">
        <f t="shared" si="16"/>
        <v>0</v>
      </c>
      <c r="BK100" s="138">
        <f t="shared" si="16"/>
        <v>0</v>
      </c>
      <c r="BL100" s="138">
        <f t="shared" si="16"/>
        <v>0</v>
      </c>
      <c r="BM100" s="138">
        <f t="shared" si="16"/>
        <v>0</v>
      </c>
      <c r="BN100" s="138">
        <f t="shared" si="16"/>
        <v>0</v>
      </c>
      <c r="BO100" s="138">
        <f t="shared" si="16"/>
        <v>0</v>
      </c>
      <c r="BP100" s="138">
        <f t="shared" si="16"/>
        <v>0</v>
      </c>
      <c r="BQ100" s="138">
        <f t="shared" si="16"/>
        <v>0</v>
      </c>
      <c r="BR100" s="138">
        <f t="shared" si="16"/>
        <v>0</v>
      </c>
      <c r="BS100" s="138">
        <f t="shared" si="16"/>
        <v>0</v>
      </c>
      <c r="BT100" s="138">
        <f t="shared" si="16"/>
        <v>0</v>
      </c>
      <c r="BU100" s="138">
        <f t="shared" si="16"/>
        <v>0</v>
      </c>
      <c r="BV100" s="138">
        <f t="shared" si="16"/>
        <v>0</v>
      </c>
      <c r="BW100" s="138">
        <f t="shared" si="16"/>
        <v>0</v>
      </c>
      <c r="BX100" s="138">
        <f t="shared" si="16"/>
        <v>0</v>
      </c>
      <c r="BY100" s="138">
        <f t="shared" si="16"/>
        <v>0</v>
      </c>
      <c r="BZ100" s="138">
        <f t="shared" si="16"/>
        <v>0</v>
      </c>
      <c r="CA100" s="139">
        <f t="shared" si="16"/>
        <v>0</v>
      </c>
    </row>
    <row r="101" spans="1:79" x14ac:dyDescent="0.4">
      <c r="A101" s="136"/>
      <c r="B101" s="54" t="s">
        <v>27</v>
      </c>
      <c r="C101" s="220" t="s">
        <v>134</v>
      </c>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v>91.262499560531367</v>
      </c>
      <c r="AI101" s="138">
        <v>103.80069695625174</v>
      </c>
      <c r="AJ101" s="138">
        <v>121.76127077426457</v>
      </c>
      <c r="AK101" s="138">
        <v>137.77699458183082</v>
      </c>
      <c r="AL101" s="138">
        <v>161.17497585640393</v>
      </c>
      <c r="AM101" s="138">
        <v>164.70251240474516</v>
      </c>
      <c r="AN101" s="138">
        <v>160.96340859211983</v>
      </c>
      <c r="AO101" s="138">
        <v>166.80453557865985</v>
      </c>
      <c r="AP101" s="138">
        <v>206.18510032540726</v>
      </c>
      <c r="AQ101" s="138">
        <v>207.26249382688911</v>
      </c>
      <c r="AR101" s="138">
        <v>211.38706882608795</v>
      </c>
      <c r="AS101" s="138">
        <v>215.27977754727789</v>
      </c>
      <c r="AT101" s="138">
        <v>235.70115647812503</v>
      </c>
      <c r="AU101" s="138">
        <v>257.99286127491263</v>
      </c>
      <c r="AV101" s="138">
        <v>267.98866426036761</v>
      </c>
      <c r="AW101" s="138">
        <v>284.03278414127828</v>
      </c>
      <c r="AX101" s="138">
        <v>285.36345330917931</v>
      </c>
      <c r="AY101" s="138">
        <v>294.47974701659587</v>
      </c>
      <c r="AZ101" s="138">
        <v>283.94561406260419</v>
      </c>
      <c r="BA101" s="138">
        <v>285.69479052502197</v>
      </c>
      <c r="BB101" s="138">
        <v>288.39579507576605</v>
      </c>
      <c r="BC101" s="138">
        <v>287.72895339201409</v>
      </c>
      <c r="BD101" s="138">
        <v>302.517</v>
      </c>
      <c r="BE101" s="138">
        <v>312.64282803876375</v>
      </c>
      <c r="BF101" s="138">
        <v>322.64659863649956</v>
      </c>
      <c r="BG101" s="138">
        <v>309.3976731616396</v>
      </c>
      <c r="BH101" s="138">
        <v>330.18399999999997</v>
      </c>
      <c r="BI101" s="138">
        <v>330.53825465994976</v>
      </c>
      <c r="BJ101" s="138">
        <v>340.63572311626842</v>
      </c>
      <c r="BK101" s="138">
        <v>371.72985676896826</v>
      </c>
      <c r="BL101" s="138">
        <v>464.39973457231906</v>
      </c>
      <c r="BM101" s="138">
        <v>487.08424146343594</v>
      </c>
      <c r="BN101" s="138">
        <v>484.86130253975915</v>
      </c>
      <c r="BO101" s="138">
        <v>494.77155401036845</v>
      </c>
      <c r="BP101" s="138">
        <v>516.05253575374229</v>
      </c>
      <c r="BQ101" s="138">
        <v>525.97628279179287</v>
      </c>
      <c r="BR101" s="138">
        <v>539.9856842410652</v>
      </c>
      <c r="BS101" s="138">
        <v>544.97246565210821</v>
      </c>
      <c r="BT101" s="138">
        <v>525.91694873059237</v>
      </c>
      <c r="BU101" s="138">
        <v>512.94902387642549</v>
      </c>
      <c r="BV101" s="138">
        <v>511.84109370267782</v>
      </c>
      <c r="BW101" s="138">
        <v>516.54705165584369</v>
      </c>
      <c r="BX101" s="138">
        <v>517.39652585438046</v>
      </c>
      <c r="BY101" s="138">
        <v>517.52289580743388</v>
      </c>
      <c r="BZ101" s="138">
        <v>518.2270569406578</v>
      </c>
      <c r="CA101" s="139">
        <v>520.85340255061499</v>
      </c>
    </row>
    <row r="102" spans="1:79" x14ac:dyDescent="0.4">
      <c r="A102" s="136"/>
      <c r="B102" s="54" t="s">
        <v>169</v>
      </c>
      <c r="C102" s="220" t="s">
        <v>134</v>
      </c>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v>5.5109329999999996</v>
      </c>
      <c r="BM102" s="138">
        <v>7.0408049999999998</v>
      </c>
      <c r="BN102" s="138">
        <v>9.2482140000000008</v>
      </c>
      <c r="BO102" s="138">
        <v>9.5133209999999995</v>
      </c>
      <c r="BP102" s="138">
        <v>9.4075343484310903</v>
      </c>
      <c r="BQ102" s="138">
        <v>9.2168086836232543</v>
      </c>
      <c r="BR102" s="138">
        <v>37.532187830000005</v>
      </c>
      <c r="BS102" s="138">
        <v>43.794516459999997</v>
      </c>
      <c r="BT102" s="138">
        <v>41.280517799999998</v>
      </c>
      <c r="BU102" s="138">
        <v>48.629247100000001</v>
      </c>
      <c r="BV102" s="138">
        <v>41.032349681177138</v>
      </c>
      <c r="BW102" s="138">
        <v>43.017536958193922</v>
      </c>
      <c r="BX102" s="138">
        <v>43.877887697357814</v>
      </c>
      <c r="BY102" s="138">
        <v>44.755445451304965</v>
      </c>
      <c r="BZ102" s="138">
        <v>45.695309805782365</v>
      </c>
      <c r="CA102" s="139">
        <v>46.654911311703799</v>
      </c>
    </row>
    <row r="103" spans="1:79" s="54" customFormat="1" ht="25.5" customHeight="1" x14ac:dyDescent="0.4">
      <c r="A103" s="136"/>
      <c r="B103" s="54" t="s">
        <v>170</v>
      </c>
      <c r="C103" s="220" t="s">
        <v>134</v>
      </c>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v>0</v>
      </c>
      <c r="AI103" s="138">
        <v>2.5040601381900864</v>
      </c>
      <c r="AJ103" s="138">
        <v>14.800556381209555</v>
      </c>
      <c r="AK103" s="138">
        <v>29.564003868881628</v>
      </c>
      <c r="AL103" s="138">
        <v>48.774724864415802</v>
      </c>
      <c r="AM103" s="138">
        <v>70.789860916671742</v>
      </c>
      <c r="AN103" s="138">
        <v>91.778399466759709</v>
      </c>
      <c r="AO103" s="138">
        <v>120.04963148345799</v>
      </c>
      <c r="AP103" s="138">
        <v>158.18664637822221</v>
      </c>
      <c r="AQ103" s="138">
        <v>194.28923746009318</v>
      </c>
      <c r="AR103" s="138">
        <v>231.47695253397123</v>
      </c>
      <c r="AS103" s="138">
        <v>275.4664856201332</v>
      </c>
      <c r="AT103" s="138">
        <v>327.80330566111519</v>
      </c>
      <c r="AU103" s="138">
        <v>402.55406630219051</v>
      </c>
      <c r="AV103" s="138">
        <v>25.893038406080755</v>
      </c>
      <c r="AW103" s="138">
        <v>0</v>
      </c>
      <c r="AX103" s="138">
        <v>0</v>
      </c>
      <c r="AY103" s="138">
        <v>0</v>
      </c>
      <c r="AZ103" s="138">
        <v>0</v>
      </c>
      <c r="BA103" s="138">
        <v>0</v>
      </c>
      <c r="BB103" s="138">
        <v>0</v>
      </c>
      <c r="BC103" s="138">
        <v>0</v>
      </c>
      <c r="BD103" s="138">
        <v>0</v>
      </c>
      <c r="BE103" s="138">
        <v>0</v>
      </c>
      <c r="BF103" s="138">
        <v>0</v>
      </c>
      <c r="BG103" s="138">
        <v>0</v>
      </c>
      <c r="BH103" s="138">
        <v>0</v>
      </c>
      <c r="BI103" s="138">
        <v>0</v>
      </c>
      <c r="BJ103" s="138">
        <v>0</v>
      </c>
      <c r="BK103" s="138">
        <v>0</v>
      </c>
      <c r="BL103" s="138">
        <v>0</v>
      </c>
      <c r="BM103" s="138">
        <v>0</v>
      </c>
      <c r="BN103" s="138">
        <v>0</v>
      </c>
      <c r="BO103" s="138">
        <v>0</v>
      </c>
      <c r="BP103" s="138">
        <v>0</v>
      </c>
      <c r="BQ103" s="138">
        <v>0</v>
      </c>
      <c r="BR103" s="138">
        <v>0</v>
      </c>
      <c r="BS103" s="138">
        <v>0</v>
      </c>
      <c r="BT103" s="138">
        <v>0</v>
      </c>
      <c r="BU103" s="138">
        <v>0</v>
      </c>
      <c r="BV103" s="138">
        <v>0</v>
      </c>
      <c r="BW103" s="138">
        <v>0</v>
      </c>
      <c r="BX103" s="138">
        <v>0</v>
      </c>
      <c r="BY103" s="138">
        <v>0</v>
      </c>
      <c r="BZ103" s="138">
        <v>0</v>
      </c>
      <c r="CA103" s="139">
        <v>0</v>
      </c>
    </row>
    <row r="104" spans="1:79" x14ac:dyDescent="0.4">
      <c r="A104" s="136"/>
      <c r="B104" s="54" t="s">
        <v>267</v>
      </c>
      <c r="C104" s="137" t="s">
        <v>134</v>
      </c>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v>0</v>
      </c>
      <c r="AI104" s="138">
        <v>0</v>
      </c>
      <c r="AJ104" s="138">
        <v>0</v>
      </c>
      <c r="AK104" s="138">
        <v>0</v>
      </c>
      <c r="AL104" s="138">
        <v>0</v>
      </c>
      <c r="AM104" s="138">
        <v>0</v>
      </c>
      <c r="AN104" s="138">
        <v>0</v>
      </c>
      <c r="AO104" s="138">
        <v>0</v>
      </c>
      <c r="AP104" s="138">
        <v>0</v>
      </c>
      <c r="AQ104" s="138">
        <v>0</v>
      </c>
      <c r="AR104" s="138">
        <v>0</v>
      </c>
      <c r="AS104" s="138">
        <v>0</v>
      </c>
      <c r="AT104" s="138">
        <v>0</v>
      </c>
      <c r="AU104" s="138">
        <v>0</v>
      </c>
      <c r="AV104" s="138">
        <v>0</v>
      </c>
      <c r="AW104" s="138">
        <v>0</v>
      </c>
      <c r="AX104" s="138">
        <v>0</v>
      </c>
      <c r="AY104" s="138">
        <v>0</v>
      </c>
      <c r="AZ104" s="138">
        <v>0</v>
      </c>
      <c r="BA104" s="138">
        <v>0</v>
      </c>
      <c r="BB104" s="138">
        <v>0</v>
      </c>
      <c r="BC104" s="138">
        <v>0</v>
      </c>
      <c r="BD104" s="138">
        <v>0</v>
      </c>
      <c r="BE104" s="138">
        <v>0</v>
      </c>
      <c r="BF104" s="138">
        <v>0</v>
      </c>
      <c r="BG104" s="138">
        <v>0</v>
      </c>
      <c r="BH104" s="138">
        <v>0</v>
      </c>
      <c r="BI104" s="138">
        <v>878.05845391999992</v>
      </c>
      <c r="BJ104" s="138">
        <v>0</v>
      </c>
      <c r="BK104" s="138">
        <v>0</v>
      </c>
      <c r="BL104" s="138">
        <v>0</v>
      </c>
      <c r="BM104" s="138">
        <v>0</v>
      </c>
      <c r="BN104" s="138">
        <v>0</v>
      </c>
      <c r="BO104" s="138">
        <v>0</v>
      </c>
      <c r="BP104" s="138">
        <v>0</v>
      </c>
      <c r="BQ104" s="138">
        <v>0</v>
      </c>
      <c r="BR104" s="138">
        <v>0</v>
      </c>
      <c r="BS104" s="138">
        <v>0</v>
      </c>
      <c r="BT104" s="138">
        <v>0</v>
      </c>
      <c r="BU104" s="138">
        <v>0</v>
      </c>
      <c r="BV104" s="138">
        <v>0</v>
      </c>
      <c r="BW104" s="138">
        <v>0</v>
      </c>
      <c r="BX104" s="138">
        <v>0</v>
      </c>
      <c r="BY104" s="138">
        <v>0</v>
      </c>
      <c r="BZ104" s="138">
        <v>0</v>
      </c>
      <c r="CA104" s="139">
        <v>0</v>
      </c>
    </row>
    <row r="105" spans="1:79" x14ac:dyDescent="0.4">
      <c r="A105" s="136"/>
      <c r="B105" s="143" t="s">
        <v>268</v>
      </c>
      <c r="C105" s="137" t="s">
        <v>134</v>
      </c>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v>0</v>
      </c>
      <c r="AI105" s="138">
        <v>0</v>
      </c>
      <c r="AJ105" s="138">
        <v>0</v>
      </c>
      <c r="AK105" s="138">
        <v>0</v>
      </c>
      <c r="AL105" s="138">
        <v>0</v>
      </c>
      <c r="AM105" s="138">
        <v>0</v>
      </c>
      <c r="AN105" s="138">
        <v>0</v>
      </c>
      <c r="AO105" s="138">
        <v>0</v>
      </c>
      <c r="AP105" s="138">
        <v>0</v>
      </c>
      <c r="AQ105" s="138">
        <v>0</v>
      </c>
      <c r="AR105" s="138">
        <v>0</v>
      </c>
      <c r="AS105" s="138">
        <v>0</v>
      </c>
      <c r="AT105" s="138">
        <v>0</v>
      </c>
      <c r="AU105" s="138">
        <v>0</v>
      </c>
      <c r="AV105" s="138">
        <v>0</v>
      </c>
      <c r="AW105" s="138">
        <v>0</v>
      </c>
      <c r="AX105" s="138">
        <v>0</v>
      </c>
      <c r="AY105" s="138">
        <v>0</v>
      </c>
      <c r="AZ105" s="138">
        <v>0</v>
      </c>
      <c r="BA105" s="138">
        <v>0</v>
      </c>
      <c r="BB105" s="138">
        <v>0</v>
      </c>
      <c r="BC105" s="138">
        <v>0</v>
      </c>
      <c r="BD105" s="138">
        <v>0</v>
      </c>
      <c r="BE105" s="138">
        <v>0</v>
      </c>
      <c r="BF105" s="138">
        <v>0</v>
      </c>
      <c r="BG105" s="138">
        <v>0</v>
      </c>
      <c r="BH105" s="138">
        <v>512.54700000000003</v>
      </c>
      <c r="BI105" s="138">
        <v>253.96029677999999</v>
      </c>
      <c r="BJ105" s="138">
        <v>0</v>
      </c>
      <c r="BK105" s="138">
        <v>0</v>
      </c>
      <c r="BL105" s="138">
        <v>0</v>
      </c>
      <c r="BM105" s="138">
        <v>0</v>
      </c>
      <c r="BN105" s="138">
        <v>0</v>
      </c>
      <c r="BO105" s="138">
        <v>0</v>
      </c>
      <c r="BP105" s="138">
        <v>0</v>
      </c>
      <c r="BQ105" s="138">
        <v>0</v>
      </c>
      <c r="BR105" s="138">
        <v>0</v>
      </c>
      <c r="BS105" s="138">
        <v>0</v>
      </c>
      <c r="BT105" s="138">
        <v>0</v>
      </c>
      <c r="BU105" s="138">
        <v>0</v>
      </c>
      <c r="BV105" s="138">
        <v>0</v>
      </c>
      <c r="BW105" s="138">
        <v>0</v>
      </c>
      <c r="BX105" s="138">
        <v>0</v>
      </c>
      <c r="BY105" s="138">
        <v>0</v>
      </c>
      <c r="BZ105" s="138">
        <v>0</v>
      </c>
      <c r="CA105" s="139">
        <v>0</v>
      </c>
    </row>
    <row r="106" spans="1:79" x14ac:dyDescent="0.4">
      <c r="A106" s="136"/>
      <c r="B106" s="54" t="s">
        <v>269</v>
      </c>
      <c r="C106" s="137" t="s">
        <v>134</v>
      </c>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v>0</v>
      </c>
      <c r="AI106" s="138">
        <v>0</v>
      </c>
      <c r="AJ106" s="138">
        <v>0</v>
      </c>
      <c r="AK106" s="138">
        <v>0</v>
      </c>
      <c r="AL106" s="138">
        <v>0</v>
      </c>
      <c r="AM106" s="138">
        <v>0</v>
      </c>
      <c r="AN106" s="138">
        <v>0</v>
      </c>
      <c r="AO106" s="138">
        <v>0</v>
      </c>
      <c r="AP106" s="138">
        <v>0</v>
      </c>
      <c r="AQ106" s="138">
        <v>0</v>
      </c>
      <c r="AR106" s="138">
        <v>0</v>
      </c>
      <c r="AS106" s="138">
        <v>0</v>
      </c>
      <c r="AT106" s="138">
        <v>0</v>
      </c>
      <c r="AU106" s="138">
        <v>0</v>
      </c>
      <c r="AV106" s="138">
        <v>0</v>
      </c>
      <c r="AW106" s="138">
        <v>0</v>
      </c>
      <c r="AX106" s="138">
        <v>0</v>
      </c>
      <c r="AY106" s="138">
        <v>0</v>
      </c>
      <c r="AZ106" s="138">
        <v>0</v>
      </c>
      <c r="BA106" s="138">
        <v>0</v>
      </c>
      <c r="BB106" s="138">
        <v>0</v>
      </c>
      <c r="BC106" s="138">
        <v>0</v>
      </c>
      <c r="BD106" s="138">
        <v>305.50299999999999</v>
      </c>
      <c r="BE106" s="138">
        <v>364.963506</v>
      </c>
      <c r="BF106" s="138">
        <v>374.49799999999999</v>
      </c>
      <c r="BG106" s="138">
        <v>411.85500000000002</v>
      </c>
      <c r="BH106" s="138">
        <v>435.49299999999999</v>
      </c>
      <c r="BI106" s="138">
        <v>460.57299999999998</v>
      </c>
      <c r="BJ106" s="138">
        <v>487.84199999999998</v>
      </c>
      <c r="BK106" s="138">
        <v>509.73661300000003</v>
      </c>
      <c r="BL106" s="138">
        <v>527.65851588422947</v>
      </c>
      <c r="BM106" s="138">
        <v>548.84926471978326</v>
      </c>
      <c r="BN106" s="138">
        <v>578.13293398888891</v>
      </c>
      <c r="BO106" s="138">
        <v>587.18538852998768</v>
      </c>
      <c r="BP106" s="138">
        <v>595.99799999999993</v>
      </c>
      <c r="BQ106" s="138">
        <v>606.39532681999992</v>
      </c>
      <c r="BR106" s="138">
        <v>611.93929700000001</v>
      </c>
      <c r="BS106" s="138">
        <v>621.7497810999995</v>
      </c>
      <c r="BT106" s="138">
        <v>627.55100000000004</v>
      </c>
      <c r="BU106" s="138">
        <v>654.75289959999998</v>
      </c>
      <c r="BV106" s="138">
        <v>468</v>
      </c>
      <c r="BW106" s="138">
        <v>247</v>
      </c>
      <c r="BX106" s="138">
        <v>0</v>
      </c>
      <c r="BY106" s="138">
        <v>0</v>
      </c>
      <c r="BZ106" s="138">
        <v>0</v>
      </c>
      <c r="CA106" s="139">
        <v>0</v>
      </c>
    </row>
    <row r="107" spans="1:79" x14ac:dyDescent="0.4">
      <c r="A107" s="136"/>
      <c r="B107" s="143" t="s">
        <v>30</v>
      </c>
      <c r="C107" s="220" t="s">
        <v>144</v>
      </c>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v>0</v>
      </c>
      <c r="AI107" s="138">
        <v>0</v>
      </c>
      <c r="AJ107" s="138">
        <v>0</v>
      </c>
      <c r="AK107" s="138">
        <v>0</v>
      </c>
      <c r="AL107" s="138">
        <v>0</v>
      </c>
      <c r="AM107" s="138">
        <v>0</v>
      </c>
      <c r="AN107" s="138">
        <v>0</v>
      </c>
      <c r="AO107" s="138">
        <v>0</v>
      </c>
      <c r="AP107" s="138">
        <v>0</v>
      </c>
      <c r="AQ107" s="138">
        <v>0</v>
      </c>
      <c r="AR107" s="138">
        <v>0</v>
      </c>
      <c r="AS107" s="138">
        <v>0</v>
      </c>
      <c r="AT107" s="138">
        <v>0</v>
      </c>
      <c r="AU107" s="138">
        <v>0</v>
      </c>
      <c r="AV107" s="138">
        <v>0</v>
      </c>
      <c r="AW107" s="138">
        <v>0</v>
      </c>
      <c r="AX107" s="138">
        <v>0</v>
      </c>
      <c r="AY107" s="138">
        <v>0</v>
      </c>
      <c r="AZ107" s="138">
        <v>0</v>
      </c>
      <c r="BA107" s="138">
        <v>0</v>
      </c>
      <c r="BB107" s="138">
        <v>0</v>
      </c>
      <c r="BC107" s="138">
        <v>0</v>
      </c>
      <c r="BD107" s="138">
        <v>0</v>
      </c>
      <c r="BE107" s="138">
        <v>0</v>
      </c>
      <c r="BF107" s="138">
        <v>0</v>
      </c>
      <c r="BG107" s="138">
        <v>2336.1031234350612</v>
      </c>
      <c r="BH107" s="138">
        <v>5970.616</v>
      </c>
      <c r="BI107" s="138">
        <v>6426.2752195999992</v>
      </c>
      <c r="BJ107" s="138">
        <v>6868.5436595999981</v>
      </c>
      <c r="BK107" s="138">
        <v>7367.1248207140325</v>
      </c>
      <c r="BL107" s="138">
        <v>7703.3184822999983</v>
      </c>
      <c r="BM107" s="138">
        <v>8128.8851483599992</v>
      </c>
      <c r="BN107" s="138">
        <v>8242.1568431600008</v>
      </c>
      <c r="BO107" s="138">
        <v>8052.1531093100002</v>
      </c>
      <c r="BP107" s="138">
        <v>7510.8751163199995</v>
      </c>
      <c r="BQ107" s="138">
        <v>7041.5234761999718</v>
      </c>
      <c r="BR107" s="138">
        <v>6576.0799377400017</v>
      </c>
      <c r="BS107" s="138">
        <v>6078.7060508699969</v>
      </c>
      <c r="BT107" s="138">
        <v>5665.5855551100012</v>
      </c>
      <c r="BU107" s="138">
        <v>5367.6480182400001</v>
      </c>
      <c r="BV107" s="138">
        <v>5059.1516466858347</v>
      </c>
      <c r="BW107" s="138">
        <v>4951.1014240060513</v>
      </c>
      <c r="BX107" s="138">
        <v>4806.4475651190032</v>
      </c>
      <c r="BY107" s="138">
        <v>4647.6510313023509</v>
      </c>
      <c r="BZ107" s="138">
        <v>4543.5825521712604</v>
      </c>
      <c r="CA107" s="139">
        <v>4496.9572048842238</v>
      </c>
    </row>
    <row r="108" spans="1:79" ht="25.5" customHeight="1" x14ac:dyDescent="0.4">
      <c r="A108" s="136"/>
      <c r="B108" s="146" t="s">
        <v>176</v>
      </c>
      <c r="C108" s="220" t="s">
        <v>134</v>
      </c>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v>0</v>
      </c>
      <c r="AI108" s="138">
        <v>0</v>
      </c>
      <c r="AJ108" s="138">
        <v>0</v>
      </c>
      <c r="AK108" s="138">
        <v>0</v>
      </c>
      <c r="AL108" s="138">
        <v>0</v>
      </c>
      <c r="AM108" s="138">
        <v>0</v>
      </c>
      <c r="AN108" s="138">
        <v>0</v>
      </c>
      <c r="AO108" s="138">
        <v>0</v>
      </c>
      <c r="AP108" s="138">
        <v>0</v>
      </c>
      <c r="AQ108" s="138">
        <v>0</v>
      </c>
      <c r="AR108" s="138">
        <v>0</v>
      </c>
      <c r="AS108" s="138">
        <v>0</v>
      </c>
      <c r="AT108" s="138">
        <v>0</v>
      </c>
      <c r="AU108" s="138">
        <v>0</v>
      </c>
      <c r="AV108" s="138">
        <v>0</v>
      </c>
      <c r="AW108" s="138">
        <v>0</v>
      </c>
      <c r="AX108" s="138">
        <v>0</v>
      </c>
      <c r="AY108" s="138">
        <v>0</v>
      </c>
      <c r="AZ108" s="138">
        <v>0</v>
      </c>
      <c r="BA108" s="138">
        <v>0</v>
      </c>
      <c r="BB108" s="138">
        <v>0</v>
      </c>
      <c r="BC108" s="138">
        <v>0</v>
      </c>
      <c r="BD108" s="138">
        <v>0</v>
      </c>
      <c r="BE108" s="138">
        <v>0</v>
      </c>
      <c r="BF108" s="138">
        <v>0</v>
      </c>
      <c r="BG108" s="138">
        <v>0</v>
      </c>
      <c r="BH108" s="138">
        <v>0</v>
      </c>
      <c r="BI108" s="138">
        <v>0</v>
      </c>
      <c r="BJ108" s="138">
        <v>0</v>
      </c>
      <c r="BK108" s="138">
        <v>0</v>
      </c>
      <c r="BL108" s="138">
        <v>0</v>
      </c>
      <c r="BM108" s="138">
        <v>0</v>
      </c>
      <c r="BN108" s="138">
        <v>0</v>
      </c>
      <c r="BO108" s="138">
        <v>0</v>
      </c>
      <c r="BP108" s="138">
        <v>0</v>
      </c>
      <c r="BQ108" s="138">
        <v>14.866828625617664</v>
      </c>
      <c r="BR108" s="138">
        <v>128.38229163543059</v>
      </c>
      <c r="BS108" s="138">
        <v>281.56789349446876</v>
      </c>
      <c r="BT108" s="138">
        <v>679.49144854305064</v>
      </c>
      <c r="BU108" s="138">
        <v>1421.3678439561129</v>
      </c>
      <c r="BV108" s="138">
        <v>1508.3430982553461</v>
      </c>
      <c r="BW108" s="138">
        <v>1937.8580463102217</v>
      </c>
      <c r="BX108" s="138">
        <v>2451.0965676501287</v>
      </c>
      <c r="BY108" s="138">
        <v>2827.8329668983888</v>
      </c>
      <c r="BZ108" s="138">
        <v>3244.718592423741</v>
      </c>
      <c r="CA108" s="139">
        <v>3370.0301379949578</v>
      </c>
    </row>
    <row r="109" spans="1:79" x14ac:dyDescent="0.4">
      <c r="A109" s="136"/>
      <c r="B109" s="54" t="s">
        <v>177</v>
      </c>
      <c r="C109" s="220" t="s">
        <v>134</v>
      </c>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v>3.4569999999999999</v>
      </c>
      <c r="AY109" s="138">
        <v>4.1285950413223143</v>
      </c>
      <c r="AZ109" s="138">
        <v>5.4580000000000002</v>
      </c>
      <c r="BA109" s="138">
        <v>4.9669999999999996</v>
      </c>
      <c r="BB109" s="138">
        <v>8.2967250384024585</v>
      </c>
      <c r="BC109" s="138">
        <v>10.563000000000001</v>
      </c>
      <c r="BD109" s="138">
        <v>11.87267336961207</v>
      </c>
      <c r="BE109" s="138">
        <v>14.399096999999999</v>
      </c>
      <c r="BF109" s="138">
        <v>19.709695</v>
      </c>
      <c r="BG109" s="138">
        <v>19.340500802146213</v>
      </c>
      <c r="BH109" s="138">
        <v>20.643089</v>
      </c>
      <c r="BI109" s="138">
        <v>46.53799999999999</v>
      </c>
      <c r="BJ109" s="138">
        <v>32.67</v>
      </c>
      <c r="BK109" s="138">
        <v>27.44</v>
      </c>
      <c r="BL109" s="138">
        <v>31.553068</v>
      </c>
      <c r="BM109" s="138">
        <v>35.207568999999999</v>
      </c>
      <c r="BN109" s="138">
        <v>38.218910999999999</v>
      </c>
      <c r="BO109" s="138">
        <v>37.692900000000002</v>
      </c>
      <c r="BP109" s="138">
        <v>42.019909411804896</v>
      </c>
      <c r="BQ109" s="138">
        <v>45.458691636376749</v>
      </c>
      <c r="BR109" s="138">
        <v>44.789727000000006</v>
      </c>
      <c r="BS109" s="138">
        <v>46.053681000000005</v>
      </c>
      <c r="BT109" s="138">
        <v>42.152442999999998</v>
      </c>
      <c r="BU109" s="138">
        <v>41.088430800000005</v>
      </c>
      <c r="BV109" s="138">
        <v>44.79290216648203</v>
      </c>
      <c r="BW109" s="138">
        <v>43.993519201815339</v>
      </c>
      <c r="BX109" s="138">
        <v>44.388697999540106</v>
      </c>
      <c r="BY109" s="138">
        <v>44.641902846821068</v>
      </c>
      <c r="BZ109" s="138">
        <v>44.814693986201078</v>
      </c>
      <c r="CA109" s="139">
        <v>45.755802559911302</v>
      </c>
    </row>
    <row r="110" spans="1:79" x14ac:dyDescent="0.4">
      <c r="A110" s="136"/>
      <c r="B110" s="143" t="s">
        <v>179</v>
      </c>
      <c r="C110" s="220" t="s">
        <v>137</v>
      </c>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v>0</v>
      </c>
      <c r="AI110" s="138">
        <v>0</v>
      </c>
      <c r="AJ110" s="138">
        <v>0</v>
      </c>
      <c r="AK110" s="138">
        <v>0</v>
      </c>
      <c r="AL110" s="138">
        <v>0</v>
      </c>
      <c r="AM110" s="138">
        <v>0</v>
      </c>
      <c r="AN110" s="138">
        <v>0</v>
      </c>
      <c r="AO110" s="138">
        <v>0</v>
      </c>
      <c r="AP110" s="138">
        <v>0</v>
      </c>
      <c r="AQ110" s="138">
        <v>94.289000000000001</v>
      </c>
      <c r="AR110" s="138">
        <v>3.1640000000000001</v>
      </c>
      <c r="AS110" s="138">
        <v>0</v>
      </c>
      <c r="AT110" s="138">
        <v>0</v>
      </c>
      <c r="AU110" s="138">
        <v>0</v>
      </c>
      <c r="AV110" s="138">
        <v>0</v>
      </c>
      <c r="AW110" s="138">
        <v>0</v>
      </c>
      <c r="AX110" s="138">
        <v>0</v>
      </c>
      <c r="AY110" s="138">
        <v>0</v>
      </c>
      <c r="AZ110" s="138">
        <v>0</v>
      </c>
      <c r="BA110" s="138">
        <v>0</v>
      </c>
      <c r="BB110" s="138">
        <v>0</v>
      </c>
      <c r="BC110" s="138">
        <v>0</v>
      </c>
      <c r="BD110" s="138">
        <v>0</v>
      </c>
      <c r="BE110" s="138">
        <v>0</v>
      </c>
      <c r="BF110" s="138">
        <v>0</v>
      </c>
      <c r="BG110" s="138">
        <v>0</v>
      </c>
      <c r="BH110" s="138">
        <v>0</v>
      </c>
      <c r="BI110" s="138">
        <v>0</v>
      </c>
      <c r="BJ110" s="138">
        <v>0</v>
      </c>
      <c r="BK110" s="138">
        <v>0</v>
      </c>
      <c r="BL110" s="138">
        <v>0</v>
      </c>
      <c r="BM110" s="138">
        <v>0</v>
      </c>
      <c r="BN110" s="138">
        <v>0</v>
      </c>
      <c r="BO110" s="138">
        <v>0</v>
      </c>
      <c r="BP110" s="138">
        <v>0</v>
      </c>
      <c r="BQ110" s="138">
        <v>0</v>
      </c>
      <c r="BR110" s="138">
        <v>0</v>
      </c>
      <c r="BS110" s="138">
        <v>0</v>
      </c>
      <c r="BT110" s="138">
        <v>0</v>
      </c>
      <c r="BU110" s="138">
        <v>0</v>
      </c>
      <c r="BV110" s="138">
        <v>0</v>
      </c>
      <c r="BW110" s="138">
        <v>0</v>
      </c>
      <c r="BX110" s="138">
        <v>0</v>
      </c>
      <c r="BY110" s="138">
        <v>0</v>
      </c>
      <c r="BZ110" s="138">
        <v>0</v>
      </c>
      <c r="CA110" s="139">
        <v>0</v>
      </c>
    </row>
    <row r="111" spans="1:79" s="60" customFormat="1" x14ac:dyDescent="0.4">
      <c r="A111" s="150"/>
      <c r="B111" s="143" t="s">
        <v>180</v>
      </c>
      <c r="C111" s="220" t="s">
        <v>134</v>
      </c>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v>3.9363849225441023</v>
      </c>
      <c r="AI111" s="138">
        <v>5.5202602999575197</v>
      </c>
      <c r="AJ111" s="138">
        <v>8.4191651597486601</v>
      </c>
      <c r="AK111" s="138">
        <v>11.40887014884054</v>
      </c>
      <c r="AL111" s="138">
        <v>14.260799152797492</v>
      </c>
      <c r="AM111" s="138">
        <v>17.496863859223165</v>
      </c>
      <c r="AN111" s="138">
        <v>23.287158802721503</v>
      </c>
      <c r="AO111" s="138">
        <v>27.081838338421456</v>
      </c>
      <c r="AP111" s="138">
        <v>30.749213754948787</v>
      </c>
      <c r="AQ111" s="138">
        <v>33.941256565171791</v>
      </c>
      <c r="AR111" s="138">
        <v>38.815511614519529</v>
      </c>
      <c r="AS111" s="138">
        <v>44.539010373741071</v>
      </c>
      <c r="AT111" s="138">
        <v>57.046874265431249</v>
      </c>
      <c r="AU111" s="138">
        <v>77.833877487600887</v>
      </c>
      <c r="AV111" s="138">
        <v>92.464743839483148</v>
      </c>
      <c r="AW111" s="138">
        <v>103.84947617643465</v>
      </c>
      <c r="AX111" s="138">
        <v>107.35026467430309</v>
      </c>
      <c r="AY111" s="138">
        <v>111.04251969745886</v>
      </c>
      <c r="AZ111" s="138">
        <v>104.71260357218971</v>
      </c>
      <c r="BA111" s="138">
        <v>136.38296564518024</v>
      </c>
      <c r="BB111" s="138">
        <v>144.18166823796307</v>
      </c>
      <c r="BC111" s="138">
        <v>144.24510744392822</v>
      </c>
      <c r="BD111" s="138">
        <v>163.05199999999999</v>
      </c>
      <c r="BE111" s="138">
        <v>165.48699999999999</v>
      </c>
      <c r="BF111" s="138">
        <v>162.65124892159454</v>
      </c>
      <c r="BG111" s="138">
        <v>169.90298870138361</v>
      </c>
      <c r="BH111" s="138">
        <v>124.283</v>
      </c>
      <c r="BI111" s="138">
        <v>128.26055663881266</v>
      </c>
      <c r="BJ111" s="138">
        <v>135.16607401724025</v>
      </c>
      <c r="BK111" s="138">
        <v>200.75442016647554</v>
      </c>
      <c r="BL111" s="138">
        <v>175.53506304142508</v>
      </c>
      <c r="BM111" s="138">
        <v>183.23841614855513</v>
      </c>
      <c r="BN111" s="138">
        <v>169.98493378695881</v>
      </c>
      <c r="BO111" s="138">
        <v>169.32235473338639</v>
      </c>
      <c r="BP111" s="138">
        <v>159.46672221701033</v>
      </c>
      <c r="BQ111" s="138">
        <v>144.67452092278563</v>
      </c>
      <c r="BR111" s="138">
        <v>138.30903393915511</v>
      </c>
      <c r="BS111" s="138">
        <v>128.19760849598063</v>
      </c>
      <c r="BT111" s="138">
        <v>117.2403378698322</v>
      </c>
      <c r="BU111" s="138">
        <v>104.47456701906528</v>
      </c>
      <c r="BV111" s="138">
        <v>96.594762363250069</v>
      </c>
      <c r="BW111" s="138">
        <v>93.66592655415883</v>
      </c>
      <c r="BX111" s="138">
        <v>89.934082331782534</v>
      </c>
      <c r="BY111" s="138">
        <v>86.084112501628383</v>
      </c>
      <c r="BZ111" s="138">
        <v>82.155836891172726</v>
      </c>
      <c r="CA111" s="139">
        <v>80.879430530004669</v>
      </c>
    </row>
    <row r="112" spans="1:79" s="60" customFormat="1" x14ac:dyDescent="0.4">
      <c r="A112" s="150"/>
      <c r="B112" s="54" t="s">
        <v>260</v>
      </c>
      <c r="C112" s="220" t="s">
        <v>144</v>
      </c>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v>5.2398705871158064</v>
      </c>
      <c r="AR112" s="138">
        <v>27.489073080216954</v>
      </c>
      <c r="AS112" s="138">
        <v>23.776031392140069</v>
      </c>
      <c r="AT112" s="138">
        <v>28.023598820058993</v>
      </c>
      <c r="AU112" s="138">
        <v>38</v>
      </c>
      <c r="AV112" s="138">
        <v>39.200000000000003</v>
      </c>
      <c r="AW112" s="138">
        <v>40.200000000000003</v>
      </c>
      <c r="AX112" s="138">
        <v>30.1</v>
      </c>
      <c r="AY112" s="138">
        <v>51.6</v>
      </c>
      <c r="AZ112" s="138">
        <v>40.9</v>
      </c>
      <c r="BA112" s="138">
        <v>21.7</v>
      </c>
      <c r="BB112" s="138">
        <v>22.1</v>
      </c>
      <c r="BC112" s="138">
        <v>22.213617054828948</v>
      </c>
      <c r="BD112" s="138">
        <v>35.660331161314261</v>
      </c>
      <c r="BE112" s="138">
        <v>27.990037018213997</v>
      </c>
      <c r="BF112" s="138">
        <v>29.15736141380097</v>
      </c>
      <c r="BG112" s="138">
        <v>30.387325282280013</v>
      </c>
      <c r="BH112" s="138">
        <v>32.560962763923698</v>
      </c>
      <c r="BI112" s="138">
        <v>40.862700124098772</v>
      </c>
      <c r="BJ112" s="138"/>
      <c r="BK112" s="138"/>
      <c r="BL112" s="138"/>
      <c r="BM112" s="138"/>
      <c r="BN112" s="138"/>
      <c r="BO112" s="138"/>
      <c r="BP112" s="138"/>
      <c r="BQ112" s="138"/>
      <c r="BR112" s="138"/>
      <c r="BS112" s="138"/>
      <c r="BT112" s="138"/>
      <c r="BU112" s="138"/>
      <c r="BV112" s="138"/>
      <c r="BW112" s="138"/>
      <c r="BX112" s="138"/>
      <c r="BY112" s="138"/>
      <c r="BZ112" s="138"/>
      <c r="CA112" s="139"/>
    </row>
    <row r="113" spans="1:79" ht="25.5" customHeight="1" x14ac:dyDescent="0.4">
      <c r="A113" s="136"/>
      <c r="B113" s="143" t="s">
        <v>182</v>
      </c>
      <c r="C113" s="220" t="s">
        <v>144</v>
      </c>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v>19.951376999999997</v>
      </c>
      <c r="BK113" s="138">
        <v>17.527673000000004</v>
      </c>
      <c r="BL113" s="138">
        <v>14.842842999999998</v>
      </c>
      <c r="BM113" s="138">
        <v>15.344812999999997</v>
      </c>
      <c r="BN113" s="138">
        <v>15.454585269990007</v>
      </c>
      <c r="BO113" s="138">
        <v>9.8689252387300055</v>
      </c>
      <c r="BP113" s="138">
        <v>8.0439209999999992</v>
      </c>
      <c r="BQ113" s="138">
        <v>0.56211199999999995</v>
      </c>
      <c r="BR113" s="138">
        <v>0</v>
      </c>
      <c r="BS113" s="138">
        <v>0</v>
      </c>
      <c r="BT113" s="138">
        <v>0</v>
      </c>
      <c r="BU113" s="138">
        <v>0</v>
      </c>
      <c r="BV113" s="138">
        <v>0</v>
      </c>
      <c r="BW113" s="138">
        <v>0</v>
      </c>
      <c r="BX113" s="138">
        <v>0</v>
      </c>
      <c r="BY113" s="138">
        <v>0</v>
      </c>
      <c r="BZ113" s="138">
        <v>0</v>
      </c>
      <c r="CA113" s="139">
        <v>0</v>
      </c>
    </row>
    <row r="114" spans="1:79" x14ac:dyDescent="0.4">
      <c r="A114" s="136"/>
      <c r="B114" s="143" t="s">
        <v>32</v>
      </c>
      <c r="C114" s="220"/>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f t="shared" ref="AH114:BV114" si="17">SUM(AH115,AH122)</f>
        <v>7589</v>
      </c>
      <c r="AI114" s="138">
        <f t="shared" si="17"/>
        <v>8852</v>
      </c>
      <c r="AJ114" s="138">
        <f t="shared" si="17"/>
        <v>10564</v>
      </c>
      <c r="AK114" s="138">
        <f t="shared" si="17"/>
        <v>12165</v>
      </c>
      <c r="AL114" s="138">
        <f t="shared" si="17"/>
        <v>13589</v>
      </c>
      <c r="AM114" s="138">
        <f t="shared" si="17"/>
        <v>14654</v>
      </c>
      <c r="AN114" s="138">
        <f t="shared" si="17"/>
        <v>15307</v>
      </c>
      <c r="AO114" s="138">
        <f t="shared" si="17"/>
        <v>16625</v>
      </c>
      <c r="AP114" s="138">
        <f t="shared" si="17"/>
        <v>17816.453000000001</v>
      </c>
      <c r="AQ114" s="138">
        <f t="shared" si="17"/>
        <v>18685.544999999998</v>
      </c>
      <c r="AR114" s="138">
        <f t="shared" si="17"/>
        <v>19273.72</v>
      </c>
      <c r="AS114" s="138">
        <f t="shared" si="17"/>
        <v>20731.936000000002</v>
      </c>
      <c r="AT114" s="138">
        <f t="shared" si="17"/>
        <v>22734.863000000001</v>
      </c>
      <c r="AU114" s="138">
        <f t="shared" si="17"/>
        <v>25578.864000000001</v>
      </c>
      <c r="AV114" s="138">
        <f t="shared" si="17"/>
        <v>26741.489000000001</v>
      </c>
      <c r="AW114" s="138">
        <f t="shared" si="17"/>
        <v>28219.280000000002</v>
      </c>
      <c r="AX114" s="138">
        <f t="shared" si="17"/>
        <v>28779.506000000001</v>
      </c>
      <c r="AY114" s="138">
        <f t="shared" si="17"/>
        <v>29998.344000000005</v>
      </c>
      <c r="AZ114" s="138">
        <f t="shared" si="17"/>
        <v>32024.285999999996</v>
      </c>
      <c r="BA114" s="138">
        <f t="shared" si="17"/>
        <v>33586</v>
      </c>
      <c r="BB114" s="138">
        <f t="shared" si="17"/>
        <v>35603.290999999997</v>
      </c>
      <c r="BC114" s="138">
        <f t="shared" si="17"/>
        <v>37802.438000000002</v>
      </c>
      <c r="BD114" s="138">
        <f t="shared" si="17"/>
        <v>38745.199999999997</v>
      </c>
      <c r="BE114" s="138">
        <f t="shared" si="17"/>
        <v>41921.603135450008</v>
      </c>
      <c r="BF114" s="138">
        <f t="shared" si="17"/>
        <v>44367.258565528275</v>
      </c>
      <c r="BG114" s="138">
        <f t="shared" si="17"/>
        <v>46506.352382756908</v>
      </c>
      <c r="BH114" s="138">
        <f t="shared" si="17"/>
        <v>48801.804999999993</v>
      </c>
      <c r="BI114" s="138">
        <f t="shared" si="17"/>
        <v>51422.462685710001</v>
      </c>
      <c r="BJ114" s="138">
        <f t="shared" si="17"/>
        <v>53663.45674691999</v>
      </c>
      <c r="BK114" s="138">
        <f t="shared" si="17"/>
        <v>57593.742352232308</v>
      </c>
      <c r="BL114" s="138">
        <f t="shared" si="17"/>
        <v>61584.34965923</v>
      </c>
      <c r="BM114" s="138">
        <f t="shared" si="17"/>
        <v>66895.841990320012</v>
      </c>
      <c r="BN114" s="138">
        <f t="shared" si="17"/>
        <v>69835.141333070002</v>
      </c>
      <c r="BO114" s="138">
        <f t="shared" si="17"/>
        <v>74150.519898250001</v>
      </c>
      <c r="BP114" s="138">
        <f t="shared" si="17"/>
        <v>79809.006438810029</v>
      </c>
      <c r="BQ114" s="138">
        <f t="shared" si="17"/>
        <v>83110.340476999991</v>
      </c>
      <c r="BR114" s="138">
        <f t="shared" si="17"/>
        <v>86515.830874880034</v>
      </c>
      <c r="BS114" s="138">
        <f t="shared" si="17"/>
        <v>89367.86147389999</v>
      </c>
      <c r="BT114" s="138">
        <f t="shared" si="17"/>
        <v>91580.290263549963</v>
      </c>
      <c r="BU114" s="138">
        <f t="shared" si="17"/>
        <v>93800.446975290004</v>
      </c>
      <c r="BV114" s="138">
        <f t="shared" si="17"/>
        <v>96760.112668854636</v>
      </c>
      <c r="BW114" s="138">
        <f>SUM(BW115,BW122)</f>
        <v>98854.816585637222</v>
      </c>
      <c r="BX114" s="138">
        <f>SUM(BX115,BX122)</f>
        <v>101616.33471974442</v>
      </c>
      <c r="BY114" s="138">
        <f>SUM(BY115,BY122)</f>
        <v>106365.1947200638</v>
      </c>
      <c r="BZ114" s="138">
        <f>SUM(BZ115,BZ122)</f>
        <v>111986.86025110044</v>
      </c>
      <c r="CA114" s="139">
        <f>SUM(CA115,CA122)</f>
        <v>118470.83422613186</v>
      </c>
    </row>
    <row r="115" spans="1:79" x14ac:dyDescent="0.4">
      <c r="A115" s="136"/>
      <c r="B115" s="64" t="s">
        <v>141</v>
      </c>
      <c r="C115" s="220" t="s">
        <v>137</v>
      </c>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f t="shared" ref="AH115:BM115" si="18">SUM(AH116:AH121)</f>
        <v>7552</v>
      </c>
      <c r="AI115" s="138">
        <f t="shared" si="18"/>
        <v>8816</v>
      </c>
      <c r="AJ115" s="138">
        <f t="shared" si="18"/>
        <v>10526</v>
      </c>
      <c r="AK115" s="138">
        <f t="shared" si="18"/>
        <v>12126</v>
      </c>
      <c r="AL115" s="138">
        <f t="shared" si="18"/>
        <v>13549</v>
      </c>
      <c r="AM115" s="138">
        <f t="shared" si="18"/>
        <v>14613</v>
      </c>
      <c r="AN115" s="138">
        <f t="shared" si="18"/>
        <v>15268</v>
      </c>
      <c r="AO115" s="138">
        <f t="shared" si="18"/>
        <v>16584</v>
      </c>
      <c r="AP115" s="138">
        <f t="shared" si="18"/>
        <v>17779.453000000001</v>
      </c>
      <c r="AQ115" s="138">
        <f t="shared" si="18"/>
        <v>18648.391</v>
      </c>
      <c r="AR115" s="138">
        <f t="shared" si="18"/>
        <v>19237.593000000001</v>
      </c>
      <c r="AS115" s="138">
        <f t="shared" si="18"/>
        <v>20697.363000000001</v>
      </c>
      <c r="AT115" s="138">
        <f t="shared" si="18"/>
        <v>22699.034</v>
      </c>
      <c r="AU115" s="138">
        <f t="shared" si="18"/>
        <v>25543.024000000001</v>
      </c>
      <c r="AV115" s="138">
        <f t="shared" si="18"/>
        <v>26705.927</v>
      </c>
      <c r="AW115" s="138">
        <f t="shared" si="18"/>
        <v>28183.114000000001</v>
      </c>
      <c r="AX115" s="138">
        <f t="shared" si="18"/>
        <v>28744.81</v>
      </c>
      <c r="AY115" s="138">
        <f t="shared" si="18"/>
        <v>29962.569000000003</v>
      </c>
      <c r="AZ115" s="138">
        <f t="shared" si="18"/>
        <v>31994.560999999998</v>
      </c>
      <c r="BA115" s="138">
        <f t="shared" si="18"/>
        <v>33556.756999999998</v>
      </c>
      <c r="BB115" s="138">
        <f t="shared" si="18"/>
        <v>35574.510999999999</v>
      </c>
      <c r="BC115" s="138">
        <f t="shared" si="18"/>
        <v>37774.760999999999</v>
      </c>
      <c r="BD115" s="138">
        <f t="shared" si="18"/>
        <v>38717.656999999999</v>
      </c>
      <c r="BE115" s="138">
        <f t="shared" si="18"/>
        <v>41893.001853800008</v>
      </c>
      <c r="BF115" s="138">
        <f t="shared" si="18"/>
        <v>44338.400971748277</v>
      </c>
      <c r="BG115" s="138">
        <f t="shared" si="18"/>
        <v>46476.654559836905</v>
      </c>
      <c r="BH115" s="138">
        <f t="shared" si="18"/>
        <v>48771.517999999996</v>
      </c>
      <c r="BI115" s="138">
        <f t="shared" si="18"/>
        <v>51391.939927300002</v>
      </c>
      <c r="BJ115" s="138">
        <f t="shared" si="18"/>
        <v>53629.367547699992</v>
      </c>
      <c r="BK115" s="138">
        <f t="shared" si="18"/>
        <v>57554.148143162311</v>
      </c>
      <c r="BL115" s="138">
        <f t="shared" si="18"/>
        <v>61539.334872430001</v>
      </c>
      <c r="BM115" s="138">
        <f t="shared" si="18"/>
        <v>66848.160442100008</v>
      </c>
      <c r="BN115" s="138">
        <f t="shared" ref="BN115:BV115" si="19">SUM(BN116:BN121)</f>
        <v>69777.042747119995</v>
      </c>
      <c r="BO115" s="138">
        <f t="shared" si="19"/>
        <v>74087.953530660001</v>
      </c>
      <c r="BP115" s="138">
        <f t="shared" si="19"/>
        <v>79733.982094140025</v>
      </c>
      <c r="BQ115" s="138">
        <f t="shared" si="19"/>
        <v>83014.68745279999</v>
      </c>
      <c r="BR115" s="138">
        <f t="shared" si="19"/>
        <v>86427.717724600036</v>
      </c>
      <c r="BS115" s="138">
        <f t="shared" si="19"/>
        <v>89274.966169329986</v>
      </c>
      <c r="BT115" s="138">
        <f t="shared" si="19"/>
        <v>91481.012978129962</v>
      </c>
      <c r="BU115" s="138">
        <f t="shared" si="19"/>
        <v>93695.825169830001</v>
      </c>
      <c r="BV115" s="138">
        <f t="shared" si="19"/>
        <v>96647.286976994161</v>
      </c>
      <c r="BW115" s="138">
        <f>SUM(BW116:BW121)</f>
        <v>98732.443962277175</v>
      </c>
      <c r="BX115" s="138">
        <f>SUM(BX116:BX121)</f>
        <v>101485.30561251375</v>
      </c>
      <c r="BY115" s="138">
        <f>SUM(BY116:BY121)</f>
        <v>106223.71423731581</v>
      </c>
      <c r="BZ115" s="138">
        <f>SUM(BZ116:BZ121)</f>
        <v>111836.76567173177</v>
      </c>
      <c r="CA115" s="139">
        <f>SUM(CA116:CA121)</f>
        <v>118310.92394381262</v>
      </c>
    </row>
    <row r="116" spans="1:79" x14ac:dyDescent="0.4">
      <c r="A116" s="136"/>
      <c r="B116" s="101" t="s">
        <v>249</v>
      </c>
      <c r="C116" s="220"/>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v>7552</v>
      </c>
      <c r="AI116" s="138">
        <v>8815</v>
      </c>
      <c r="AJ116" s="138">
        <v>10518</v>
      </c>
      <c r="AK116" s="138">
        <v>12107</v>
      </c>
      <c r="AL116" s="138">
        <v>13509</v>
      </c>
      <c r="AM116" s="138">
        <v>14553</v>
      </c>
      <c r="AN116" s="138">
        <v>15181</v>
      </c>
      <c r="AO116" s="138">
        <v>16443</v>
      </c>
      <c r="AP116" s="138">
        <v>17560.36</v>
      </c>
      <c r="AQ116" s="138">
        <v>18355.971000000001</v>
      </c>
      <c r="AR116" s="138">
        <v>18857.098000000002</v>
      </c>
      <c r="AS116" s="138">
        <v>20171.257000000001</v>
      </c>
      <c r="AT116" s="138">
        <v>21972.580999999998</v>
      </c>
      <c r="AU116" s="138">
        <v>24450.99</v>
      </c>
      <c r="AV116" s="138">
        <v>25364.328000000001</v>
      </c>
      <c r="AW116" s="138">
        <v>26546.062000000002</v>
      </c>
      <c r="AX116" s="138">
        <v>26859.15</v>
      </c>
      <c r="AY116" s="138">
        <v>27740.434000000001</v>
      </c>
      <c r="AZ116" s="138">
        <v>29238.920999999998</v>
      </c>
      <c r="BA116" s="138">
        <v>30391.121999999999</v>
      </c>
      <c r="BB116" s="138">
        <v>31914.134999999998</v>
      </c>
      <c r="BC116" s="138">
        <v>33377.665495317</v>
      </c>
      <c r="BD116" s="138">
        <v>32886.690685359994</v>
      </c>
      <c r="BE116" s="138">
        <v>35420.719669182879</v>
      </c>
      <c r="BF116" s="138">
        <v>37284.042076120684</v>
      </c>
      <c r="BG116" s="138">
        <v>38505.283116754588</v>
      </c>
      <c r="BH116" s="138">
        <v>40026.295326250001</v>
      </c>
      <c r="BI116" s="138">
        <v>41780.351999849998</v>
      </c>
      <c r="BJ116" s="138">
        <v>43129.110323089997</v>
      </c>
      <c r="BK116" s="138">
        <v>45774.817325406155</v>
      </c>
      <c r="BL116" s="138">
        <v>48323.221362397162</v>
      </c>
      <c r="BM116" s="138">
        <v>51848.801061122263</v>
      </c>
      <c r="BN116" s="138">
        <v>54097.476088878946</v>
      </c>
      <c r="BO116" s="138">
        <v>57360.707342025926</v>
      </c>
      <c r="BP116" s="138">
        <v>61155.804856264447</v>
      </c>
      <c r="BQ116" s="138">
        <v>63491.474743577586</v>
      </c>
      <c r="BR116" s="138">
        <v>65864.526208284093</v>
      </c>
      <c r="BS116" s="138">
        <v>68092.517947238579</v>
      </c>
      <c r="BT116" s="138">
        <v>68936.914504692759</v>
      </c>
      <c r="BU116" s="138">
        <v>68235.789467601091</v>
      </c>
      <c r="BV116" s="138">
        <v>67582.905856242651</v>
      </c>
      <c r="BW116" s="138">
        <v>66880.781709691961</v>
      </c>
      <c r="BX116" s="138">
        <v>66274.409628589958</v>
      </c>
      <c r="BY116" s="138">
        <v>65342.525201582081</v>
      </c>
      <c r="BZ116" s="138">
        <v>64490.401094918823</v>
      </c>
      <c r="CA116" s="139">
        <v>63688.715957325912</v>
      </c>
    </row>
    <row r="117" spans="1:79" x14ac:dyDescent="0.4">
      <c r="A117" s="136"/>
      <c r="B117" s="101" t="s">
        <v>270</v>
      </c>
      <c r="C117" s="220"/>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v>0</v>
      </c>
      <c r="AI117" s="138">
        <v>1</v>
      </c>
      <c r="AJ117" s="138">
        <v>8</v>
      </c>
      <c r="AK117" s="138">
        <v>19</v>
      </c>
      <c r="AL117" s="138">
        <v>40</v>
      </c>
      <c r="AM117" s="138">
        <v>60</v>
      </c>
      <c r="AN117" s="138">
        <v>87</v>
      </c>
      <c r="AO117" s="138">
        <v>141</v>
      </c>
      <c r="AP117" s="138">
        <v>219.09299999999999</v>
      </c>
      <c r="AQ117" s="138">
        <v>292.42</v>
      </c>
      <c r="AR117" s="138">
        <v>380.495</v>
      </c>
      <c r="AS117" s="138">
        <v>526.10599999999999</v>
      </c>
      <c r="AT117" s="138">
        <v>726.45299999999997</v>
      </c>
      <c r="AU117" s="138">
        <v>1092.0340000000001</v>
      </c>
      <c r="AV117" s="138">
        <v>1341.5989999999999</v>
      </c>
      <c r="AW117" s="138">
        <v>1637.0519999999999</v>
      </c>
      <c r="AX117" s="138">
        <v>1885.66</v>
      </c>
      <c r="AY117" s="138">
        <v>2222.1350000000002</v>
      </c>
      <c r="AZ117" s="138">
        <v>2755.64</v>
      </c>
      <c r="BA117" s="138">
        <v>3165.6350000000002</v>
      </c>
      <c r="BB117" s="138">
        <v>3660.3760000000002</v>
      </c>
      <c r="BC117" s="138">
        <v>4397.0955046829995</v>
      </c>
      <c r="BD117" s="138">
        <v>4731.2979999999998</v>
      </c>
      <c r="BE117" s="138">
        <v>5327.7833360571276</v>
      </c>
      <c r="BF117" s="138">
        <v>5868.9417107775953</v>
      </c>
      <c r="BG117" s="138">
        <v>6648.4214836423171</v>
      </c>
      <c r="BH117" s="138">
        <v>7362.7420000000002</v>
      </c>
      <c r="BI117" s="138">
        <v>8161.3418322999996</v>
      </c>
      <c r="BJ117" s="138">
        <v>8951.9807621599994</v>
      </c>
      <c r="BK117" s="138">
        <v>10025.547447100002</v>
      </c>
      <c r="BL117" s="138">
        <v>11171.999606900003</v>
      </c>
      <c r="BM117" s="138">
        <v>12696.219372410003</v>
      </c>
      <c r="BN117" s="138">
        <v>13074.350907085996</v>
      </c>
      <c r="BO117" s="138">
        <v>14166.501676169999</v>
      </c>
      <c r="BP117" s="138">
        <v>15766.881886475003</v>
      </c>
      <c r="BQ117" s="138">
        <v>16663.691062059166</v>
      </c>
      <c r="BR117" s="138">
        <v>17633.143730207517</v>
      </c>
      <c r="BS117" s="138">
        <v>18224.782200854486</v>
      </c>
      <c r="BT117" s="138">
        <v>18134.927972884791</v>
      </c>
      <c r="BU117" s="138">
        <v>17984.633919878503</v>
      </c>
      <c r="BV117" s="138">
        <v>18209.831685000947</v>
      </c>
      <c r="BW117" s="138">
        <v>18281.287928794329</v>
      </c>
      <c r="BX117" s="138">
        <v>18129.961240861132</v>
      </c>
      <c r="BY117" s="138">
        <v>17938.53137891967</v>
      </c>
      <c r="BZ117" s="138">
        <v>17726.61155948928</v>
      </c>
      <c r="CA117" s="139">
        <v>17508.36414471424</v>
      </c>
    </row>
    <row r="118" spans="1:79" x14ac:dyDescent="0.4">
      <c r="A118" s="136"/>
      <c r="B118" s="101" t="s">
        <v>271</v>
      </c>
      <c r="C118" s="220"/>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v>1099.6683146400001</v>
      </c>
      <c r="BE118" s="138">
        <v>1144.4988485600004</v>
      </c>
      <c r="BF118" s="138">
        <v>1185.4171848499998</v>
      </c>
      <c r="BG118" s="138">
        <v>1322.9499594399999</v>
      </c>
      <c r="BH118" s="138">
        <v>1382.4806737499998</v>
      </c>
      <c r="BI118" s="138">
        <v>1450.2460951499997</v>
      </c>
      <c r="BJ118" s="138">
        <v>1507.2713076100001</v>
      </c>
      <c r="BK118" s="138">
        <v>1595.1330525061512</v>
      </c>
      <c r="BL118" s="138">
        <v>1696.1175015328326</v>
      </c>
      <c r="BM118" s="138">
        <v>1803.6566907777408</v>
      </c>
      <c r="BN118" s="138">
        <v>1841.4891045270388</v>
      </c>
      <c r="BO118" s="138">
        <v>1928.517541864087</v>
      </c>
      <c r="BP118" s="138">
        <v>2057.8452180005802</v>
      </c>
      <c r="BQ118" s="138">
        <v>2120.523072903236</v>
      </c>
      <c r="BR118" s="138">
        <v>2184.8482328354826</v>
      </c>
      <c r="BS118" s="138">
        <v>2207.3069311882009</v>
      </c>
      <c r="BT118" s="138">
        <v>2157.4744771163223</v>
      </c>
      <c r="BU118" s="138">
        <v>2097.9187308552828</v>
      </c>
      <c r="BV118" s="138">
        <v>2071.4323542512534</v>
      </c>
      <c r="BW118" s="138">
        <v>2042.6182548184966</v>
      </c>
      <c r="BX118" s="138">
        <v>1994.7479067623747</v>
      </c>
      <c r="BY118" s="138">
        <v>1945.2370761296581</v>
      </c>
      <c r="BZ118" s="138">
        <v>1896.8099095947864</v>
      </c>
      <c r="CA118" s="139">
        <v>1850.5299158196281</v>
      </c>
    </row>
    <row r="119" spans="1:79" x14ac:dyDescent="0.4">
      <c r="A119" s="136"/>
      <c r="B119" s="101" t="s">
        <v>272</v>
      </c>
      <c r="C119" s="220"/>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v>0</v>
      </c>
      <c r="AI119" s="138">
        <v>0</v>
      </c>
      <c r="AJ119" s="138">
        <v>0</v>
      </c>
      <c r="AK119" s="138">
        <v>0</v>
      </c>
      <c r="AL119" s="138">
        <v>0</v>
      </c>
      <c r="AM119" s="138">
        <v>0</v>
      </c>
      <c r="AN119" s="138">
        <v>0</v>
      </c>
      <c r="AO119" s="138">
        <v>0</v>
      </c>
      <c r="AP119" s="138">
        <v>0</v>
      </c>
      <c r="AQ119" s="138">
        <v>0</v>
      </c>
      <c r="AR119" s="138">
        <v>0</v>
      </c>
      <c r="AS119" s="138">
        <v>0</v>
      </c>
      <c r="AT119" s="138">
        <v>0</v>
      </c>
      <c r="AU119" s="138">
        <v>0</v>
      </c>
      <c r="AV119" s="138">
        <v>0</v>
      </c>
      <c r="AW119" s="138">
        <v>0</v>
      </c>
      <c r="AX119" s="138">
        <v>0</v>
      </c>
      <c r="AY119" s="138">
        <v>0</v>
      </c>
      <c r="AZ119" s="138">
        <v>0</v>
      </c>
      <c r="BA119" s="138">
        <v>0</v>
      </c>
      <c r="BB119" s="138">
        <v>0</v>
      </c>
      <c r="BC119" s="138">
        <v>0</v>
      </c>
      <c r="BD119" s="138">
        <v>0</v>
      </c>
      <c r="BE119" s="138">
        <v>0</v>
      </c>
      <c r="BF119" s="138">
        <v>0</v>
      </c>
      <c r="BG119" s="138">
        <v>0</v>
      </c>
      <c r="BH119" s="138">
        <v>0</v>
      </c>
      <c r="BI119" s="138">
        <v>0</v>
      </c>
      <c r="BJ119" s="138">
        <v>41.005154839999996</v>
      </c>
      <c r="BK119" s="138">
        <v>158.65031815</v>
      </c>
      <c r="BL119" s="138">
        <v>347.99640159999996</v>
      </c>
      <c r="BM119" s="138">
        <v>499.48331779</v>
      </c>
      <c r="BN119" s="138">
        <v>763.72664662801776</v>
      </c>
      <c r="BO119" s="138">
        <v>632.22697060000007</v>
      </c>
      <c r="BP119" s="138">
        <v>753.45013339999991</v>
      </c>
      <c r="BQ119" s="138">
        <v>738.99857426000017</v>
      </c>
      <c r="BR119" s="138">
        <v>745.19955327293599</v>
      </c>
      <c r="BS119" s="138">
        <v>750.35909004872349</v>
      </c>
      <c r="BT119" s="138">
        <v>843.26833552000005</v>
      </c>
      <c r="BU119" s="138">
        <v>773.7962701000821</v>
      </c>
      <c r="BV119" s="138">
        <v>759.68813276768242</v>
      </c>
      <c r="BW119" s="138">
        <v>565.12829302446187</v>
      </c>
      <c r="BX119" s="138">
        <v>461.70719944021738</v>
      </c>
      <c r="BY119" s="138">
        <v>353.52326387224451</v>
      </c>
      <c r="BZ119" s="138">
        <v>236.63483330743452</v>
      </c>
      <c r="CA119" s="139">
        <v>157.70267080038641</v>
      </c>
    </row>
    <row r="120" spans="1:79" x14ac:dyDescent="0.4">
      <c r="A120" s="136"/>
      <c r="B120" s="101" t="s">
        <v>273</v>
      </c>
      <c r="C120" s="220"/>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v>1345.8648391247798</v>
      </c>
      <c r="BU120" s="138">
        <v>4409.8023715576574</v>
      </c>
      <c r="BV120" s="138">
        <v>7696.1657270625337</v>
      </c>
      <c r="BW120" s="138">
        <v>10525.278288273646</v>
      </c>
      <c r="BX120" s="138">
        <v>14080.993153045456</v>
      </c>
      <c r="BY120" s="138">
        <v>19928.349977865626</v>
      </c>
      <c r="BZ120" s="138">
        <v>26582.837455218047</v>
      </c>
      <c r="CA120" s="139">
        <v>33998.894943022242</v>
      </c>
    </row>
    <row r="121" spans="1:79" x14ac:dyDescent="0.4">
      <c r="A121" s="136"/>
      <c r="B121" s="101" t="s">
        <v>274</v>
      </c>
      <c r="C121" s="220"/>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v>62.56284879129872</v>
      </c>
      <c r="BU121" s="138">
        <v>193.88440983739935</v>
      </c>
      <c r="BV121" s="138">
        <v>327.26322166910518</v>
      </c>
      <c r="BW121" s="138">
        <v>437.34948767427107</v>
      </c>
      <c r="BX121" s="138">
        <v>543.48648381461271</v>
      </c>
      <c r="BY121" s="138">
        <v>715.547338946526</v>
      </c>
      <c r="BZ121" s="138">
        <v>903.47081920341748</v>
      </c>
      <c r="CA121" s="139">
        <v>1106.7163121302206</v>
      </c>
    </row>
    <row r="122" spans="1:79" x14ac:dyDescent="0.4">
      <c r="A122" s="136"/>
      <c r="B122" s="64" t="s">
        <v>275</v>
      </c>
      <c r="C122" s="220" t="s">
        <v>134</v>
      </c>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v>37</v>
      </c>
      <c r="AI122" s="138">
        <v>36</v>
      </c>
      <c r="AJ122" s="138">
        <v>38</v>
      </c>
      <c r="AK122" s="138">
        <v>39</v>
      </c>
      <c r="AL122" s="138">
        <v>40</v>
      </c>
      <c r="AM122" s="138">
        <v>41</v>
      </c>
      <c r="AN122" s="138">
        <v>39</v>
      </c>
      <c r="AO122" s="138">
        <v>41</v>
      </c>
      <c r="AP122" s="138">
        <v>37</v>
      </c>
      <c r="AQ122" s="138">
        <v>37.154000000000003</v>
      </c>
      <c r="AR122" s="138">
        <v>36.127000000000002</v>
      </c>
      <c r="AS122" s="138">
        <v>34.573</v>
      </c>
      <c r="AT122" s="138">
        <v>35.829000000000001</v>
      </c>
      <c r="AU122" s="138">
        <v>35.840000000000003</v>
      </c>
      <c r="AV122" s="138">
        <v>35.561999999999998</v>
      </c>
      <c r="AW122" s="138">
        <v>36.165999999999997</v>
      </c>
      <c r="AX122" s="138">
        <v>34.695999999999998</v>
      </c>
      <c r="AY122" s="138">
        <v>35.774999999999999</v>
      </c>
      <c r="AZ122" s="138">
        <v>29.725000000000001</v>
      </c>
      <c r="BA122" s="138">
        <v>29.242999999999999</v>
      </c>
      <c r="BB122" s="138">
        <v>28.78</v>
      </c>
      <c r="BC122" s="138">
        <v>27.677</v>
      </c>
      <c r="BD122" s="138">
        <v>27.542999999999999</v>
      </c>
      <c r="BE122" s="138">
        <v>28.601281650000001</v>
      </c>
      <c r="BF122" s="138">
        <v>28.857593779999998</v>
      </c>
      <c r="BG122" s="138">
        <v>29.69782292</v>
      </c>
      <c r="BH122" s="138">
        <v>30.286999999999999</v>
      </c>
      <c r="BI122" s="138">
        <v>30.522758409999998</v>
      </c>
      <c r="BJ122" s="138">
        <v>34.089199220000005</v>
      </c>
      <c r="BK122" s="138">
        <v>39.594209070000005</v>
      </c>
      <c r="BL122" s="138">
        <v>45.014786799999996</v>
      </c>
      <c r="BM122" s="138">
        <v>47.681548220000018</v>
      </c>
      <c r="BN122" s="138">
        <v>58.09858595</v>
      </c>
      <c r="BO122" s="138">
        <v>62.566367589999992</v>
      </c>
      <c r="BP122" s="138">
        <v>75.024344669999962</v>
      </c>
      <c r="BQ122" s="138">
        <v>95.653024200000061</v>
      </c>
      <c r="BR122" s="138">
        <v>88.113150280000013</v>
      </c>
      <c r="BS122" s="138">
        <v>92.895304570000008</v>
      </c>
      <c r="BT122" s="138">
        <v>99.277285419999984</v>
      </c>
      <c r="BU122" s="138">
        <v>104.62180545999999</v>
      </c>
      <c r="BV122" s="138">
        <v>112.82569186047058</v>
      </c>
      <c r="BW122" s="138">
        <v>122.37262336005087</v>
      </c>
      <c r="BX122" s="138">
        <v>131.02910723066765</v>
      </c>
      <c r="BY122" s="138">
        <v>141.48048274798666</v>
      </c>
      <c r="BZ122" s="138">
        <v>150.09457936866272</v>
      </c>
      <c r="CA122" s="139">
        <v>159.91028231924341</v>
      </c>
    </row>
    <row r="123" spans="1:79" ht="26.25" customHeight="1" x14ac:dyDescent="0.4">
      <c r="A123" s="136"/>
      <c r="B123" s="143" t="s">
        <v>276</v>
      </c>
      <c r="C123" s="220" t="s">
        <v>137</v>
      </c>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v>0</v>
      </c>
      <c r="AI123" s="138">
        <v>0</v>
      </c>
      <c r="AJ123" s="138">
        <v>0</v>
      </c>
      <c r="AK123" s="138">
        <v>0</v>
      </c>
      <c r="AL123" s="138">
        <v>0</v>
      </c>
      <c r="AM123" s="138">
        <v>0</v>
      </c>
      <c r="AN123" s="138">
        <v>0</v>
      </c>
      <c r="AO123" s="138">
        <v>0</v>
      </c>
      <c r="AP123" s="138">
        <v>0</v>
      </c>
      <c r="AQ123" s="138">
        <v>0</v>
      </c>
      <c r="AR123" s="138">
        <v>0</v>
      </c>
      <c r="AS123" s="138">
        <v>0</v>
      </c>
      <c r="AT123" s="138">
        <v>0</v>
      </c>
      <c r="AU123" s="138">
        <v>0</v>
      </c>
      <c r="AV123" s="138">
        <v>0</v>
      </c>
      <c r="AW123" s="138">
        <v>0</v>
      </c>
      <c r="AX123" s="138">
        <v>0</v>
      </c>
      <c r="AY123" s="138">
        <v>0</v>
      </c>
      <c r="AZ123" s="138">
        <v>0</v>
      </c>
      <c r="BA123" s="138">
        <v>0</v>
      </c>
      <c r="BB123" s="138">
        <v>0</v>
      </c>
      <c r="BC123" s="138">
        <v>0</v>
      </c>
      <c r="BD123" s="138">
        <v>0</v>
      </c>
      <c r="BE123" s="138">
        <v>0</v>
      </c>
      <c r="BF123" s="138">
        <v>0</v>
      </c>
      <c r="BG123" s="138">
        <v>0</v>
      </c>
      <c r="BH123" s="138">
        <v>0</v>
      </c>
      <c r="BI123" s="138">
        <v>0</v>
      </c>
      <c r="BJ123" s="138">
        <v>0</v>
      </c>
      <c r="BK123" s="138">
        <v>0</v>
      </c>
      <c r="BL123" s="138">
        <v>9.8403037599999994</v>
      </c>
      <c r="BM123" s="138">
        <v>0.25143872</v>
      </c>
      <c r="BN123" s="138">
        <v>-1.7732257699999998</v>
      </c>
      <c r="BO123" s="138">
        <v>5.1625466999999992</v>
      </c>
      <c r="BP123" s="138">
        <v>2.0412564999999998</v>
      </c>
      <c r="BQ123" s="138">
        <v>2.5456364999999996</v>
      </c>
      <c r="BR123" s="138">
        <v>1.8016614399999999</v>
      </c>
      <c r="BS123" s="138">
        <v>2.7500172299999996</v>
      </c>
      <c r="BT123" s="138">
        <v>1.9444570200000002</v>
      </c>
      <c r="BU123" s="138">
        <v>3.2643377500000001</v>
      </c>
      <c r="BV123" s="138">
        <v>3.1205856384327362</v>
      </c>
      <c r="BW123" s="138">
        <v>2.9994378348381923</v>
      </c>
      <c r="BX123" s="138">
        <v>2.9994378348381923</v>
      </c>
      <c r="BY123" s="138">
        <v>2.9994378348381923</v>
      </c>
      <c r="BZ123" s="138">
        <v>2.9994378348381923</v>
      </c>
      <c r="CA123" s="139">
        <v>2.9994378348381923</v>
      </c>
    </row>
    <row r="124" spans="1:79" x14ac:dyDescent="0.4">
      <c r="A124" s="136"/>
      <c r="B124" s="54" t="s">
        <v>187</v>
      </c>
      <c r="C124" s="220" t="s">
        <v>144</v>
      </c>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v>0.14702372672758784</v>
      </c>
      <c r="BW124" s="138">
        <v>0.47326640697370631</v>
      </c>
      <c r="BX124" s="138">
        <v>0.81603734217341284</v>
      </c>
      <c r="BY124" s="138">
        <v>1.1584411912482986</v>
      </c>
      <c r="BZ124" s="138">
        <v>1.4881158697385135</v>
      </c>
      <c r="CA124" s="139">
        <v>1.8140604655117563</v>
      </c>
    </row>
    <row r="125" spans="1:79" x14ac:dyDescent="0.4">
      <c r="A125" s="136"/>
      <c r="B125" s="143" t="s">
        <v>188</v>
      </c>
      <c r="C125" s="220" t="s">
        <v>144</v>
      </c>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v>0</v>
      </c>
      <c r="AR125" s="138">
        <v>0</v>
      </c>
      <c r="AS125" s="138">
        <v>0</v>
      </c>
      <c r="AT125" s="138">
        <v>0</v>
      </c>
      <c r="AU125" s="138">
        <v>0</v>
      </c>
      <c r="AV125" s="138">
        <v>0</v>
      </c>
      <c r="AW125" s="138">
        <v>0</v>
      </c>
      <c r="AX125" s="138">
        <v>0</v>
      </c>
      <c r="AY125" s="138">
        <v>0</v>
      </c>
      <c r="AZ125" s="138">
        <v>0</v>
      </c>
      <c r="BA125" s="138">
        <v>0</v>
      </c>
      <c r="BB125" s="138">
        <v>0</v>
      </c>
      <c r="BC125" s="138">
        <v>0</v>
      </c>
      <c r="BD125" s="138">
        <v>0</v>
      </c>
      <c r="BE125" s="138">
        <v>0</v>
      </c>
      <c r="BF125" s="138">
        <v>0</v>
      </c>
      <c r="BG125" s="138">
        <v>0</v>
      </c>
      <c r="BH125" s="138">
        <v>0</v>
      </c>
      <c r="BI125" s="138">
        <v>0</v>
      </c>
      <c r="BJ125" s="138">
        <v>0.24022200000000002</v>
      </c>
      <c r="BK125" s="138">
        <v>0</v>
      </c>
      <c r="BL125" s="138">
        <v>0</v>
      </c>
      <c r="BM125" s="138">
        <v>0</v>
      </c>
      <c r="BN125" s="138">
        <v>0</v>
      </c>
      <c r="BO125" s="138">
        <v>0</v>
      </c>
      <c r="BP125" s="138">
        <v>0</v>
      </c>
      <c r="BQ125" s="138">
        <v>0</v>
      </c>
      <c r="BR125" s="138">
        <v>0</v>
      </c>
      <c r="BS125" s="138">
        <v>4.9999999999990052E-3</v>
      </c>
      <c r="BT125" s="138">
        <v>7.5000000000002842E-3</v>
      </c>
      <c r="BU125" s="138">
        <v>3.4999999999989484E-3</v>
      </c>
      <c r="BV125" s="138">
        <v>3.3496573270568319E-3</v>
      </c>
      <c r="BW125" s="138">
        <v>3.1965562755758015E-3</v>
      </c>
      <c r="BX125" s="138">
        <v>3.2119612556371635E-3</v>
      </c>
      <c r="BY125" s="138">
        <v>3.2212235638517939E-3</v>
      </c>
      <c r="BZ125" s="138">
        <v>3.2494530110085407E-3</v>
      </c>
      <c r="CA125" s="139">
        <v>3.2796871964144714E-3</v>
      </c>
    </row>
    <row r="126" spans="1:79" x14ac:dyDescent="0.4">
      <c r="A126" s="136"/>
      <c r="B126" s="54" t="s">
        <v>261</v>
      </c>
      <c r="C126" s="220" t="s">
        <v>134</v>
      </c>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v>243.49200000000002</v>
      </c>
      <c r="AI126" s="138">
        <v>236.82599999999999</v>
      </c>
      <c r="AJ126" s="138">
        <v>274.50800000000004</v>
      </c>
      <c r="AK126" s="138">
        <v>318.23599999999999</v>
      </c>
      <c r="AL126" s="138">
        <v>342.32</v>
      </c>
      <c r="AM126" s="138">
        <v>352.92700000000002</v>
      </c>
      <c r="AN126" s="138">
        <v>386.935</v>
      </c>
      <c r="AO126" s="138">
        <v>433.07299999999998</v>
      </c>
      <c r="AP126" s="138">
        <v>451.89600000000002</v>
      </c>
      <c r="AQ126" s="138">
        <v>469.89100000000002</v>
      </c>
      <c r="AR126" s="138">
        <v>489.99700000000007</v>
      </c>
      <c r="AS126" s="138">
        <v>524.06600000000003</v>
      </c>
      <c r="AT126" s="138">
        <v>680.27271568504</v>
      </c>
      <c r="AU126" s="138">
        <v>806.36</v>
      </c>
      <c r="AV126" s="138">
        <v>957.33251515151505</v>
      </c>
      <c r="AW126" s="138">
        <v>1046.9948837209301</v>
      </c>
      <c r="AX126" s="138">
        <v>926.49211790393008</v>
      </c>
      <c r="AY126" s="138">
        <v>1013.3268611111112</v>
      </c>
      <c r="AZ126" s="138">
        <v>1117.0549372693727</v>
      </c>
      <c r="BA126" s="138">
        <v>1073.4833333333333</v>
      </c>
      <c r="BB126" s="138">
        <v>1048.8014229249011</v>
      </c>
      <c r="BC126" s="138">
        <v>1040.4334023904382</v>
      </c>
      <c r="BD126" s="138">
        <v>1185.7441290322581</v>
      </c>
      <c r="BE126" s="138">
        <v>1051.6344086021506</v>
      </c>
      <c r="BF126" s="138">
        <v>0</v>
      </c>
      <c r="BG126" s="138">
        <v>0</v>
      </c>
      <c r="BH126" s="138">
        <v>0</v>
      </c>
      <c r="BI126" s="138">
        <v>0</v>
      </c>
      <c r="BJ126" s="138">
        <v>0</v>
      </c>
      <c r="BK126" s="138">
        <v>0</v>
      </c>
      <c r="BL126" s="138">
        <v>0</v>
      </c>
      <c r="BM126" s="138">
        <v>0</v>
      </c>
      <c r="BN126" s="138">
        <v>0</v>
      </c>
      <c r="BO126" s="138">
        <v>0</v>
      </c>
      <c r="BP126" s="138">
        <v>0</v>
      </c>
      <c r="BQ126" s="138">
        <v>0</v>
      </c>
      <c r="BR126" s="138">
        <v>0</v>
      </c>
      <c r="BS126" s="138">
        <v>0</v>
      </c>
      <c r="BT126" s="138">
        <v>0</v>
      </c>
      <c r="BU126" s="138">
        <v>0</v>
      </c>
      <c r="BV126" s="138">
        <v>0</v>
      </c>
      <c r="BW126" s="138">
        <v>0</v>
      </c>
      <c r="BX126" s="138">
        <v>0</v>
      </c>
      <c r="BY126" s="138">
        <v>0</v>
      </c>
      <c r="BZ126" s="138">
        <v>0</v>
      </c>
      <c r="CA126" s="139">
        <v>0</v>
      </c>
    </row>
    <row r="127" spans="1:79" x14ac:dyDescent="0.4">
      <c r="A127" s="136"/>
      <c r="B127" s="54" t="s">
        <v>277</v>
      </c>
      <c r="C127" s="220" t="s">
        <v>134</v>
      </c>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v>0</v>
      </c>
      <c r="AI127" s="138">
        <v>0</v>
      </c>
      <c r="AJ127" s="138">
        <v>0</v>
      </c>
      <c r="AK127" s="138">
        <v>0</v>
      </c>
      <c r="AL127" s="138">
        <v>0</v>
      </c>
      <c r="AM127" s="138">
        <v>0</v>
      </c>
      <c r="AN127" s="138">
        <v>0</v>
      </c>
      <c r="AO127" s="138">
        <v>0</v>
      </c>
      <c r="AP127" s="138">
        <v>0</v>
      </c>
      <c r="AQ127" s="138">
        <v>0</v>
      </c>
      <c r="AR127" s="138">
        <v>0</v>
      </c>
      <c r="AS127" s="138">
        <v>0</v>
      </c>
      <c r="AT127" s="138">
        <v>0</v>
      </c>
      <c r="AU127" s="138">
        <v>0</v>
      </c>
      <c r="AV127" s="138">
        <v>0</v>
      </c>
      <c r="AW127" s="138">
        <v>0</v>
      </c>
      <c r="AX127" s="138">
        <v>0</v>
      </c>
      <c r="AY127" s="138">
        <v>0</v>
      </c>
      <c r="AZ127" s="138">
        <v>0</v>
      </c>
      <c r="BA127" s="138">
        <v>190.64</v>
      </c>
      <c r="BB127" s="138">
        <v>194.422</v>
      </c>
      <c r="BC127" s="138">
        <v>759.476</v>
      </c>
      <c r="BD127" s="138">
        <v>1749.268</v>
      </c>
      <c r="BE127" s="138">
        <v>1680.5630000000001</v>
      </c>
      <c r="BF127" s="138">
        <v>1705.4359999999999</v>
      </c>
      <c r="BG127" s="138">
        <v>1915.596</v>
      </c>
      <c r="BH127" s="138">
        <v>1962.34</v>
      </c>
      <c r="BI127" s="138">
        <v>1981.7470000000001</v>
      </c>
      <c r="BJ127" s="138">
        <v>2015.0229999999999</v>
      </c>
      <c r="BK127" s="138">
        <v>2070.2523382699997</v>
      </c>
      <c r="BL127" s="138">
        <v>2700.6948084699998</v>
      </c>
      <c r="BM127" s="138">
        <v>2734.8132516599994</v>
      </c>
      <c r="BN127" s="138">
        <v>2759.4819029400005</v>
      </c>
      <c r="BO127" s="138">
        <v>2149.2390251900001</v>
      </c>
      <c r="BP127" s="138">
        <v>2144.0899999999997</v>
      </c>
      <c r="BQ127" s="138">
        <v>2140.0809990000007</v>
      </c>
      <c r="BR127" s="138">
        <v>2116.9060000000004</v>
      </c>
      <c r="BS127" s="138">
        <v>2073.8220000000001</v>
      </c>
      <c r="BT127" s="138">
        <v>2049.3676714200001</v>
      </c>
      <c r="BU127" s="138">
        <v>2022.5266947100001</v>
      </c>
      <c r="BV127" s="138">
        <v>1986.0657954723767</v>
      </c>
      <c r="BW127" s="138">
        <v>1961.6104142172817</v>
      </c>
      <c r="BX127" s="138">
        <v>1943.6043419151379</v>
      </c>
      <c r="BY127" s="138">
        <v>1968.4104645102434</v>
      </c>
      <c r="BZ127" s="138">
        <v>2005.0795418069829</v>
      </c>
      <c r="CA127" s="139">
        <v>2047.1140268328352</v>
      </c>
    </row>
    <row r="128" spans="1:79" s="54" customFormat="1" ht="24.75" customHeight="1" x14ac:dyDescent="0.4">
      <c r="A128" s="136"/>
      <c r="B128" s="60" t="s">
        <v>278</v>
      </c>
      <c r="C128" s="219"/>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f t="shared" ref="AH128:BW128" si="20">SUM(AH82:AH127)-AH115-AH114-AH98-AH95-AH83</f>
        <v>9342.6067724255154</v>
      </c>
      <c r="AI128" s="105">
        <f t="shared" si="20"/>
        <v>10768.805527320201</v>
      </c>
      <c r="AJ128" s="105">
        <f t="shared" si="20"/>
        <v>12894.152611236492</v>
      </c>
      <c r="AK128" s="105">
        <f t="shared" si="20"/>
        <v>15265.487157245503</v>
      </c>
      <c r="AL128" s="105">
        <f t="shared" si="20"/>
        <v>17144.170934839934</v>
      </c>
      <c r="AM128" s="105">
        <f t="shared" si="20"/>
        <v>18631.119416168603</v>
      </c>
      <c r="AN128" s="105">
        <f t="shared" si="20"/>
        <v>19850.890391995661</v>
      </c>
      <c r="AO128" s="105">
        <f t="shared" si="20"/>
        <v>21783.507700626258</v>
      </c>
      <c r="AP128" s="105">
        <f t="shared" si="20"/>
        <v>23480.940859603899</v>
      </c>
      <c r="AQ128" s="105">
        <f t="shared" si="20"/>
        <v>24857.778439733669</v>
      </c>
      <c r="AR128" s="105">
        <f t="shared" si="20"/>
        <v>26056.733891297717</v>
      </c>
      <c r="AS128" s="105">
        <f t="shared" si="20"/>
        <v>28436.744857101014</v>
      </c>
      <c r="AT128" s="105">
        <f t="shared" si="20"/>
        <v>31737.396375410903</v>
      </c>
      <c r="AU128" s="105">
        <f t="shared" si="20"/>
        <v>35530.798624968622</v>
      </c>
      <c r="AV128" s="105">
        <f t="shared" si="20"/>
        <v>38751.015948023618</v>
      </c>
      <c r="AW128" s="105">
        <f t="shared" si="20"/>
        <v>41710.323376267836</v>
      </c>
      <c r="AX128" s="105">
        <f t="shared" si="20"/>
        <v>42777.385385416404</v>
      </c>
      <c r="AY128" s="105">
        <f t="shared" si="20"/>
        <v>44514.638660369797</v>
      </c>
      <c r="AZ128" s="105">
        <f t="shared" si="20"/>
        <v>46918.527495714487</v>
      </c>
      <c r="BA128" s="105">
        <f t="shared" si="20"/>
        <v>48749.766628761674</v>
      </c>
      <c r="BB128" s="105">
        <f t="shared" si="20"/>
        <v>50789.120539508171</v>
      </c>
      <c r="BC128" s="105">
        <f t="shared" si="20"/>
        <v>53908.315063053989</v>
      </c>
      <c r="BD128" s="105">
        <f t="shared" si="20"/>
        <v>57068.777236767062</v>
      </c>
      <c r="BE128" s="105">
        <f t="shared" si="20"/>
        <v>61238.188810984393</v>
      </c>
      <c r="BF128" s="105">
        <f t="shared" si="20"/>
        <v>63330.305663652602</v>
      </c>
      <c r="BG128" s="105">
        <f t="shared" si="20"/>
        <v>66359.817055609819</v>
      </c>
      <c r="BH128" s="105">
        <f t="shared" si="20"/>
        <v>71129.788265206837</v>
      </c>
      <c r="BI128" s="105">
        <f t="shared" si="20"/>
        <v>75398.089176207533</v>
      </c>
      <c r="BJ128" s="105">
        <f t="shared" si="20"/>
        <v>77934.032948756561</v>
      </c>
      <c r="BK128" s="105">
        <f t="shared" si="20"/>
        <v>83221.265865909008</v>
      </c>
      <c r="BL128" s="105">
        <f t="shared" si="20"/>
        <v>90381.387301769209</v>
      </c>
      <c r="BM128" s="105">
        <f t="shared" si="20"/>
        <v>96605.813211114961</v>
      </c>
      <c r="BN128" s="105">
        <f t="shared" si="20"/>
        <v>100332.16468939261</v>
      </c>
      <c r="BO128" s="105">
        <f>SUM(BO82:BO127)-BO115-BO114-BO98-BO95-BO83</f>
        <v>104200.46115099119</v>
      </c>
      <c r="BP128" s="105">
        <f t="shared" si="20"/>
        <v>109866.39345323555</v>
      </c>
      <c r="BQ128" s="105">
        <f t="shared" si="20"/>
        <v>110686.57640979058</v>
      </c>
      <c r="BR128" s="105">
        <f t="shared" si="20"/>
        <v>114113.78757387685</v>
      </c>
      <c r="BS128" s="105">
        <f t="shared" si="20"/>
        <v>116374.17054451982</v>
      </c>
      <c r="BT128" s="105">
        <f t="shared" si="20"/>
        <v>118002.19049019356</v>
      </c>
      <c r="BU128" s="105">
        <f t="shared" si="20"/>
        <v>119888.57322659456</v>
      </c>
      <c r="BV128" s="105">
        <f t="shared" si="20"/>
        <v>121880.16432301384</v>
      </c>
      <c r="BW128" s="105">
        <f t="shared" si="20"/>
        <v>123954.35941331324</v>
      </c>
      <c r="BX128" s="105">
        <f>SUM(BX82:BX127)-BX115-BX114-BX98-BX95-BX83</f>
        <v>126649.98260907535</v>
      </c>
      <c r="BY128" s="105">
        <f>SUM(BY82:BY127)-BY115-BY114-BY98-BY95-BY83</f>
        <v>131734.07227469966</v>
      </c>
      <c r="BZ128" s="105">
        <f>SUM(BZ82:BZ127)-BZ115-BZ114-BZ98-BZ95-BZ83</f>
        <v>137904.6372319638</v>
      </c>
      <c r="CA128" s="106">
        <f>SUM(CA82:CA127)-CA115-CA114-CA98-CA95-CA83</f>
        <v>144757.22702852997</v>
      </c>
    </row>
    <row r="129" spans="1:79" s="54" customFormat="1" x14ac:dyDescent="0.4">
      <c r="A129" s="136"/>
      <c r="B129" s="221" t="s">
        <v>246</v>
      </c>
      <c r="C129" s="219"/>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f t="shared" ref="AH129:BV129" si="21">AH128-AH99-AH126-AH89-AH106</f>
        <v>8910.0543624361962</v>
      </c>
      <c r="AI129" s="105">
        <f t="shared" si="21"/>
        <v>10306.816809165881</v>
      </c>
      <c r="AJ129" s="105">
        <f t="shared" si="21"/>
        <v>12313.740307095462</v>
      </c>
      <c r="AK129" s="105">
        <f t="shared" si="21"/>
        <v>14493.238721276106</v>
      </c>
      <c r="AL129" s="105">
        <f t="shared" si="21"/>
        <v>16239.318895258504</v>
      </c>
      <c r="AM129" s="105">
        <f t="shared" si="21"/>
        <v>17595.902157313605</v>
      </c>
      <c r="AN129" s="105">
        <f t="shared" si="21"/>
        <v>18637.940530623233</v>
      </c>
      <c r="AO129" s="105">
        <f t="shared" si="21"/>
        <v>20344.244861138341</v>
      </c>
      <c r="AP129" s="105">
        <f t="shared" si="21"/>
        <v>21827.393655278738</v>
      </c>
      <c r="AQ129" s="105">
        <f t="shared" si="21"/>
        <v>23018.209763317805</v>
      </c>
      <c r="AR129" s="105">
        <f t="shared" si="21"/>
        <v>24111.016892964304</v>
      </c>
      <c r="AS129" s="105">
        <f t="shared" si="21"/>
        <v>26101.131256615958</v>
      </c>
      <c r="AT129" s="105">
        <f t="shared" si="21"/>
        <v>28882.238575136882</v>
      </c>
      <c r="AU129" s="105">
        <f t="shared" si="21"/>
        <v>32769.179029366183</v>
      </c>
      <c r="AV129" s="105">
        <f t="shared" si="21"/>
        <v>35520.090726400311</v>
      </c>
      <c r="AW129" s="105">
        <f t="shared" si="21"/>
        <v>38027.385195152179</v>
      </c>
      <c r="AX129" s="105">
        <f t="shared" si="21"/>
        <v>39174.223848013302</v>
      </c>
      <c r="AY129" s="105">
        <f t="shared" si="21"/>
        <v>41009.677420196043</v>
      </c>
      <c r="AZ129" s="105">
        <f t="shared" si="21"/>
        <v>43344.847705346641</v>
      </c>
      <c r="BA129" s="105">
        <f>BA128-BA99-BA126-BA89-BA106</f>
        <v>45296.79362283161</v>
      </c>
      <c r="BB129" s="105">
        <f t="shared" si="21"/>
        <v>47433.782529303186</v>
      </c>
      <c r="BC129" s="105">
        <f t="shared" si="21"/>
        <v>50591.433705644624</v>
      </c>
      <c r="BD129" s="105">
        <f t="shared" si="21"/>
        <v>53270.351131481977</v>
      </c>
      <c r="BE129" s="105">
        <f t="shared" si="21"/>
        <v>57415.151294864765</v>
      </c>
      <c r="BF129" s="105">
        <f t="shared" si="21"/>
        <v>60917.04115677801</v>
      </c>
      <c r="BG129" s="105">
        <f t="shared" si="21"/>
        <v>64096.181623095064</v>
      </c>
      <c r="BH129" s="105">
        <f t="shared" si="21"/>
        <v>68865.767916761979</v>
      </c>
      <c r="BI129" s="105">
        <f>BI128-BI99-BI126-BI89-BI106</f>
        <v>73094.220242091586</v>
      </c>
      <c r="BJ129" s="105">
        <f t="shared" si="21"/>
        <v>75442.196958720335</v>
      </c>
      <c r="BK129" s="105">
        <f t="shared" si="21"/>
        <v>80664.915636812802</v>
      </c>
      <c r="BL129" s="105">
        <f t="shared" si="21"/>
        <v>87690.903575046483</v>
      </c>
      <c r="BM129" s="105">
        <f t="shared" si="21"/>
        <v>93817.217961027331</v>
      </c>
      <c r="BN129" s="105">
        <f t="shared" si="21"/>
        <v>97481.017197801004</v>
      </c>
      <c r="BO129" s="105">
        <f t="shared" si="21"/>
        <v>101386.14626106553</v>
      </c>
      <c r="BP129" s="105">
        <f t="shared" si="21"/>
        <v>107133.80979268361</v>
      </c>
      <c r="BQ129" s="105">
        <f>BQ128-BQ99-BQ126-BQ89-BQ106</f>
        <v>110080.18108297058</v>
      </c>
      <c r="BR129" s="105">
        <f>BR128-BR99-BR126-BR89-BR106</f>
        <v>113501.84827687684</v>
      </c>
      <c r="BS129" s="105">
        <f t="shared" si="21"/>
        <v>115752.42076341981</v>
      </c>
      <c r="BT129" s="105">
        <f t="shared" si="21"/>
        <v>117374.63949019356</v>
      </c>
      <c r="BU129" s="105">
        <f t="shared" si="21"/>
        <v>119233.82032699455</v>
      </c>
      <c r="BV129" s="105">
        <f t="shared" si="21"/>
        <v>121412.16432301384</v>
      </c>
      <c r="BW129" s="105">
        <f>BW128-BW99-BW126-BW89-BW106</f>
        <v>123707.35941331324</v>
      </c>
      <c r="BX129" s="105">
        <f>BX128-BX99-BX126-BX89-BX106</f>
        <v>126649.98260907535</v>
      </c>
      <c r="BY129" s="105">
        <f>BY128-BY99-BY126-BY89-BY106</f>
        <v>131734.07227469966</v>
      </c>
      <c r="BZ129" s="105">
        <f>BZ128-BZ99-BZ126-BZ89-BZ106</f>
        <v>137904.6372319638</v>
      </c>
      <c r="CA129" s="106">
        <f>CA128-CA99-CA126-CA89-CA106</f>
        <v>144757.22702852997</v>
      </c>
    </row>
    <row r="130" spans="1:79" s="54" customFormat="1" x14ac:dyDescent="0.4">
      <c r="A130" s="136"/>
      <c r="B130" s="221"/>
      <c r="C130" s="219"/>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6"/>
    </row>
    <row r="131" spans="1:79" s="91" customFormat="1" ht="26.25" customHeight="1" x14ac:dyDescent="0.4">
      <c r="A131" s="150"/>
      <c r="B131" s="60" t="s">
        <v>199</v>
      </c>
      <c r="C131" s="6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c r="AE131" s="180"/>
      <c r="AF131" s="180"/>
      <c r="AG131" s="180"/>
      <c r="AH131" s="180">
        <f t="shared" ref="AH131:BW131" si="22">SUM(AH16,AH78,AH128)</f>
        <v>15873</v>
      </c>
      <c r="AI131" s="180">
        <f t="shared" si="22"/>
        <v>18777.059999999998</v>
      </c>
      <c r="AJ131" s="180">
        <f t="shared" si="22"/>
        <v>22658.060000000005</v>
      </c>
      <c r="AK131" s="180">
        <f t="shared" si="22"/>
        <v>27698.309999999994</v>
      </c>
      <c r="AL131" s="180">
        <f t="shared" si="22"/>
        <v>31628.059999999998</v>
      </c>
      <c r="AM131" s="180">
        <f t="shared" si="22"/>
        <v>35332.06</v>
      </c>
      <c r="AN131" s="180">
        <f t="shared" si="22"/>
        <v>38251.06</v>
      </c>
      <c r="AO131" s="180">
        <f t="shared" si="22"/>
        <v>41768.06</v>
      </c>
      <c r="AP131" s="180">
        <f t="shared" si="22"/>
        <v>44917.658000000003</v>
      </c>
      <c r="AQ131" s="180">
        <f t="shared" si="22"/>
        <v>46700.744000000013</v>
      </c>
      <c r="AR131" s="180">
        <f t="shared" si="22"/>
        <v>47317.750509999991</v>
      </c>
      <c r="AS131" s="180">
        <f t="shared" si="22"/>
        <v>50314.249481000021</v>
      </c>
      <c r="AT131" s="180">
        <f t="shared" si="22"/>
        <v>56478.799715685047</v>
      </c>
      <c r="AU131" s="180">
        <f t="shared" si="22"/>
        <v>66302.888468443314</v>
      </c>
      <c r="AV131" s="180">
        <f t="shared" si="22"/>
        <v>75257.452000000019</v>
      </c>
      <c r="AW131" s="180">
        <f t="shared" si="22"/>
        <v>82437.565999999992</v>
      </c>
      <c r="AX131" s="180">
        <f t="shared" si="22"/>
        <v>84862.667213999957</v>
      </c>
      <c r="AY131" s="180">
        <f t="shared" si="22"/>
        <v>88710.819153041317</v>
      </c>
      <c r="AZ131" s="180">
        <f t="shared" si="22"/>
        <v>92217.949756999995</v>
      </c>
      <c r="BA131" s="180">
        <f t="shared" si="22"/>
        <v>93347.393757000013</v>
      </c>
      <c r="BB131" s="180">
        <f t="shared" si="22"/>
        <v>95565.317560038413</v>
      </c>
      <c r="BC131" s="180">
        <f t="shared" si="22"/>
        <v>99048.585242467729</v>
      </c>
      <c r="BD131" s="180">
        <f t="shared" si="22"/>
        <v>101373.84078511491</v>
      </c>
      <c r="BE131" s="180">
        <f t="shared" si="22"/>
        <v>106706.03289265549</v>
      </c>
      <c r="BF131" s="180">
        <f t="shared" si="22"/>
        <v>110301.55907634748</v>
      </c>
      <c r="BG131" s="180">
        <f t="shared" si="22"/>
        <v>105790.62308501701</v>
      </c>
      <c r="BH131" s="180">
        <f t="shared" si="22"/>
        <v>111092.52413748042</v>
      </c>
      <c r="BI131" s="180">
        <f t="shared" si="22"/>
        <v>115802.99954677367</v>
      </c>
      <c r="BJ131" s="180">
        <f t="shared" si="22"/>
        <v>119213.89655344037</v>
      </c>
      <c r="BK131" s="180">
        <f t="shared" si="22"/>
        <v>126242.2058628574</v>
      </c>
      <c r="BL131" s="180">
        <f t="shared" si="22"/>
        <v>135757.16542445359</v>
      </c>
      <c r="BM131" s="180">
        <f t="shared" si="22"/>
        <v>148004.0096905221</v>
      </c>
      <c r="BN131" s="180">
        <f t="shared" si="22"/>
        <v>153361.55516980353</v>
      </c>
      <c r="BO131" s="180">
        <f t="shared" si="22"/>
        <v>158960.44687856641</v>
      </c>
      <c r="BP131" s="180">
        <f t="shared" si="22"/>
        <v>166552.678932562</v>
      </c>
      <c r="BQ131" s="180">
        <f t="shared" si="22"/>
        <v>164132.18598876667</v>
      </c>
      <c r="BR131" s="180">
        <f t="shared" si="22"/>
        <v>168287.22403787507</v>
      </c>
      <c r="BS131" s="180">
        <f t="shared" si="22"/>
        <v>171803.14748294107</v>
      </c>
      <c r="BT131" s="180">
        <f t="shared" si="22"/>
        <v>173920.97810721002</v>
      </c>
      <c r="BU131" s="180">
        <f t="shared" si="22"/>
        <v>178276.68269419938</v>
      </c>
      <c r="BV131" s="180">
        <f t="shared" si="22"/>
        <v>183974.0187393073</v>
      </c>
      <c r="BW131" s="180">
        <f t="shared" si="22"/>
        <v>185406.45188460694</v>
      </c>
      <c r="BX131" s="180">
        <f>SUM(BX16,BX78,BX128)</f>
        <v>189380.36059548348</v>
      </c>
      <c r="BY131" s="180">
        <f>SUM(BY16,BY78,BY128)</f>
        <v>196487.58144514391</v>
      </c>
      <c r="BZ131" s="180">
        <f>SUM(BZ16,BZ78,BZ128)</f>
        <v>204988.31153493788</v>
      </c>
      <c r="CA131" s="183">
        <f>SUM(CA16,CA78,CA128)</f>
        <v>215111.55489626256</v>
      </c>
    </row>
    <row r="132" spans="1:79" s="60" customFormat="1" x14ac:dyDescent="0.4">
      <c r="A132" s="150"/>
      <c r="B132" s="221" t="s">
        <v>246</v>
      </c>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f t="shared" ref="AH132:BW132" si="23">AH17+AH79+AH129</f>
        <v>13035.493736203656</v>
      </c>
      <c r="AI132" s="105">
        <f t="shared" si="23"/>
        <v>14785.979544000002</v>
      </c>
      <c r="AJ132" s="105">
        <f t="shared" si="23"/>
        <v>18172.17435384616</v>
      </c>
      <c r="AK132" s="105">
        <f t="shared" si="23"/>
        <v>22225.345469499993</v>
      </c>
      <c r="AL132" s="105">
        <f t="shared" si="23"/>
        <v>25399.593394250001</v>
      </c>
      <c r="AM132" s="105">
        <f t="shared" si="23"/>
        <v>28383.097434500003</v>
      </c>
      <c r="AN132" s="105">
        <f t="shared" si="23"/>
        <v>30608.289402249997</v>
      </c>
      <c r="AO132" s="105">
        <f t="shared" si="23"/>
        <v>33454.940287285703</v>
      </c>
      <c r="AP132" s="105">
        <f t="shared" si="23"/>
        <v>36123.082438933336</v>
      </c>
      <c r="AQ132" s="105">
        <f t="shared" si="23"/>
        <v>37497.110367000016</v>
      </c>
      <c r="AR132" s="105">
        <f t="shared" si="23"/>
        <v>38052.643556666662</v>
      </c>
      <c r="AS132" s="105">
        <f t="shared" si="23"/>
        <v>40288.146197666691</v>
      </c>
      <c r="AT132" s="105">
        <f t="shared" si="23"/>
        <v>45352.892408487969</v>
      </c>
      <c r="AU132" s="105">
        <f t="shared" si="23"/>
        <v>54175.377622418542</v>
      </c>
      <c r="AV132" s="105">
        <f t="shared" si="23"/>
        <v>60992.230401572655</v>
      </c>
      <c r="AW132" s="105">
        <f t="shared" si="23"/>
        <v>66634.910460896761</v>
      </c>
      <c r="AX132" s="105">
        <f t="shared" si="23"/>
        <v>68813.611171571567</v>
      </c>
      <c r="AY132" s="105">
        <f t="shared" si="23"/>
        <v>72136.307546470867</v>
      </c>
      <c r="AZ132" s="105">
        <f t="shared" si="23"/>
        <v>74930.906146652153</v>
      </c>
      <c r="BA132" s="105">
        <f t="shared" si="23"/>
        <v>75904.389236404662</v>
      </c>
      <c r="BB132" s="105">
        <f t="shared" si="23"/>
        <v>77898.830406807276</v>
      </c>
      <c r="BC132" s="105">
        <f t="shared" si="23"/>
        <v>80756.783696130005</v>
      </c>
      <c r="BD132" s="105">
        <f t="shared" si="23"/>
        <v>83618.592638070215</v>
      </c>
      <c r="BE132" s="105">
        <f t="shared" si="23"/>
        <v>88466.203877447493</v>
      </c>
      <c r="BF132" s="105">
        <f t="shared" si="23"/>
        <v>93447.40386841679</v>
      </c>
      <c r="BG132" s="105">
        <f t="shared" si="23"/>
        <v>97839.551306729409</v>
      </c>
      <c r="BH132" s="105">
        <f t="shared" si="23"/>
        <v>103679.22317456207</v>
      </c>
      <c r="BI132" s="105">
        <f t="shared" si="23"/>
        <v>109018.21340647362</v>
      </c>
      <c r="BJ132" s="105">
        <f t="shared" si="23"/>
        <v>112722.80323747847</v>
      </c>
      <c r="BK132" s="105">
        <f t="shared" si="23"/>
        <v>119968.26969037394</v>
      </c>
      <c r="BL132" s="105">
        <f t="shared" si="23"/>
        <v>129539.37316672162</v>
      </c>
      <c r="BM132" s="105">
        <f t="shared" si="23"/>
        <v>141880.50977105653</v>
      </c>
      <c r="BN132" s="105">
        <f t="shared" si="23"/>
        <v>147225.42919675511</v>
      </c>
      <c r="BO132" s="105">
        <f t="shared" si="23"/>
        <v>153003.82488042931</v>
      </c>
      <c r="BP132" s="105">
        <f t="shared" si="23"/>
        <v>160752.45760790445</v>
      </c>
      <c r="BQ132" s="105">
        <f t="shared" si="23"/>
        <v>163353.61596870419</v>
      </c>
      <c r="BR132" s="105">
        <f t="shared" si="23"/>
        <v>167555.79332409249</v>
      </c>
      <c r="BS132" s="105">
        <f t="shared" si="23"/>
        <v>171101.17289872878</v>
      </c>
      <c r="BT132" s="105">
        <f t="shared" si="23"/>
        <v>173234.25273808686</v>
      </c>
      <c r="BU132" s="105">
        <f t="shared" si="23"/>
        <v>177579.32199258008</v>
      </c>
      <c r="BV132" s="105">
        <f t="shared" si="23"/>
        <v>183473.33735278386</v>
      </c>
      <c r="BW132" s="105">
        <f t="shared" si="23"/>
        <v>185133.94897830565</v>
      </c>
      <c r="BX132" s="105">
        <f>BX17+BX79+BX129</f>
        <v>189360.4537797067</v>
      </c>
      <c r="BY132" s="105">
        <f>BY17+BY79+BY129</f>
        <v>196471.50423860599</v>
      </c>
      <c r="BZ132" s="105">
        <f>BZ17+BZ79+BZ129</f>
        <v>204975.50303443137</v>
      </c>
      <c r="CA132" s="106">
        <f>CA17+CA79+CA129</f>
        <v>215111.55489626256</v>
      </c>
    </row>
    <row r="133" spans="1:79" s="54" customFormat="1" x14ac:dyDescent="0.4">
      <c r="A133" s="136"/>
      <c r="B133" s="60"/>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7"/>
    </row>
    <row r="134" spans="1:79" s="54" customFormat="1" x14ac:dyDescent="0.4">
      <c r="A134" s="136"/>
      <c r="B134" s="60"/>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7"/>
    </row>
    <row r="135" spans="1:79" s="54" customFormat="1" x14ac:dyDescent="0.4">
      <c r="A135" s="136"/>
      <c r="B135" s="226" t="s">
        <v>200</v>
      </c>
      <c r="C135" s="60"/>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f>SUM(AH136:AH138)</f>
        <v>10388.879900230371</v>
      </c>
      <c r="AI135" s="105">
        <f t="shared" ref="AI135:BW135" si="24">SUM(AI136:AI138)</f>
        <v>11853.654573175816</v>
      </c>
      <c r="AJ135" s="105">
        <f t="shared" si="24"/>
        <v>14434.629894749283</v>
      </c>
      <c r="AK135" s="105">
        <f t="shared" si="24"/>
        <v>16752.337110190223</v>
      </c>
      <c r="AL135" s="105">
        <f t="shared" si="24"/>
        <v>18081.385853892803</v>
      </c>
      <c r="AM135" s="105">
        <f t="shared" si="24"/>
        <v>19644.513120148771</v>
      </c>
      <c r="AN135" s="105">
        <f t="shared" si="24"/>
        <v>20671.692908045577</v>
      </c>
      <c r="AO135" s="105">
        <f t="shared" si="24"/>
        <v>22208.358452828114</v>
      </c>
      <c r="AP135" s="105">
        <f t="shared" si="24"/>
        <v>23945.64514432595</v>
      </c>
      <c r="AQ135" s="105">
        <f t="shared" si="24"/>
        <v>25015.883800172873</v>
      </c>
      <c r="AR135" s="105">
        <f t="shared" si="24"/>
        <v>25553.89497266151</v>
      </c>
      <c r="AS135" s="105">
        <f t="shared" si="24"/>
        <v>27107.475660732296</v>
      </c>
      <c r="AT135" s="105">
        <f t="shared" si="24"/>
        <v>29770.144131865367</v>
      </c>
      <c r="AU135" s="105">
        <f t="shared" si="24"/>
        <v>34315.742515193255</v>
      </c>
      <c r="AV135" s="105">
        <f t="shared" si="24"/>
        <v>36264.044215834874</v>
      </c>
      <c r="AW135" s="105">
        <f t="shared" si="24"/>
        <v>38365.543113073742</v>
      </c>
      <c r="AX135" s="105">
        <f t="shared" si="24"/>
        <v>38576.419521328957</v>
      </c>
      <c r="AY135" s="105">
        <f t="shared" si="24"/>
        <v>39629.685811731513</v>
      </c>
      <c r="AZ135" s="105">
        <f t="shared" si="24"/>
        <v>41289.772131563492</v>
      </c>
      <c r="BA135" s="105">
        <f t="shared" si="24"/>
        <v>42451.780116945505</v>
      </c>
      <c r="BB135" s="105">
        <f t="shared" si="24"/>
        <v>44587.460743090007</v>
      </c>
      <c r="BC135" s="105">
        <f t="shared" si="24"/>
        <v>46723.585469140511</v>
      </c>
      <c r="BD135" s="105">
        <f t="shared" si="24"/>
        <v>47793.686999999998</v>
      </c>
      <c r="BE135" s="105">
        <f t="shared" si="24"/>
        <v>51093.595998929348</v>
      </c>
      <c r="BF135" s="105">
        <f t="shared" si="24"/>
        <v>53686.528709614708</v>
      </c>
      <c r="BG135" s="105">
        <f t="shared" si="24"/>
        <v>56079.337540435692</v>
      </c>
      <c r="BH135" s="105">
        <f t="shared" si="24"/>
        <v>58408.538999999997</v>
      </c>
      <c r="BI135" s="105">
        <f t="shared" si="24"/>
        <v>60914.807692682676</v>
      </c>
      <c r="BJ135" s="105">
        <f t="shared" si="24"/>
        <v>63129.216045855108</v>
      </c>
      <c r="BK135" s="105">
        <f t="shared" si="24"/>
        <v>67411.978362963171</v>
      </c>
      <c r="BL135" s="105">
        <f t="shared" si="24"/>
        <v>72671.184816889436</v>
      </c>
      <c r="BM135" s="105">
        <f t="shared" si="24"/>
        <v>77814.820358342375</v>
      </c>
      <c r="BN135" s="105">
        <f t="shared" si="24"/>
        <v>80345.367492594727</v>
      </c>
      <c r="BO135" s="105">
        <f t="shared" si="24"/>
        <v>84501.883808506507</v>
      </c>
      <c r="BP135" s="105">
        <f t="shared" si="24"/>
        <v>89391.276039061704</v>
      </c>
      <c r="BQ135" s="105">
        <f t="shared" si="24"/>
        <v>91660.368819799987</v>
      </c>
      <c r="BR135" s="105">
        <f t="shared" si="24"/>
        <v>94520.993083800029</v>
      </c>
      <c r="BS135" s="105">
        <f t="shared" si="24"/>
        <v>97595.057103989995</v>
      </c>
      <c r="BT135" s="105">
        <f t="shared" si="24"/>
        <v>99955.057583039961</v>
      </c>
      <c r="BU135" s="105">
        <f t="shared" si="24"/>
        <v>102168.63289946767</v>
      </c>
      <c r="BV135" s="105">
        <f t="shared" si="24"/>
        <v>104956.66975901862</v>
      </c>
      <c r="BW135" s="105">
        <f t="shared" si="24"/>
        <v>107249.62243973359</v>
      </c>
      <c r="BX135" s="105">
        <f>SUM(BX136:BX138)</f>
        <v>110032.37278543483</v>
      </c>
      <c r="BY135" s="105">
        <f>SUM(BY136:BY138)</f>
        <v>114761.73107100648</v>
      </c>
      <c r="BZ135" s="105">
        <f>SUM(BZ136:BZ138)</f>
        <v>120395.88678076021</v>
      </c>
      <c r="CA135" s="106">
        <f>SUM(CA136:CA138)</f>
        <v>126906.16801606055</v>
      </c>
    </row>
    <row r="136" spans="1:79" s="54" customFormat="1" x14ac:dyDescent="0.4">
      <c r="A136" s="136"/>
      <c r="B136" s="146" t="s">
        <v>279</v>
      </c>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f t="shared" ref="AH136:BJ136" si="25">SUMIF($C$6:$C$15,"(C)",AH$6:AH$15)</f>
        <v>2</v>
      </c>
      <c r="AI136" s="56">
        <f t="shared" si="25"/>
        <v>2</v>
      </c>
      <c r="AJ136" s="56">
        <f t="shared" si="25"/>
        <v>2</v>
      </c>
      <c r="AK136" s="56">
        <f t="shared" si="25"/>
        <v>2</v>
      </c>
      <c r="AL136" s="56">
        <f t="shared" si="25"/>
        <v>2</v>
      </c>
      <c r="AM136" s="56">
        <f t="shared" si="25"/>
        <v>2</v>
      </c>
      <c r="AN136" s="56">
        <f t="shared" si="25"/>
        <v>2</v>
      </c>
      <c r="AO136" s="56">
        <f t="shared" si="25"/>
        <v>1</v>
      </c>
      <c r="AP136" s="56">
        <f t="shared" si="25"/>
        <v>2</v>
      </c>
      <c r="AQ136" s="56">
        <f t="shared" si="25"/>
        <v>1.4339999999999999</v>
      </c>
      <c r="AR136" s="56">
        <f t="shared" si="25"/>
        <v>1.3520000000000001</v>
      </c>
      <c r="AS136" s="56">
        <f t="shared" si="25"/>
        <v>1.355</v>
      </c>
      <c r="AT136" s="56">
        <f t="shared" si="25"/>
        <v>1.5509999999999999</v>
      </c>
      <c r="AU136" s="56">
        <f t="shared" si="25"/>
        <v>1.4710000000000001</v>
      </c>
      <c r="AV136" s="56">
        <f t="shared" si="25"/>
        <v>2</v>
      </c>
      <c r="AW136" s="56">
        <f t="shared" si="25"/>
        <v>1</v>
      </c>
      <c r="AX136" s="56">
        <f t="shared" si="25"/>
        <v>1</v>
      </c>
      <c r="AY136" s="56">
        <f t="shared" si="25"/>
        <v>1.7210000000000001</v>
      </c>
      <c r="AZ136" s="56">
        <f t="shared" si="25"/>
        <v>1.496</v>
      </c>
      <c r="BA136" s="56">
        <f t="shared" si="25"/>
        <v>1.5720000000000001</v>
      </c>
      <c r="BB136" s="56">
        <f t="shared" si="25"/>
        <v>1.7769999999999999</v>
      </c>
      <c r="BC136" s="56">
        <f t="shared" si="25"/>
        <v>1.359</v>
      </c>
      <c r="BD136" s="56">
        <f t="shared" si="25"/>
        <v>1.452</v>
      </c>
      <c r="BE136" s="56">
        <f t="shared" si="25"/>
        <v>1.6164412184601897</v>
      </c>
      <c r="BF136" s="56">
        <f t="shared" si="25"/>
        <v>1.6007503600000001</v>
      </c>
      <c r="BG136" s="56">
        <f t="shared" si="25"/>
        <v>0</v>
      </c>
      <c r="BH136" s="56">
        <f t="shared" si="25"/>
        <v>0</v>
      </c>
      <c r="BI136" s="56">
        <f t="shared" si="25"/>
        <v>0</v>
      </c>
      <c r="BJ136" s="56">
        <f t="shared" si="25"/>
        <v>0</v>
      </c>
      <c r="BK136" s="56">
        <f>SUMIF($C$6:$C$15,"(C)",BK$6:BK$15)</f>
        <v>0</v>
      </c>
      <c r="BL136" s="56">
        <f t="shared" ref="BL136:CA136" si="26">SUMIF($C$6:$C$15,"(C)",BL$6:BL$15)</f>
        <v>0</v>
      </c>
      <c r="BM136" s="56">
        <f t="shared" si="26"/>
        <v>0</v>
      </c>
      <c r="BN136" s="56">
        <f t="shared" si="26"/>
        <v>0</v>
      </c>
      <c r="BO136" s="56">
        <f t="shared" si="26"/>
        <v>0</v>
      </c>
      <c r="BP136" s="56">
        <f t="shared" si="26"/>
        <v>0</v>
      </c>
      <c r="BQ136" s="56">
        <f t="shared" si="26"/>
        <v>0</v>
      </c>
      <c r="BR136" s="56">
        <f t="shared" si="26"/>
        <v>0</v>
      </c>
      <c r="BS136" s="56">
        <f t="shared" si="26"/>
        <v>0</v>
      </c>
      <c r="BT136" s="56">
        <f t="shared" si="26"/>
        <v>0</v>
      </c>
      <c r="BU136" s="56">
        <f t="shared" si="26"/>
        <v>0</v>
      </c>
      <c r="BV136" s="56">
        <f t="shared" si="26"/>
        <v>0</v>
      </c>
      <c r="BW136" s="56">
        <f t="shared" si="26"/>
        <v>0</v>
      </c>
      <c r="BX136" s="56">
        <f t="shared" si="26"/>
        <v>0</v>
      </c>
      <c r="BY136" s="56">
        <f t="shared" si="26"/>
        <v>0</v>
      </c>
      <c r="BZ136" s="56">
        <f t="shared" si="26"/>
        <v>0</v>
      </c>
      <c r="CA136" s="57">
        <f t="shared" si="26"/>
        <v>0</v>
      </c>
    </row>
    <row r="137" spans="1:79" s="54" customFormat="1" x14ac:dyDescent="0.4">
      <c r="A137" s="136"/>
      <c r="B137" s="146" t="s">
        <v>280</v>
      </c>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f t="shared" ref="AH137:CA137" si="27">SUMIF($C$20:$C$77,"(C)",AH$20:AH$77)</f>
        <v>2651.076278646884</v>
      </c>
      <c r="AI137" s="56">
        <f t="shared" si="27"/>
        <v>2852.3446854813037</v>
      </c>
      <c r="AJ137" s="56">
        <f t="shared" si="27"/>
        <v>3711.415471538477</v>
      </c>
      <c r="AK137" s="56">
        <f t="shared" si="27"/>
        <v>4418.0277771465462</v>
      </c>
      <c r="AL137" s="56">
        <f t="shared" si="27"/>
        <v>4325.3145182244098</v>
      </c>
      <c r="AM137" s="56">
        <f t="shared" si="27"/>
        <v>4814.9797626249838</v>
      </c>
      <c r="AN137" s="56">
        <f t="shared" si="27"/>
        <v>5185.1534280924789</v>
      </c>
      <c r="AO137" s="56">
        <f t="shared" si="27"/>
        <v>5400.4440112558086</v>
      </c>
      <c r="AP137" s="56">
        <f t="shared" si="27"/>
        <v>5938.6516065688247</v>
      </c>
      <c r="AQ137" s="56">
        <f t="shared" si="27"/>
        <v>6057.8194973267928</v>
      </c>
      <c r="AR137" s="56">
        <f t="shared" si="27"/>
        <v>6094.9821751673235</v>
      </c>
      <c r="AS137" s="56">
        <f t="shared" si="27"/>
        <v>6174.5857717043737</v>
      </c>
      <c r="AT137" s="56">
        <f t="shared" si="27"/>
        <v>6843.0760420886736</v>
      </c>
      <c r="AU137" s="56">
        <f t="shared" si="27"/>
        <v>8509.9307886333063</v>
      </c>
      <c r="AV137" s="56">
        <f t="shared" si="27"/>
        <v>9283.2599712298979</v>
      </c>
      <c r="AW137" s="56">
        <f t="shared" si="27"/>
        <v>9892.5437062213678</v>
      </c>
      <c r="AX137" s="56">
        <f t="shared" si="27"/>
        <v>9544.3677035098117</v>
      </c>
      <c r="AY137" s="56">
        <f t="shared" si="27"/>
        <v>9376.563136356137</v>
      </c>
      <c r="AZ137" s="56">
        <f t="shared" si="27"/>
        <v>9013.7413929836512</v>
      </c>
      <c r="BA137" s="56">
        <f t="shared" si="27"/>
        <v>8630.696212062634</v>
      </c>
      <c r="BB137" s="56">
        <f t="shared" si="27"/>
        <v>8752.2463296932383</v>
      </c>
      <c r="BC137" s="56">
        <f t="shared" si="27"/>
        <v>8700.1563030952166</v>
      </c>
      <c r="BD137" s="56">
        <f t="shared" si="27"/>
        <v>8835.6400881418704</v>
      </c>
      <c r="BE137" s="56">
        <f t="shared" si="27"/>
        <v>8954.5982241558777</v>
      </c>
      <c r="BF137" s="56">
        <f t="shared" si="27"/>
        <v>9097.3115964531808</v>
      </c>
      <c r="BG137" s="56">
        <f t="shared" si="27"/>
        <v>9358.233060323786</v>
      </c>
      <c r="BH137" s="56">
        <f t="shared" si="27"/>
        <v>9395.4712521245001</v>
      </c>
      <c r="BI137" s="56">
        <f t="shared" si="27"/>
        <v>9288.8937029259232</v>
      </c>
      <c r="BJ137" s="56">
        <f t="shared" si="27"/>
        <v>9275.5880794613622</v>
      </c>
      <c r="BK137" s="56">
        <f t="shared" si="27"/>
        <v>9651.6146248786426</v>
      </c>
      <c r="BL137" s="56">
        <f t="shared" si="27"/>
        <v>10233.799141066349</v>
      </c>
      <c r="BM137" s="56">
        <f t="shared" si="27"/>
        <v>10793.692672407624</v>
      </c>
      <c r="BN137" s="56">
        <f t="shared" si="27"/>
        <v>10397.475696598587</v>
      </c>
      <c r="BO137" s="56">
        <f t="shared" si="27"/>
        <v>10248.069363793458</v>
      </c>
      <c r="BP137" s="56">
        <f t="shared" si="27"/>
        <v>9503.5136421629286</v>
      </c>
      <c r="BQ137" s="56">
        <f t="shared" si="27"/>
        <v>8502.1019184335473</v>
      </c>
      <c r="BR137" s="56">
        <f t="shared" si="27"/>
        <v>7954.5915095669216</v>
      </c>
      <c r="BS137" s="56">
        <f t="shared" si="27"/>
        <v>8182.9538962756869</v>
      </c>
      <c r="BT137" s="56">
        <f t="shared" si="27"/>
        <v>8340.821206851484</v>
      </c>
      <c r="BU137" s="56">
        <f t="shared" si="27"/>
        <v>8340.2424782962062</v>
      </c>
      <c r="BV137" s="56">
        <f t="shared" si="27"/>
        <v>8178.6911056650961</v>
      </c>
      <c r="BW137" s="56">
        <f t="shared" si="27"/>
        <v>8388.1559315566919</v>
      </c>
      <c r="BX137" s="56">
        <f t="shared" si="27"/>
        <v>8418.9979062820385</v>
      </c>
      <c r="BY137" s="56">
        <f t="shared" si="27"/>
        <v>8407.3051026989488</v>
      </c>
      <c r="BZ137" s="56">
        <f t="shared" si="27"/>
        <v>8425.3702073846634</v>
      </c>
      <c r="CA137" s="57">
        <f t="shared" si="27"/>
        <v>8458.1460266019931</v>
      </c>
    </row>
    <row r="138" spans="1:79" s="143" customFormat="1" x14ac:dyDescent="0.4">
      <c r="A138" s="136"/>
      <c r="B138" s="143" t="s">
        <v>281</v>
      </c>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G138" s="227"/>
      <c r="AH138" s="56">
        <f t="shared" ref="AH138:CA138" si="28">SUMIF($C$82:$C$127,"(C)",AH$82:AH$127)</f>
        <v>7735.8036215834863</v>
      </c>
      <c r="AI138" s="56">
        <f t="shared" si="28"/>
        <v>8999.3098876945132</v>
      </c>
      <c r="AJ138" s="56">
        <f t="shared" si="28"/>
        <v>10721.214423210806</v>
      </c>
      <c r="AK138" s="56">
        <f t="shared" si="28"/>
        <v>12332.309333043677</v>
      </c>
      <c r="AL138" s="56">
        <f t="shared" si="28"/>
        <v>13754.071335668395</v>
      </c>
      <c r="AM138" s="56">
        <f t="shared" si="28"/>
        <v>14827.533357523787</v>
      </c>
      <c r="AN138" s="56">
        <f t="shared" si="28"/>
        <v>15484.539479953099</v>
      </c>
      <c r="AO138" s="56">
        <f t="shared" si="28"/>
        <v>16806.914441572306</v>
      </c>
      <c r="AP138" s="56">
        <f t="shared" si="28"/>
        <v>18004.993537757127</v>
      </c>
      <c r="AQ138" s="56">
        <f t="shared" si="28"/>
        <v>18956.630302846079</v>
      </c>
      <c r="AR138" s="56">
        <f t="shared" si="28"/>
        <v>19457.560797494189</v>
      </c>
      <c r="AS138" s="56">
        <f t="shared" si="28"/>
        <v>20931.534889027924</v>
      </c>
      <c r="AT138" s="56">
        <f t="shared" si="28"/>
        <v>22925.517089776691</v>
      </c>
      <c r="AU138" s="56">
        <f t="shared" si="28"/>
        <v>25804.340726559953</v>
      </c>
      <c r="AV138" s="56">
        <f t="shared" si="28"/>
        <v>26978.784244604973</v>
      </c>
      <c r="AW138" s="56">
        <f t="shared" si="28"/>
        <v>28471.99940685237</v>
      </c>
      <c r="AX138" s="56">
        <f t="shared" si="28"/>
        <v>29031.051817819145</v>
      </c>
      <c r="AY138" s="56">
        <f t="shared" si="28"/>
        <v>30251.401675375375</v>
      </c>
      <c r="AZ138" s="56">
        <f t="shared" si="28"/>
        <v>32274.534738579841</v>
      </c>
      <c r="BA138" s="56">
        <f t="shared" si="28"/>
        <v>33819.511904882871</v>
      </c>
      <c r="BB138" s="56">
        <f t="shared" si="28"/>
        <v>35833.437413396765</v>
      </c>
      <c r="BC138" s="56">
        <f t="shared" si="28"/>
        <v>38022.070166045298</v>
      </c>
      <c r="BD138" s="56">
        <f t="shared" si="28"/>
        <v>38956.594911858127</v>
      </c>
      <c r="BE138" s="56">
        <f t="shared" si="28"/>
        <v>42137.381333555008</v>
      </c>
      <c r="BF138" s="56">
        <f t="shared" si="28"/>
        <v>44587.616362801527</v>
      </c>
      <c r="BG138" s="56">
        <f t="shared" si="28"/>
        <v>46721.104480111906</v>
      </c>
      <c r="BH138" s="56">
        <f t="shared" si="28"/>
        <v>49013.067747875495</v>
      </c>
      <c r="BI138" s="56">
        <f t="shared" si="28"/>
        <v>51625.913989756751</v>
      </c>
      <c r="BJ138" s="56">
        <f t="shared" si="28"/>
        <v>53853.627966393746</v>
      </c>
      <c r="BK138" s="56">
        <f t="shared" si="28"/>
        <v>57760.363738084532</v>
      </c>
      <c r="BL138" s="56">
        <f t="shared" si="28"/>
        <v>62437.385675823083</v>
      </c>
      <c r="BM138" s="56">
        <f t="shared" si="28"/>
        <v>67021.127685934756</v>
      </c>
      <c r="BN138" s="56">
        <f t="shared" si="28"/>
        <v>69947.89179599614</v>
      </c>
      <c r="BO138" s="56">
        <f t="shared" si="28"/>
        <v>74253.814444713047</v>
      </c>
      <c r="BP138" s="56">
        <f t="shared" si="28"/>
        <v>79887.762396898775</v>
      </c>
      <c r="BQ138" s="56">
        <f t="shared" si="28"/>
        <v>83158.266901366442</v>
      </c>
      <c r="BR138" s="56">
        <f t="shared" si="28"/>
        <v>86566.40157423311</v>
      </c>
      <c r="BS138" s="56">
        <f t="shared" si="28"/>
        <v>89412.103207714303</v>
      </c>
      <c r="BT138" s="56">
        <f t="shared" si="28"/>
        <v>91614.236376188477</v>
      </c>
      <c r="BU138" s="56">
        <f t="shared" si="28"/>
        <v>93828.390421171469</v>
      </c>
      <c r="BV138" s="56">
        <f t="shared" si="28"/>
        <v>96777.978653353523</v>
      </c>
      <c r="BW138" s="56">
        <f t="shared" si="28"/>
        <v>98861.466508176891</v>
      </c>
      <c r="BX138" s="56">
        <f t="shared" si="28"/>
        <v>101613.37487915279</v>
      </c>
      <c r="BY138" s="56">
        <f t="shared" si="28"/>
        <v>106354.42596830754</v>
      </c>
      <c r="BZ138" s="56">
        <f t="shared" si="28"/>
        <v>111970.51657337554</v>
      </c>
      <c r="CA138" s="57">
        <f t="shared" si="28"/>
        <v>118448.02198945856</v>
      </c>
    </row>
    <row r="139" spans="1:79" ht="24.75" customHeight="1" x14ac:dyDescent="0.4">
      <c r="A139" s="136"/>
      <c r="B139" s="226" t="s">
        <v>201</v>
      </c>
      <c r="C139" s="6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05">
        <f>SUM(AH140:AH142)</f>
        <v>2763.1200997696296</v>
      </c>
      <c r="AI139" s="105">
        <f t="shared" ref="AI139:BW139" si="29">SUM(AI140:AI142)</f>
        <v>3023.3454268241831</v>
      </c>
      <c r="AJ139" s="105">
        <f t="shared" si="29"/>
        <v>3924.3701052507167</v>
      </c>
      <c r="AK139" s="105">
        <f t="shared" si="29"/>
        <v>5967.912889809777</v>
      </c>
      <c r="AL139" s="105">
        <f t="shared" si="29"/>
        <v>8045.6141461071948</v>
      </c>
      <c r="AM139" s="105">
        <f t="shared" si="29"/>
        <v>9602.4868798512271</v>
      </c>
      <c r="AN139" s="105">
        <f t="shared" si="29"/>
        <v>10974.307091954423</v>
      </c>
      <c r="AO139" s="105">
        <f t="shared" si="29"/>
        <v>12471.641547171886</v>
      </c>
      <c r="AP139" s="105">
        <f t="shared" si="29"/>
        <v>13487.952855674048</v>
      </c>
      <c r="AQ139" s="105">
        <f t="shared" si="29"/>
        <v>13792.292199827129</v>
      </c>
      <c r="AR139" s="105">
        <f t="shared" si="29"/>
        <v>13732.304537338485</v>
      </c>
      <c r="AS139" s="105">
        <f t="shared" si="29"/>
        <v>14794.864820267703</v>
      </c>
      <c r="AT139" s="105">
        <f t="shared" si="29"/>
        <v>17535.838868134633</v>
      </c>
      <c r="AU139" s="105">
        <f t="shared" si="29"/>
        <v>21231.799384318474</v>
      </c>
      <c r="AV139" s="105">
        <f t="shared" si="29"/>
        <v>26582.72878416513</v>
      </c>
      <c r="AW139" s="105">
        <f t="shared" si="29"/>
        <v>30003.199886926264</v>
      </c>
      <c r="AX139" s="105">
        <f t="shared" si="29"/>
        <v>31587.357692671045</v>
      </c>
      <c r="AY139" s="105">
        <f t="shared" si="29"/>
        <v>32958.785814268485</v>
      </c>
      <c r="AZ139" s="105">
        <f t="shared" si="29"/>
        <v>33306.311625436501</v>
      </c>
      <c r="BA139" s="105">
        <f t="shared" si="29"/>
        <v>32308.341631054493</v>
      </c>
      <c r="BB139" s="105">
        <f t="shared" si="29"/>
        <v>31643.712091909994</v>
      </c>
      <c r="BC139" s="105">
        <f t="shared" si="29"/>
        <v>30887.316673327179</v>
      </c>
      <c r="BD139" s="105">
        <f t="shared" si="29"/>
        <v>29669.655453818166</v>
      </c>
      <c r="BE139" s="105">
        <f t="shared" si="29"/>
        <v>30917.267665810105</v>
      </c>
      <c r="BF139" s="105">
        <f t="shared" si="29"/>
        <v>32294.613805777582</v>
      </c>
      <c r="BG139" s="105">
        <f t="shared" si="29"/>
        <v>33353.048856553258</v>
      </c>
      <c r="BH139" s="105">
        <f t="shared" si="29"/>
        <v>35027.994048480425</v>
      </c>
      <c r="BI139" s="105">
        <f t="shared" si="29"/>
        <v>35716.781529642001</v>
      </c>
      <c r="BJ139" s="105">
        <f t="shared" si="29"/>
        <v>37172.236532855473</v>
      </c>
      <c r="BK139" s="105">
        <f t="shared" si="29"/>
        <v>38696.081911583096</v>
      </c>
      <c r="BL139" s="105">
        <f t="shared" si="29"/>
        <v>40966.842600689997</v>
      </c>
      <c r="BM139" s="105">
        <f t="shared" si="29"/>
        <v>46695.822820729991</v>
      </c>
      <c r="BN139" s="105">
        <f t="shared" si="29"/>
        <v>48764.863047781706</v>
      </c>
      <c r="BO139" s="105">
        <f t="shared" si="29"/>
        <v>49940.019439679818</v>
      </c>
      <c r="BP139" s="105">
        <f t="shared" si="29"/>
        <v>51405.95728604999</v>
      </c>
      <c r="BQ139" s="105">
        <f t="shared" si="29"/>
        <v>46170.92582462616</v>
      </c>
      <c r="BR139" s="105">
        <f t="shared" si="29"/>
        <v>45840.720174790004</v>
      </c>
      <c r="BS139" s="105">
        <f t="shared" si="29"/>
        <v>45408.07925943</v>
      </c>
      <c r="BT139" s="105">
        <f t="shared" si="29"/>
        <v>44931.255384690012</v>
      </c>
      <c r="BU139" s="105">
        <f t="shared" si="29"/>
        <v>45614.008626049996</v>
      </c>
      <c r="BV139" s="105">
        <f t="shared" si="29"/>
        <v>47897.219133248705</v>
      </c>
      <c r="BW139" s="105">
        <f t="shared" si="29"/>
        <v>45211.658247967658</v>
      </c>
      <c r="BX139" s="105">
        <f>SUM(BX140:BX142)</f>
        <v>45321.760320944719</v>
      </c>
      <c r="BY139" s="105">
        <f>SUM(BY140:BY142)</f>
        <v>46031.156362067297</v>
      </c>
      <c r="BZ139" s="105">
        <f>SUM(BZ140:BZ142)</f>
        <v>46974.969058984731</v>
      </c>
      <c r="CA139" s="106">
        <f>SUM(CA140:CA142)</f>
        <v>48577.99687034513</v>
      </c>
    </row>
    <row r="140" spans="1:79" x14ac:dyDescent="0.4">
      <c r="A140" s="136"/>
      <c r="B140" s="146" t="s">
        <v>279</v>
      </c>
      <c r="C140" s="54"/>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56">
        <f>SUMIF($C$6:$C$15,"(IR)",AH$6:AH$15)</f>
        <v>302.01823076644666</v>
      </c>
      <c r="AI140" s="56">
        <f t="shared" ref="AI140:CA140" si="30">SUMIF($C$6:$C$15,"(IR)",AI$6:AI$15)</f>
        <v>318.21378253061226</v>
      </c>
      <c r="AJ140" s="56">
        <f t="shared" si="30"/>
        <v>420.60307472527472</v>
      </c>
      <c r="AK140" s="56">
        <f t="shared" si="30"/>
        <v>602.62108648455603</v>
      </c>
      <c r="AL140" s="56">
        <f t="shared" si="30"/>
        <v>809.15470032469261</v>
      </c>
      <c r="AM140" s="56">
        <f t="shared" si="30"/>
        <v>952.39636798423032</v>
      </c>
      <c r="AN140" s="56">
        <f t="shared" si="30"/>
        <v>1091.5646076419214</v>
      </c>
      <c r="AO140" s="56">
        <f t="shared" si="30"/>
        <v>1245.0422902777204</v>
      </c>
      <c r="AP140" s="56">
        <f t="shared" si="30"/>
        <v>1335.8868061934998</v>
      </c>
      <c r="AQ140" s="56">
        <f t="shared" si="30"/>
        <v>1392.431437857246</v>
      </c>
      <c r="AR140" s="56">
        <f t="shared" si="30"/>
        <v>1537.0614486199247</v>
      </c>
      <c r="AS140" s="56">
        <f t="shared" si="30"/>
        <v>1663.4790332395776</v>
      </c>
      <c r="AT140" s="56">
        <f t="shared" si="30"/>
        <v>1892.0999472469014</v>
      </c>
      <c r="AU140" s="56">
        <f t="shared" si="30"/>
        <v>2458.9356917019627</v>
      </c>
      <c r="AV140" s="56">
        <f t="shared" si="30"/>
        <v>3105.5283891711924</v>
      </c>
      <c r="AW140" s="56">
        <f t="shared" si="30"/>
        <v>3512.9681201122448</v>
      </c>
      <c r="AX140" s="56">
        <f t="shared" si="30"/>
        <v>3534.6717169073422</v>
      </c>
      <c r="AY140" s="56">
        <f t="shared" si="30"/>
        <v>3616.687737189267</v>
      </c>
      <c r="AZ140" s="56">
        <f t="shared" si="30"/>
        <v>3674.272957114737</v>
      </c>
      <c r="BA140" s="56">
        <f t="shared" si="30"/>
        <v>3613.0018097053608</v>
      </c>
      <c r="BB140" s="56">
        <f t="shared" si="30"/>
        <v>3637.648998174292</v>
      </c>
      <c r="BC140" s="56">
        <f t="shared" si="30"/>
        <v>3631.3540657041844</v>
      </c>
      <c r="BD140" s="56">
        <f t="shared" si="30"/>
        <v>3250.3236298114498</v>
      </c>
      <c r="BE140" s="56">
        <f t="shared" si="30"/>
        <v>3608.6552814479792</v>
      </c>
      <c r="BF140" s="56">
        <f t="shared" si="30"/>
        <v>3944.4480448716222</v>
      </c>
      <c r="BG140" s="56">
        <f t="shared" si="30"/>
        <v>4008.7191253145888</v>
      </c>
      <c r="BH140" s="56">
        <f t="shared" si="30"/>
        <v>3420.8664214827295</v>
      </c>
      <c r="BI140" s="56">
        <f t="shared" si="30"/>
        <v>2550.1235653000672</v>
      </c>
      <c r="BJ140" s="56">
        <f t="shared" si="30"/>
        <v>2062.2246109618959</v>
      </c>
      <c r="BK140" s="56">
        <f t="shared" si="30"/>
        <v>1737.5119804834528</v>
      </c>
      <c r="BL140" s="56">
        <f t="shared" si="30"/>
        <v>1455.6900798477316</v>
      </c>
      <c r="BM140" s="56">
        <f t="shared" si="30"/>
        <v>876.97242974579706</v>
      </c>
      <c r="BN140" s="56">
        <f t="shared" si="30"/>
        <v>633.219714059539</v>
      </c>
      <c r="BO140" s="56">
        <f t="shared" si="30"/>
        <v>451.05771460709826</v>
      </c>
      <c r="BP140" s="56">
        <f t="shared" si="30"/>
        <v>292.27523465753882</v>
      </c>
      <c r="BQ140" s="56">
        <f t="shared" si="30"/>
        <v>172.17469324246855</v>
      </c>
      <c r="BR140" s="56">
        <f t="shared" si="30"/>
        <v>119.49141678258313</v>
      </c>
      <c r="BS140" s="56">
        <f t="shared" si="30"/>
        <v>80.22480311229458</v>
      </c>
      <c r="BT140" s="56">
        <f t="shared" si="30"/>
        <v>59.174369123155138</v>
      </c>
      <c r="BU140" s="56">
        <f t="shared" si="30"/>
        <v>42.607802019297843</v>
      </c>
      <c r="BV140" s="56">
        <f t="shared" si="30"/>
        <v>32.681386523429381</v>
      </c>
      <c r="BW140" s="56">
        <f t="shared" si="30"/>
        <v>25.502906301287176</v>
      </c>
      <c r="BX140" s="56">
        <f t="shared" si="30"/>
        <v>19.906815776762873</v>
      </c>
      <c r="BY140" s="56">
        <f t="shared" si="30"/>
        <v>16.077206537917384</v>
      </c>
      <c r="BZ140" s="56">
        <f t="shared" si="30"/>
        <v>12.808500506505021</v>
      </c>
      <c r="CA140" s="57">
        <f t="shared" si="30"/>
        <v>0</v>
      </c>
    </row>
    <row r="141" spans="1:79" x14ac:dyDescent="0.4">
      <c r="A141" s="136"/>
      <c r="B141" s="146" t="s">
        <v>280</v>
      </c>
      <c r="C141" s="54"/>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56">
        <f t="shared" ref="AH141:CA141" si="31">SUMIF($C$20:$C$77,"(IR)",AH$20:AH$77)</f>
        <v>1321.7847508922073</v>
      </c>
      <c r="AI141" s="56">
        <f t="shared" si="31"/>
        <v>1430.903972469388</v>
      </c>
      <c r="AJ141" s="56">
        <f t="shared" si="31"/>
        <v>1937.8141629670331</v>
      </c>
      <c r="AK141" s="56">
        <f t="shared" si="31"/>
        <v>3161.3514435154439</v>
      </c>
      <c r="AL141" s="56">
        <f t="shared" si="31"/>
        <v>4694.0032926753074</v>
      </c>
      <c r="AM141" s="56">
        <f t="shared" si="31"/>
        <v>5797.424411765769</v>
      </c>
      <c r="AN141" s="56">
        <f t="shared" si="31"/>
        <v>6580.4126113580787</v>
      </c>
      <c r="AO141" s="56">
        <f t="shared" si="31"/>
        <v>7477.9681002937086</v>
      </c>
      <c r="AP141" s="56">
        <f t="shared" si="31"/>
        <v>8064.3313104731669</v>
      </c>
      <c r="AQ141" s="56">
        <f t="shared" si="31"/>
        <v>8030.2034745556384</v>
      </c>
      <c r="AR141" s="56">
        <f t="shared" si="31"/>
        <v>7273.6904086331897</v>
      </c>
      <c r="AS141" s="56">
        <f t="shared" si="31"/>
        <v>7504.9067831130142</v>
      </c>
      <c r="AT141" s="56">
        <f t="shared" si="31"/>
        <v>9114.315522599707</v>
      </c>
      <c r="AU141" s="56">
        <f t="shared" si="31"/>
        <v>11830.210642809769</v>
      </c>
      <c r="AV141" s="56">
        <f t="shared" si="31"/>
        <v>15160.515701495475</v>
      </c>
      <c r="AW141" s="56">
        <f t="shared" si="31"/>
        <v>17250.641936221091</v>
      </c>
      <c r="AX141" s="56">
        <f t="shared" si="31"/>
        <v>18473.43343769549</v>
      </c>
      <c r="AY141" s="56">
        <f t="shared" si="31"/>
        <v>19770.916634923979</v>
      </c>
      <c r="AZ141" s="56">
        <f t="shared" si="31"/>
        <v>20170.922105157024</v>
      </c>
      <c r="BA141" s="56">
        <f t="shared" si="31"/>
        <v>19416.785297518876</v>
      </c>
      <c r="BB141" s="56">
        <f t="shared" si="31"/>
        <v>19010.884402873518</v>
      </c>
      <c r="BC141" s="56">
        <f t="shared" si="31"/>
        <v>18186.044059871223</v>
      </c>
      <c r="BD141" s="56">
        <f t="shared" si="31"/>
        <v>16912.025737109729</v>
      </c>
      <c r="BE141" s="56">
        <f t="shared" si="31"/>
        <v>17056.500583844307</v>
      </c>
      <c r="BF141" s="56">
        <f t="shared" si="31"/>
        <v>17702.25938497169</v>
      </c>
      <c r="BG141" s="56">
        <f t="shared" si="31"/>
        <v>18454.557481599055</v>
      </c>
      <c r="BH141" s="56">
        <f t="shared" si="31"/>
        <v>19226.963198666355</v>
      </c>
      <c r="BI141" s="56">
        <f t="shared" si="31"/>
        <v>20292.285617760459</v>
      </c>
      <c r="BJ141" s="56">
        <f t="shared" si="31"/>
        <v>21330.425753541815</v>
      </c>
      <c r="BK141" s="56">
        <f t="shared" si="31"/>
        <v>22578.524812971216</v>
      </c>
      <c r="BL141" s="56">
        <f t="shared" si="31"/>
        <v>23957.166854469571</v>
      </c>
      <c r="BM141" s="56">
        <f t="shared" si="31"/>
        <v>29456.395687177181</v>
      </c>
      <c r="BN141" s="56">
        <f t="shared" si="31"/>
        <v>31364.888402871529</v>
      </c>
      <c r="BO141" s="56">
        <f t="shared" si="31"/>
        <v>32858.969706620592</v>
      </c>
      <c r="BP141" s="56">
        <f t="shared" si="31"/>
        <v>34928.730993714402</v>
      </c>
      <c r="BQ141" s="56">
        <f t="shared" si="31"/>
        <v>32389.84850824967</v>
      </c>
      <c r="BR141" s="56">
        <f t="shared" si="31"/>
        <v>32544.211160496758</v>
      </c>
      <c r="BS141" s="56">
        <f t="shared" si="31"/>
        <v>32705.413695293984</v>
      </c>
      <c r="BT141" s="56">
        <f t="shared" si="31"/>
        <v>32862.501972017999</v>
      </c>
      <c r="BU141" s="56">
        <f t="shared" si="31"/>
        <v>34050.041308680236</v>
      </c>
      <c r="BV141" s="56">
        <f t="shared" si="31"/>
        <v>36965.971626044418</v>
      </c>
      <c r="BW141" s="56">
        <f t="shared" si="31"/>
        <v>34495.604101369157</v>
      </c>
      <c r="BX141" s="56">
        <f t="shared" si="31"/>
        <v>34787.369079102566</v>
      </c>
      <c r="BY141" s="56">
        <f t="shared" si="31"/>
        <v>35573.505870647736</v>
      </c>
      <c r="BZ141" s="56">
        <f t="shared" si="31"/>
        <v>36464.611240030055</v>
      </c>
      <c r="CA141" s="57">
        <f t="shared" si="31"/>
        <v>37966.542907579758</v>
      </c>
    </row>
    <row r="142" spans="1:79" x14ac:dyDescent="0.4">
      <c r="A142" s="136"/>
      <c r="B142" s="143" t="s">
        <v>281</v>
      </c>
      <c r="C142" s="54"/>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56">
        <f t="shared" ref="AH142:CA142" si="32">SUMIF($C$82:$C$127,"(IR)",AH$82:AH$127)</f>
        <v>1139.3171181109758</v>
      </c>
      <c r="AI142" s="56">
        <f t="shared" si="32"/>
        <v>1274.2276718241828</v>
      </c>
      <c r="AJ142" s="56">
        <f t="shared" si="32"/>
        <v>1565.9528675584088</v>
      </c>
      <c r="AK142" s="56">
        <f t="shared" si="32"/>
        <v>2203.9403598097765</v>
      </c>
      <c r="AL142" s="56">
        <f t="shared" si="32"/>
        <v>2542.456153107195</v>
      </c>
      <c r="AM142" s="56">
        <f t="shared" si="32"/>
        <v>2852.6661001012285</v>
      </c>
      <c r="AN142" s="56">
        <f t="shared" si="32"/>
        <v>3302.3298729544231</v>
      </c>
      <c r="AO142" s="56">
        <f t="shared" si="32"/>
        <v>3748.631156600457</v>
      </c>
      <c r="AP142" s="56">
        <f t="shared" si="32"/>
        <v>4087.7347390073819</v>
      </c>
      <c r="AQ142" s="56">
        <f t="shared" si="32"/>
        <v>4369.6572874142439</v>
      </c>
      <c r="AR142" s="56">
        <f t="shared" si="32"/>
        <v>4921.5526800853704</v>
      </c>
      <c r="AS142" s="56">
        <f t="shared" si="32"/>
        <v>5626.4790039151112</v>
      </c>
      <c r="AT142" s="56">
        <f t="shared" si="32"/>
        <v>6529.4233982880269</v>
      </c>
      <c r="AU142" s="56">
        <f t="shared" si="32"/>
        <v>6942.6530498067441</v>
      </c>
      <c r="AV142" s="56">
        <f t="shared" si="32"/>
        <v>8316.6846934984642</v>
      </c>
      <c r="AW142" s="56">
        <f t="shared" si="32"/>
        <v>9239.5898305929295</v>
      </c>
      <c r="AX142" s="56">
        <f t="shared" si="32"/>
        <v>9579.2525380682109</v>
      </c>
      <c r="AY142" s="56">
        <f t="shared" si="32"/>
        <v>9571.1814421552444</v>
      </c>
      <c r="AZ142" s="56">
        <f t="shared" si="32"/>
        <v>9461.1165631647436</v>
      </c>
      <c r="BA142" s="56">
        <f t="shared" si="32"/>
        <v>9278.5545238302548</v>
      </c>
      <c r="BB142" s="56">
        <f t="shared" si="32"/>
        <v>8995.1786908621834</v>
      </c>
      <c r="BC142" s="56">
        <f t="shared" si="32"/>
        <v>9069.9185477517694</v>
      </c>
      <c r="BD142" s="56">
        <f t="shared" si="32"/>
        <v>9507.306086896986</v>
      </c>
      <c r="BE142" s="56">
        <f t="shared" si="32"/>
        <v>10252.111800517816</v>
      </c>
      <c r="BF142" s="56">
        <f t="shared" si="32"/>
        <v>10647.90637593427</v>
      </c>
      <c r="BG142" s="56">
        <f t="shared" si="32"/>
        <v>10889.772249639611</v>
      </c>
      <c r="BH142" s="56">
        <f t="shared" si="32"/>
        <v>12380.164428331336</v>
      </c>
      <c r="BI142" s="56">
        <f t="shared" si="32"/>
        <v>12874.372346581478</v>
      </c>
      <c r="BJ142" s="56">
        <f t="shared" si="32"/>
        <v>13779.58616835176</v>
      </c>
      <c r="BK142" s="56">
        <f t="shared" si="32"/>
        <v>14380.04511812843</v>
      </c>
      <c r="BL142" s="56">
        <f t="shared" si="32"/>
        <v>15553.985666372695</v>
      </c>
      <c r="BM142" s="56">
        <f t="shared" si="32"/>
        <v>16362.454703807014</v>
      </c>
      <c r="BN142" s="56">
        <f t="shared" si="32"/>
        <v>16766.754930850635</v>
      </c>
      <c r="BO142" s="56">
        <f t="shared" si="32"/>
        <v>16629.992018452122</v>
      </c>
      <c r="BP142" s="56">
        <f t="shared" si="32"/>
        <v>16184.951057678054</v>
      </c>
      <c r="BQ142" s="56">
        <f t="shared" si="32"/>
        <v>13608.902623134025</v>
      </c>
      <c r="BR142" s="56">
        <f t="shared" si="32"/>
        <v>13177.017597510659</v>
      </c>
      <c r="BS142" s="56">
        <f t="shared" si="32"/>
        <v>12622.440761023719</v>
      </c>
      <c r="BT142" s="56">
        <f t="shared" si="32"/>
        <v>12009.579043548863</v>
      </c>
      <c r="BU142" s="56">
        <f t="shared" si="32"/>
        <v>11521.359515350461</v>
      </c>
      <c r="BV142" s="56">
        <f t="shared" si="32"/>
        <v>10898.566120680858</v>
      </c>
      <c r="BW142" s="56">
        <f t="shared" si="32"/>
        <v>10690.551240297218</v>
      </c>
      <c r="BX142" s="56">
        <f t="shared" si="32"/>
        <v>10514.484426065392</v>
      </c>
      <c r="BY142" s="56">
        <f t="shared" si="32"/>
        <v>10441.573284881642</v>
      </c>
      <c r="BZ142" s="56">
        <f t="shared" si="32"/>
        <v>10497.549318448169</v>
      </c>
      <c r="CA142" s="57">
        <f t="shared" si="32"/>
        <v>10611.453962765374</v>
      </c>
    </row>
    <row r="143" spans="1:79" ht="24.75" customHeight="1" x14ac:dyDescent="0.4">
      <c r="A143" s="136"/>
      <c r="B143" s="226" t="s">
        <v>202</v>
      </c>
      <c r="C143" s="60"/>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f>SUM(AH144:AH146)</f>
        <v>2721</v>
      </c>
      <c r="AI143" s="105">
        <f t="shared" ref="AI143:BW143" si="33">SUM(AI144:AI146)</f>
        <v>3900.06</v>
      </c>
      <c r="AJ143" s="105">
        <f t="shared" si="33"/>
        <v>4299.0600000000004</v>
      </c>
      <c r="AK143" s="105">
        <f t="shared" si="33"/>
        <v>4978.0599999999995</v>
      </c>
      <c r="AL143" s="105">
        <f t="shared" si="33"/>
        <v>5501.0599999999995</v>
      </c>
      <c r="AM143" s="105">
        <f t="shared" si="33"/>
        <v>6085.0599999999995</v>
      </c>
      <c r="AN143" s="105">
        <f t="shared" si="33"/>
        <v>6605.0599999999995</v>
      </c>
      <c r="AO143" s="105">
        <f t="shared" si="33"/>
        <v>7088.0599999999995</v>
      </c>
      <c r="AP143" s="105">
        <f t="shared" si="33"/>
        <v>7484.06</v>
      </c>
      <c r="AQ143" s="105">
        <f t="shared" si="33"/>
        <v>7892.5680000000002</v>
      </c>
      <c r="AR143" s="105">
        <f t="shared" si="33"/>
        <v>8031.5509999999995</v>
      </c>
      <c r="AS143" s="105">
        <f t="shared" si="33"/>
        <v>8411.9090000000015</v>
      </c>
      <c r="AT143" s="105">
        <f t="shared" si="33"/>
        <v>9172.8167156850413</v>
      </c>
      <c r="AU143" s="105">
        <f t="shared" si="33"/>
        <v>10755.346568931573</v>
      </c>
      <c r="AV143" s="105">
        <f t="shared" si="33"/>
        <v>12410.679000000004</v>
      </c>
      <c r="AW143" s="105">
        <f t="shared" si="33"/>
        <v>14068.823</v>
      </c>
      <c r="AX143" s="105">
        <f t="shared" si="33"/>
        <v>14698.89</v>
      </c>
      <c r="AY143" s="105">
        <f t="shared" si="33"/>
        <v>16122.347527041315</v>
      </c>
      <c r="AZ143" s="105">
        <f t="shared" si="33"/>
        <v>17621.866000000002</v>
      </c>
      <c r="BA143" s="105">
        <f t="shared" si="33"/>
        <v>18587.272009000008</v>
      </c>
      <c r="BB143" s="105">
        <f t="shared" si="33"/>
        <v>19334.14472503843</v>
      </c>
      <c r="BC143" s="105">
        <f t="shared" si="33"/>
        <v>21437.683100000013</v>
      </c>
      <c r="BD143" s="105">
        <f t="shared" si="33"/>
        <v>23910.498331296745</v>
      </c>
      <c r="BE143" s="105">
        <f t="shared" si="33"/>
        <v>24695.169227916082</v>
      </c>
      <c r="BF143" s="105">
        <f t="shared" si="33"/>
        <v>24320.416560955211</v>
      </c>
      <c r="BG143" s="105">
        <f t="shared" si="33"/>
        <v>16358.23668802809</v>
      </c>
      <c r="BH143" s="105">
        <f t="shared" si="33"/>
        <v>17655.991089000003</v>
      </c>
      <c r="BI143" s="105">
        <f t="shared" si="33"/>
        <v>19171.410324449</v>
      </c>
      <c r="BJ143" s="105">
        <f t="shared" si="33"/>
        <v>18912.443974729795</v>
      </c>
      <c r="BK143" s="105">
        <f t="shared" si="33"/>
        <v>20134.145588311138</v>
      </c>
      <c r="BL143" s="105">
        <f t="shared" si="33"/>
        <v>22119.138006874229</v>
      </c>
      <c r="BM143" s="105">
        <f t="shared" si="33"/>
        <v>23493.366511449785</v>
      </c>
      <c r="BN143" s="105">
        <f t="shared" si="33"/>
        <v>24251.32462942709</v>
      </c>
      <c r="BO143" s="105">
        <f t="shared" si="33"/>
        <v>24518.543630379987</v>
      </c>
      <c r="BP143" s="105">
        <f t="shared" si="33"/>
        <v>25755.445607450238</v>
      </c>
      <c r="BQ143" s="105">
        <f t="shared" si="33"/>
        <v>26300.891344340584</v>
      </c>
      <c r="BR143" s="105">
        <f t="shared" si="33"/>
        <v>27925.510779285047</v>
      </c>
      <c r="BS143" s="105">
        <f t="shared" si="33"/>
        <v>28800.011119521107</v>
      </c>
      <c r="BT143" s="105">
        <f t="shared" si="33"/>
        <v>29034.665139480079</v>
      </c>
      <c r="BU143" s="105">
        <f t="shared" si="33"/>
        <v>30494.041168681622</v>
      </c>
      <c r="BV143" s="105">
        <f t="shared" si="33"/>
        <v>31120.129847039865</v>
      </c>
      <c r="BW143" s="105">
        <f t="shared" si="33"/>
        <v>32945.1711969057</v>
      </c>
      <c r="BX143" s="105">
        <f>SUM(BX144:BX146)</f>
        <v>34026.227489103927</v>
      </c>
      <c r="BY143" s="105">
        <f>SUM(BY144:BY146)</f>
        <v>35694.694012070133</v>
      </c>
      <c r="BZ143" s="105">
        <f>SUM(BZ144:BZ146)</f>
        <v>37617.455695192897</v>
      </c>
      <c r="CA143" s="106">
        <f>SUM(CA144:CA146)</f>
        <v>39627.39000985687</v>
      </c>
    </row>
    <row r="144" spans="1:79" x14ac:dyDescent="0.4">
      <c r="A144" s="136"/>
      <c r="B144" s="146" t="s">
        <v>279</v>
      </c>
      <c r="C144" s="54"/>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f>SUMIF($C$6:$C$15,"(NC / NIR)",AH$6:AH$15)</f>
        <v>1836.2120090576486</v>
      </c>
      <c r="AI144" s="56">
        <f t="shared" ref="AI144:CA144" si="34">SUMIF($C$6:$C$15,"(NC / NIR)",AI$6:AI$15)</f>
        <v>2875.1898291377083</v>
      </c>
      <c r="AJ144" s="56">
        <f t="shared" si="34"/>
        <v>3058.9992414056137</v>
      </c>
      <c r="AK144" s="56">
        <f t="shared" si="34"/>
        <v>3510.3424145390022</v>
      </c>
      <c r="AL144" s="56">
        <f t="shared" si="34"/>
        <v>3822.85954155132</v>
      </c>
      <c r="AM144" s="56">
        <f t="shared" si="34"/>
        <v>4173.6472729167699</v>
      </c>
      <c r="AN144" s="56">
        <f t="shared" si="34"/>
        <v>4480.0348862282062</v>
      </c>
      <c r="AO144" s="56">
        <f t="shared" si="34"/>
        <v>4695.675937329378</v>
      </c>
      <c r="AP144" s="56">
        <f t="shared" si="34"/>
        <v>4761.9940263349717</v>
      </c>
      <c r="AQ144" s="56">
        <f t="shared" si="34"/>
        <v>4871.5898862231707</v>
      </c>
      <c r="AR144" s="56">
        <f t="shared" si="34"/>
        <v>4813.4099744551468</v>
      </c>
      <c r="AS144" s="56">
        <f t="shared" si="34"/>
        <v>4866.8967571149997</v>
      </c>
      <c r="AT144" s="56">
        <f t="shared" si="34"/>
        <v>4970.9264232967089</v>
      </c>
      <c r="AU144" s="56">
        <f t="shared" si="34"/>
        <v>5620.6440956386186</v>
      </c>
      <c r="AV144" s="56">
        <f t="shared" si="34"/>
        <v>6186.6227737981817</v>
      </c>
      <c r="AW144" s="56">
        <f t="shared" si="34"/>
        <v>6656.6340258818027</v>
      </c>
      <c r="AX144" s="56">
        <f t="shared" si="34"/>
        <v>6768.8464522496879</v>
      </c>
      <c r="AY144" s="56">
        <f t="shared" si="34"/>
        <v>7079.6166051252549</v>
      </c>
      <c r="AZ144" s="56">
        <f t="shared" si="34"/>
        <v>7384.6422419182345</v>
      </c>
      <c r="BA144" s="56">
        <f t="shared" si="34"/>
        <v>7576.8967591892688</v>
      </c>
      <c r="BB144" s="56">
        <f t="shared" si="34"/>
        <v>7823.5319327057887</v>
      </c>
      <c r="BC144" s="56">
        <f t="shared" si="34"/>
        <v>8849.7735056882193</v>
      </c>
      <c r="BD144" s="56">
        <f t="shared" si="34"/>
        <v>9327.3109854829381</v>
      </c>
      <c r="BE144" s="56">
        <f t="shared" si="34"/>
        <v>9475.3642299725107</v>
      </c>
      <c r="BF144" s="56">
        <f t="shared" si="34"/>
        <v>9707.8943792999999</v>
      </c>
      <c r="BG144" s="56">
        <f t="shared" si="34"/>
        <v>794.02521823565701</v>
      </c>
      <c r="BH144" s="56">
        <f t="shared" si="34"/>
        <v>842.55899999999997</v>
      </c>
      <c r="BI144" s="56">
        <f t="shared" si="34"/>
        <v>924.2647969778385</v>
      </c>
      <c r="BJ144" s="56">
        <f t="shared" si="34"/>
        <v>973.07987379439624</v>
      </c>
      <c r="BK144" s="56">
        <f t="shared" si="34"/>
        <v>1040.0247158707195</v>
      </c>
      <c r="BL144" s="56">
        <f t="shared" si="34"/>
        <v>1105.9393085337213</v>
      </c>
      <c r="BM144" s="56">
        <f t="shared" si="34"/>
        <v>1192.3924182195146</v>
      </c>
      <c r="BN144" s="56">
        <f t="shared" si="34"/>
        <v>1220.2959423261623</v>
      </c>
      <c r="BO144" s="56">
        <f t="shared" si="34"/>
        <v>1314.7165739259212</v>
      </c>
      <c r="BP144" s="56">
        <f t="shared" si="34"/>
        <v>1390.6353122046253</v>
      </c>
      <c r="BQ144" s="56">
        <f t="shared" si="34"/>
        <v>1463.3916564663691</v>
      </c>
      <c r="BR144" s="56">
        <f t="shared" si="34"/>
        <v>1717.4043496814249</v>
      </c>
      <c r="BS144" s="56">
        <f t="shared" si="34"/>
        <v>1835.0890892979176</v>
      </c>
      <c r="BT144" s="56">
        <f t="shared" si="34"/>
        <v>1897.3320008984342</v>
      </c>
      <c r="BU144" s="56">
        <f t="shared" si="34"/>
        <v>1965.3220231168198</v>
      </c>
      <c r="BV144" s="56">
        <f t="shared" si="34"/>
        <v>2102.0143577666049</v>
      </c>
      <c r="BW144" s="56">
        <f t="shared" si="34"/>
        <v>2245.2297510724552</v>
      </c>
      <c r="BX144" s="56">
        <f t="shared" si="34"/>
        <v>2379.3486132024104</v>
      </c>
      <c r="BY144" s="56">
        <f t="shared" si="34"/>
        <v>2530.4714342098268</v>
      </c>
      <c r="BZ144" s="56">
        <f t="shared" si="34"/>
        <v>2698.3410751858173</v>
      </c>
      <c r="CA144" s="57">
        <f t="shared" si="34"/>
        <v>2878.6575826702338</v>
      </c>
    </row>
    <row r="145" spans="1:79" x14ac:dyDescent="0.4">
      <c r="A145" s="136"/>
      <c r="B145" s="146" t="s">
        <v>280</v>
      </c>
      <c r="C145" s="54"/>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f t="shared" ref="AH145:CA145" si="35">SUMIF($C$20:$C$77,"(NC / NIR)",AH$20:AH$77)</f>
        <v>417.30195821129746</v>
      </c>
      <c r="AI145" s="56">
        <f t="shared" si="35"/>
        <v>529.60220306078645</v>
      </c>
      <c r="AJ145" s="56">
        <f t="shared" si="35"/>
        <v>633.07543812711435</v>
      </c>
      <c r="AK145" s="56">
        <f t="shared" si="35"/>
        <v>738.48012106894282</v>
      </c>
      <c r="AL145" s="56">
        <f t="shared" si="35"/>
        <v>830.55701238433289</v>
      </c>
      <c r="AM145" s="56">
        <f t="shared" si="35"/>
        <v>960.49276853964022</v>
      </c>
      <c r="AN145" s="56">
        <f t="shared" si="35"/>
        <v>1061.0040746836548</v>
      </c>
      <c r="AO145" s="56">
        <f t="shared" si="35"/>
        <v>1164.4219602171174</v>
      </c>
      <c r="AP145" s="56">
        <f t="shared" si="35"/>
        <v>1333.8533908256416</v>
      </c>
      <c r="AQ145" s="56">
        <f t="shared" si="35"/>
        <v>1489.4872643034992</v>
      </c>
      <c r="AR145" s="56">
        <f t="shared" si="35"/>
        <v>1540.5206118266901</v>
      </c>
      <c r="AS145" s="56">
        <f t="shared" si="35"/>
        <v>1666.2812787270329</v>
      </c>
      <c r="AT145" s="56">
        <f t="shared" si="35"/>
        <v>1919.4344050421473</v>
      </c>
      <c r="AU145" s="56">
        <f t="shared" si="35"/>
        <v>2350.8976246910274</v>
      </c>
      <c r="AV145" s="56">
        <f t="shared" si="35"/>
        <v>2768.50921628165</v>
      </c>
      <c r="AW145" s="56">
        <f t="shared" si="35"/>
        <v>3413.4548352956463</v>
      </c>
      <c r="AX145" s="56">
        <f t="shared" si="35"/>
        <v>3762.9625182212412</v>
      </c>
      <c r="AY145" s="56">
        <f t="shared" si="35"/>
        <v>4350.6753790768726</v>
      </c>
      <c r="AZ145" s="56">
        <f t="shared" si="35"/>
        <v>5054.347564111883</v>
      </c>
      <c r="BA145" s="56">
        <f t="shared" si="35"/>
        <v>5358.6750497622079</v>
      </c>
      <c r="BB145" s="56">
        <f t="shared" si="35"/>
        <v>5550.1083570834162</v>
      </c>
      <c r="BC145" s="56">
        <f t="shared" si="35"/>
        <v>5771.583245054886</v>
      </c>
      <c r="BD145" s="56">
        <f t="shared" si="35"/>
        <v>5978.3111078018701</v>
      </c>
      <c r="BE145" s="56">
        <f t="shared" si="35"/>
        <v>6371.1093210319796</v>
      </c>
      <c r="BF145" s="56">
        <f t="shared" si="35"/>
        <v>6517.7392567383986</v>
      </c>
      <c r="BG145" s="56">
        <f t="shared" si="35"/>
        <v>6815.2711439341174</v>
      </c>
      <c r="BH145" s="56">
        <f t="shared" si="35"/>
        <v>7076.8760000000002</v>
      </c>
      <c r="BI145" s="56">
        <f t="shared" si="35"/>
        <v>7349.3426876018675</v>
      </c>
      <c r="BJ145" s="56">
        <f t="shared" si="35"/>
        <v>7638.5452869243391</v>
      </c>
      <c r="BK145" s="56">
        <f t="shared" si="35"/>
        <v>8013.2638627443484</v>
      </c>
      <c r="BL145" s="56">
        <f t="shared" si="35"/>
        <v>8623.1827387670037</v>
      </c>
      <c r="BM145" s="56">
        <f t="shared" si="35"/>
        <v>9078.7432718570435</v>
      </c>
      <c r="BN145" s="56">
        <f t="shared" si="35"/>
        <v>9413.5107245551153</v>
      </c>
      <c r="BO145" s="56">
        <f t="shared" si="35"/>
        <v>9887.1723686280984</v>
      </c>
      <c r="BP145" s="56">
        <f t="shared" si="35"/>
        <v>10571.130296586944</v>
      </c>
      <c r="BQ145" s="56">
        <f t="shared" si="35"/>
        <v>10918.092802584053</v>
      </c>
      <c r="BR145" s="56">
        <f t="shared" si="35"/>
        <v>11837.738027470541</v>
      </c>
      <c r="BS145" s="56">
        <f t="shared" si="35"/>
        <v>12625.295454441366</v>
      </c>
      <c r="BT145" s="56">
        <f t="shared" si="35"/>
        <v>12758.958068125386</v>
      </c>
      <c r="BU145" s="56">
        <f t="shared" si="35"/>
        <v>13989.895855492263</v>
      </c>
      <c r="BV145" s="56">
        <f t="shared" si="35"/>
        <v>14814.4959402939</v>
      </c>
      <c r="BW145" s="56">
        <f t="shared" si="35"/>
        <v>16297.599780994118</v>
      </c>
      <c r="BX145" s="56">
        <f t="shared" si="35"/>
        <v>17124.755572044367</v>
      </c>
      <c r="BY145" s="56">
        <f t="shared" si="35"/>
        <v>18226.149556349836</v>
      </c>
      <c r="BZ145" s="56">
        <f t="shared" si="35"/>
        <v>19482.543279867041</v>
      </c>
      <c r="CA145" s="57">
        <f t="shared" si="35"/>
        <v>21050.981350880611</v>
      </c>
    </row>
    <row r="146" spans="1:79" x14ac:dyDescent="0.4">
      <c r="A146" s="136"/>
      <c r="B146" s="146" t="s">
        <v>281</v>
      </c>
      <c r="C146" s="54"/>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f t="shared" ref="AH146:CA146" si="36">SUMIF($C$82:$C$127,"(NC / NIR)",AH$82:AH$127)</f>
        <v>467.48603273105391</v>
      </c>
      <c r="AI146" s="56">
        <f t="shared" si="36"/>
        <v>495.26796780150516</v>
      </c>
      <c r="AJ146" s="56">
        <f t="shared" si="36"/>
        <v>606.985320467272</v>
      </c>
      <c r="AK146" s="56">
        <f t="shared" si="36"/>
        <v>729.23746439205502</v>
      </c>
      <c r="AL146" s="56">
        <f t="shared" si="36"/>
        <v>847.64344606434713</v>
      </c>
      <c r="AM146" s="56">
        <f t="shared" si="36"/>
        <v>950.91995854358925</v>
      </c>
      <c r="AN146" s="56">
        <f t="shared" si="36"/>
        <v>1064.0210390881389</v>
      </c>
      <c r="AO146" s="56">
        <f t="shared" si="36"/>
        <v>1227.9621024535047</v>
      </c>
      <c r="AP146" s="56">
        <f t="shared" si="36"/>
        <v>1388.2125828393876</v>
      </c>
      <c r="AQ146" s="56">
        <f t="shared" si="36"/>
        <v>1531.4908494733309</v>
      </c>
      <c r="AR146" s="56">
        <f t="shared" si="36"/>
        <v>1677.6204137181626</v>
      </c>
      <c r="AS146" s="56">
        <f t="shared" si="36"/>
        <v>1878.7309641579686</v>
      </c>
      <c r="AT146" s="56">
        <f t="shared" si="36"/>
        <v>2282.4558873461842</v>
      </c>
      <c r="AU146" s="56">
        <f t="shared" si="36"/>
        <v>2783.8048486019275</v>
      </c>
      <c r="AV146" s="56">
        <f t="shared" si="36"/>
        <v>3455.5470099201711</v>
      </c>
      <c r="AW146" s="56">
        <f t="shared" si="36"/>
        <v>3998.7341388225504</v>
      </c>
      <c r="AX146" s="56">
        <f t="shared" si="36"/>
        <v>4167.0810295290712</v>
      </c>
      <c r="AY146" s="56">
        <f t="shared" si="36"/>
        <v>4692.0555428391863</v>
      </c>
      <c r="AZ146" s="56">
        <f t="shared" si="36"/>
        <v>5182.8761939698834</v>
      </c>
      <c r="BA146" s="56">
        <f t="shared" si="36"/>
        <v>5651.7002000485309</v>
      </c>
      <c r="BB146" s="56">
        <f t="shared" si="36"/>
        <v>5960.5044352492259</v>
      </c>
      <c r="BC146" s="56">
        <f t="shared" si="36"/>
        <v>6816.3263492569085</v>
      </c>
      <c r="BD146" s="56">
        <f t="shared" si="36"/>
        <v>8604.8762380119351</v>
      </c>
      <c r="BE146" s="56">
        <f t="shared" si="36"/>
        <v>8848.6956769115914</v>
      </c>
      <c r="BF146" s="56">
        <f t="shared" si="36"/>
        <v>8094.7829249168126</v>
      </c>
      <c r="BG146" s="56">
        <f t="shared" si="36"/>
        <v>8748.9403258583152</v>
      </c>
      <c r="BH146" s="56">
        <f t="shared" si="36"/>
        <v>9736.5560890000015</v>
      </c>
      <c r="BI146" s="56">
        <f t="shared" si="36"/>
        <v>10897.802839869293</v>
      </c>
      <c r="BJ146" s="56">
        <f t="shared" si="36"/>
        <v>10300.81881401106</v>
      </c>
      <c r="BK146" s="56">
        <f t="shared" si="36"/>
        <v>11080.85700969607</v>
      </c>
      <c r="BL146" s="56">
        <f t="shared" si="36"/>
        <v>12390.015959573504</v>
      </c>
      <c r="BM146" s="56">
        <f t="shared" si="36"/>
        <v>13222.230821373225</v>
      </c>
      <c r="BN146" s="56">
        <f t="shared" si="36"/>
        <v>13617.517962545813</v>
      </c>
      <c r="BO146" s="56">
        <f t="shared" si="36"/>
        <v>13316.654687825969</v>
      </c>
      <c r="BP146" s="56">
        <f t="shared" si="36"/>
        <v>13793.679998658668</v>
      </c>
      <c r="BQ146" s="56">
        <f t="shared" si="36"/>
        <v>13919.406885290162</v>
      </c>
      <c r="BR146" s="56">
        <f t="shared" si="36"/>
        <v>14370.368402133083</v>
      </c>
      <c r="BS146" s="56">
        <f t="shared" si="36"/>
        <v>14339.626575781826</v>
      </c>
      <c r="BT146" s="56">
        <f t="shared" si="36"/>
        <v>14378.375070456259</v>
      </c>
      <c r="BU146" s="56">
        <f t="shared" si="36"/>
        <v>14538.823290072542</v>
      </c>
      <c r="BV146" s="56">
        <f t="shared" si="36"/>
        <v>14203.619548979361</v>
      </c>
      <c r="BW146" s="56">
        <f t="shared" si="36"/>
        <v>14402.341664839125</v>
      </c>
      <c r="BX146" s="56">
        <f t="shared" si="36"/>
        <v>14522.123303857144</v>
      </c>
      <c r="BY146" s="56">
        <f t="shared" si="36"/>
        <v>14938.07302151047</v>
      </c>
      <c r="BZ146" s="56">
        <f t="shared" si="36"/>
        <v>15436.571340140043</v>
      </c>
      <c r="CA146" s="57">
        <f t="shared" si="36"/>
        <v>15697.751076306029</v>
      </c>
    </row>
    <row r="147" spans="1:79" ht="33.75" customHeight="1" x14ac:dyDescent="0.4">
      <c r="A147" s="136"/>
      <c r="B147" s="60" t="s">
        <v>222</v>
      </c>
      <c r="C147" s="54"/>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X147" s="56"/>
      <c r="BY147" s="56"/>
      <c r="BZ147" s="56"/>
      <c r="CA147" s="57"/>
    </row>
    <row r="148" spans="1:79" x14ac:dyDescent="0.4">
      <c r="A148" s="136"/>
      <c r="B148" s="54" t="s">
        <v>223</v>
      </c>
      <c r="C148" s="54"/>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X148" s="54"/>
      <c r="BZ148" s="54"/>
      <c r="CA148" s="85"/>
    </row>
    <row r="149" spans="1:79" x14ac:dyDescent="0.4">
      <c r="A149" s="136"/>
      <c r="B149" s="54" t="s">
        <v>224</v>
      </c>
      <c r="C149" s="54"/>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X149" s="54"/>
      <c r="BZ149" s="54"/>
      <c r="CA149" s="85"/>
    </row>
    <row r="150" spans="1:79" ht="29.25" customHeight="1" thickBot="1" x14ac:dyDescent="0.45">
      <c r="A150" s="185"/>
      <c r="B150" s="74" t="s">
        <v>225</v>
      </c>
      <c r="C150" s="102"/>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2"/>
      <c r="BY150" s="102"/>
      <c r="BZ150" s="102"/>
      <c r="CA150" s="111"/>
    </row>
  </sheetData>
  <conditionalFormatting sqref="D139:AG142">
    <cfRule type="cellIs" dxfId="1" priority="1" stopIfTrue="1" operator="equal">
      <formula>TRUE</formula>
    </cfRule>
    <cfRule type="cellIs" dxfId="0" priority="2" stopIfTrue="1" operator="notEqual">
      <formula>TRUE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Contents</vt:lpstr>
      <vt:lpstr>Notes</vt:lpstr>
      <vt:lpstr>UK welfare</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Non-DWP welfare</vt:lpstr>
      <vt:lpstr>Bereavement benefits</vt:lpstr>
      <vt:lpstr>Carers Allowance</vt:lpstr>
      <vt:lpstr>Council Tax Benefit</vt:lpstr>
      <vt:lpstr>Disability benefits</vt:lpstr>
      <vt:lpstr>Housing benefits</vt:lpstr>
      <vt:lpstr>Incapacity benefits</vt:lpstr>
      <vt:lpstr>Income Support</vt:lpstr>
      <vt:lpstr>Industrial injuries benefits</vt:lpstr>
      <vt:lpstr>Maternity benefits</vt:lpstr>
      <vt:lpstr>New Deal &amp; Emp prog allowances</vt:lpstr>
      <vt:lpstr>Pension Credit</vt:lpstr>
      <vt:lpstr>Social Fund</vt:lpstr>
      <vt:lpstr>State Pension</vt:lpstr>
      <vt:lpstr>Unemployment benefits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2019-04-23T14:16:12Z</dcterms:created>
  <dcterms:modified xsi:type="dcterms:W3CDTF">2019-04-23T14:16:17Z</dcterms:modified>
</cp:coreProperties>
</file>