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cirrus_beis_gov_uk/Documents/GOV.UK publisher/"/>
    </mc:Choice>
  </mc:AlternateContent>
  <xr:revisionPtr revIDLastSave="0" documentId="8_{0F528CEC-A2A0-4312-8BF3-880EAD27482A}" xr6:coauthVersionLast="41" xr6:coauthVersionMax="41" xr10:uidLastSave="{00000000-0000-0000-0000-000000000000}"/>
  <bookViews>
    <workbookView xWindow="31890" yWindow="-110" windowWidth="19420" windowHeight="10420" tabRatio="805" xr2:uid="{00000000-000D-0000-FFFF-FFFF00000000}"/>
  </bookViews>
  <sheets>
    <sheet name="Title" sheetId="1" r:id="rId1"/>
    <sheet name="Contents" sheetId="2" r:id="rId2"/>
    <sheet name="Table 1a" sheetId="3" r:id="rId3"/>
    <sheet name="Table 1b" sheetId="4" r:id="rId4"/>
    <sheet name="Figure 1 Data" sheetId="22" r:id="rId5"/>
    <sheet name="Figure 1" sheetId="30" r:id="rId6"/>
    <sheet name="Figure 2" sheetId="21" r:id="rId7"/>
    <sheet name="Table 2a" sheetId="7" r:id="rId8"/>
    <sheet name="Table 2b" sheetId="8" r:id="rId9"/>
    <sheet name="Table 2c" sheetId="9" r:id="rId10"/>
    <sheet name="Table 2d" sheetId="10" r:id="rId11"/>
    <sheet name="Table 1 Annual" sheetId="32" r:id="rId12"/>
    <sheet name="Figure 3 Data" sheetId="33" r:id="rId13"/>
    <sheet name="Figure 3" sheetId="31" r:id="rId14"/>
    <sheet name="Table 3a" sheetId="13" r:id="rId15"/>
    <sheet name="Table 3b" sheetId="14" r:id="rId16"/>
    <sheet name="Table 3c" sheetId="15" r:id="rId17"/>
    <sheet name="Figure 4 Data" sheetId="11" r:id="rId18"/>
    <sheet name="Figure 4" sheetId="25" r:id="rId19"/>
    <sheet name="Table 3d" sheetId="16" r:id="rId20"/>
    <sheet name="Table 4a" sheetId="17" r:id="rId21"/>
    <sheet name="Table 4b" sheetId="18" r:id="rId22"/>
    <sheet name="Table 4c" sheetId="19" r:id="rId23"/>
    <sheet name="Table 4d" sheetId="20" r:id="rId24"/>
  </sheets>
  <definedNames>
    <definedName name="_xlnm.Print_Area" localSheetId="1">Contents!$A$1:$S$36</definedName>
    <definedName name="_xlnm.Print_Area" localSheetId="6">'Figure 2'!$A$1:$N$33</definedName>
    <definedName name="_xlnm.Print_Area" localSheetId="13">'Figure 3'!$A$1:$G$11</definedName>
    <definedName name="_xlnm.Print_Area" localSheetId="12">'Figure 3 Data'!$A$4:$F$11</definedName>
    <definedName name="_xlnm.Print_Area" localSheetId="18">'Figure 4'!$B$1:$M$36</definedName>
    <definedName name="_xlnm.Print_Area" localSheetId="17">'Figure 4 Data'!$A$1:$G$48</definedName>
    <definedName name="_xlnm.Print_Area" localSheetId="2">'Table 1a'!$A$1:$K$48</definedName>
    <definedName name="_xlnm.Print_Area" localSheetId="3">'Table 1b'!$A$1:$G$44</definedName>
    <definedName name="_xlnm.Print_Area" localSheetId="7">'Table 2a'!$A$1:$F$48</definedName>
    <definedName name="_xlnm.Print_Area" localSheetId="8">'Table 2b'!$A$1:$F$47</definedName>
    <definedName name="_xlnm.Print_Area" localSheetId="9">'Table 2c'!$A$1:$F$47</definedName>
    <definedName name="_xlnm.Print_Area" localSheetId="10">'Table 2d'!$A$1:$G$26</definedName>
    <definedName name="_xlnm.Print_Area" localSheetId="14">'Table 3a'!$A$1:$F$49</definedName>
    <definedName name="_xlnm.Print_Area" localSheetId="15">'Table 3b'!$A$1:$F$48</definedName>
    <definedName name="_xlnm.Print_Area" localSheetId="16">'Table 3c'!$A$1:$F$48</definedName>
    <definedName name="_xlnm.Print_Area" localSheetId="19">'Table 3d'!$A$1:$H$39</definedName>
    <definedName name="_xlnm.Print_Area" localSheetId="20">'Table 4a'!$A$1:$I$48</definedName>
    <definedName name="_xlnm.Print_Area" localSheetId="21">'Table 4b'!$A$1:$I$48</definedName>
    <definedName name="_xlnm.Print_Area" localSheetId="22">'Table 4c'!$A$1:$I$48</definedName>
    <definedName name="_xlnm.Print_Area" localSheetId="23">'Table 4d'!$A$1:$J$38</definedName>
    <definedName name="_xlnm.Print_Area" localSheetId="0">Title!$A$1:$N$20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22" l="1"/>
  <c r="J7" i="22"/>
  <c r="L7" i="22"/>
  <c r="M7" i="22"/>
  <c r="I8" i="22"/>
  <c r="J8" i="22"/>
  <c r="L8" i="22"/>
  <c r="M8" i="22"/>
  <c r="I9" i="22"/>
  <c r="J9" i="22"/>
  <c r="L9" i="22"/>
  <c r="M9" i="22"/>
  <c r="I10" i="22"/>
  <c r="J10" i="22"/>
  <c r="L10" i="22"/>
  <c r="M10" i="22"/>
  <c r="I11" i="22"/>
  <c r="J11" i="22"/>
  <c r="L11" i="22"/>
  <c r="M11" i="22"/>
  <c r="I12" i="22"/>
  <c r="J12" i="22"/>
  <c r="L12" i="22"/>
  <c r="M12" i="22"/>
  <c r="I10" i="20" l="1"/>
  <c r="F10" i="16"/>
  <c r="F9" i="16"/>
  <c r="F8" i="16"/>
  <c r="F7" i="16"/>
  <c r="E11" i="16"/>
  <c r="G7" i="32" l="1"/>
  <c r="F7" i="32"/>
  <c r="E7" i="32"/>
  <c r="D7" i="32"/>
  <c r="O30" i="30" l="1"/>
  <c r="N30" i="30"/>
  <c r="O29" i="30"/>
  <c r="N29" i="30"/>
  <c r="O28" i="30"/>
  <c r="N28" i="30"/>
  <c r="M30" i="30"/>
  <c r="L30" i="30"/>
  <c r="M29" i="30"/>
  <c r="L29" i="30"/>
  <c r="M28" i="30"/>
  <c r="L28" i="30"/>
  <c r="F9" i="4" l="1"/>
  <c r="F8" i="4"/>
  <c r="F7" i="4"/>
  <c r="F10" i="4"/>
  <c r="O7" i="21"/>
  <c r="O8" i="21"/>
  <c r="O9" i="21"/>
  <c r="F34" i="3" l="1"/>
  <c r="E34" i="3"/>
  <c r="S33" i="3"/>
  <c r="R33" i="3"/>
  <c r="Q33" i="3"/>
  <c r="D11" i="16" l="1"/>
  <c r="F9" i="20" l="1"/>
  <c r="F8" i="20"/>
  <c r="F7" i="20"/>
  <c r="F10" i="20"/>
  <c r="D32" i="11" l="1"/>
  <c r="E32" i="11"/>
  <c r="F32" i="11"/>
  <c r="G32" i="11"/>
  <c r="D34" i="3" l="1"/>
  <c r="F11" i="16"/>
  <c r="E34" i="15"/>
  <c r="D34" i="15"/>
  <c r="E34" i="14"/>
  <c r="D34" i="14"/>
  <c r="E34" i="13"/>
  <c r="D34" i="13"/>
  <c r="F9" i="33"/>
  <c r="E9" i="33"/>
  <c r="D9" i="33"/>
  <c r="E8" i="33"/>
  <c r="D8" i="33"/>
  <c r="F8" i="33"/>
  <c r="F7" i="33"/>
  <c r="E7" i="33"/>
  <c r="D7" i="33"/>
  <c r="G8" i="32"/>
  <c r="E8" i="32"/>
  <c r="D8" i="32"/>
  <c r="F8" i="32"/>
  <c r="G6" i="32"/>
  <c r="F6" i="32"/>
  <c r="E6" i="32"/>
  <c r="D6" i="32"/>
  <c r="E11" i="4"/>
  <c r="D11" i="4"/>
  <c r="F11" i="4" s="1"/>
  <c r="F31" i="19" l="1"/>
  <c r="F32" i="3"/>
  <c r="F9" i="3"/>
  <c r="F10" i="3"/>
  <c r="F11" i="3"/>
  <c r="F12" i="3"/>
  <c r="F13" i="3"/>
  <c r="F14" i="3"/>
  <c r="F15" i="3"/>
  <c r="F16" i="3"/>
  <c r="F17" i="3"/>
  <c r="F18" i="3"/>
  <c r="F19" i="3"/>
  <c r="F20" i="3"/>
  <c r="F21" i="3"/>
  <c r="F22" i="3"/>
  <c r="F23" i="3"/>
  <c r="F24" i="3"/>
  <c r="F25" i="3"/>
  <c r="F26" i="3"/>
  <c r="F27" i="3"/>
  <c r="F28" i="3"/>
  <c r="F29" i="3"/>
  <c r="F30" i="3"/>
  <c r="F31" i="3"/>
  <c r="F8" i="3"/>
  <c r="I9" i="20" l="1"/>
  <c r="I31" i="18"/>
  <c r="I21" i="18"/>
  <c r="I22" i="18"/>
  <c r="I23" i="18"/>
  <c r="I24" i="18"/>
  <c r="I31" i="19"/>
  <c r="I22" i="19"/>
  <c r="I23" i="19"/>
  <c r="I24" i="19"/>
  <c r="I21" i="19"/>
  <c r="I22" i="17"/>
  <c r="I23" i="17"/>
  <c r="I24" i="17"/>
  <c r="I21" i="17"/>
  <c r="G31" i="11" l="1"/>
  <c r="F31" i="11"/>
  <c r="E31" i="11"/>
  <c r="D31" i="11"/>
  <c r="F30" i="19" l="1"/>
  <c r="I30" i="19" s="1"/>
  <c r="F30" i="18"/>
  <c r="I30" i="18" s="1"/>
  <c r="F30" i="17"/>
  <c r="G30" i="11"/>
  <c r="F30" i="11"/>
  <c r="E30" i="11"/>
  <c r="D30" i="11"/>
  <c r="I30" i="17" l="1"/>
  <c r="F29" i="19" l="1"/>
  <c r="I29" i="19" s="1"/>
  <c r="F29" i="18"/>
  <c r="I29" i="18" s="1"/>
  <c r="F29" i="17"/>
  <c r="F30" i="15"/>
  <c r="F30" i="14"/>
  <c r="S30" i="3"/>
  <c r="R30" i="3"/>
  <c r="Q30" i="3"/>
  <c r="S29" i="3"/>
  <c r="R29" i="3"/>
  <c r="Q29" i="3"/>
  <c r="I8" i="20"/>
  <c r="I7" i="20"/>
  <c r="F28" i="19"/>
  <c r="I28" i="19" s="1"/>
  <c r="F27" i="19"/>
  <c r="I27" i="19" s="1"/>
  <c r="F26" i="19"/>
  <c r="I26" i="19" s="1"/>
  <c r="F25" i="19"/>
  <c r="I25" i="19" s="1"/>
  <c r="F28" i="18"/>
  <c r="I28" i="18" s="1"/>
  <c r="F27" i="18"/>
  <c r="I27" i="18" s="1"/>
  <c r="F26" i="18"/>
  <c r="I26" i="18" s="1"/>
  <c r="F25" i="18"/>
  <c r="I25" i="18" s="1"/>
  <c r="F28" i="17"/>
  <c r="F27" i="17"/>
  <c r="F26" i="17"/>
  <c r="I26" i="17" s="1"/>
  <c r="F25" i="17"/>
  <c r="I25" i="17" s="1"/>
  <c r="F29" i="15"/>
  <c r="F28" i="15"/>
  <c r="F27" i="15"/>
  <c r="F26" i="15"/>
  <c r="F25" i="15"/>
  <c r="F34" i="15" s="1"/>
  <c r="F29" i="14"/>
  <c r="F28" i="14"/>
  <c r="F27" i="14"/>
  <c r="F26" i="14"/>
  <c r="F29" i="13"/>
  <c r="F28" i="13"/>
  <c r="F27" i="13"/>
  <c r="F26" i="13"/>
  <c r="F25" i="13"/>
  <c r="I28" i="17" l="1"/>
  <c r="F34" i="13"/>
  <c r="F34" i="14"/>
  <c r="I27" i="17"/>
  <c r="I29" i="17"/>
  <c r="S25" i="3" l="1"/>
  <c r="R25" i="3"/>
  <c r="Q25" i="3"/>
  <c r="S23" i="3"/>
  <c r="R23" i="3"/>
  <c r="Q23" i="3"/>
  <c r="S22" i="3"/>
  <c r="R22" i="3"/>
  <c r="Q22" i="3"/>
  <c r="S18" i="3"/>
  <c r="R18" i="3"/>
  <c r="Q18" i="3"/>
  <c r="S13" i="3"/>
  <c r="R13" i="3"/>
  <c r="Q13" i="3"/>
</calcChain>
</file>

<file path=xl/sharedStrings.xml><?xml version="1.0" encoding="utf-8"?>
<sst xmlns="http://schemas.openxmlformats.org/spreadsheetml/2006/main" count="773" uniqueCount="215">
  <si>
    <t xml:space="preserve">Smart Meter Statistics: </t>
  </si>
  <si>
    <t xml:space="preserve"> </t>
  </si>
  <si>
    <t>Domestic</t>
  </si>
  <si>
    <t>Table 1a</t>
  </si>
  <si>
    <t>Number of smart meters installed by the large energy suppliers in domestic properties, by fuel type and quarter</t>
  </si>
  <si>
    <t>Table 1b</t>
  </si>
  <si>
    <t xml:space="preserve">Number of smart meters installed by the small energy suppliers in domestic properties, by fuel type </t>
  </si>
  <si>
    <t>Figure 1</t>
  </si>
  <si>
    <t>Table 2a</t>
  </si>
  <si>
    <t>Number of domestic gas and electricity meters operated by the large energy suppliers by meter type and quarter</t>
  </si>
  <si>
    <t>Table 2b</t>
  </si>
  <si>
    <t>Number of domestic gas meters operated by the large energy suppliers by meter type and quarter</t>
  </si>
  <si>
    <t>Table 2c</t>
  </si>
  <si>
    <t>Number of domestic electricity meters operated by the large energy suppliers by meter type and quarter</t>
  </si>
  <si>
    <t>Table 2d</t>
  </si>
  <si>
    <t>Non-domestic</t>
  </si>
  <si>
    <t>Number of smart and advanced meters installed by the large energy suppliers in smaller non-domestic sites, by fuel type and quarter</t>
  </si>
  <si>
    <t>Table 3a</t>
  </si>
  <si>
    <t>Number of gas and electricity smart and advanced meter installations by the large energy suppliers in smaller non-domestic sites, by meter type and quarter</t>
  </si>
  <si>
    <t>Table 3b</t>
  </si>
  <si>
    <t>Number of gas smart and advanced meter installations by the large energy suppliers in smaller non-domestic sites, by meter type and quarter</t>
  </si>
  <si>
    <t>Table 3c</t>
  </si>
  <si>
    <t>Number of electricity smart and advanced meter installations by the large energy suppliers in smaller non-domestic sites, by meter type and quarter</t>
  </si>
  <si>
    <t>Table 3d</t>
  </si>
  <si>
    <t>Number of gas and electricity smart and advanced meter installations by small energy suppliers in smaller non-domestic sites, by meter type</t>
  </si>
  <si>
    <t>Table 4a</t>
  </si>
  <si>
    <t>Number of gas and electricity meters operated by the large energy suppliers, in smaller non-domestic sites, by meter type and quarter</t>
  </si>
  <si>
    <t>Table 4b</t>
  </si>
  <si>
    <t>Number of gas meters operated by the large energy suppliers, in smaller non-domestic sites, by meter type and quarter</t>
  </si>
  <si>
    <t>Table 4c</t>
  </si>
  <si>
    <t>Number of electricity meters operated by the large energy suppliers, in smaller non-domestic sites, by meter type and quarter</t>
  </si>
  <si>
    <t>Table 4d</t>
  </si>
  <si>
    <t>Contents</t>
  </si>
  <si>
    <t>Table 1a - Number of smart meters installed by the large energy suppliers in domestic properties, by fuel type and quarter</t>
  </si>
  <si>
    <t>Quarter</t>
  </si>
  <si>
    <t>Domestic  Smart Meters</t>
  </si>
  <si>
    <t>Gas</t>
  </si>
  <si>
    <t>Electricity</t>
  </si>
  <si>
    <t>All</t>
  </si>
  <si>
    <t>Prior to Q3 2012</t>
  </si>
  <si>
    <t>Q3</t>
  </si>
  <si>
    <t>Q3 2012</t>
  </si>
  <si>
    <t>Q4</t>
  </si>
  <si>
    <t>Q4 2012</t>
  </si>
  <si>
    <t>Q1</t>
  </si>
  <si>
    <t>Q1 2013</t>
  </si>
  <si>
    <t>Q2</t>
  </si>
  <si>
    <t>Q2 2013</t>
  </si>
  <si>
    <t>Q3 2013</t>
  </si>
  <si>
    <t>Q1 2014</t>
  </si>
  <si>
    <t>Q2 2014</t>
  </si>
  <si>
    <t xml:space="preserve">Q3 2014 </t>
  </si>
  <si>
    <t>Q4 2014</t>
  </si>
  <si>
    <t>Q2 2015</t>
  </si>
  <si>
    <t>Q3 2015</t>
  </si>
  <si>
    <t>Q4 2015</t>
  </si>
  <si>
    <t>Total</t>
  </si>
  <si>
    <t>e - Estimated</t>
  </si>
  <si>
    <t xml:space="preserve">Table 1b - Number of smart meters installed by the small energy suppliers in domestic properties, by fuel type </t>
  </si>
  <si>
    <t>Domestic Gas and Electricity</t>
  </si>
  <si>
    <t>Smart Meters</t>
  </si>
  <si>
    <t>Smart-Type Meters</t>
  </si>
  <si>
    <t>Traditional Meters</t>
  </si>
  <si>
    <t>Table 2a: Number of domestic gas and electricity meters operated by the large energy suppliers by meter type and quarter</t>
  </si>
  <si>
    <t>Table 2b: Number of domestic gas meters operated by the large energy suppliers by meter type and quarter</t>
  </si>
  <si>
    <t>Domestic Gas</t>
  </si>
  <si>
    <t>Table 2c: Number of domestic electricity meters operated by the large energy suppliers by meter type and quarter</t>
  </si>
  <si>
    <t>Domestic Electricity</t>
  </si>
  <si>
    <t>Non-Domestic Gas</t>
  </si>
  <si>
    <t>Non-Domestic Electricity</t>
  </si>
  <si>
    <t>Advanced Meters</t>
  </si>
  <si>
    <t>Note, the above table excludes historic data which can be found in Tables 3a, 3b and 3c</t>
  </si>
  <si>
    <r>
      <t>Table 3a – Number of</t>
    </r>
    <r>
      <rPr>
        <b/>
        <sz val="11"/>
        <rFont val="Calibri"/>
        <family val="2"/>
        <scheme val="minor"/>
      </rPr>
      <t xml:space="preserve"> gas and electricity smart and advanced</t>
    </r>
    <r>
      <rPr>
        <b/>
        <sz val="11"/>
        <color theme="1"/>
        <rFont val="Calibri"/>
        <family val="2"/>
        <scheme val="minor"/>
      </rPr>
      <t xml:space="preserve"> meter installations by the large energy suppliers in smaller non-domestic sites, by meter type and quarter</t>
    </r>
  </si>
  <si>
    <t>Non-Domestic Gas and Electricity</t>
  </si>
  <si>
    <t>Table 3b – Number of gas smart and advanced meter installations by the large energy suppliers in smaller non-domestic sites, by meter type and quarter</t>
  </si>
  <si>
    <t>Non-domestic Gas</t>
  </si>
  <si>
    <t xml:space="preserve">Advanced Meters </t>
  </si>
  <si>
    <t>Table 3c – Number of electricity smart and advanced meter installations by the large energy suppliers in smaller non-domestic sites, by meter type and quarter</t>
  </si>
  <si>
    <t>Table 3d – Number of gas and electricity smart and advanced meter installations by small energy suppliers in smaller non-domestic sites, by meter type</t>
  </si>
  <si>
    <t>Table 4a: Number of gas and electricity meters operated by the large energy suppliers, in smaller non-domestic sites, by meter type and quarter</t>
  </si>
  <si>
    <t>Smart Meters operating in smart mode</t>
  </si>
  <si>
    <t>Advanced         /Smart-type                     Meters</t>
  </si>
  <si>
    <t xml:space="preserve">All Smart &amp; Advanced Meters </t>
  </si>
  <si>
    <t>All Meters</t>
  </si>
  <si>
    <t>Table 4b: Number of gas meters operated by the large energy suppliers, in smaller non-domestic sites, by meter type and quarter</t>
  </si>
  <si>
    <t>Table 4c: Number of electricity meters operated by the large energy suppliers, in smaller non-domestic sites, by meter type and quarter</t>
  </si>
  <si>
    <r>
      <t>Historic installations</t>
    </r>
    <r>
      <rPr>
        <b/>
        <vertAlign val="superscript"/>
        <sz val="11"/>
        <color theme="1"/>
        <rFont val="Calibri"/>
        <family val="2"/>
        <scheme val="minor"/>
      </rPr>
      <t>1</t>
    </r>
  </si>
  <si>
    <r>
      <t>Q4 2013</t>
    </r>
    <r>
      <rPr>
        <b/>
        <vertAlign val="superscript"/>
        <sz val="11"/>
        <color theme="1"/>
        <rFont val="Calibri"/>
        <family val="2"/>
        <scheme val="minor"/>
      </rPr>
      <t>2</t>
    </r>
  </si>
  <si>
    <r>
      <t>Q1 2015</t>
    </r>
    <r>
      <rPr>
        <b/>
        <vertAlign val="superscript"/>
        <sz val="11"/>
        <color theme="1"/>
        <rFont val="Calibri"/>
        <family val="2"/>
        <scheme val="minor"/>
      </rPr>
      <t>3</t>
    </r>
  </si>
  <si>
    <t>2. Utility Warehouse data included from quarter four 2013.</t>
  </si>
  <si>
    <t>3. First Utility and OVO data included from quarter one 2015.</t>
  </si>
  <si>
    <r>
      <t>Q4 2013</t>
    </r>
    <r>
      <rPr>
        <b/>
        <vertAlign val="superscript"/>
        <sz val="11"/>
        <color theme="1"/>
        <rFont val="Calibri"/>
        <family val="2"/>
        <scheme val="minor"/>
      </rPr>
      <t>1</t>
    </r>
  </si>
  <si>
    <r>
      <t>Q1 2015</t>
    </r>
    <r>
      <rPr>
        <b/>
        <vertAlign val="superscript"/>
        <sz val="11"/>
        <color theme="1"/>
        <rFont val="Calibri"/>
        <family val="2"/>
        <scheme val="minor"/>
      </rPr>
      <t>2</t>
    </r>
  </si>
  <si>
    <t>1. Utility Warehouse data included from quarter four 2013.</t>
  </si>
  <si>
    <t>2. First Utility and OVO data included from quarter one 2015.</t>
  </si>
  <si>
    <t>3. Utilita data included from quarter one 2016.</t>
  </si>
  <si>
    <r>
      <t>Q1 2016</t>
    </r>
    <r>
      <rPr>
        <b/>
        <vertAlign val="superscript"/>
        <sz val="11"/>
        <rFont val="Calibri"/>
        <family val="2"/>
        <scheme val="minor"/>
      </rPr>
      <t>3</t>
    </r>
  </si>
  <si>
    <r>
      <t>Q4 2013</t>
    </r>
    <r>
      <rPr>
        <b/>
        <vertAlign val="superscript"/>
        <sz val="11"/>
        <rFont val="Calibri"/>
        <family val="2"/>
        <scheme val="minor"/>
      </rPr>
      <t>1</t>
    </r>
  </si>
  <si>
    <r>
      <t>Q1 2015</t>
    </r>
    <r>
      <rPr>
        <b/>
        <vertAlign val="superscript"/>
        <sz val="11"/>
        <rFont val="Calibri"/>
        <family val="2"/>
        <scheme val="minor"/>
      </rPr>
      <t>2</t>
    </r>
  </si>
  <si>
    <t>1. Historic installations for large suppliers transitioning prior to 2016.</t>
  </si>
  <si>
    <r>
      <t>Q1 2016</t>
    </r>
    <r>
      <rPr>
        <b/>
        <vertAlign val="superscript"/>
        <sz val="11"/>
        <rFont val="Calibri"/>
        <family val="2"/>
        <scheme val="minor"/>
      </rPr>
      <t>4</t>
    </r>
  </si>
  <si>
    <t xml:space="preserve">4. Utilita data included from quarter one 2016. Historic figures for Utilita are included in the small supplier totals to end December 2015. </t>
  </si>
  <si>
    <t>Great Britain</t>
  </si>
  <si>
    <r>
      <t>Q2 2016</t>
    </r>
    <r>
      <rPr>
        <b/>
        <vertAlign val="superscript"/>
        <sz val="11"/>
        <rFont val="Calibri"/>
        <family val="2"/>
        <scheme val="minor"/>
      </rPr>
      <t>4</t>
    </r>
  </si>
  <si>
    <r>
      <t>Q2 2016</t>
    </r>
    <r>
      <rPr>
        <b/>
        <vertAlign val="superscript"/>
        <sz val="11"/>
        <rFont val="Calibri"/>
        <family val="2"/>
        <scheme val="minor"/>
      </rPr>
      <t>5</t>
    </r>
  </si>
  <si>
    <t>5. Extra Energy data included from quarter two 2016.</t>
  </si>
  <si>
    <t>4. Extra Energy data included from quarter two 2016.</t>
  </si>
  <si>
    <t xml:space="preserve">5. Extra Energy data included from quarter two 2016. Historic figures for Extra Energy are included in the small supplier totals to end December 2015. </t>
  </si>
  <si>
    <r>
      <t>Q2 2016</t>
    </r>
    <r>
      <rPr>
        <b/>
        <vertAlign val="superscript"/>
        <sz val="11"/>
        <rFont val="Calibri"/>
        <family val="2"/>
        <scheme val="minor"/>
      </rPr>
      <t xml:space="preserve">5 </t>
    </r>
  </si>
  <si>
    <t>Q3 2016</t>
  </si>
  <si>
    <r>
      <t>Q3 2016</t>
    </r>
    <r>
      <rPr>
        <b/>
        <vertAlign val="superscript"/>
        <sz val="11"/>
        <rFont val="Calibri"/>
        <family val="2"/>
        <scheme val="minor"/>
      </rPr>
      <t/>
    </r>
  </si>
  <si>
    <r>
      <t>Q3 2016</t>
    </r>
    <r>
      <rPr>
        <b/>
        <vertAlign val="superscript"/>
        <sz val="11"/>
        <rFont val="Calibri"/>
        <family val="2"/>
        <scheme val="minor"/>
      </rPr>
      <t>5</t>
    </r>
  </si>
  <si>
    <t>Note, the above chart excludes historic data which can be found in the accompanying Excel Table 1a.</t>
  </si>
  <si>
    <t>Note, the above chart excludes historic data which can be found in Tables 3a, 3b and 3c</t>
  </si>
  <si>
    <t>Number of domestic gas and electricity meters operated by small energy suppliers by meter type</t>
  </si>
  <si>
    <r>
      <t>Q4 2016</t>
    </r>
    <r>
      <rPr>
        <b/>
        <vertAlign val="superscript"/>
        <sz val="11"/>
        <rFont val="Calibri"/>
        <family val="2"/>
        <scheme val="minor"/>
      </rPr>
      <t>6</t>
    </r>
  </si>
  <si>
    <t xml:space="preserve">6. Co-operative Energy data included from quarter four 2016. The 2016 annual installations are reflected in this quarter's large supplier totals </t>
  </si>
  <si>
    <r>
      <t>Annual installations</t>
    </r>
    <r>
      <rPr>
        <b/>
        <vertAlign val="superscript"/>
        <sz val="14"/>
        <color theme="1"/>
        <rFont val="Calibri"/>
        <family val="2"/>
        <scheme val="minor"/>
      </rPr>
      <t>1</t>
    </r>
  </si>
  <si>
    <r>
      <t>Small suppliers as at end 2015</t>
    </r>
    <r>
      <rPr>
        <b/>
        <vertAlign val="superscript"/>
        <sz val="11"/>
        <color theme="1"/>
        <rFont val="Calibri"/>
        <family val="2"/>
        <scheme val="minor"/>
      </rPr>
      <t>2</t>
    </r>
  </si>
  <si>
    <r>
      <t>Small suppliers as at end 2016</t>
    </r>
    <r>
      <rPr>
        <b/>
        <vertAlign val="superscript"/>
        <sz val="11"/>
        <color theme="1"/>
        <rFont val="Calibri"/>
        <family val="2"/>
        <scheme val="minor"/>
      </rPr>
      <t>3</t>
    </r>
  </si>
  <si>
    <t>gas</t>
  </si>
  <si>
    <t>elec</t>
  </si>
  <si>
    <t>all</t>
  </si>
  <si>
    <t xml:space="preserve">1. Note, the number of small suppliers reported on year to year is subject to change, as some suppliers will change classification to ‘large’ supplier status over the course of the calendar year, while others might enter, or exit the retail energy market. </t>
  </si>
  <si>
    <r>
      <t>Q4 2016</t>
    </r>
    <r>
      <rPr>
        <b/>
        <vertAlign val="superscript"/>
        <sz val="11"/>
        <rFont val="Calibri"/>
        <family val="2"/>
        <scheme val="minor"/>
      </rPr>
      <t>5</t>
    </r>
  </si>
  <si>
    <t>5. Co-operative Energy data included from quarter four 2016.</t>
  </si>
  <si>
    <r>
      <t>Meters in operation</t>
    </r>
    <r>
      <rPr>
        <b/>
        <vertAlign val="superscript"/>
        <sz val="14"/>
        <color theme="1"/>
        <rFont val="Calibri"/>
        <family val="2"/>
        <scheme val="minor"/>
      </rPr>
      <t>1</t>
    </r>
  </si>
  <si>
    <t>Large: Gas</t>
  </si>
  <si>
    <t>Large: Electricity</t>
  </si>
  <si>
    <t>Small: Gas</t>
  </si>
  <si>
    <t>Small: Electricity</t>
  </si>
  <si>
    <t>Large</t>
  </si>
  <si>
    <t>Small</t>
  </si>
  <si>
    <t>Large suppliers</t>
  </si>
  <si>
    <t>Table 2d: Number of domestic gas and electricity meters operated by small energy suppliers by meter type</t>
  </si>
  <si>
    <t>Table 4d: Number of gas and electricity meters operated by small energy suppliers, in smaller non-domestic sites, by meter type</t>
  </si>
  <si>
    <t>Small suppliers</t>
  </si>
  <si>
    <t>Large and small suppliers</t>
  </si>
  <si>
    <t>Table 1: Meters in operation by large and small energy suppliers</t>
  </si>
  <si>
    <t>Elec</t>
  </si>
  <si>
    <t>Domestic smart meter installations by large energy suppliers (Table 1a Data)</t>
  </si>
  <si>
    <t>Q1 2017</t>
  </si>
  <si>
    <t>Figure 2</t>
  </si>
  <si>
    <t>Gas and Electricity</t>
  </si>
  <si>
    <t>Figure 3 Data</t>
  </si>
  <si>
    <t>Figure 3</t>
  </si>
  <si>
    <t>Number of domestic gas and electricity meters operated by large energy suppliers by meter type</t>
  </si>
  <si>
    <t>Non-domestic smart and advanced meter installations (Figure 3 Data)</t>
  </si>
  <si>
    <t xml:space="preserve">1. Note, the number of small suppliers reported on year to year is subject to change, as some suppliers will change classification 
to ‘large’ supplier status over the course of the calendar year, while others might enter, or exit the retail energy market. </t>
  </si>
  <si>
    <t>Q2 2017</t>
  </si>
  <si>
    <t>Number of gas and electricity meters operated by the small energy suppliers, in smaller non-domestic sites, by meter type</t>
  </si>
  <si>
    <t>Q3 2017</t>
  </si>
  <si>
    <r>
      <t>Q4 2017</t>
    </r>
    <r>
      <rPr>
        <b/>
        <vertAlign val="superscript"/>
        <sz val="11"/>
        <rFont val="Calibri"/>
        <family val="2"/>
        <scheme val="minor"/>
      </rPr>
      <t>7,8</t>
    </r>
  </si>
  <si>
    <t>6. Co-operative Energy data included from quarter four 2016. The 2016 annual installations are reflected in this quarter's large supplier totals.</t>
  </si>
  <si>
    <t>8. Extra Energy have transitioned to small supplier totals, from quarter four 2017.  Installations carried out during the period quarter two 2016  to quarter three 2017 are reflected in the large supplier totals.</t>
  </si>
  <si>
    <r>
      <t>Q1 2018</t>
    </r>
    <r>
      <rPr>
        <b/>
        <vertAlign val="superscript"/>
        <sz val="11"/>
        <rFont val="Calibri"/>
        <family val="2"/>
        <scheme val="minor"/>
      </rPr>
      <t>9</t>
    </r>
  </si>
  <si>
    <t>9. Bulb data included from quarter one 2018.</t>
  </si>
  <si>
    <r>
      <t>Small suppliers as at end 2017</t>
    </r>
    <r>
      <rPr>
        <b/>
        <vertAlign val="superscript"/>
        <sz val="11"/>
        <color theme="1"/>
        <rFont val="Calibri"/>
        <family val="2"/>
        <scheme val="minor"/>
      </rPr>
      <t>4,5</t>
    </r>
  </si>
  <si>
    <t>5. Extra Energy have transitioned to small supplier totals from quarter four 2017.  Installations carried out during the period quarter two 2016  to quarter three 2017 are reflected in the large supplier totals.</t>
  </si>
  <si>
    <t xml:space="preserve">Note, small supplier statistics are collected annually and relate to a full calendar year. These are released as part of the Q4 reports, published every March. </t>
  </si>
  <si>
    <r>
      <t>Q4 2017</t>
    </r>
    <r>
      <rPr>
        <b/>
        <vertAlign val="superscript"/>
        <sz val="11"/>
        <rFont val="Calibri"/>
        <family val="2"/>
        <scheme val="minor"/>
      </rPr>
      <t>6,7</t>
    </r>
  </si>
  <si>
    <t>7. Extra Energy have transitioned to small supplier classification from quarter four 2017.</t>
  </si>
  <si>
    <r>
      <t>Q1 2018</t>
    </r>
    <r>
      <rPr>
        <b/>
        <vertAlign val="superscript"/>
        <sz val="11"/>
        <rFont val="Calibri"/>
        <family val="2"/>
        <scheme val="minor"/>
      </rPr>
      <t>8</t>
    </r>
  </si>
  <si>
    <t>8. Bulb data included from quarter one 2018.</t>
  </si>
  <si>
    <t>5. Extra Energy have transitioned to small supplier classification from quarter four 2017.</t>
  </si>
  <si>
    <t>8. Extra Energy have transitioned to small supplier totals from quarter four 2017.  Installations carried out during the period quarter two 2016  to quarter three 2017 are reflected in the large supplier totals.</t>
  </si>
  <si>
    <t>r - Revised</t>
  </si>
  <si>
    <t>7. Extra Energy have transitioned to small supplier totals from quarter four 2017.  Installations carried out during the period quarter two 2016  to quarter three 2017 are reflected in the large supplier totals.</t>
  </si>
  <si>
    <t>Q2 2018</t>
  </si>
  <si>
    <t>Q3 2018</t>
  </si>
  <si>
    <t>9. Traditional meters includes smart meters operating in traditional mode</t>
  </si>
  <si>
    <r>
      <t>Traditional Meters</t>
    </r>
    <r>
      <rPr>
        <b/>
        <vertAlign val="superscript"/>
        <sz val="11"/>
        <color theme="1"/>
        <rFont val="Calibri"/>
        <family val="2"/>
        <scheme val="minor"/>
      </rPr>
      <t>9</t>
    </r>
  </si>
  <si>
    <t>6. Traditional meters includes smart meters operating in traditional mode</t>
  </si>
  <si>
    <r>
      <t>Traditional Meters</t>
    </r>
    <r>
      <rPr>
        <b/>
        <vertAlign val="superscript"/>
        <sz val="11"/>
        <color theme="1"/>
        <rFont val="Calibri"/>
        <family val="2"/>
        <scheme val="minor"/>
      </rPr>
      <t>6</t>
    </r>
  </si>
  <si>
    <r>
      <t>Traditional
Meters</t>
    </r>
    <r>
      <rPr>
        <b/>
        <vertAlign val="superscript"/>
        <sz val="11"/>
        <color theme="1"/>
        <rFont val="Calibri"/>
        <family val="2"/>
        <scheme val="minor"/>
      </rPr>
      <t>9</t>
    </r>
  </si>
  <si>
    <t>7. Economy Energy and Just Energy data included from quarter four 2017.  The 2017 annual installations are reflected in this quarter's large supplier totals.</t>
  </si>
  <si>
    <t>6. Economy Energy and Just Energy data included from quarter four 2017.</t>
  </si>
  <si>
    <t>7. Economy Energy and Just Energy data included from quarter four 2017.</t>
  </si>
  <si>
    <r>
      <t>Traditional
Meters</t>
    </r>
    <r>
      <rPr>
        <b/>
        <vertAlign val="superscript"/>
        <sz val="11"/>
        <color theme="1"/>
        <rFont val="Calibri"/>
        <family val="2"/>
        <scheme val="minor"/>
      </rPr>
      <t>6</t>
    </r>
  </si>
  <si>
    <t>Quarter 4, 2018</t>
  </si>
  <si>
    <t>This workbook was updated on 28 March 2019</t>
  </si>
  <si>
    <t>Smart Meter Statistics: Quarter 4, 2018</t>
  </si>
  <si>
    <t>Domestic meters in operation by large suppliers, as at 31 December 2018 (Figure 2 Data)</t>
  </si>
  <si>
    <r>
      <t>Small suppliers as at end 2018</t>
    </r>
    <r>
      <rPr>
        <b/>
        <vertAlign val="superscript"/>
        <sz val="11"/>
        <color theme="1"/>
        <rFont val="Calibri"/>
        <family val="2"/>
        <scheme val="minor"/>
      </rPr>
      <t>6</t>
    </r>
  </si>
  <si>
    <r>
      <t>Small suppliers as at end 2018</t>
    </r>
    <r>
      <rPr>
        <b/>
        <vertAlign val="superscript"/>
        <sz val="11"/>
        <color theme="1"/>
        <rFont val="Calibri"/>
        <family val="2"/>
        <scheme val="minor"/>
      </rPr>
      <t>7</t>
    </r>
  </si>
  <si>
    <t>Meters operated as at     31 December 2018</t>
  </si>
  <si>
    <t>1. As at 31 December 2018</t>
  </si>
  <si>
    <r>
      <t>Q4 2018</t>
    </r>
    <r>
      <rPr>
        <b/>
        <vertAlign val="superscript"/>
        <sz val="11"/>
        <rFont val="Calibri"/>
        <family val="2"/>
        <scheme val="minor"/>
      </rPr>
      <t>10</t>
    </r>
  </si>
  <si>
    <t>10. Octopus data included from quarter four 2018.</t>
  </si>
  <si>
    <r>
      <t>Q4 2018</t>
    </r>
    <r>
      <rPr>
        <b/>
        <vertAlign val="superscript"/>
        <sz val="11"/>
        <rFont val="Calibri"/>
        <family val="2"/>
        <scheme val="minor"/>
      </rPr>
      <t>9</t>
    </r>
  </si>
  <si>
    <t>9. Octopus data included from quarter four 2018.</t>
  </si>
  <si>
    <t>Chart positioning for transitioning suppliers</t>
  </si>
  <si>
    <r>
      <t>Annual Installations</t>
    </r>
    <r>
      <rPr>
        <b/>
        <vertAlign val="superscript"/>
        <sz val="11"/>
        <color theme="1"/>
        <rFont val="Calibri"/>
        <family val="2"/>
        <scheme val="minor"/>
      </rPr>
      <t>1</t>
    </r>
  </si>
  <si>
    <t>Installation activity</t>
  </si>
  <si>
    <t>Figure 4</t>
  </si>
  <si>
    <t>Figure 4 Data</t>
  </si>
  <si>
    <t>Number of domestic gas and electricity meters installed by large and small energy suppliers by fuel type</t>
  </si>
  <si>
    <t>Domestic meters in installed by large and small suppliers, as at 31 December 2018</t>
  </si>
  <si>
    <t>Figure 1 Data</t>
  </si>
  <si>
    <t>Figure 3: Domestic meters in operation by large suppliers, as at 31 December 2018</t>
  </si>
  <si>
    <t>Figure 3 data: Number of domestic gas and electricity meters operated by large energy suppliers by meter type</t>
  </si>
  <si>
    <t>Figure 2: Domestic quarterly smart meter installations by large suppliers</t>
  </si>
  <si>
    <t>Figure 1: Domestic annual smart meter installations by large and small suppliers</t>
  </si>
  <si>
    <t>Figure 1 data – Number of domestic annual smart meter installations by large and small energy suppliers</t>
  </si>
  <si>
    <r>
      <t>Figure 4 data – Number of</t>
    </r>
    <r>
      <rPr>
        <b/>
        <sz val="11"/>
        <rFont val="Calibri"/>
        <family val="2"/>
        <scheme val="minor"/>
      </rPr>
      <t xml:space="preserve"> smart and advanced</t>
    </r>
    <r>
      <rPr>
        <b/>
        <sz val="11"/>
        <color theme="1"/>
        <rFont val="Calibri"/>
        <family val="2"/>
        <scheme val="minor"/>
      </rPr>
      <t xml:space="preserve"> meters installed by the large energy suppliers in smaller non-domestic sites, by fuel type and quarter</t>
    </r>
  </si>
  <si>
    <t>Figure 4: Non-domestic quarterly smart and advanced meter installations by large suppliers</t>
  </si>
  <si>
    <t>Table 1 Annual</t>
  </si>
  <si>
    <t>Meters in operation by large and small energy suppliers</t>
  </si>
  <si>
    <t>6. Of the 72 small suppliers captured in 2018,  63 returned data of high quality, a further 4 were of good quality and the remaining 5 were of poor quality.</t>
  </si>
  <si>
    <t>4. Of the 63 small suppliers captured in 2017, all 63 returns were of high quality. The above data reflects data from all 63 returns.</t>
  </si>
  <si>
    <t>3. Of the 46 small suppliers captured in 2016, all 46 returns were of high quality. The above data reflects data from all 46 returns.</t>
  </si>
  <si>
    <t>2. Of the 38 captured small suppliers in 2015, 32 data returns were of high quality, a further 2 of good quality and the remaining 4, of moderate quality. The above data reflects data from all 38 returns.</t>
  </si>
  <si>
    <t>2. Of the 38 small suppliers captured in 2015, 32 data returns were of high quality, a further 2 of good quality and the remaining 4, of moderate quality. The above data reflects data from all 38 returns.</t>
  </si>
  <si>
    <t>7. Of the 72 small suppliers captured in 2018,  63 returned data of high quality, a further 4 were of good quality and the remaining 5 were of poor quality.</t>
  </si>
  <si>
    <t>2. Of the 38 small suppliers captured in 2015, 32 data returns were of high quality, a further 2 of good quality and the remaining 4, 
of moderate quality. The above data reflects data from all 38 returns.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</si>
</sst>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e"/>
    <numFmt numFmtId="165" formatCode="#,##0\ \ "/>
    <numFmt numFmtId="166" formatCode="[$-10409]#,##0.00000000000000;\(#,##0.00000000000000\)"/>
    <numFmt numFmtId="167" formatCode="_-[$£-809]* #,##0.00_-;\-[$£-809]* #,##0.00_-;_-[$£-809]* &quot;-&quot;??_-;_-@_-"/>
    <numFmt numFmtId="168" formatCode="_-* #,##0_-;\-* #,##0_-;_-* &quot;-&quot;??_-;_-@_-"/>
    <numFmt numFmtId="169" formatCode="0.0%"/>
    <numFmt numFmtId="170" formatCode="#,##0.00\ \ "/>
  </numFmts>
  <fonts count="5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36"/>
      <color theme="1"/>
      <name val="Calibri"/>
      <family val="2"/>
      <scheme val="minor"/>
    </font>
    <font>
      <sz val="10"/>
      <name val="Arial"/>
      <family val="2"/>
    </font>
    <font>
      <sz val="26"/>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z val="14"/>
      <color rgb="FF000000"/>
      <name val="Calibri"/>
      <family val="2"/>
      <scheme val="minor"/>
    </font>
    <font>
      <sz val="11"/>
      <name val="Calibri"/>
      <family val="2"/>
      <scheme val="minor"/>
    </font>
    <font>
      <b/>
      <sz val="11"/>
      <name val="Calibri"/>
      <family val="2"/>
      <scheme val="minor"/>
    </font>
    <font>
      <b/>
      <sz val="14"/>
      <color rgb="FF000000"/>
      <name val="Calibri"/>
      <family val="2"/>
      <scheme val="minor"/>
    </font>
    <font>
      <b/>
      <sz val="11"/>
      <color rgb="FF000000"/>
      <name val="Calibri"/>
      <family val="2"/>
      <scheme val="minor"/>
    </font>
    <font>
      <sz val="11"/>
      <color rgb="FF000000"/>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color rgb="FFFF0000"/>
      <name val="Calibri"/>
      <family val="2"/>
      <scheme val="minor"/>
    </font>
    <font>
      <sz val="10"/>
      <name val="Calibri"/>
      <family val="2"/>
      <scheme val="minor"/>
    </font>
    <font>
      <b/>
      <sz val="14"/>
      <name val="Calibri"/>
      <family val="2"/>
      <scheme val="minor"/>
    </font>
    <font>
      <b/>
      <vertAlign val="superscript"/>
      <sz val="11"/>
      <color theme="1"/>
      <name val="Calibri"/>
      <family val="2"/>
      <scheme val="minor"/>
    </font>
    <font>
      <b/>
      <vertAlign val="superscript"/>
      <sz val="11"/>
      <name val="Calibri"/>
      <family val="2"/>
      <scheme val="minor"/>
    </font>
    <font>
      <b/>
      <sz val="14"/>
      <color rgb="FF002060"/>
      <name val="Calibri"/>
      <family val="2"/>
      <scheme val="minor"/>
    </font>
    <font>
      <sz val="10"/>
      <color theme="0"/>
      <name val="Calibri"/>
      <family val="2"/>
      <scheme val="minor"/>
    </font>
    <font>
      <sz val="12"/>
      <color theme="1"/>
      <name val="Calibri"/>
      <family val="2"/>
      <scheme val="minor"/>
    </font>
    <font>
      <b/>
      <vertAlign val="superscript"/>
      <sz val="14"/>
      <color theme="1"/>
      <name val="Calibri"/>
      <family val="2"/>
      <scheme val="minor"/>
    </font>
    <font>
      <sz val="11"/>
      <color theme="0" tint="-4.9989318521683403E-2"/>
      <name val="Calibri"/>
      <family val="2"/>
      <scheme val="minor"/>
    </font>
    <font>
      <sz val="12"/>
      <color theme="0" tint="-4.9989318521683403E-2"/>
      <name val="Calibri"/>
      <family val="2"/>
      <scheme val="minor"/>
    </font>
    <font>
      <sz val="11"/>
      <color theme="3" tint="-0.249977111117893"/>
      <name val="Calibri"/>
      <family val="2"/>
      <scheme val="minor"/>
    </font>
    <font>
      <sz val="11"/>
      <color theme="1" tint="0.34998626667073579"/>
      <name val="Calibri"/>
      <family val="2"/>
      <scheme val="minor"/>
    </font>
    <font>
      <sz val="10"/>
      <color theme="1" tint="0.34998626667073579"/>
      <name val="Calibri"/>
      <family val="2"/>
      <scheme val="minor"/>
    </font>
    <font>
      <sz val="9"/>
      <color rgb="FFFF0000"/>
      <name val="Calibri"/>
      <family val="2"/>
      <scheme val="minor"/>
    </font>
    <font>
      <sz val="9"/>
      <color theme="1"/>
      <name val="Calibri"/>
      <family val="2"/>
      <scheme val="minor"/>
    </font>
    <font>
      <u/>
      <sz val="11"/>
      <color theme="1" tint="0.249977111117893"/>
      <name val="Calibri"/>
      <family val="2"/>
      <scheme val="minor"/>
    </font>
    <font>
      <sz val="11"/>
      <color theme="1" tint="0.249977111117893"/>
      <name val="Calibri"/>
      <family val="2"/>
      <scheme val="minor"/>
    </font>
    <font>
      <sz val="10"/>
      <color theme="1" tint="0.249977111117893"/>
      <name val="Calibri"/>
      <family val="2"/>
      <scheme val="minor"/>
    </font>
    <font>
      <sz val="9"/>
      <color theme="1" tint="0.249977111117893"/>
      <name val="Calibri"/>
      <family val="2"/>
      <scheme val="minor"/>
    </font>
    <font>
      <u/>
      <sz val="8"/>
      <color theme="1" tint="0.249977111117893"/>
      <name val="Calibri"/>
      <family val="2"/>
      <scheme val="minor"/>
    </font>
    <font>
      <b/>
      <u/>
      <sz val="11"/>
      <color rgb="FFC00000"/>
      <name val="Calibri"/>
      <family val="2"/>
      <scheme val="minor"/>
    </font>
    <font>
      <sz val="9"/>
      <color theme="0" tint="-4.9989318521683403E-2"/>
      <name val="Calibri"/>
      <family val="2"/>
      <scheme val="minor"/>
    </font>
    <font>
      <sz val="28"/>
      <color theme="1"/>
      <name val="Calibri"/>
      <family val="2"/>
      <scheme val="minor"/>
    </font>
    <font>
      <sz val="24"/>
      <color rgb="FF002060"/>
      <name val="Calibri"/>
      <family val="2"/>
      <scheme val="minor"/>
    </font>
    <font>
      <sz val="8"/>
      <name val="Calibri"/>
      <family val="2"/>
      <scheme val="minor"/>
    </font>
    <font>
      <sz val="9"/>
      <color theme="0"/>
      <name val="Calibri"/>
      <family val="2"/>
      <scheme val="minor"/>
    </font>
    <font>
      <u/>
      <sz val="9"/>
      <color theme="0"/>
      <name val="Calibri"/>
      <family val="2"/>
      <scheme val="minor"/>
    </font>
    <font>
      <u/>
      <sz val="11"/>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2C77"/>
        <bgColor indexed="64"/>
      </patternFill>
    </fill>
    <fill>
      <patternFill patternType="solid">
        <fgColor theme="0"/>
        <bgColor rgb="FF000000"/>
      </patternFill>
    </fill>
    <fill>
      <patternFill patternType="solid">
        <fgColor rgb="FF002060"/>
        <bgColor indexed="64"/>
      </patternFill>
    </fill>
  </fills>
  <borders count="45">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rgb="FF002060"/>
      </right>
      <top/>
      <bottom/>
      <diagonal/>
    </border>
    <border>
      <left/>
      <right style="thin">
        <color theme="0" tint="-0.34998626667073579"/>
      </right>
      <top/>
      <bottom/>
      <diagonal/>
    </border>
    <border>
      <left/>
      <right style="thin">
        <color theme="0" tint="-0.34998626667073579"/>
      </right>
      <top style="thin">
        <color rgb="FF002060"/>
      </top>
      <bottom style="medium">
        <color rgb="FF002060"/>
      </bottom>
      <diagonal/>
    </border>
    <border>
      <left style="thin">
        <color theme="0" tint="-0.34998626667073579"/>
      </left>
      <right style="thin">
        <color theme="0" tint="-0.34998626667073579"/>
      </right>
      <top style="thin">
        <color rgb="FF002060"/>
      </top>
      <bottom style="medium">
        <color rgb="FF002060"/>
      </bottom>
      <diagonal/>
    </border>
    <border>
      <left/>
      <right style="thin">
        <color rgb="FF002060"/>
      </right>
      <top style="thin">
        <color rgb="FF002060"/>
      </top>
      <bottom style="medium">
        <color rgb="FF002060"/>
      </bottom>
      <diagonal/>
    </border>
    <border>
      <left/>
      <right/>
      <top style="thin">
        <color rgb="FF002060"/>
      </top>
      <bottom style="medium">
        <color rgb="FF002060"/>
      </bottom>
      <diagonal/>
    </border>
    <border>
      <left/>
      <right style="thin">
        <color rgb="FF002060"/>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left>
      <right style="thin">
        <color theme="1"/>
      </right>
      <top style="thin">
        <color indexed="64"/>
      </top>
      <bottom style="medium">
        <color indexed="64"/>
      </bottom>
      <diagonal/>
    </border>
    <border>
      <left style="thin">
        <color theme="1"/>
      </left>
      <right style="thin">
        <color theme="1"/>
      </right>
      <top style="thin">
        <color indexed="64"/>
      </top>
      <bottom/>
      <diagonal/>
    </border>
    <border>
      <left style="thin">
        <color theme="1"/>
      </left>
      <right style="thin">
        <color theme="1"/>
      </right>
      <top/>
      <bottom/>
      <diagonal/>
    </border>
  </borders>
  <cellStyleXfs count="47">
    <xf numFmtId="0" fontId="0" fillId="0" borderId="0"/>
    <xf numFmtId="43" fontId="1" fillId="0" borderId="0" applyFont="0" applyFill="0" applyBorder="0" applyAlignment="0" applyProtection="0"/>
    <xf numFmtId="0" fontId="8" fillId="0" borderId="0" applyNumberForma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1" fillId="0" borderId="0"/>
    <xf numFmtId="0" fontId="6"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1"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7" fillId="0" borderId="0"/>
    <xf numFmtId="0" fontId="1" fillId="0" borderId="0"/>
    <xf numFmtId="0" fontId="20" fillId="0" borderId="0"/>
    <xf numFmtId="0" fontId="20" fillId="0" borderId="0"/>
    <xf numFmtId="167" fontId="17" fillId="0" borderId="0"/>
    <xf numFmtId="0" fontId="17" fillId="0" borderId="0"/>
    <xf numFmtId="0" fontId="6" fillId="0" borderId="0"/>
    <xf numFmtId="0" fontId="20" fillId="0" borderId="0"/>
    <xf numFmtId="167" fontId="17" fillId="0" borderId="0"/>
    <xf numFmtId="0" fontId="17" fillId="0" borderId="0"/>
    <xf numFmtId="0" fontId="6" fillId="0" borderId="0"/>
    <xf numFmtId="0" fontId="6" fillId="0" borderId="0"/>
    <xf numFmtId="9" fontId="6" fillId="0" borderId="0" applyFont="0" applyFill="0" applyBorder="0" applyAlignment="0" applyProtection="0"/>
    <xf numFmtId="9" fontId="20" fillId="0" borderId="0" applyFont="0" applyFill="0" applyBorder="0" applyAlignment="0" applyProtection="0"/>
    <xf numFmtId="0" fontId="6" fillId="0" borderId="0">
      <alignment horizontal="left" vertical="center"/>
    </xf>
    <xf numFmtId="9" fontId="1" fillId="0" borderId="0" applyFont="0" applyFill="0" applyBorder="0" applyAlignment="0" applyProtection="0"/>
  </cellStyleXfs>
  <cellXfs count="409">
    <xf numFmtId="0" fontId="0" fillId="0" borderId="0" xfId="0"/>
    <xf numFmtId="0" fontId="6" fillId="2" borderId="0" xfId="0" applyFont="1" applyFill="1" applyAlignment="1">
      <alignment horizontal="left" indent="1"/>
    </xf>
    <xf numFmtId="0" fontId="0" fillId="2" borderId="0" xfId="0" applyFill="1" applyAlignment="1">
      <alignment horizontal="center"/>
    </xf>
    <xf numFmtId="0" fontId="4" fillId="2" borderId="0" xfId="0" applyFont="1" applyFill="1" applyAlignment="1">
      <alignment horizontal="center"/>
    </xf>
    <xf numFmtId="0" fontId="3" fillId="2" borderId="5" xfId="0" applyFont="1" applyFill="1" applyBorder="1" applyAlignment="1">
      <alignment horizontal="right" vertical="top" wrapText="1" indent="1"/>
    </xf>
    <xf numFmtId="0" fontId="3" fillId="2" borderId="3" xfId="0" applyFont="1" applyFill="1" applyBorder="1" applyAlignment="1">
      <alignment horizontal="right" vertical="top" wrapText="1" indent="2"/>
    </xf>
    <xf numFmtId="0" fontId="3" fillId="2" borderId="6" xfId="0" applyFont="1" applyFill="1" applyBorder="1" applyAlignment="1">
      <alignment horizontal="left" indent="1"/>
    </xf>
    <xf numFmtId="165" fontId="0" fillId="2" borderId="7" xfId="1" applyNumberFormat="1" applyFont="1" applyFill="1" applyBorder="1" applyAlignment="1">
      <alignment horizontal="right" indent="1"/>
    </xf>
    <xf numFmtId="165" fontId="0" fillId="2" borderId="0" xfId="0" applyNumberFormat="1" applyFill="1" applyAlignment="1">
      <alignment horizontal="right" indent="1"/>
    </xf>
    <xf numFmtId="165" fontId="0" fillId="2" borderId="0" xfId="1" applyNumberFormat="1" applyFont="1" applyFill="1" applyAlignment="1">
      <alignment horizontal="right" indent="1"/>
    </xf>
    <xf numFmtId="0" fontId="10"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xf numFmtId="0" fontId="3" fillId="2" borderId="3" xfId="0" applyFont="1" applyFill="1" applyBorder="1" applyAlignment="1">
      <alignment horizontal="right" vertical="top" wrapText="1" indent="1"/>
    </xf>
    <xf numFmtId="165" fontId="0" fillId="2" borderId="7" xfId="0" applyNumberFormat="1" applyFill="1" applyBorder="1" applyAlignment="1">
      <alignment horizontal="right" indent="1"/>
    </xf>
    <xf numFmtId="165" fontId="12" fillId="2" borderId="0" xfId="0" applyNumberFormat="1" applyFont="1" applyFill="1" applyAlignment="1">
      <alignment horizontal="right" indent="1"/>
    </xf>
    <xf numFmtId="0" fontId="3" fillId="2" borderId="19" xfId="0" applyFont="1" applyFill="1" applyBorder="1" applyAlignment="1">
      <alignment horizontal="right" vertical="top" wrapText="1" indent="1"/>
    </xf>
    <xf numFmtId="165" fontId="0" fillId="2" borderId="6" xfId="0" applyNumberFormat="1" applyFill="1" applyBorder="1" applyAlignment="1">
      <alignment horizontal="right" indent="1"/>
    </xf>
    <xf numFmtId="165" fontId="0" fillId="2" borderId="6" xfId="1" applyNumberFormat="1" applyFont="1" applyFill="1" applyBorder="1" applyAlignment="1">
      <alignment horizontal="right" indent="1"/>
    </xf>
    <xf numFmtId="0" fontId="0" fillId="2" borderId="0" xfId="0" applyFill="1" applyAlignment="1">
      <alignment horizontal="left" vertical="top"/>
    </xf>
    <xf numFmtId="0" fontId="3" fillId="2" borderId="0" xfId="0" applyFont="1" applyFill="1"/>
    <xf numFmtId="0" fontId="0" fillId="2" borderId="0" xfId="0" applyFill="1" applyAlignment="1">
      <alignment vertical="center"/>
    </xf>
    <xf numFmtId="0" fontId="2" fillId="2" borderId="0" xfId="0" applyFont="1" applyFill="1" applyAlignment="1">
      <alignment horizontal="left"/>
    </xf>
    <xf numFmtId="0" fontId="13" fillId="2" borderId="5" xfId="0" applyFont="1" applyFill="1" applyBorder="1" applyAlignment="1">
      <alignment horizontal="right" vertical="top" wrapText="1" indent="1"/>
    </xf>
    <xf numFmtId="0" fontId="13" fillId="2" borderId="19" xfId="0" applyFont="1" applyFill="1" applyBorder="1" applyAlignment="1">
      <alignment horizontal="right" vertical="top" wrapText="1" indent="1"/>
    </xf>
    <xf numFmtId="165" fontId="12" fillId="2" borderId="7" xfId="0" applyNumberFormat="1" applyFont="1" applyFill="1" applyBorder="1" applyAlignment="1">
      <alignment horizontal="right" indent="1"/>
    </xf>
    <xf numFmtId="165" fontId="12" fillId="2" borderId="6" xfId="0" applyNumberFormat="1" applyFont="1" applyFill="1" applyBorder="1" applyAlignment="1">
      <alignment horizontal="right" indent="1"/>
    </xf>
    <xf numFmtId="165" fontId="12" fillId="2" borderId="7" xfId="1" applyNumberFormat="1" applyFont="1" applyFill="1" applyBorder="1" applyAlignment="1">
      <alignment horizontal="right" indent="1"/>
    </xf>
    <xf numFmtId="165" fontId="12" fillId="2" borderId="6" xfId="1" applyNumberFormat="1" applyFont="1" applyFill="1" applyBorder="1" applyAlignment="1">
      <alignment horizontal="right" indent="1"/>
    </xf>
    <xf numFmtId="165" fontId="12" fillId="2" borderId="0" xfId="1" applyNumberFormat="1" applyFont="1" applyFill="1" applyAlignment="1">
      <alignment horizontal="right" indent="1"/>
    </xf>
    <xf numFmtId="165" fontId="12" fillId="2" borderId="21" xfId="1" applyNumberFormat="1" applyFont="1" applyFill="1" applyBorder="1" applyAlignment="1">
      <alignment horizontal="right" indent="1"/>
    </xf>
    <xf numFmtId="164" fontId="0" fillId="2" borderId="0" xfId="0" applyNumberFormat="1" applyFill="1" applyAlignment="1">
      <alignment horizontal="right" indent="1"/>
    </xf>
    <xf numFmtId="0" fontId="21" fillId="2" borderId="0" xfId="0" applyFont="1" applyFill="1" applyAlignment="1">
      <alignment horizontal="left" vertical="center"/>
    </xf>
    <xf numFmtId="0" fontId="10" fillId="2" borderId="0" xfId="0" applyFont="1" applyFill="1"/>
    <xf numFmtId="0" fontId="27" fillId="2" borderId="0" xfId="0" applyFont="1" applyFill="1" applyAlignment="1">
      <alignment horizontal="center"/>
    </xf>
    <xf numFmtId="0" fontId="3" fillId="2" borderId="6" xfId="0" applyFont="1" applyFill="1" applyBorder="1" applyAlignment="1">
      <alignment horizontal="left" vertical="center" indent="1"/>
    </xf>
    <xf numFmtId="0" fontId="3" fillId="2" borderId="0" xfId="0" applyFont="1" applyFill="1" applyAlignment="1">
      <alignment horizontal="left" vertical="center" indent="1"/>
    </xf>
    <xf numFmtId="0" fontId="27" fillId="2" borderId="0" xfId="0" applyFont="1" applyFill="1" applyAlignment="1">
      <alignment horizontal="center" vertical="center"/>
    </xf>
    <xf numFmtId="0" fontId="2" fillId="2" borderId="0" xfId="0" applyFont="1" applyFill="1"/>
    <xf numFmtId="165" fontId="2" fillId="2" borderId="0" xfId="0" applyNumberFormat="1" applyFont="1" applyFill="1"/>
    <xf numFmtId="0" fontId="13" fillId="2" borderId="0" xfId="0" applyFont="1" applyFill="1" applyAlignment="1">
      <alignment horizontal="left" vertical="center" indent="1"/>
    </xf>
    <xf numFmtId="0" fontId="4" fillId="2" borderId="0" xfId="0" applyFont="1" applyFill="1"/>
    <xf numFmtId="9" fontId="10" fillId="2" borderId="0" xfId="46" applyFont="1" applyFill="1" applyAlignment="1">
      <alignment horizontal="center" vertical="center"/>
    </xf>
    <xf numFmtId="165" fontId="0" fillId="2" borderId="0" xfId="0" applyNumberFormat="1" applyFill="1" applyAlignment="1">
      <alignment horizontal="center"/>
    </xf>
    <xf numFmtId="0" fontId="31" fillId="3" borderId="23" xfId="0" applyFont="1" applyFill="1" applyBorder="1" applyAlignment="1">
      <alignment horizontal="left" vertical="center" wrapText="1" indent="1"/>
    </xf>
    <xf numFmtId="0" fontId="30" fillId="3" borderId="23" xfId="0" applyFont="1" applyFill="1" applyBorder="1" applyAlignment="1">
      <alignment horizontal="right" vertical="center" wrapText="1" indent="1"/>
    </xf>
    <xf numFmtId="0" fontId="30" fillId="3" borderId="24" xfId="0" applyFont="1" applyFill="1" applyBorder="1" applyAlignment="1">
      <alignment horizontal="right" vertical="center" wrapText="1" indent="1"/>
    </xf>
    <xf numFmtId="0" fontId="30" fillId="3" borderId="0" xfId="0" applyFont="1" applyFill="1" applyAlignment="1">
      <alignment horizontal="right" vertical="center" wrapText="1" indent="1"/>
    </xf>
    <xf numFmtId="0" fontId="30" fillId="3" borderId="25" xfId="0" applyFont="1" applyFill="1" applyBorder="1" applyAlignment="1">
      <alignment horizontal="right" vertical="center" wrapText="1" indent="1"/>
    </xf>
    <xf numFmtId="0" fontId="12" fillId="2" borderId="26" xfId="0" applyFont="1" applyFill="1" applyBorder="1" applyAlignment="1">
      <alignment horizontal="left" vertical="center" indent="1"/>
    </xf>
    <xf numFmtId="168" fontId="12" fillId="2" borderId="27" xfId="1" applyNumberFormat="1" applyFont="1" applyFill="1" applyBorder="1" applyAlignment="1">
      <alignment horizontal="left" vertical="top" wrapText="1" indent="1"/>
    </xf>
    <xf numFmtId="168" fontId="12" fillId="2" borderId="0" xfId="1" applyNumberFormat="1" applyFont="1" applyFill="1" applyAlignment="1">
      <alignment horizontal="left" vertical="top" wrapText="1" indent="1"/>
    </xf>
    <xf numFmtId="0" fontId="0" fillId="2" borderId="26" xfId="0" applyFill="1" applyBorder="1" applyAlignment="1">
      <alignment horizontal="left" indent="1"/>
    </xf>
    <xf numFmtId="168" fontId="1" fillId="2" borderId="27" xfId="1" applyNumberFormat="1" applyFill="1" applyBorder="1"/>
    <xf numFmtId="168" fontId="1" fillId="2" borderId="28" xfId="1" quotePrefix="1" applyNumberFormat="1" applyFill="1" applyBorder="1"/>
    <xf numFmtId="168" fontId="1" fillId="2" borderId="29" xfId="1" quotePrefix="1" applyNumberFormat="1" applyFill="1" applyBorder="1"/>
    <xf numFmtId="168" fontId="12" fillId="2" borderId="31" xfId="1" applyNumberFormat="1" applyFont="1" applyFill="1" applyBorder="1" applyAlignment="1">
      <alignment horizontal="left" vertical="top" wrapText="1" indent="1"/>
    </xf>
    <xf numFmtId="0" fontId="0" fillId="2" borderId="30" xfId="0" applyFill="1" applyBorder="1" applyAlignment="1">
      <alignment horizontal="left" indent="1"/>
    </xf>
    <xf numFmtId="168" fontId="0" fillId="2" borderId="22" xfId="1" applyNumberFormat="1" applyFont="1" applyFill="1" applyBorder="1" applyAlignment="1">
      <alignment horizontal="right"/>
    </xf>
    <xf numFmtId="168" fontId="0" fillId="2" borderId="21" xfId="1" applyNumberFormat="1" applyFont="1" applyFill="1" applyBorder="1" applyAlignment="1">
      <alignment horizontal="right"/>
    </xf>
    <xf numFmtId="168" fontId="0" fillId="2" borderId="0" xfId="0" applyNumberFormat="1" applyFill="1" applyAlignment="1">
      <alignment horizontal="center"/>
    </xf>
    <xf numFmtId="168" fontId="0" fillId="2" borderId="21" xfId="1" applyNumberFormat="1" applyFont="1" applyFill="1" applyBorder="1" applyAlignment="1">
      <alignment horizontal="right" indent="1"/>
    </xf>
    <xf numFmtId="168" fontId="0" fillId="2" borderId="0" xfId="1" applyNumberFormat="1" applyFont="1" applyFill="1" applyAlignment="1">
      <alignment horizontal="right" indent="1"/>
    </xf>
    <xf numFmtId="168" fontId="12" fillId="2" borderId="21" xfId="1" applyNumberFormat="1" applyFont="1" applyFill="1" applyBorder="1" applyAlignment="1">
      <alignment horizontal="right" indent="1"/>
    </xf>
    <xf numFmtId="165" fontId="2" fillId="2" borderId="0" xfId="0" applyNumberFormat="1" applyFont="1" applyFill="1" applyAlignment="1">
      <alignment horizontal="center"/>
    </xf>
    <xf numFmtId="168" fontId="0" fillId="2" borderId="0" xfId="1" applyNumberFormat="1" applyFont="1" applyFill="1"/>
    <xf numFmtId="2" fontId="2" fillId="2" borderId="0" xfId="0" applyNumberFormat="1" applyFont="1" applyFill="1"/>
    <xf numFmtId="2" fontId="2" fillId="2" borderId="0" xfId="0" applyNumberFormat="1" applyFont="1" applyFill="1" applyAlignment="1">
      <alignment horizontal="center"/>
    </xf>
    <xf numFmtId="9" fontId="0" fillId="2" borderId="0" xfId="46" applyFont="1" applyFill="1" applyAlignment="1">
      <alignment horizontal="center"/>
    </xf>
    <xf numFmtId="0" fontId="8" fillId="0" borderId="0" xfId="2" applyAlignment="1">
      <alignment horizontal="left" indent="1"/>
    </xf>
    <xf numFmtId="0" fontId="3" fillId="2" borderId="2" xfId="0" applyFont="1" applyFill="1" applyBorder="1" applyAlignment="1">
      <alignment horizontal="right" vertical="top" wrapText="1" indent="1"/>
    </xf>
    <xf numFmtId="0" fontId="0" fillId="2" borderId="32" xfId="0" applyFill="1" applyBorder="1" applyAlignment="1">
      <alignment horizontal="left" indent="1"/>
    </xf>
    <xf numFmtId="0" fontId="10" fillId="2" borderId="0" xfId="0" applyFont="1" applyFill="1" applyAlignment="1">
      <alignment horizontal="left" vertical="center"/>
    </xf>
    <xf numFmtId="0" fontId="13" fillId="2" borderId="6" xfId="0" applyFont="1" applyFill="1" applyBorder="1" applyAlignment="1">
      <alignment horizontal="left" vertical="center" indent="1"/>
    </xf>
    <xf numFmtId="0" fontId="13" fillId="2" borderId="6" xfId="0" applyFont="1" applyFill="1" applyBorder="1" applyAlignment="1">
      <alignment horizontal="left" indent="1"/>
    </xf>
    <xf numFmtId="168" fontId="16" fillId="2" borderId="21" xfId="1" applyNumberFormat="1" applyFont="1" applyFill="1" applyBorder="1" applyAlignment="1">
      <alignment horizontal="right" indent="1"/>
    </xf>
    <xf numFmtId="165" fontId="16" fillId="2" borderId="0" xfId="0" applyNumberFormat="1" applyFont="1" applyFill="1" applyAlignment="1">
      <alignment horizontal="right" indent="1"/>
    </xf>
    <xf numFmtId="168" fontId="16" fillId="2" borderId="6" xfId="1" applyNumberFormat="1" applyFont="1" applyFill="1" applyBorder="1" applyAlignment="1">
      <alignment horizontal="right" indent="1"/>
    </xf>
    <xf numFmtId="168" fontId="12" fillId="2" borderId="6" xfId="1" applyNumberFormat="1" applyFont="1" applyFill="1" applyBorder="1" applyAlignment="1">
      <alignment horizontal="right" indent="1"/>
    </xf>
    <xf numFmtId="168" fontId="0" fillId="2" borderId="0" xfId="1" applyNumberFormat="1" applyFont="1" applyFill="1" applyAlignment="1">
      <alignment horizontal="right"/>
    </xf>
    <xf numFmtId="165" fontId="16" fillId="2" borderId="6" xfId="1" applyNumberFormat="1" applyFont="1" applyFill="1" applyBorder="1" applyAlignment="1">
      <alignment horizontal="right" indent="1"/>
    </xf>
    <xf numFmtId="165" fontId="16" fillId="2" borderId="0" xfId="1" applyNumberFormat="1" applyFont="1" applyFill="1" applyAlignment="1">
      <alignment horizontal="right" indent="1"/>
    </xf>
    <xf numFmtId="165" fontId="16" fillId="2" borderId="6" xfId="0" applyNumberFormat="1" applyFont="1" applyFill="1" applyBorder="1" applyAlignment="1">
      <alignment horizontal="right" indent="1"/>
    </xf>
    <xf numFmtId="9" fontId="0" fillId="2" borderId="0" xfId="46" applyFont="1" applyFill="1"/>
    <xf numFmtId="0" fontId="3" fillId="2" borderId="12" xfId="0" applyFont="1" applyFill="1" applyBorder="1" applyAlignment="1">
      <alignment horizontal="left" vertical="center" indent="1"/>
    </xf>
    <xf numFmtId="0" fontId="0" fillId="2" borderId="15" xfId="0" applyFill="1" applyBorder="1"/>
    <xf numFmtId="165" fontId="12" fillId="2" borderId="21" xfId="0" applyNumberFormat="1" applyFont="1" applyFill="1" applyBorder="1" applyAlignment="1">
      <alignment horizontal="right" indent="1"/>
    </xf>
    <xf numFmtId="168" fontId="16" fillId="2" borderId="7" xfId="1" applyNumberFormat="1" applyFont="1" applyFill="1" applyBorder="1" applyAlignment="1">
      <alignment horizontal="right" indent="1"/>
    </xf>
    <xf numFmtId="168" fontId="12" fillId="2" borderId="7" xfId="1" applyNumberFormat="1" applyFont="1" applyFill="1" applyBorder="1" applyAlignment="1">
      <alignment horizontal="right" indent="1"/>
    </xf>
    <xf numFmtId="168" fontId="12" fillId="2" borderId="0" xfId="1" applyNumberFormat="1" applyFont="1" applyFill="1" applyAlignment="1">
      <alignment horizontal="right" indent="1"/>
    </xf>
    <xf numFmtId="9" fontId="0" fillId="2" borderId="0" xfId="46" applyFont="1" applyFill="1" applyAlignment="1">
      <alignment horizontal="center" vertical="center"/>
    </xf>
    <xf numFmtId="165" fontId="16" fillId="2" borderId="21" xfId="1" applyNumberFormat="1" applyFont="1" applyFill="1" applyBorder="1" applyAlignment="1">
      <alignment horizontal="right" indent="1"/>
    </xf>
    <xf numFmtId="165" fontId="16" fillId="2" borderId="7" xfId="1" applyNumberFormat="1" applyFont="1" applyFill="1" applyBorder="1" applyAlignment="1">
      <alignment horizontal="right" indent="1"/>
    </xf>
    <xf numFmtId="165" fontId="16" fillId="4" borderId="17" xfId="1" applyNumberFormat="1" applyFont="1" applyFill="1" applyBorder="1" applyAlignment="1">
      <alignment horizontal="right" indent="1"/>
    </xf>
    <xf numFmtId="165" fontId="16" fillId="4" borderId="1" xfId="1" applyNumberFormat="1" applyFont="1" applyFill="1" applyBorder="1" applyAlignment="1">
      <alignment horizontal="right" indent="1"/>
    </xf>
    <xf numFmtId="165" fontId="16" fillId="4" borderId="22" xfId="1" applyNumberFormat="1" applyFont="1" applyFill="1" applyBorder="1" applyAlignment="1">
      <alignment horizontal="right" indent="1"/>
    </xf>
    <xf numFmtId="165" fontId="16" fillId="4" borderId="0" xfId="1" applyNumberFormat="1" applyFont="1" applyFill="1" applyAlignment="1">
      <alignment horizontal="right" indent="1"/>
    </xf>
    <xf numFmtId="165" fontId="16" fillId="4" borderId="1" xfId="0" applyNumberFormat="1" applyFont="1" applyFill="1" applyBorder="1" applyAlignment="1">
      <alignment horizontal="right" indent="1"/>
    </xf>
    <xf numFmtId="165" fontId="16" fillId="4" borderId="16" xfId="1" applyNumberFormat="1" applyFont="1" applyFill="1" applyBorder="1" applyAlignment="1">
      <alignment horizontal="right" indent="1"/>
    </xf>
    <xf numFmtId="165" fontId="16" fillId="4" borderId="21" xfId="1" applyNumberFormat="1" applyFont="1" applyFill="1" applyBorder="1" applyAlignment="1">
      <alignment horizontal="right" indent="1"/>
    </xf>
    <xf numFmtId="165" fontId="16" fillId="4" borderId="0" xfId="0" applyNumberFormat="1" applyFont="1" applyFill="1" applyAlignment="1">
      <alignment horizontal="right" indent="1"/>
    </xf>
    <xf numFmtId="0" fontId="3" fillId="2" borderId="0" xfId="0" applyFont="1" applyFill="1" applyAlignment="1">
      <alignment horizontal="left" vertical="center" wrapText="1"/>
    </xf>
    <xf numFmtId="0" fontId="8" fillId="2" borderId="0" xfId="2" applyFill="1" applyAlignment="1">
      <alignment horizontal="left" indent="1"/>
    </xf>
    <xf numFmtId="0" fontId="22" fillId="2" borderId="0" xfId="0" applyFont="1" applyFill="1" applyAlignment="1">
      <alignment vertical="center" wrapText="1"/>
    </xf>
    <xf numFmtId="0" fontId="10" fillId="2" borderId="0" xfId="0" applyFont="1" applyFill="1" applyAlignment="1">
      <alignment horizontal="left" vertical="center" wrapText="1"/>
    </xf>
    <xf numFmtId="0" fontId="22" fillId="2" borderId="0" xfId="0" applyFont="1" applyFill="1" applyAlignment="1">
      <alignment horizontal="left" vertical="center" wrapText="1"/>
    </xf>
    <xf numFmtId="0" fontId="3" fillId="2" borderId="0" xfId="0" applyFont="1" applyFill="1" applyAlignment="1">
      <alignment horizontal="center"/>
    </xf>
    <xf numFmtId="0" fontId="10" fillId="2" borderId="0" xfId="0" applyFont="1" applyFill="1" applyAlignment="1">
      <alignment vertical="center"/>
    </xf>
    <xf numFmtId="0" fontId="10" fillId="2" borderId="0" xfId="0" applyFont="1" applyFill="1" applyAlignment="1">
      <alignment vertical="center" wrapText="1"/>
    </xf>
    <xf numFmtId="0" fontId="10" fillId="2" borderId="0" xfId="0" applyFont="1" applyFill="1" applyAlignment="1">
      <alignment horizontal="left"/>
    </xf>
    <xf numFmtId="0" fontId="7" fillId="2" borderId="0" xfId="0" applyFont="1" applyFill="1"/>
    <xf numFmtId="0" fontId="26" fillId="2" borderId="0" xfId="0" applyFont="1" applyFill="1"/>
    <xf numFmtId="0" fontId="8" fillId="2" borderId="0" xfId="2" applyFill="1"/>
    <xf numFmtId="0" fontId="5" fillId="2" borderId="0" xfId="0" applyFont="1" applyFill="1" applyAlignment="1">
      <alignment horizontal="center"/>
    </xf>
    <xf numFmtId="0" fontId="11" fillId="2" borderId="0" xfId="0" applyFont="1" applyFill="1" applyAlignment="1">
      <alignment horizontal="left" vertical="center" readingOrder="1"/>
    </xf>
    <xf numFmtId="0" fontId="12" fillId="2" borderId="0" xfId="0" applyFont="1" applyFill="1"/>
    <xf numFmtId="0" fontId="0" fillId="2" borderId="0" xfId="0" applyFill="1" applyAlignment="1">
      <alignment horizontal="left" vertical="top" indent="4"/>
    </xf>
    <xf numFmtId="165" fontId="0" fillId="2" borderId="7" xfId="0" applyNumberFormat="1" applyFill="1" applyBorder="1" applyAlignment="1">
      <alignment horizontal="right" vertical="center" indent="1"/>
    </xf>
    <xf numFmtId="0" fontId="12" fillId="2" borderId="0" xfId="0" applyFont="1" applyFill="1" applyAlignment="1">
      <alignment wrapText="1"/>
    </xf>
    <xf numFmtId="168" fontId="0" fillId="2" borderId="22" xfId="1" applyNumberFormat="1" applyFont="1" applyFill="1" applyBorder="1"/>
    <xf numFmtId="168" fontId="0" fillId="2" borderId="16" xfId="1" applyNumberFormat="1" applyFont="1" applyFill="1" applyBorder="1"/>
    <xf numFmtId="168" fontId="0" fillId="2" borderId="0" xfId="0" applyNumberFormat="1" applyFill="1"/>
    <xf numFmtId="168" fontId="0" fillId="2" borderId="21" xfId="1" applyNumberFormat="1" applyFont="1" applyFill="1" applyBorder="1"/>
    <xf numFmtId="0" fontId="11" fillId="2" borderId="0" xfId="0" applyFont="1" applyFill="1" applyAlignment="1">
      <alignment horizontal="left" vertical="center" indent="6" readingOrder="1"/>
    </xf>
    <xf numFmtId="0" fontId="32" fillId="2" borderId="0" xfId="0" applyFont="1" applyFill="1"/>
    <xf numFmtId="165" fontId="32" fillId="2" borderId="0" xfId="0" applyNumberFormat="1" applyFont="1" applyFill="1"/>
    <xf numFmtId="168" fontId="32" fillId="2" borderId="0" xfId="1" applyNumberFormat="1" applyFont="1" applyFill="1"/>
    <xf numFmtId="0" fontId="12" fillId="2" borderId="0" xfId="0" applyFont="1" applyFill="1" applyAlignment="1">
      <alignment horizontal="left" wrapText="1"/>
    </xf>
    <xf numFmtId="169" fontId="32" fillId="2" borderId="0" xfId="46" applyNumberFormat="1" applyFont="1" applyFill="1"/>
    <xf numFmtId="0" fontId="15" fillId="4" borderId="6" xfId="0" applyFont="1" applyFill="1" applyBorder="1" applyAlignment="1">
      <alignment horizontal="left" indent="1"/>
    </xf>
    <xf numFmtId="168" fontId="16" fillId="4" borderId="21" xfId="1" applyNumberFormat="1" applyFont="1" applyFill="1" applyBorder="1" applyAlignment="1">
      <alignment horizontal="right" indent="1"/>
    </xf>
    <xf numFmtId="168" fontId="16" fillId="4" borderId="0" xfId="1" applyNumberFormat="1" applyFont="1" applyFill="1" applyAlignment="1">
      <alignment horizontal="right" indent="1"/>
    </xf>
    <xf numFmtId="0" fontId="15" fillId="4" borderId="15" xfId="0" applyFont="1" applyFill="1" applyBorder="1" applyAlignment="1">
      <alignment horizontal="right" vertical="top" wrapText="1" indent="1"/>
    </xf>
    <xf numFmtId="0" fontId="15" fillId="4" borderId="6" xfId="0" applyFont="1" applyFill="1" applyBorder="1" applyAlignment="1">
      <alignment horizontal="left" vertical="center" indent="1"/>
    </xf>
    <xf numFmtId="0" fontId="13" fillId="4" borderId="6" xfId="0" applyFont="1" applyFill="1" applyBorder="1" applyAlignment="1">
      <alignment horizontal="left" indent="1"/>
    </xf>
    <xf numFmtId="0" fontId="15" fillId="4" borderId="4" xfId="0" applyFont="1" applyFill="1" applyBorder="1" applyAlignment="1">
      <alignment horizontal="right" vertical="center" indent="1"/>
    </xf>
    <xf numFmtId="0" fontId="15" fillId="4" borderId="20" xfId="0" applyFont="1" applyFill="1" applyBorder="1" applyAlignment="1">
      <alignment horizontal="right" vertical="center" wrapText="1" indent="1"/>
    </xf>
    <xf numFmtId="0" fontId="15" fillId="4" borderId="5" xfId="0" applyFont="1" applyFill="1" applyBorder="1" applyAlignment="1">
      <alignment horizontal="right" vertical="center" wrapText="1" indent="1"/>
    </xf>
    <xf numFmtId="0" fontId="15" fillId="4" borderId="2" xfId="0" applyFont="1" applyFill="1" applyBorder="1" applyAlignment="1">
      <alignment horizontal="center" vertical="center" wrapText="1"/>
    </xf>
    <xf numFmtId="168" fontId="16" fillId="4" borderId="6" xfId="1" applyNumberFormat="1" applyFont="1" applyFill="1" applyBorder="1" applyAlignment="1">
      <alignment horizontal="right" indent="1"/>
    </xf>
    <xf numFmtId="168" fontId="16" fillId="4" borderId="7" xfId="1" applyNumberFormat="1" applyFont="1" applyFill="1" applyBorder="1" applyAlignment="1">
      <alignment horizontal="right" indent="1"/>
    </xf>
    <xf numFmtId="168" fontId="12" fillId="4" borderId="7" xfId="1" applyNumberFormat="1" applyFont="1" applyFill="1" applyBorder="1" applyAlignment="1">
      <alignment horizontal="right" indent="1"/>
    </xf>
    <xf numFmtId="168" fontId="12" fillId="4" borderId="21" xfId="1" applyNumberFormat="1" applyFont="1" applyFill="1" applyBorder="1" applyAlignment="1">
      <alignment horizontal="right" indent="1"/>
    </xf>
    <xf numFmtId="168" fontId="16" fillId="2" borderId="0" xfId="1" applyNumberFormat="1" applyFont="1" applyFill="1" applyAlignment="1">
      <alignment horizontal="right" indent="1"/>
    </xf>
    <xf numFmtId="0" fontId="28" fillId="2" borderId="0" xfId="0" applyFont="1" applyFill="1"/>
    <xf numFmtId="0" fontId="15" fillId="2" borderId="2" xfId="0" applyFont="1" applyFill="1" applyBorder="1" applyAlignment="1">
      <alignment horizontal="right" vertical="center" wrapText="1" indent="1"/>
    </xf>
    <xf numFmtId="0" fontId="15" fillId="2" borderId="5" xfId="0" applyFont="1" applyFill="1" applyBorder="1" applyAlignment="1">
      <alignment horizontal="right" vertical="center" indent="1"/>
    </xf>
    <xf numFmtId="0" fontId="15" fillId="2" borderId="3" xfId="0" applyFont="1" applyFill="1" applyBorder="1" applyAlignment="1">
      <alignment horizontal="right" vertical="center" wrapText="1" indent="2"/>
    </xf>
    <xf numFmtId="165" fontId="0" fillId="2" borderId="21" xfId="0" applyNumberFormat="1" applyFill="1" applyBorder="1" applyAlignment="1">
      <alignment horizontal="right" vertical="center" indent="1"/>
    </xf>
    <xf numFmtId="165" fontId="0" fillId="2" borderId="21" xfId="1" applyNumberFormat="1" applyFont="1" applyFill="1" applyBorder="1" applyAlignment="1">
      <alignment horizontal="right" vertical="center" indent="1"/>
    </xf>
    <xf numFmtId="0" fontId="3" fillId="2" borderId="15" xfId="0" applyFont="1" applyFill="1" applyBorder="1"/>
    <xf numFmtId="0" fontId="15" fillId="2" borderId="19" xfId="0" applyFont="1" applyFill="1" applyBorder="1" applyAlignment="1">
      <alignment horizontal="right" vertical="center" wrapText="1" indent="1"/>
    </xf>
    <xf numFmtId="0" fontId="15" fillId="2" borderId="0" xfId="0" applyFont="1" applyFill="1" applyAlignment="1">
      <alignment horizontal="right" vertical="center" wrapText="1" indent="1"/>
    </xf>
    <xf numFmtId="0" fontId="15" fillId="2" borderId="3" xfId="0" applyFont="1" applyFill="1" applyBorder="1" applyAlignment="1">
      <alignment horizontal="right" vertical="center" wrapText="1" indent="1"/>
    </xf>
    <xf numFmtId="0" fontId="15" fillId="2" borderId="1" xfId="0" applyFont="1" applyFill="1" applyBorder="1" applyAlignment="1">
      <alignment horizontal="left" vertical="center" indent="1"/>
    </xf>
    <xf numFmtId="165" fontId="16" fillId="2" borderId="1" xfId="1" applyNumberFormat="1" applyFont="1" applyFill="1" applyBorder="1" applyAlignment="1">
      <alignment horizontal="right" indent="1"/>
    </xf>
    <xf numFmtId="165" fontId="16" fillId="2" borderId="22" xfId="1" applyNumberFormat="1" applyFont="1" applyFill="1" applyBorder="1" applyAlignment="1">
      <alignment horizontal="right" indent="1"/>
    </xf>
    <xf numFmtId="165" fontId="16" fillId="2" borderId="1" xfId="0" applyNumberFormat="1" applyFont="1" applyFill="1" applyBorder="1" applyAlignment="1">
      <alignment horizontal="right" indent="1"/>
    </xf>
    <xf numFmtId="165" fontId="16" fillId="2" borderId="16" xfId="1" applyNumberFormat="1" applyFont="1" applyFill="1" applyBorder="1" applyAlignment="1">
      <alignment horizontal="right" indent="1"/>
    </xf>
    <xf numFmtId="0" fontId="15" fillId="2" borderId="6" xfId="0" applyFont="1" applyFill="1" applyBorder="1" applyAlignment="1">
      <alignment horizontal="left" vertical="center" indent="1"/>
    </xf>
    <xf numFmtId="0" fontId="12" fillId="2" borderId="0" xfId="0" applyFont="1" applyFill="1" applyAlignment="1">
      <alignment horizontal="center"/>
    </xf>
    <xf numFmtId="170" fontId="2" fillId="2" borderId="0" xfId="0" applyNumberFormat="1" applyFont="1" applyFill="1"/>
    <xf numFmtId="0" fontId="15" fillId="4" borderId="4" xfId="0" applyFont="1" applyFill="1" applyBorder="1" applyAlignment="1">
      <alignment horizontal="right" vertical="center" wrapText="1" indent="1"/>
    </xf>
    <xf numFmtId="0" fontId="15" fillId="4" borderId="19" xfId="0" applyFont="1" applyFill="1" applyBorder="1" applyAlignment="1">
      <alignment horizontal="right" vertical="center" wrapText="1" indent="1"/>
    </xf>
    <xf numFmtId="0" fontId="15" fillId="4" borderId="0" xfId="0" applyFont="1" applyFill="1" applyAlignment="1">
      <alignment horizontal="right" vertical="center" wrapText="1" indent="1"/>
    </xf>
    <xf numFmtId="0" fontId="15" fillId="4" borderId="15" xfId="0" applyFont="1" applyFill="1" applyBorder="1" applyAlignment="1">
      <alignment horizontal="right" vertical="center" wrapText="1" indent="1"/>
    </xf>
    <xf numFmtId="165" fontId="16" fillId="2" borderId="17" xfId="1" applyNumberFormat="1" applyFont="1" applyFill="1" applyBorder="1" applyAlignment="1">
      <alignment horizontal="right" indent="1"/>
    </xf>
    <xf numFmtId="9" fontId="21" fillId="2" borderId="0" xfId="46" applyFont="1" applyFill="1" applyAlignment="1">
      <alignment horizontal="left" vertical="center"/>
    </xf>
    <xf numFmtId="0" fontId="15" fillId="4" borderId="20" xfId="0" applyFont="1" applyFill="1" applyBorder="1" applyAlignment="1">
      <alignment horizontal="center" vertical="center"/>
    </xf>
    <xf numFmtId="0" fontId="15" fillId="4" borderId="20" xfId="0" applyFont="1" applyFill="1" applyBorder="1" applyAlignment="1">
      <alignment horizontal="center" vertical="center" wrapText="1"/>
    </xf>
    <xf numFmtId="0" fontId="15" fillId="4" borderId="2" xfId="0" applyFont="1" applyFill="1" applyBorder="1" applyAlignment="1">
      <alignment horizontal="center" vertical="top" wrapText="1"/>
    </xf>
    <xf numFmtId="0" fontId="15" fillId="4" borderId="3" xfId="0" applyFont="1" applyFill="1" applyBorder="1" applyAlignment="1">
      <alignment horizontal="center" vertical="top" wrapText="1"/>
    </xf>
    <xf numFmtId="0" fontId="3" fillId="2" borderId="34" xfId="0" applyFont="1" applyFill="1" applyBorder="1" applyAlignment="1">
      <alignment horizontal="left" vertical="center" indent="1"/>
    </xf>
    <xf numFmtId="165" fontId="0" fillId="2" borderId="34" xfId="1" applyNumberFormat="1" applyFont="1" applyFill="1" applyBorder="1" applyAlignment="1">
      <alignment horizontal="right" vertical="center" indent="1"/>
    </xf>
    <xf numFmtId="165" fontId="0" fillId="2" borderId="9" xfId="0" applyNumberFormat="1" applyFill="1" applyBorder="1" applyAlignment="1">
      <alignment horizontal="right" vertical="center" indent="1"/>
    </xf>
    <xf numFmtId="0" fontId="15" fillId="4" borderId="5" xfId="0" applyFont="1" applyFill="1" applyBorder="1" applyAlignment="1">
      <alignment horizontal="center" vertical="top" wrapText="1"/>
    </xf>
    <xf numFmtId="168" fontId="16" fillId="4" borderId="17" xfId="1" applyNumberFormat="1" applyFont="1" applyFill="1" applyBorder="1" applyAlignment="1">
      <alignment horizontal="right" indent="1"/>
    </xf>
    <xf numFmtId="168" fontId="0" fillId="2" borderId="7" xfId="1" applyNumberFormat="1" applyFont="1" applyFill="1" applyBorder="1" applyAlignment="1">
      <alignment horizontal="right" indent="1"/>
    </xf>
    <xf numFmtId="0" fontId="15" fillId="4" borderId="17" xfId="0" applyFont="1" applyFill="1" applyBorder="1" applyAlignment="1">
      <alignment horizontal="center" vertical="top" wrapText="1"/>
    </xf>
    <xf numFmtId="168" fontId="16" fillId="4" borderId="16" xfId="1" applyNumberFormat="1" applyFont="1" applyFill="1" applyBorder="1" applyAlignment="1">
      <alignment horizontal="right" indent="1"/>
    </xf>
    <xf numFmtId="165" fontId="0" fillId="2" borderId="21" xfId="0" applyNumberFormat="1" applyFill="1" applyBorder="1" applyAlignment="1">
      <alignment horizontal="right" indent="1"/>
    </xf>
    <xf numFmtId="164" fontId="0" fillId="2" borderId="17" xfId="0" applyNumberFormat="1" applyFill="1" applyBorder="1" applyAlignment="1">
      <alignment horizontal="right" indent="1"/>
    </xf>
    <xf numFmtId="168" fontId="0" fillId="2" borderId="6" xfId="1" applyNumberFormat="1" applyFont="1" applyFill="1" applyBorder="1"/>
    <xf numFmtId="165" fontId="16" fillId="2" borderId="21" xfId="0" applyNumberFormat="1" applyFont="1" applyFill="1" applyBorder="1" applyAlignment="1">
      <alignment horizontal="right" indent="1"/>
    </xf>
    <xf numFmtId="165" fontId="16" fillId="4" borderId="7" xfId="1" applyNumberFormat="1" applyFont="1" applyFill="1" applyBorder="1" applyAlignment="1">
      <alignment horizontal="right" indent="1"/>
    </xf>
    <xf numFmtId="165" fontId="16" fillId="4" borderId="6" xfId="0" applyNumberFormat="1" applyFont="1" applyFill="1" applyBorder="1" applyAlignment="1">
      <alignment horizontal="right" indent="1"/>
    </xf>
    <xf numFmtId="0" fontId="22" fillId="2" borderId="0" xfId="0" applyFont="1" applyFill="1" applyAlignment="1">
      <alignment vertical="center"/>
    </xf>
    <xf numFmtId="0" fontId="3" fillId="2" borderId="0" xfId="0" applyFont="1" applyFill="1" applyAlignment="1">
      <alignment vertical="center" wrapText="1"/>
    </xf>
    <xf numFmtId="0" fontId="3" fillId="0" borderId="0" xfId="0" applyFont="1" applyAlignment="1">
      <alignment horizontal="left" vertical="center" wrapText="1"/>
    </xf>
    <xf numFmtId="0" fontId="5" fillId="0" borderId="0" xfId="0" applyFont="1" applyAlignment="1">
      <alignment horizontal="center"/>
    </xf>
    <xf numFmtId="0" fontId="6" fillId="0" borderId="0" xfId="0" applyFont="1" applyAlignment="1">
      <alignment horizontal="left" indent="1"/>
    </xf>
    <xf numFmtId="0" fontId="5" fillId="0" borderId="0" xfId="0" applyFont="1"/>
    <xf numFmtId="0" fontId="7" fillId="0" borderId="0" xfId="0" applyFont="1"/>
    <xf numFmtId="0" fontId="0" fillId="0" borderId="0" xfId="0" applyAlignment="1">
      <alignment horizontal="center"/>
    </xf>
    <xf numFmtId="165" fontId="0" fillId="0" borderId="0" xfId="0" applyNumberFormat="1" applyAlignment="1">
      <alignment horizontal="right" indent="1"/>
    </xf>
    <xf numFmtId="165" fontId="0" fillId="0" borderId="0" xfId="1" applyNumberFormat="1" applyFont="1" applyAlignment="1">
      <alignment horizontal="right" indent="1"/>
    </xf>
    <xf numFmtId="0" fontId="0" fillId="0" borderId="0" xfId="0" applyAlignment="1">
      <alignment horizontal="center" vertical="center"/>
    </xf>
    <xf numFmtId="9" fontId="34" fillId="2" borderId="0" xfId="46" applyFont="1" applyFill="1" applyAlignment="1">
      <alignment horizontal="right" vertical="center"/>
    </xf>
    <xf numFmtId="0" fontId="35" fillId="2" borderId="0" xfId="0" applyFont="1" applyFill="1" applyAlignment="1">
      <alignment horizontal="left" vertical="center"/>
    </xf>
    <xf numFmtId="0" fontId="36" fillId="2" borderId="0" xfId="0" applyFont="1" applyFill="1" applyAlignment="1">
      <alignment horizontal="center"/>
    </xf>
    <xf numFmtId="9" fontId="35" fillId="2" borderId="0" xfId="46" applyFont="1" applyFill="1" applyAlignment="1">
      <alignment horizontal="left" vertical="center"/>
    </xf>
    <xf numFmtId="0" fontId="36" fillId="2" borderId="0" xfId="0" applyFont="1" applyFill="1" applyAlignment="1">
      <alignment horizontal="center" vertical="center"/>
    </xf>
    <xf numFmtId="0" fontId="10" fillId="0" borderId="0" xfId="0" applyFont="1" applyAlignment="1">
      <alignment horizontal="left" vertical="center"/>
    </xf>
    <xf numFmtId="0" fontId="10" fillId="0" borderId="0" xfId="0" applyFont="1" applyAlignment="1">
      <alignment horizontal="left"/>
    </xf>
    <xf numFmtId="165" fontId="0" fillId="0" borderId="7" xfId="1" applyNumberFormat="1" applyFont="1" applyBorder="1" applyAlignment="1">
      <alignment horizontal="right" indent="1"/>
    </xf>
    <xf numFmtId="0" fontId="13" fillId="0" borderId="6" xfId="0" applyFont="1" applyBorder="1" applyAlignment="1">
      <alignment horizontal="left" vertical="center" indent="1"/>
    </xf>
    <xf numFmtId="0" fontId="3" fillId="0" borderId="8" xfId="0" applyFont="1" applyBorder="1" applyAlignment="1">
      <alignment horizontal="left" vertical="center" indent="1"/>
    </xf>
    <xf numFmtId="165" fontId="0" fillId="0" borderId="9" xfId="0" applyNumberFormat="1" applyBorder="1" applyAlignment="1">
      <alignment horizontal="right" indent="1"/>
    </xf>
    <xf numFmtId="165" fontId="0" fillId="0" borderId="10" xfId="0" applyNumberFormat="1" applyBorder="1" applyAlignment="1">
      <alignment horizontal="right" indent="1"/>
    </xf>
    <xf numFmtId="168" fontId="0" fillId="0" borderId="20" xfId="1" applyNumberFormat="1" applyFont="1" applyBorder="1"/>
    <xf numFmtId="168" fontId="0" fillId="0" borderId="4" xfId="1" applyNumberFormat="1" applyFont="1" applyBorder="1"/>
    <xf numFmtId="0" fontId="0" fillId="2" borderId="0" xfId="0" applyFill="1" applyAlignment="1">
      <alignment horizontal="left" vertical="center" indent="1"/>
    </xf>
    <xf numFmtId="0" fontId="0" fillId="2" borderId="6" xfId="0" applyFill="1" applyBorder="1" applyAlignment="1">
      <alignment horizontal="left" vertical="center" indent="1"/>
    </xf>
    <xf numFmtId="0" fontId="0" fillId="2" borderId="4" xfId="0" applyFill="1" applyBorder="1" applyAlignment="1">
      <alignment horizontal="left" vertical="center" indent="1"/>
    </xf>
    <xf numFmtId="0" fontId="42" fillId="2" borderId="0" xfId="0" applyFont="1" applyFill="1"/>
    <xf numFmtId="0" fontId="11" fillId="2" borderId="0" xfId="0" applyFont="1" applyFill="1" applyAlignment="1">
      <alignment vertical="center" readingOrder="1"/>
    </xf>
    <xf numFmtId="168" fontId="36" fillId="0" borderId="35" xfId="1" applyNumberFormat="1" applyFont="1" applyBorder="1" applyAlignment="1">
      <alignment horizontal="right"/>
    </xf>
    <xf numFmtId="168" fontId="36" fillId="0" borderId="35" xfId="1" applyNumberFormat="1" applyFont="1" applyBorder="1"/>
    <xf numFmtId="165" fontId="2" fillId="0" borderId="0" xfId="0" applyNumberFormat="1" applyFont="1"/>
    <xf numFmtId="0" fontId="3" fillId="2" borderId="0" xfId="0" applyFont="1" applyFill="1" applyAlignment="1">
      <alignment horizontal="right" vertical="top" wrapText="1" indent="1"/>
    </xf>
    <xf numFmtId="165" fontId="0" fillId="0" borderId="13" xfId="1" applyNumberFormat="1" applyFont="1" applyBorder="1" applyAlignment="1">
      <alignment horizontal="right" indent="1"/>
    </xf>
    <xf numFmtId="165" fontId="0" fillId="0" borderId="18" xfId="1" applyNumberFormat="1" applyFont="1" applyBorder="1" applyAlignment="1">
      <alignment horizontal="right" indent="1"/>
    </xf>
    <xf numFmtId="0" fontId="13" fillId="0" borderId="12" xfId="0" applyFont="1" applyBorder="1" applyAlignment="1">
      <alignment horizontal="left" vertical="center" indent="1"/>
    </xf>
    <xf numFmtId="0" fontId="13" fillId="2" borderId="0" xfId="0" applyFont="1" applyFill="1" applyAlignment="1">
      <alignment horizontal="center"/>
    </xf>
    <xf numFmtId="165" fontId="0" fillId="0" borderId="14" xfId="1" applyNumberFormat="1" applyFont="1" applyBorder="1" applyAlignment="1">
      <alignment horizontal="right" indent="1"/>
    </xf>
    <xf numFmtId="0" fontId="10" fillId="0" borderId="0" xfId="0" applyFont="1"/>
    <xf numFmtId="0" fontId="12" fillId="0" borderId="0" xfId="0" applyFont="1" applyAlignment="1">
      <alignment horizontal="left" wrapText="1"/>
    </xf>
    <xf numFmtId="0" fontId="0" fillId="0" borderId="0" xfId="0" applyAlignment="1">
      <alignment horizontal="left" wrapText="1"/>
    </xf>
    <xf numFmtId="0" fontId="3" fillId="2" borderId="0" xfId="0" applyFont="1" applyFill="1" applyAlignment="1">
      <alignment horizontal="left" vertical="center"/>
    </xf>
    <xf numFmtId="165" fontId="0" fillId="2" borderId="7" xfId="0" applyNumberFormat="1" applyFill="1" applyBorder="1" applyAlignment="1">
      <alignment horizontal="right" vertical="center"/>
    </xf>
    <xf numFmtId="0" fontId="3" fillId="2" borderId="6" xfId="0" applyFont="1" applyFill="1" applyBorder="1" applyAlignment="1">
      <alignment horizontal="left" vertical="center"/>
    </xf>
    <xf numFmtId="0" fontId="3" fillId="2" borderId="0" xfId="0" applyFont="1" applyFill="1" applyAlignment="1">
      <alignment horizontal="left"/>
    </xf>
    <xf numFmtId="165" fontId="0" fillId="2" borderId="17" xfId="0" applyNumberFormat="1" applyFill="1" applyBorder="1" applyAlignment="1">
      <alignment horizontal="right"/>
    </xf>
    <xf numFmtId="165" fontId="12" fillId="2" borderId="16" xfId="0" applyNumberFormat="1" applyFont="1" applyFill="1" applyBorder="1" applyAlignment="1">
      <alignment horizontal="right"/>
    </xf>
    <xf numFmtId="165" fontId="0" fillId="2" borderId="7" xfId="0" applyNumberFormat="1" applyFill="1" applyBorder="1" applyAlignment="1">
      <alignment horizontal="right"/>
    </xf>
    <xf numFmtId="165" fontId="12" fillId="2" borderId="0" xfId="0" applyNumberFormat="1" applyFont="1" applyFill="1" applyAlignment="1">
      <alignment horizontal="right"/>
    </xf>
    <xf numFmtId="0" fontId="3" fillId="2" borderId="6" xfId="0" applyFont="1" applyFill="1" applyBorder="1" applyAlignment="1">
      <alignment horizontal="left"/>
    </xf>
    <xf numFmtId="165" fontId="10" fillId="2" borderId="0" xfId="0" applyNumberFormat="1" applyFont="1" applyFill="1" applyAlignment="1">
      <alignment wrapText="1"/>
    </xf>
    <xf numFmtId="165" fontId="0" fillId="2" borderId="0" xfId="1" applyNumberFormat="1" applyFont="1" applyFill="1" applyAlignment="1">
      <alignment horizontal="right" vertical="center"/>
    </xf>
    <xf numFmtId="165" fontId="0" fillId="2" borderId="0" xfId="0" applyNumberFormat="1" applyFill="1" applyAlignment="1">
      <alignment horizontal="right" vertical="center"/>
    </xf>
    <xf numFmtId="0" fontId="3" fillId="0" borderId="0" xfId="0" applyFont="1" applyAlignment="1">
      <alignment horizontal="left" vertical="center"/>
    </xf>
    <xf numFmtId="0" fontId="3" fillId="2" borderId="34" xfId="0" applyFont="1" applyFill="1" applyBorder="1" applyAlignment="1">
      <alignment horizontal="left"/>
    </xf>
    <xf numFmtId="0" fontId="3" fillId="2" borderId="16" xfId="0" applyFont="1" applyFill="1" applyBorder="1" applyAlignment="1">
      <alignment horizontal="right" wrapText="1" indent="1"/>
    </xf>
    <xf numFmtId="0" fontId="3" fillId="2" borderId="17" xfId="0" applyFont="1" applyFill="1" applyBorder="1" applyAlignment="1">
      <alignment horizontal="right" wrapText="1" indent="1"/>
    </xf>
    <xf numFmtId="0" fontId="3" fillId="2" borderId="3" xfId="0" applyFont="1" applyFill="1" applyBorder="1" applyAlignment="1">
      <alignment horizontal="right" wrapText="1" indent="1"/>
    </xf>
    <xf numFmtId="0" fontId="3" fillId="2" borderId="5" xfId="0" applyFont="1" applyFill="1" applyBorder="1" applyAlignment="1">
      <alignment horizontal="right" wrapText="1" indent="1"/>
    </xf>
    <xf numFmtId="0" fontId="22" fillId="0" borderId="0" xfId="0" applyFont="1"/>
    <xf numFmtId="168" fontId="1" fillId="2" borderId="0" xfId="1" quotePrefix="1" applyNumberFormat="1" applyFill="1"/>
    <xf numFmtId="0" fontId="11" fillId="0" borderId="0" xfId="0" applyFont="1" applyAlignment="1">
      <alignment horizontal="left" vertical="center" readingOrder="1"/>
    </xf>
    <xf numFmtId="165" fontId="0" fillId="0" borderId="20" xfId="0" applyNumberFormat="1" applyBorder="1" applyAlignment="1">
      <alignment horizontal="right" indent="1"/>
    </xf>
    <xf numFmtId="168" fontId="0" fillId="0" borderId="20" xfId="1" applyNumberFormat="1" applyFont="1" applyBorder="1" applyAlignment="1">
      <alignment horizontal="right" indent="1"/>
    </xf>
    <xf numFmtId="168" fontId="16" fillId="0" borderId="20" xfId="1" applyNumberFormat="1" applyFont="1" applyBorder="1" applyAlignment="1">
      <alignment horizontal="right" indent="1"/>
    </xf>
    <xf numFmtId="168" fontId="16" fillId="0" borderId="14" xfId="1" applyNumberFormat="1" applyFont="1" applyBorder="1" applyAlignment="1">
      <alignment horizontal="right" indent="1"/>
    </xf>
    <xf numFmtId="168" fontId="0" fillId="0" borderId="14" xfId="1" applyNumberFormat="1" applyFont="1" applyBorder="1" applyAlignment="1">
      <alignment horizontal="right" indent="1"/>
    </xf>
    <xf numFmtId="165" fontId="0" fillId="0" borderId="14" xfId="0" applyNumberFormat="1" applyBorder="1" applyAlignment="1">
      <alignment horizontal="right" indent="1"/>
    </xf>
    <xf numFmtId="0" fontId="13" fillId="0" borderId="4" xfId="0" applyFont="1" applyBorder="1" applyAlignment="1">
      <alignment horizontal="left" vertical="center" indent="1"/>
    </xf>
    <xf numFmtId="0" fontId="15" fillId="0" borderId="12" xfId="0" applyFont="1" applyBorder="1" applyAlignment="1">
      <alignment horizontal="left" vertical="center" indent="1"/>
    </xf>
    <xf numFmtId="0" fontId="15" fillId="0" borderId="8" xfId="0" applyFont="1" applyBorder="1" applyAlignment="1">
      <alignment horizontal="left" vertical="center" indent="1"/>
    </xf>
    <xf numFmtId="168" fontId="0" fillId="0" borderId="7" xfId="1" applyNumberFormat="1" applyFont="1" applyBorder="1" applyAlignment="1">
      <alignment horizontal="right" indent="1"/>
    </xf>
    <xf numFmtId="168" fontId="0" fillId="0" borderId="0" xfId="1" applyNumberFormat="1" applyFont="1" applyAlignment="1">
      <alignment horizontal="right" indent="1"/>
    </xf>
    <xf numFmtId="168" fontId="0" fillId="0" borderId="9" xfId="1" applyNumberFormat="1" applyFont="1" applyBorder="1" applyAlignment="1">
      <alignment horizontal="right" indent="1"/>
    </xf>
    <xf numFmtId="168" fontId="0" fillId="0" borderId="34" xfId="1" applyNumberFormat="1" applyFont="1" applyBorder="1" applyAlignment="1">
      <alignment horizontal="right" indent="1"/>
    </xf>
    <xf numFmtId="165" fontId="12" fillId="0" borderId="15" xfId="0" applyNumberFormat="1" applyFont="1" applyBorder="1" applyAlignment="1">
      <alignment horizontal="right" indent="1"/>
    </xf>
    <xf numFmtId="168" fontId="12" fillId="0" borderId="33" xfId="1" applyNumberFormat="1" applyFont="1" applyBorder="1" applyAlignment="1">
      <alignment horizontal="right" indent="1"/>
    </xf>
    <xf numFmtId="165" fontId="16" fillId="0" borderId="15" xfId="0" applyNumberFormat="1" applyFont="1" applyBorder="1" applyAlignment="1">
      <alignment horizontal="right" indent="1"/>
    </xf>
    <xf numFmtId="165" fontId="12" fillId="0" borderId="18" xfId="0" applyNumberFormat="1" applyFont="1" applyBorder="1" applyAlignment="1">
      <alignment horizontal="right" indent="1"/>
    </xf>
    <xf numFmtId="168" fontId="12" fillId="0" borderId="13" xfId="1" applyNumberFormat="1" applyFont="1" applyBorder="1" applyAlignment="1">
      <alignment horizontal="right" indent="1"/>
    </xf>
    <xf numFmtId="165" fontId="16" fillId="0" borderId="18" xfId="0" applyNumberFormat="1" applyFont="1" applyBorder="1" applyAlignment="1">
      <alignment horizontal="right" indent="1"/>
    </xf>
    <xf numFmtId="0" fontId="10" fillId="0" borderId="0" xfId="0" applyFont="1" applyAlignment="1">
      <alignment horizontal="center"/>
    </xf>
    <xf numFmtId="0" fontId="13" fillId="0" borderId="18" xfId="0" applyFont="1" applyBorder="1" applyAlignment="1">
      <alignment horizontal="left" vertical="center" indent="1"/>
    </xf>
    <xf numFmtId="168" fontId="16" fillId="0" borderId="7" xfId="1" applyNumberFormat="1" applyFont="1" applyBorder="1" applyAlignment="1">
      <alignment horizontal="right" indent="1"/>
    </xf>
    <xf numFmtId="168" fontId="12" fillId="0" borderId="7" xfId="1" applyNumberFormat="1" applyFont="1" applyBorder="1" applyAlignment="1">
      <alignment horizontal="right" indent="1"/>
    </xf>
    <xf numFmtId="168" fontId="0" fillId="0" borderId="21" xfId="1" applyNumberFormat="1" applyFont="1" applyBorder="1" applyAlignment="1">
      <alignment horizontal="right"/>
    </xf>
    <xf numFmtId="165" fontId="16" fillId="0" borderId="13" xfId="1" applyNumberFormat="1" applyFont="1" applyBorder="1" applyAlignment="1">
      <alignment horizontal="right" indent="1"/>
    </xf>
    <xf numFmtId="165" fontId="12" fillId="0" borderId="14" xfId="1" applyNumberFormat="1" applyFont="1" applyBorder="1" applyAlignment="1">
      <alignment horizontal="right" indent="1"/>
    </xf>
    <xf numFmtId="165" fontId="16" fillId="0" borderId="12" xfId="0" applyNumberFormat="1" applyFont="1" applyBorder="1" applyAlignment="1">
      <alignment horizontal="right" indent="1"/>
    </xf>
    <xf numFmtId="165" fontId="16" fillId="0" borderId="14" xfId="0" applyNumberFormat="1" applyFont="1" applyBorder="1" applyAlignment="1">
      <alignment horizontal="right" indent="1"/>
    </xf>
    <xf numFmtId="165" fontId="16" fillId="0" borderId="18" xfId="1" applyNumberFormat="1" applyFont="1" applyBorder="1" applyAlignment="1">
      <alignment horizontal="right" indent="1"/>
    </xf>
    <xf numFmtId="0" fontId="44" fillId="2" borderId="0" xfId="0" applyFont="1" applyFill="1"/>
    <xf numFmtId="0" fontId="44" fillId="0" borderId="0" xfId="0" applyFont="1"/>
    <xf numFmtId="165" fontId="0" fillId="0" borderId="7" xfId="0" applyNumberFormat="1" applyBorder="1" applyAlignment="1">
      <alignment horizontal="right" vertical="center"/>
    </xf>
    <xf numFmtId="165" fontId="0" fillId="0" borderId="0" xfId="1" applyNumberFormat="1" applyFont="1" applyAlignment="1">
      <alignment horizontal="right" vertical="center"/>
    </xf>
    <xf numFmtId="165" fontId="0" fillId="0" borderId="9" xfId="0" applyNumberFormat="1" applyBorder="1" applyAlignment="1">
      <alignment horizontal="right"/>
    </xf>
    <xf numFmtId="165" fontId="0" fillId="0" borderId="10" xfId="0" applyNumberFormat="1" applyBorder="1" applyAlignment="1">
      <alignment horizontal="right"/>
    </xf>
    <xf numFmtId="168" fontId="12" fillId="0" borderId="20" xfId="1" applyNumberFormat="1" applyFont="1" applyBorder="1"/>
    <xf numFmtId="168" fontId="12" fillId="0" borderId="15" xfId="1" applyNumberFormat="1" applyFont="1" applyBorder="1"/>
    <xf numFmtId="0" fontId="3" fillId="0" borderId="12" xfId="0" applyFont="1" applyBorder="1" applyAlignment="1">
      <alignment horizontal="left"/>
    </xf>
    <xf numFmtId="165" fontId="0" fillId="0" borderId="13" xfId="0" applyNumberFormat="1" applyBorder="1" applyAlignment="1">
      <alignment horizontal="right"/>
    </xf>
    <xf numFmtId="165" fontId="12" fillId="0" borderId="0" xfId="0" applyNumberFormat="1" applyFont="1" applyAlignment="1">
      <alignment horizontal="right"/>
    </xf>
    <xf numFmtId="165" fontId="0" fillId="0" borderId="7" xfId="0" applyNumberFormat="1" applyBorder="1" applyAlignment="1">
      <alignment horizontal="right" vertical="center" indent="1"/>
    </xf>
    <xf numFmtId="165" fontId="0" fillId="0" borderId="0" xfId="1" applyNumberFormat="1" applyFont="1" applyAlignment="1">
      <alignment horizontal="right" vertical="center" indent="1"/>
    </xf>
    <xf numFmtId="165" fontId="16" fillId="0" borderId="14" xfId="1" applyNumberFormat="1" applyFont="1" applyBorder="1" applyAlignment="1">
      <alignment horizontal="right" indent="1"/>
    </xf>
    <xf numFmtId="165" fontId="16" fillId="0" borderId="0" xfId="1" applyNumberFormat="1" applyFont="1" applyAlignment="1">
      <alignment horizontal="right" indent="1"/>
    </xf>
    <xf numFmtId="0" fontId="45" fillId="2" borderId="0" xfId="0" applyFont="1" applyFill="1" applyAlignment="1">
      <alignment horizontal="center"/>
    </xf>
    <xf numFmtId="0" fontId="8" fillId="0" borderId="0" xfId="2"/>
    <xf numFmtId="0" fontId="30" fillId="5" borderId="35" xfId="0" applyFont="1" applyFill="1" applyBorder="1" applyAlignment="1">
      <alignment horizontal="left" vertical="center" wrapText="1" indent="1"/>
    </xf>
    <xf numFmtId="0" fontId="30" fillId="5" borderId="35" xfId="0" applyFont="1" applyFill="1" applyBorder="1" applyAlignment="1">
      <alignment horizontal="right" vertical="center" wrapText="1"/>
    </xf>
    <xf numFmtId="0" fontId="30" fillId="5" borderId="35" xfId="0" applyFont="1" applyFill="1" applyBorder="1" applyAlignment="1">
      <alignment horizontal="right" vertical="center" wrapText="1" indent="1"/>
    </xf>
    <xf numFmtId="2" fontId="0" fillId="2" borderId="0" xfId="0" applyNumberFormat="1" applyFill="1"/>
    <xf numFmtId="0" fontId="3" fillId="2" borderId="0" xfId="0" applyFont="1" applyFill="1" applyAlignment="1">
      <alignment horizontal="center" vertical="top" wrapText="1"/>
    </xf>
    <xf numFmtId="0" fontId="3" fillId="2" borderId="0" xfId="0" applyFont="1" applyFill="1" applyAlignment="1">
      <alignment horizontal="right" vertical="top" wrapText="1" indent="2"/>
    </xf>
    <xf numFmtId="165" fontId="37" fillId="2" borderId="0" xfId="0" applyNumberFormat="1" applyFont="1" applyFill="1" applyAlignment="1">
      <alignment horizontal="left" indent="1"/>
    </xf>
    <xf numFmtId="165" fontId="38" fillId="2" borderId="0" xfId="0" applyNumberFormat="1" applyFont="1" applyFill="1" applyAlignment="1">
      <alignment horizontal="right" indent="1"/>
    </xf>
    <xf numFmtId="165" fontId="33" fillId="2" borderId="0" xfId="0" applyNumberFormat="1" applyFont="1" applyFill="1" applyAlignment="1">
      <alignment horizontal="right" indent="1"/>
    </xf>
    <xf numFmtId="0" fontId="38" fillId="2" borderId="0" xfId="0" applyFont="1" applyFill="1" applyAlignment="1">
      <alignment horizontal="right"/>
    </xf>
    <xf numFmtId="165" fontId="38" fillId="2" borderId="0" xfId="0" applyNumberFormat="1" applyFont="1" applyFill="1" applyAlignment="1">
      <alignment horizontal="right"/>
    </xf>
    <xf numFmtId="165" fontId="33" fillId="2" borderId="0" xfId="0" applyNumberFormat="1" applyFont="1" applyFill="1" applyAlignment="1">
      <alignment horizontal="right"/>
    </xf>
    <xf numFmtId="9" fontId="39" fillId="2" borderId="0" xfId="46" applyFont="1" applyFill="1" applyAlignment="1">
      <alignment horizontal="right" vertical="center"/>
    </xf>
    <xf numFmtId="165" fontId="38" fillId="2" borderId="0" xfId="0" applyNumberFormat="1" applyFont="1" applyFill="1" applyAlignment="1">
      <alignment horizontal="center" vertical="center"/>
    </xf>
    <xf numFmtId="9" fontId="40" fillId="2" borderId="0" xfId="46" applyFont="1" applyFill="1" applyAlignment="1">
      <alignment horizontal="right" vertical="center"/>
    </xf>
    <xf numFmtId="0" fontId="40" fillId="2" borderId="0" xfId="1" applyNumberFormat="1" applyFont="1" applyFill="1" applyAlignment="1">
      <alignment horizontal="center" vertical="center"/>
    </xf>
    <xf numFmtId="165" fontId="40" fillId="2" borderId="0" xfId="0" applyNumberFormat="1" applyFont="1" applyFill="1" applyAlignment="1">
      <alignment horizontal="right" vertical="center"/>
    </xf>
    <xf numFmtId="165" fontId="46" fillId="2" borderId="0" xfId="0" applyNumberFormat="1" applyFont="1" applyFill="1" applyAlignment="1">
      <alignment vertical="center" wrapText="1"/>
    </xf>
    <xf numFmtId="0" fontId="47" fillId="2" borderId="0" xfId="0" applyFont="1" applyFill="1" applyAlignment="1">
      <alignment horizontal="center"/>
    </xf>
    <xf numFmtId="0" fontId="48" fillId="2" borderId="0" xfId="0" applyFont="1" applyFill="1" applyAlignment="1">
      <alignment horizontal="left"/>
    </xf>
    <xf numFmtId="0" fontId="4" fillId="2" borderId="0" xfId="0" applyFont="1" applyFill="1" applyAlignment="1">
      <alignment horizontal="left"/>
    </xf>
    <xf numFmtId="165" fontId="4" fillId="2" borderId="0" xfId="0" applyNumberFormat="1" applyFont="1" applyFill="1" applyAlignment="1">
      <alignment horizontal="center"/>
    </xf>
    <xf numFmtId="0" fontId="47" fillId="2" borderId="0" xfId="0" applyFont="1" applyFill="1" applyAlignment="1">
      <alignment horizontal="left" vertical="center"/>
    </xf>
    <xf numFmtId="0" fontId="27" fillId="2" borderId="0" xfId="0" applyFont="1" applyFill="1" applyAlignment="1">
      <alignment horizontal="left" vertical="center"/>
    </xf>
    <xf numFmtId="9" fontId="47" fillId="2" borderId="0" xfId="46" applyFont="1" applyFill="1" applyAlignment="1">
      <alignment horizontal="right" vertical="center"/>
    </xf>
    <xf numFmtId="9" fontId="27" fillId="2" borderId="0" xfId="46" applyFont="1" applyFill="1" applyAlignment="1">
      <alignment horizontal="left" vertical="center"/>
    </xf>
    <xf numFmtId="165" fontId="47" fillId="2" borderId="0" xfId="0" applyNumberFormat="1" applyFont="1" applyFill="1" applyAlignment="1">
      <alignment horizontal="right" vertical="center"/>
    </xf>
    <xf numFmtId="165" fontId="27" fillId="2" borderId="0" xfId="0" applyNumberFormat="1" applyFont="1" applyFill="1" applyAlignment="1">
      <alignment horizontal="center" vertical="center"/>
    </xf>
    <xf numFmtId="9" fontId="47" fillId="2" borderId="0" xfId="46" applyFont="1" applyFill="1" applyAlignment="1">
      <alignment horizontal="left" vertical="center"/>
    </xf>
    <xf numFmtId="169" fontId="4" fillId="2" borderId="0" xfId="46" applyNumberFormat="1" applyFont="1" applyFill="1" applyAlignment="1">
      <alignment horizontal="center"/>
    </xf>
    <xf numFmtId="0" fontId="47"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3" fontId="4" fillId="2" borderId="0" xfId="0" applyNumberFormat="1" applyFont="1" applyFill="1"/>
    <xf numFmtId="3" fontId="4" fillId="2" borderId="0" xfId="0" applyNumberFormat="1" applyFont="1" applyFill="1" applyAlignment="1">
      <alignment horizontal="right"/>
    </xf>
    <xf numFmtId="3" fontId="49" fillId="2" borderId="0" xfId="0" applyNumberFormat="1" applyFont="1" applyFill="1" applyAlignment="1">
      <alignment horizontal="right"/>
    </xf>
    <xf numFmtId="3" fontId="4" fillId="2" borderId="0" xfId="1" applyNumberFormat="1" applyFont="1" applyFill="1" applyAlignment="1">
      <alignment horizontal="right"/>
    </xf>
    <xf numFmtId="2" fontId="4" fillId="2" borderId="0" xfId="0" applyNumberFormat="1" applyFont="1" applyFill="1" applyAlignment="1">
      <alignment horizontal="right"/>
    </xf>
    <xf numFmtId="0" fontId="4" fillId="2" borderId="0" xfId="0" applyFont="1" applyFill="1" applyAlignment="1">
      <alignment horizontal="right"/>
    </xf>
    <xf numFmtId="168" fontId="1" fillId="2" borderId="0" xfId="1" applyNumberFormat="1" applyFill="1"/>
    <xf numFmtId="168" fontId="1" fillId="2" borderId="34" xfId="1" quotePrefix="1" applyNumberFormat="1" applyFill="1" applyBorder="1"/>
    <xf numFmtId="168" fontId="12" fillId="2" borderId="43" xfId="1" applyNumberFormat="1" applyFont="1" applyFill="1" applyBorder="1" applyAlignment="1">
      <alignment horizontal="left" vertical="top" wrapText="1" indent="1"/>
    </xf>
    <xf numFmtId="168" fontId="12" fillId="2" borderId="44" xfId="1" applyNumberFormat="1" applyFont="1" applyFill="1" applyBorder="1" applyAlignment="1">
      <alignment horizontal="left" vertical="top" wrapText="1" indent="1"/>
    </xf>
    <xf numFmtId="168" fontId="1" fillId="2" borderId="42" xfId="1" quotePrefix="1" applyNumberFormat="1" applyFill="1" applyBorder="1"/>
    <xf numFmtId="0" fontId="3" fillId="2" borderId="0" xfId="0" applyFont="1" applyFill="1" applyAlignment="1">
      <alignment horizontal="left" vertical="center" wrapText="1"/>
    </xf>
    <xf numFmtId="0" fontId="9" fillId="2" borderId="1" xfId="0" applyFont="1" applyFill="1" applyBorder="1" applyAlignment="1">
      <alignment horizontal="left" vertical="center" indent="1"/>
    </xf>
    <xf numFmtId="0" fontId="9" fillId="2" borderId="4" xfId="0" applyFont="1" applyFill="1" applyBorder="1" applyAlignment="1">
      <alignment horizontal="left" vertical="center" inden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22" fillId="2" borderId="11" xfId="0" applyFont="1" applyFill="1" applyBorder="1" applyAlignment="1">
      <alignment vertical="center" wrapText="1"/>
    </xf>
    <xf numFmtId="0" fontId="8" fillId="2" borderId="0" xfId="2" applyFill="1" applyAlignment="1">
      <alignment horizontal="left" indent="1"/>
    </xf>
    <xf numFmtId="0" fontId="41" fillId="2" borderId="0" xfId="0" applyFont="1" applyFill="1" applyAlignment="1">
      <alignment horizontal="right" vertical="center" wrapText="1"/>
    </xf>
    <xf numFmtId="0" fontId="22"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horizontal="left" wrapText="1"/>
    </xf>
    <xf numFmtId="0" fontId="10" fillId="2" borderId="0" xfId="0" applyFont="1" applyFill="1" applyAlignment="1">
      <alignment horizontal="left" vertical="center" wrapText="1"/>
    </xf>
    <xf numFmtId="0" fontId="22" fillId="2" borderId="0" xfId="0" applyFont="1" applyFill="1" applyAlignment="1">
      <alignment horizontal="left" vertical="center" wrapText="1"/>
    </xf>
    <xf numFmtId="0" fontId="10" fillId="0" borderId="0" xfId="0" applyFont="1" applyAlignment="1">
      <alignment horizontal="left" vertical="center" wrapText="1"/>
    </xf>
    <xf numFmtId="0" fontId="9" fillId="2" borderId="1" xfId="0" applyFont="1" applyFill="1" applyBorder="1" applyAlignment="1">
      <alignment vertical="center"/>
    </xf>
    <xf numFmtId="0" fontId="9" fillId="2" borderId="4" xfId="0" applyFont="1" applyFill="1" applyBorder="1" applyAlignment="1">
      <alignment vertical="center"/>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10" fillId="2" borderId="11"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22"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5" xfId="0" applyFill="1" applyBorder="1" applyAlignment="1">
      <alignment horizontal="center" vertical="center" wrapText="1"/>
    </xf>
    <xf numFmtId="0" fontId="30" fillId="5" borderId="36" xfId="0" applyFont="1" applyFill="1" applyBorder="1" applyAlignment="1">
      <alignment horizontal="center" vertical="center" wrapText="1"/>
    </xf>
    <xf numFmtId="0" fontId="30" fillId="5" borderId="37" xfId="0" applyFont="1" applyFill="1" applyBorder="1" applyAlignment="1">
      <alignment horizontal="center" vertical="center" wrapText="1"/>
    </xf>
    <xf numFmtId="0" fontId="30" fillId="5" borderId="38" xfId="0" applyFont="1" applyFill="1" applyBorder="1" applyAlignment="1">
      <alignment horizontal="center" vertical="center" wrapText="1"/>
    </xf>
    <xf numFmtId="0" fontId="30" fillId="5" borderId="39" xfId="0" applyFont="1" applyFill="1" applyBorder="1" applyAlignment="1">
      <alignment horizontal="center" vertical="center" wrapText="1"/>
    </xf>
    <xf numFmtId="0" fontId="43" fillId="5" borderId="40" xfId="0" applyFont="1" applyFill="1" applyBorder="1" applyAlignment="1">
      <alignment horizontal="left" vertical="center" wrapText="1"/>
    </xf>
    <xf numFmtId="0" fontId="43" fillId="5" borderId="41" xfId="0" applyFont="1" applyFill="1" applyBorder="1" applyAlignment="1">
      <alignment horizontal="left" vertical="center" wrapText="1"/>
    </xf>
    <xf numFmtId="0" fontId="0" fillId="2" borderId="0" xfId="0" applyFill="1" applyAlignment="1">
      <alignment horizontal="left" vertical="center" indent="1"/>
    </xf>
    <xf numFmtId="0" fontId="3" fillId="2" borderId="0" xfId="0" applyFont="1" applyFill="1" applyAlignment="1">
      <alignment vertical="center" wrapText="1"/>
    </xf>
    <xf numFmtId="0" fontId="3" fillId="2" borderId="0" xfId="0" applyFont="1" applyFill="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0" fillId="2" borderId="11" xfId="0" applyFont="1" applyFill="1" applyBorder="1"/>
    <xf numFmtId="0" fontId="10" fillId="2" borderId="0" xfId="0" applyFont="1" applyFill="1" applyAlignment="1">
      <alignment vertical="center"/>
    </xf>
    <xf numFmtId="0" fontId="22" fillId="2" borderId="0" xfId="0" applyFont="1" applyFill="1" applyAlignment="1">
      <alignment vertical="center"/>
    </xf>
    <xf numFmtId="0" fontId="10" fillId="2" borderId="0" xfId="0" applyFont="1" applyFill="1"/>
    <xf numFmtId="0" fontId="23" fillId="2" borderId="1" xfId="0" applyFont="1" applyFill="1" applyBorder="1" applyAlignment="1">
      <alignment horizontal="left" vertical="center" indent="1"/>
    </xf>
    <xf numFmtId="0" fontId="23" fillId="2" borderId="4" xfId="0" applyFont="1" applyFill="1" applyBorder="1" applyAlignment="1">
      <alignment horizontal="left" vertical="center" indent="1"/>
    </xf>
    <xf numFmtId="0" fontId="13" fillId="2" borderId="2" xfId="0" applyFont="1" applyFill="1" applyBorder="1" applyAlignment="1">
      <alignment horizontal="center"/>
    </xf>
    <xf numFmtId="0" fontId="13" fillId="2" borderId="3" xfId="0" applyFont="1" applyFill="1" applyBorder="1" applyAlignment="1">
      <alignment horizontal="center"/>
    </xf>
    <xf numFmtId="0" fontId="12" fillId="2" borderId="0" xfId="0" applyFont="1" applyFill="1" applyAlignment="1">
      <alignment horizontal="left" vertical="top" wrapText="1"/>
    </xf>
    <xf numFmtId="0" fontId="10" fillId="2" borderId="11" xfId="0" applyFont="1" applyFill="1" applyBorder="1" applyAlignment="1">
      <alignment vertical="center" wrapText="1"/>
    </xf>
    <xf numFmtId="0" fontId="3" fillId="2" borderId="3" xfId="0" applyFont="1" applyFill="1" applyBorder="1" applyAlignment="1">
      <alignment horizontal="center" vertical="center"/>
    </xf>
    <xf numFmtId="0" fontId="3" fillId="0" borderId="0" xfId="0" applyFont="1" applyAlignment="1">
      <alignment horizontal="left" vertical="center" wrapText="1"/>
    </xf>
    <xf numFmtId="0" fontId="8" fillId="0" borderId="0" xfId="2" applyAlignment="1">
      <alignment horizontal="left" indent="1"/>
    </xf>
    <xf numFmtId="0" fontId="3" fillId="2" borderId="0" xfId="0" applyFont="1" applyFill="1" applyAlignment="1">
      <alignment horizontal="left" vertical="top" wrapText="1"/>
    </xf>
    <xf numFmtId="0" fontId="14" fillId="4" borderId="1" xfId="0" applyFont="1" applyFill="1" applyBorder="1" applyAlignment="1">
      <alignment horizontal="left" vertical="center" indent="1"/>
    </xf>
    <xf numFmtId="0" fontId="14" fillId="4" borderId="4" xfId="0" applyFont="1" applyFill="1" applyBorder="1" applyAlignment="1">
      <alignment horizontal="left" vertical="center" indent="1"/>
    </xf>
    <xf numFmtId="0" fontId="22" fillId="2" borderId="11" xfId="0" applyFont="1" applyFill="1" applyBorder="1" applyAlignment="1">
      <alignment horizontal="left" wrapText="1"/>
    </xf>
    <xf numFmtId="0" fontId="10" fillId="2" borderId="0" xfId="0" applyFont="1" applyFill="1" applyAlignment="1">
      <alignment horizontal="left"/>
    </xf>
    <xf numFmtId="0" fontId="3" fillId="2" borderId="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5" xfId="0" applyFont="1" applyFill="1" applyBorder="1" applyAlignment="1">
      <alignment horizontal="center" vertical="center"/>
    </xf>
    <xf numFmtId="0" fontId="22" fillId="0" borderId="0" xfId="0" applyFont="1" applyAlignment="1">
      <alignment horizontal="left" wrapText="1"/>
    </xf>
    <xf numFmtId="0" fontId="10" fillId="0" borderId="0" xfId="0" applyFont="1" applyAlignment="1">
      <alignment horizontal="left"/>
    </xf>
    <xf numFmtId="0" fontId="22" fillId="0" borderId="0" xfId="0" applyFont="1" applyAlignment="1">
      <alignment horizontal="left" vertical="center" wrapText="1"/>
    </xf>
    <xf numFmtId="0" fontId="22" fillId="0" borderId="0" xfId="0" applyFont="1" applyAlignment="1">
      <alignment horizontal="left"/>
    </xf>
    <xf numFmtId="0" fontId="14" fillId="4" borderId="1" xfId="0" applyFont="1" applyFill="1" applyBorder="1" applyAlignment="1">
      <alignment horizontal="left" vertical="center" wrapText="1" indent="1"/>
    </xf>
    <xf numFmtId="0" fontId="14" fillId="4" borderId="4" xfId="0" applyFont="1" applyFill="1" applyBorder="1" applyAlignment="1">
      <alignment horizontal="left" vertical="center" wrapText="1" indent="1"/>
    </xf>
    <xf numFmtId="0" fontId="3" fillId="2" borderId="19" xfId="0" applyFont="1" applyFill="1" applyBorder="1" applyAlignment="1">
      <alignment horizontal="center"/>
    </xf>
    <xf numFmtId="0" fontId="10" fillId="2" borderId="11" xfId="0" applyFont="1" applyFill="1" applyBorder="1" applyAlignment="1">
      <alignment horizontal="left"/>
    </xf>
    <xf numFmtId="0" fontId="22" fillId="2" borderId="0" xfId="0" applyFont="1" applyFill="1" applyAlignment="1">
      <alignment horizontal="left"/>
    </xf>
    <xf numFmtId="0" fontId="14" fillId="2" borderId="1" xfId="0" applyFont="1" applyFill="1" applyBorder="1" applyAlignment="1">
      <alignment horizontal="left" vertical="center" indent="1"/>
    </xf>
    <xf numFmtId="0" fontId="14" fillId="2" borderId="4" xfId="0" applyFont="1" applyFill="1" applyBorder="1" applyAlignment="1">
      <alignment horizontal="left" vertical="center" indent="1"/>
    </xf>
    <xf numFmtId="0" fontId="22" fillId="2" borderId="0" xfId="0" applyFont="1" applyFill="1" applyAlignment="1">
      <alignment horizontal="left" vertical="top"/>
    </xf>
    <xf numFmtId="0" fontId="22" fillId="2" borderId="0" xfId="0" applyFont="1" applyFill="1" applyAlignment="1">
      <alignment horizontal="left" vertical="center"/>
    </xf>
  </cellXfs>
  <cellStyles count="47">
    <cellStyle name="Comma" xfId="1" builtinId="3"/>
    <cellStyle name="Comma 10" xfId="3" xr:uid="{00000000-0005-0000-0000-000001000000}"/>
    <cellStyle name="Comma 2" xfId="4" xr:uid="{00000000-0005-0000-0000-000002000000}"/>
    <cellStyle name="Comma 2 2" xfId="5" xr:uid="{00000000-0005-0000-0000-000003000000}"/>
    <cellStyle name="Comma 3" xfId="6" xr:uid="{00000000-0005-0000-0000-000004000000}"/>
    <cellStyle name="Comma 4" xfId="7" xr:uid="{00000000-0005-0000-0000-000005000000}"/>
    <cellStyle name="Comma 6" xfId="8" xr:uid="{00000000-0005-0000-0000-000006000000}"/>
    <cellStyle name="Hyperlink" xfId="2" builtinId="8"/>
    <cellStyle name="Hyperlink 2" xfId="9" xr:uid="{00000000-0005-0000-0000-000008000000}"/>
    <cellStyle name="Hyperlink 3" xfId="10" xr:uid="{00000000-0005-0000-0000-000009000000}"/>
    <cellStyle name="Normal" xfId="0" builtinId="0"/>
    <cellStyle name="Normal 10" xfId="11" xr:uid="{00000000-0005-0000-0000-00000B000000}"/>
    <cellStyle name="Normal 10 2" xfId="12" xr:uid="{00000000-0005-0000-0000-00000C000000}"/>
    <cellStyle name="Normal 11" xfId="13" xr:uid="{00000000-0005-0000-0000-00000D000000}"/>
    <cellStyle name="Normal 12" xfId="14" xr:uid="{00000000-0005-0000-0000-00000E000000}"/>
    <cellStyle name="Normal 13" xfId="15" xr:uid="{00000000-0005-0000-0000-00000F000000}"/>
    <cellStyle name="Normal 2" xfId="16" xr:uid="{00000000-0005-0000-0000-000010000000}"/>
    <cellStyle name="Normal 2 10" xfId="17" xr:uid="{00000000-0005-0000-0000-000011000000}"/>
    <cellStyle name="Normal 2 11" xfId="18" xr:uid="{00000000-0005-0000-0000-000012000000}"/>
    <cellStyle name="Normal 2 12" xfId="19" xr:uid="{00000000-0005-0000-0000-000013000000}"/>
    <cellStyle name="Normal 2 13" xfId="20" xr:uid="{00000000-0005-0000-0000-000014000000}"/>
    <cellStyle name="Normal 2 14" xfId="21" xr:uid="{00000000-0005-0000-0000-000015000000}"/>
    <cellStyle name="Normal 2 2" xfId="22" xr:uid="{00000000-0005-0000-0000-000016000000}"/>
    <cellStyle name="Normal 2 2 2" xfId="23" xr:uid="{00000000-0005-0000-0000-000017000000}"/>
    <cellStyle name="Normal 2 3" xfId="24" xr:uid="{00000000-0005-0000-0000-000018000000}"/>
    <cellStyle name="Normal 2 4" xfId="25" xr:uid="{00000000-0005-0000-0000-000019000000}"/>
    <cellStyle name="Normal 2 5" xfId="26" xr:uid="{00000000-0005-0000-0000-00001A000000}"/>
    <cellStyle name="Normal 2 6" xfId="27" xr:uid="{00000000-0005-0000-0000-00001B000000}"/>
    <cellStyle name="Normal 2 7" xfId="28" xr:uid="{00000000-0005-0000-0000-00001C000000}"/>
    <cellStyle name="Normal 2 8" xfId="29" xr:uid="{00000000-0005-0000-0000-00001D000000}"/>
    <cellStyle name="Normal 2 9" xfId="30" xr:uid="{00000000-0005-0000-0000-00001E000000}"/>
    <cellStyle name="Normal 22" xfId="31" xr:uid="{00000000-0005-0000-0000-00001F000000}"/>
    <cellStyle name="Normal 3" xfId="32" xr:uid="{00000000-0005-0000-0000-000020000000}"/>
    <cellStyle name="Normal 3 2" xfId="33" xr:uid="{00000000-0005-0000-0000-000021000000}"/>
    <cellStyle name="Normal 3 9" xfId="34" xr:uid="{00000000-0005-0000-0000-000022000000}"/>
    <cellStyle name="Normal 4" xfId="35" xr:uid="{00000000-0005-0000-0000-000023000000}"/>
    <cellStyle name="Normal 4 2" xfId="36" xr:uid="{00000000-0005-0000-0000-000024000000}"/>
    <cellStyle name="Normal 5" xfId="37" xr:uid="{00000000-0005-0000-0000-000025000000}"/>
    <cellStyle name="Normal 6" xfId="38" xr:uid="{00000000-0005-0000-0000-000026000000}"/>
    <cellStyle name="Normal 7" xfId="39" xr:uid="{00000000-0005-0000-0000-000027000000}"/>
    <cellStyle name="Normal 7 2" xfId="40" xr:uid="{00000000-0005-0000-0000-000028000000}"/>
    <cellStyle name="Normal 8" xfId="41" xr:uid="{00000000-0005-0000-0000-000029000000}"/>
    <cellStyle name="Normal 9" xfId="42" xr:uid="{00000000-0005-0000-0000-00002A000000}"/>
    <cellStyle name="Percent" xfId="46" builtinId="5"/>
    <cellStyle name="Percent 2" xfId="43" xr:uid="{00000000-0005-0000-0000-00002C000000}"/>
    <cellStyle name="Percent 2 2" xfId="44" xr:uid="{00000000-0005-0000-0000-00002D000000}"/>
    <cellStyle name="Source_1_1" xfId="45" xr:uid="{00000000-0005-0000-0000-00002E000000}"/>
  </cellStyles>
  <dxfs count="0"/>
  <tableStyles count="0" defaultTableStyle="TableStyleMedium2" defaultPivotStyle="PivotStyleLight16"/>
  <colors>
    <mruColors>
      <color rgb="FF008000"/>
      <color rgb="FF002C77"/>
      <color rgb="FF005DA2"/>
      <color rgb="FF006F96"/>
      <color rgb="FF0094C8"/>
      <color rgb="FF00A4DE"/>
      <color rgb="FF0078A2"/>
      <color rgb="FF0097CC"/>
      <color rgb="FF005696"/>
      <color rgb="FF0075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874992370139777E-2"/>
          <c:y val="4.0791189644904594E-2"/>
          <c:w val="0.88390416895562474"/>
          <c:h val="0.87503208812260536"/>
        </c:manualLayout>
      </c:layout>
      <c:barChart>
        <c:barDir val="col"/>
        <c:grouping val="stacked"/>
        <c:varyColors val="0"/>
        <c:ser>
          <c:idx val="0"/>
          <c:order val="0"/>
          <c:tx>
            <c:v>Gas</c:v>
          </c:tx>
          <c:spPr>
            <a:solidFill>
              <a:srgbClr val="00B0F0"/>
            </a:solidFill>
            <a:ln>
              <a:noFill/>
            </a:ln>
          </c:spPr>
          <c:invertIfNegative val="0"/>
          <c:cat>
            <c:numRef>
              <c:f>'Figure 1 Data'!$B$7:$B$12</c:f>
              <c:numCache>
                <c:formatCode>General</c:formatCode>
                <c:ptCount val="6"/>
                <c:pt idx="0">
                  <c:v>2013</c:v>
                </c:pt>
                <c:pt idx="1">
                  <c:v>2014</c:v>
                </c:pt>
                <c:pt idx="2">
                  <c:v>2015</c:v>
                </c:pt>
                <c:pt idx="3">
                  <c:v>2016</c:v>
                </c:pt>
                <c:pt idx="4">
                  <c:v>2017</c:v>
                </c:pt>
                <c:pt idx="5">
                  <c:v>2018</c:v>
                </c:pt>
              </c:numCache>
            </c:numRef>
          </c:cat>
          <c:val>
            <c:numRef>
              <c:f>'Figure 1 Data'!$I$7:$I$12</c:f>
              <c:numCache>
                <c:formatCode>#,##0</c:formatCode>
                <c:ptCount val="6"/>
                <c:pt idx="0">
                  <c:v>121000</c:v>
                </c:pt>
                <c:pt idx="1">
                  <c:v>189200</c:v>
                </c:pt>
                <c:pt idx="2">
                  <c:v>642100</c:v>
                </c:pt>
                <c:pt idx="3">
                  <c:v>1269600</c:v>
                </c:pt>
                <c:pt idx="4">
                  <c:v>2071200</c:v>
                </c:pt>
                <c:pt idx="5">
                  <c:v>2141900</c:v>
                </c:pt>
              </c:numCache>
            </c:numRef>
          </c:val>
          <c:extLst>
            <c:ext xmlns:c16="http://schemas.microsoft.com/office/drawing/2014/chart" uri="{C3380CC4-5D6E-409C-BE32-E72D297353CC}">
              <c16:uniqueId val="{00000000-ED13-4D30-9598-EB48413D382A}"/>
            </c:ext>
          </c:extLst>
        </c:ser>
        <c:ser>
          <c:idx val="1"/>
          <c:order val="1"/>
          <c:tx>
            <c:v>Electricity</c:v>
          </c:tx>
          <c:spPr>
            <a:solidFill>
              <a:srgbClr val="0070C0"/>
            </a:solidFill>
            <a:ln>
              <a:noFill/>
            </a:ln>
          </c:spPr>
          <c:invertIfNegative val="0"/>
          <c:cat>
            <c:numRef>
              <c:f>'Figure 1 Data'!$B$7:$B$12</c:f>
              <c:numCache>
                <c:formatCode>General</c:formatCode>
                <c:ptCount val="6"/>
                <c:pt idx="0">
                  <c:v>2013</c:v>
                </c:pt>
                <c:pt idx="1">
                  <c:v>2014</c:v>
                </c:pt>
                <c:pt idx="2">
                  <c:v>2015</c:v>
                </c:pt>
                <c:pt idx="3">
                  <c:v>2016</c:v>
                </c:pt>
                <c:pt idx="4">
                  <c:v>2017</c:v>
                </c:pt>
                <c:pt idx="5">
                  <c:v>2018</c:v>
                </c:pt>
              </c:numCache>
            </c:numRef>
          </c:cat>
          <c:val>
            <c:numRef>
              <c:f>'Figure 1 Data'!$J$7:$J$12</c:f>
              <c:numCache>
                <c:formatCode>#,##0</c:formatCode>
                <c:ptCount val="6"/>
                <c:pt idx="0">
                  <c:v>171400</c:v>
                </c:pt>
                <c:pt idx="1">
                  <c:v>279700</c:v>
                </c:pt>
                <c:pt idx="2">
                  <c:v>865900</c:v>
                </c:pt>
                <c:pt idx="3">
                  <c:v>1655600</c:v>
                </c:pt>
                <c:pt idx="4">
                  <c:v>2674800</c:v>
                </c:pt>
                <c:pt idx="5">
                  <c:v>2776100</c:v>
                </c:pt>
              </c:numCache>
            </c:numRef>
          </c:val>
          <c:extLst>
            <c:ext xmlns:c16="http://schemas.microsoft.com/office/drawing/2014/chart" uri="{C3380CC4-5D6E-409C-BE32-E72D297353CC}">
              <c16:uniqueId val="{00000001-ED13-4D30-9598-EB48413D382A}"/>
            </c:ext>
          </c:extLst>
        </c:ser>
        <c:dLbls>
          <c:showLegendKey val="0"/>
          <c:showVal val="0"/>
          <c:showCatName val="0"/>
          <c:showSerName val="0"/>
          <c:showPercent val="0"/>
          <c:showBubbleSize val="0"/>
        </c:dLbls>
        <c:gapWidth val="50"/>
        <c:overlap val="100"/>
        <c:axId val="110714240"/>
        <c:axId val="110744704"/>
      </c:barChart>
      <c:catAx>
        <c:axId val="110714240"/>
        <c:scaling>
          <c:orientation val="minMax"/>
        </c:scaling>
        <c:delete val="0"/>
        <c:axPos val="b"/>
        <c:numFmt formatCode="General" sourceLinked="1"/>
        <c:majorTickMark val="out"/>
        <c:minorTickMark val="none"/>
        <c:tickLblPos val="nextTo"/>
        <c:crossAx val="110744704"/>
        <c:crosses val="autoZero"/>
        <c:auto val="1"/>
        <c:lblAlgn val="ctr"/>
        <c:lblOffset val="100"/>
        <c:noMultiLvlLbl val="0"/>
      </c:catAx>
      <c:valAx>
        <c:axId val="110744704"/>
        <c:scaling>
          <c:orientation val="minMax"/>
        </c:scaling>
        <c:delete val="0"/>
        <c:axPos val="l"/>
        <c:majorGridlines>
          <c:spPr>
            <a:ln>
              <a:noFill/>
            </a:ln>
          </c:spPr>
        </c:majorGridlines>
        <c:title>
          <c:tx>
            <c:rich>
              <a:bodyPr rot="-5400000" vert="horz"/>
              <a:lstStyle/>
              <a:p>
                <a:pPr>
                  <a:defRPr sz="1200" b="0"/>
                </a:pPr>
                <a:r>
                  <a:rPr lang="en-GB" sz="1200" b="0"/>
                  <a:t>Annual</a:t>
                </a:r>
                <a:r>
                  <a:rPr lang="en-GB" sz="1200" b="0" baseline="0"/>
                  <a:t> smart meter installations by                      large and small suppliers</a:t>
                </a:r>
                <a:endParaRPr lang="en-GB" sz="1200" b="0"/>
              </a:p>
            </c:rich>
          </c:tx>
          <c:layout>
            <c:manualLayout>
              <c:xMode val="edge"/>
              <c:yMode val="edge"/>
              <c:x val="4.3925274046626543E-3"/>
              <c:y val="0.21746669466317436"/>
            </c:manualLayout>
          </c:layout>
          <c:overlay val="0"/>
        </c:title>
        <c:numFmt formatCode="#,##0" sourceLinked="0"/>
        <c:majorTickMark val="out"/>
        <c:minorTickMark val="none"/>
        <c:tickLblPos val="nextTo"/>
        <c:crossAx val="110714240"/>
        <c:crosses val="autoZero"/>
        <c:crossBetween val="between"/>
        <c:dispUnits>
          <c:builtInUnit val="millions"/>
          <c:dispUnitsLbl/>
        </c:dispUnits>
      </c:valAx>
      <c:spPr>
        <a:ln>
          <a:noFill/>
        </a:ln>
      </c:spPr>
    </c:plotArea>
    <c:legend>
      <c:legendPos val="t"/>
      <c:layout>
        <c:manualLayout>
          <c:xMode val="edge"/>
          <c:yMode val="edge"/>
          <c:x val="0.17187834757834755"/>
          <c:y val="8.819444444444445E-2"/>
          <c:w val="0.28098439652080742"/>
          <c:h val="7.1733867698330886E-2"/>
        </c:manualLayout>
      </c:layout>
      <c:overlay val="1"/>
      <c:txPr>
        <a:bodyPr/>
        <a:lstStyle/>
        <a:p>
          <a:pPr>
            <a:defRPr sz="1400"/>
          </a:pPr>
          <a:endParaRPr lang="en-US"/>
        </a:p>
      </c:txPr>
    </c:legend>
    <c:plotVisOnly val="1"/>
    <c:dispBlanksAs val="gap"/>
    <c:showDLblsOverMax val="0"/>
  </c:chart>
  <c:spPr>
    <a:ln>
      <a:noFill/>
    </a:ln>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2488230592128"/>
          <c:y val="0.11426007927402139"/>
          <c:w val="0.81440143645304985"/>
          <c:h val="0.72484944122874972"/>
        </c:manualLayout>
      </c:layout>
      <c:lineChart>
        <c:grouping val="standard"/>
        <c:varyColors val="0"/>
        <c:ser>
          <c:idx val="2"/>
          <c:order val="0"/>
          <c:tx>
            <c:v>All smart meters</c:v>
          </c:tx>
          <c:spPr>
            <a:ln>
              <a:solidFill>
                <a:srgbClr val="002060"/>
              </a:solidFill>
            </a:ln>
          </c:spPr>
          <c:marker>
            <c:symbol val="none"/>
          </c:marker>
          <c:dPt>
            <c:idx val="21"/>
            <c:marker>
              <c:symbol val="circle"/>
              <c:size val="5"/>
              <c:spPr>
                <a:solidFill>
                  <a:schemeClr val="accent6">
                    <a:lumMod val="75000"/>
                  </a:schemeClr>
                </a:solidFill>
                <a:ln>
                  <a:solidFill>
                    <a:schemeClr val="accent6">
                      <a:lumMod val="75000"/>
                    </a:schemeClr>
                  </a:solidFill>
                </a:ln>
              </c:spPr>
            </c:marker>
            <c:bubble3D val="0"/>
            <c:extLst>
              <c:ext xmlns:c16="http://schemas.microsoft.com/office/drawing/2014/chart" uri="{C3380CC4-5D6E-409C-BE32-E72D297353CC}">
                <c16:uniqueId val="{00000000-112D-43D4-9A2C-7C6537F4EF60}"/>
              </c:ext>
            </c:extLst>
          </c:dPt>
          <c:dPt>
            <c:idx val="22"/>
            <c:marker>
              <c:symbol val="circle"/>
              <c:size val="5"/>
              <c:spPr>
                <a:solidFill>
                  <a:schemeClr val="accent6">
                    <a:lumMod val="75000"/>
                  </a:schemeClr>
                </a:solidFill>
                <a:ln>
                  <a:solidFill>
                    <a:schemeClr val="accent6">
                      <a:lumMod val="75000"/>
                    </a:schemeClr>
                  </a:solidFill>
                </a:ln>
              </c:spPr>
            </c:marker>
            <c:bubble3D val="0"/>
            <c:extLst>
              <c:ext xmlns:c16="http://schemas.microsoft.com/office/drawing/2014/chart" uri="{C3380CC4-5D6E-409C-BE32-E72D297353CC}">
                <c16:uniqueId val="{00000001-112D-43D4-9A2C-7C6537F4EF60}"/>
              </c:ext>
            </c:extLst>
          </c:dPt>
          <c:cat>
            <c:multiLvlStrRef>
              <c:f>'Table 1a'!$A$8:$B$33</c:f>
              <c:multiLvlStrCache>
                <c:ptCount val="26"/>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pt idx="21">
                    <c:v>Q4</c:v>
                  </c:pt>
                  <c:pt idx="22">
                    <c:v>Q1</c:v>
                  </c:pt>
                  <c:pt idx="23">
                    <c:v>Q2</c:v>
                  </c:pt>
                  <c:pt idx="24">
                    <c:v>Q3</c:v>
                  </c:pt>
                  <c:pt idx="25">
                    <c:v>Q4</c:v>
                  </c:pt>
                </c:lvl>
                <c:lvl>
                  <c:pt idx="0">
                    <c:v>2012</c:v>
                  </c:pt>
                  <c:pt idx="2">
                    <c:v>2013</c:v>
                  </c:pt>
                  <c:pt idx="6">
                    <c:v>2014</c:v>
                  </c:pt>
                  <c:pt idx="10">
                    <c:v>2015</c:v>
                  </c:pt>
                  <c:pt idx="14">
                    <c:v>2016</c:v>
                  </c:pt>
                  <c:pt idx="18">
                    <c:v>2017</c:v>
                  </c:pt>
                  <c:pt idx="22">
                    <c:v>2018</c:v>
                  </c:pt>
                </c:lvl>
              </c:multiLvlStrCache>
            </c:multiLvlStrRef>
          </c:cat>
          <c:val>
            <c:numRef>
              <c:f>'Table 1a'!$F$8:$F$33</c:f>
              <c:numCache>
                <c:formatCode>#,##0\ \ </c:formatCode>
                <c:ptCount val="26"/>
                <c:pt idx="0">
                  <c:v>68</c:v>
                </c:pt>
                <c:pt idx="1">
                  <c:v>3241</c:v>
                </c:pt>
                <c:pt idx="2">
                  <c:v>23641</c:v>
                </c:pt>
                <c:pt idx="3">
                  <c:v>80586</c:v>
                </c:pt>
                <c:pt idx="4">
                  <c:v>92822</c:v>
                </c:pt>
                <c:pt idx="5">
                  <c:v>95333</c:v>
                </c:pt>
                <c:pt idx="6">
                  <c:v>98644</c:v>
                </c:pt>
                <c:pt idx="7">
                  <c:v>97329</c:v>
                </c:pt>
                <c:pt idx="8">
                  <c:v>129991</c:v>
                </c:pt>
                <c:pt idx="9">
                  <c:v>142963</c:v>
                </c:pt>
                <c:pt idx="10">
                  <c:v>211717</c:v>
                </c:pt>
                <c:pt idx="11">
                  <c:v>272598</c:v>
                </c:pt>
                <c:pt idx="12">
                  <c:v>336061</c:v>
                </c:pt>
                <c:pt idx="13">
                  <c:v>402638</c:v>
                </c:pt>
                <c:pt idx="14">
                  <c:v>540126</c:v>
                </c:pt>
                <c:pt idx="15">
                  <c:v>622903</c:v>
                </c:pt>
                <c:pt idx="16">
                  <c:v>814972</c:v>
                </c:pt>
                <c:pt idx="17">
                  <c:v>935446</c:v>
                </c:pt>
                <c:pt idx="18">
                  <c:v>1027680</c:v>
                </c:pt>
                <c:pt idx="19">
                  <c:v>1058132</c:v>
                </c:pt>
                <c:pt idx="20">
                  <c:v>1181188</c:v>
                </c:pt>
                <c:pt idx="21">
                  <c:v>1317885</c:v>
                </c:pt>
                <c:pt idx="22">
                  <c:v>1240522</c:v>
                </c:pt>
                <c:pt idx="23">
                  <c:v>1249308</c:v>
                </c:pt>
                <c:pt idx="24">
                  <c:v>1128013</c:v>
                </c:pt>
                <c:pt idx="25">
                  <c:v>1105394</c:v>
                </c:pt>
              </c:numCache>
            </c:numRef>
          </c:val>
          <c:smooth val="0"/>
          <c:extLst>
            <c:ext xmlns:c16="http://schemas.microsoft.com/office/drawing/2014/chart" uri="{C3380CC4-5D6E-409C-BE32-E72D297353CC}">
              <c16:uniqueId val="{00000002-112D-43D4-9A2C-7C6537F4EF60}"/>
            </c:ext>
          </c:extLst>
        </c:ser>
        <c:ser>
          <c:idx val="1"/>
          <c:order val="1"/>
          <c:tx>
            <c:v>Electricity smart meters</c:v>
          </c:tx>
          <c:spPr>
            <a:ln>
              <a:solidFill>
                <a:srgbClr val="0070C0"/>
              </a:solidFill>
            </a:ln>
          </c:spPr>
          <c:marker>
            <c:symbol val="none"/>
          </c:marker>
          <c:cat>
            <c:multiLvlStrRef>
              <c:f>'Table 1a'!$A$8:$B$33</c:f>
              <c:multiLvlStrCache>
                <c:ptCount val="26"/>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pt idx="21">
                    <c:v>Q4</c:v>
                  </c:pt>
                  <c:pt idx="22">
                    <c:v>Q1</c:v>
                  </c:pt>
                  <c:pt idx="23">
                    <c:v>Q2</c:v>
                  </c:pt>
                  <c:pt idx="24">
                    <c:v>Q3</c:v>
                  </c:pt>
                  <c:pt idx="25">
                    <c:v>Q4</c:v>
                  </c:pt>
                </c:lvl>
                <c:lvl>
                  <c:pt idx="0">
                    <c:v>2012</c:v>
                  </c:pt>
                  <c:pt idx="2">
                    <c:v>2013</c:v>
                  </c:pt>
                  <c:pt idx="6">
                    <c:v>2014</c:v>
                  </c:pt>
                  <c:pt idx="10">
                    <c:v>2015</c:v>
                  </c:pt>
                  <c:pt idx="14">
                    <c:v>2016</c:v>
                  </c:pt>
                  <c:pt idx="18">
                    <c:v>2017</c:v>
                  </c:pt>
                  <c:pt idx="22">
                    <c:v>2018</c:v>
                  </c:pt>
                </c:lvl>
              </c:multiLvlStrCache>
            </c:multiLvlStrRef>
          </c:cat>
          <c:val>
            <c:numRef>
              <c:f>'Table 1a'!$E$8:$E$33</c:f>
              <c:numCache>
                <c:formatCode>#,##0\ \ </c:formatCode>
                <c:ptCount val="26"/>
                <c:pt idx="0">
                  <c:v>36</c:v>
                </c:pt>
                <c:pt idx="1">
                  <c:v>1671</c:v>
                </c:pt>
                <c:pt idx="2">
                  <c:v>12678</c:v>
                </c:pt>
                <c:pt idx="3">
                  <c:v>45456</c:v>
                </c:pt>
                <c:pt idx="4">
                  <c:v>57632</c:v>
                </c:pt>
                <c:pt idx="5">
                  <c:v>55603</c:v>
                </c:pt>
                <c:pt idx="6">
                  <c:v>61164</c:v>
                </c:pt>
                <c:pt idx="7">
                  <c:v>60216</c:v>
                </c:pt>
                <c:pt idx="8">
                  <c:v>76227</c:v>
                </c:pt>
                <c:pt idx="9">
                  <c:v>82081</c:v>
                </c:pt>
                <c:pt idx="10">
                  <c:v>126515</c:v>
                </c:pt>
                <c:pt idx="11">
                  <c:v>160543</c:v>
                </c:pt>
                <c:pt idx="12">
                  <c:v>197911</c:v>
                </c:pt>
                <c:pt idx="13">
                  <c:v>233400</c:v>
                </c:pt>
                <c:pt idx="14">
                  <c:v>306842</c:v>
                </c:pt>
                <c:pt idx="15">
                  <c:v>354641</c:v>
                </c:pt>
                <c:pt idx="16">
                  <c:v>461304</c:v>
                </c:pt>
                <c:pt idx="17">
                  <c:v>525776</c:v>
                </c:pt>
                <c:pt idx="18">
                  <c:v>581680</c:v>
                </c:pt>
                <c:pt idx="19">
                  <c:v>598064</c:v>
                </c:pt>
                <c:pt idx="20">
                  <c:v>664924</c:v>
                </c:pt>
                <c:pt idx="21">
                  <c:v>741547</c:v>
                </c:pt>
                <c:pt idx="22">
                  <c:v>708652</c:v>
                </c:pt>
                <c:pt idx="23">
                  <c:v>707374</c:v>
                </c:pt>
                <c:pt idx="24">
                  <c:v>632575</c:v>
                </c:pt>
                <c:pt idx="25">
                  <c:v>619726</c:v>
                </c:pt>
              </c:numCache>
            </c:numRef>
          </c:val>
          <c:smooth val="0"/>
          <c:extLst>
            <c:ext xmlns:c16="http://schemas.microsoft.com/office/drawing/2014/chart" uri="{C3380CC4-5D6E-409C-BE32-E72D297353CC}">
              <c16:uniqueId val="{00000003-112D-43D4-9A2C-7C6537F4EF60}"/>
            </c:ext>
          </c:extLst>
        </c:ser>
        <c:ser>
          <c:idx val="0"/>
          <c:order val="2"/>
          <c:tx>
            <c:v>Gas smart meters</c:v>
          </c:tx>
          <c:spPr>
            <a:ln>
              <a:solidFill>
                <a:srgbClr val="00B0F0"/>
              </a:solidFill>
            </a:ln>
          </c:spPr>
          <c:marker>
            <c:symbol val="none"/>
          </c:marker>
          <c:cat>
            <c:multiLvlStrRef>
              <c:f>'Table 1a'!$A$8:$B$33</c:f>
              <c:multiLvlStrCache>
                <c:ptCount val="26"/>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pt idx="21">
                    <c:v>Q4</c:v>
                  </c:pt>
                  <c:pt idx="22">
                    <c:v>Q1</c:v>
                  </c:pt>
                  <c:pt idx="23">
                    <c:v>Q2</c:v>
                  </c:pt>
                  <c:pt idx="24">
                    <c:v>Q3</c:v>
                  </c:pt>
                  <c:pt idx="25">
                    <c:v>Q4</c:v>
                  </c:pt>
                </c:lvl>
                <c:lvl>
                  <c:pt idx="0">
                    <c:v>2012</c:v>
                  </c:pt>
                  <c:pt idx="2">
                    <c:v>2013</c:v>
                  </c:pt>
                  <c:pt idx="6">
                    <c:v>2014</c:v>
                  </c:pt>
                  <c:pt idx="10">
                    <c:v>2015</c:v>
                  </c:pt>
                  <c:pt idx="14">
                    <c:v>2016</c:v>
                  </c:pt>
                  <c:pt idx="18">
                    <c:v>2017</c:v>
                  </c:pt>
                  <c:pt idx="22">
                    <c:v>2018</c:v>
                  </c:pt>
                </c:lvl>
              </c:multiLvlStrCache>
            </c:multiLvlStrRef>
          </c:cat>
          <c:val>
            <c:numRef>
              <c:f>'Table 1a'!$D$8:$D$33</c:f>
              <c:numCache>
                <c:formatCode>#,##0\ \ </c:formatCode>
                <c:ptCount val="26"/>
                <c:pt idx="0">
                  <c:v>32</c:v>
                </c:pt>
                <c:pt idx="1">
                  <c:v>1570</c:v>
                </c:pt>
                <c:pt idx="2">
                  <c:v>10963</c:v>
                </c:pt>
                <c:pt idx="3">
                  <c:v>35130</c:v>
                </c:pt>
                <c:pt idx="4">
                  <c:v>35190</c:v>
                </c:pt>
                <c:pt idx="5">
                  <c:v>39730</c:v>
                </c:pt>
                <c:pt idx="6">
                  <c:v>37480</c:v>
                </c:pt>
                <c:pt idx="7">
                  <c:v>37113</c:v>
                </c:pt>
                <c:pt idx="8">
                  <c:v>53764</c:v>
                </c:pt>
                <c:pt idx="9">
                  <c:v>60882</c:v>
                </c:pt>
                <c:pt idx="10">
                  <c:v>85202</c:v>
                </c:pt>
                <c:pt idx="11">
                  <c:v>112055</c:v>
                </c:pt>
                <c:pt idx="12">
                  <c:v>138150</c:v>
                </c:pt>
                <c:pt idx="13">
                  <c:v>169238</c:v>
                </c:pt>
                <c:pt idx="14">
                  <c:v>233284</c:v>
                </c:pt>
                <c:pt idx="15">
                  <c:v>268262</c:v>
                </c:pt>
                <c:pt idx="16">
                  <c:v>353668</c:v>
                </c:pt>
                <c:pt idx="17">
                  <c:v>409670</c:v>
                </c:pt>
                <c:pt idx="18">
                  <c:v>446000</c:v>
                </c:pt>
                <c:pt idx="19">
                  <c:v>460068</c:v>
                </c:pt>
                <c:pt idx="20">
                  <c:v>516264</c:v>
                </c:pt>
                <c:pt idx="21">
                  <c:v>576338</c:v>
                </c:pt>
                <c:pt idx="22">
                  <c:v>531870</c:v>
                </c:pt>
                <c:pt idx="23">
                  <c:v>541934</c:v>
                </c:pt>
                <c:pt idx="24">
                  <c:v>495438</c:v>
                </c:pt>
                <c:pt idx="25">
                  <c:v>485668</c:v>
                </c:pt>
              </c:numCache>
            </c:numRef>
          </c:val>
          <c:smooth val="0"/>
          <c:extLst>
            <c:ext xmlns:c16="http://schemas.microsoft.com/office/drawing/2014/chart" uri="{C3380CC4-5D6E-409C-BE32-E72D297353CC}">
              <c16:uniqueId val="{00000004-112D-43D4-9A2C-7C6537F4EF60}"/>
            </c:ext>
          </c:extLst>
        </c:ser>
        <c:ser>
          <c:idx val="3"/>
          <c:order val="3"/>
          <c:tx>
            <c:v>g</c:v>
          </c:tx>
          <c:spPr>
            <a:ln>
              <a:noFill/>
            </a:ln>
          </c:spPr>
          <c:marker>
            <c:symbol val="circle"/>
            <c:size val="5"/>
            <c:spPr>
              <a:solidFill>
                <a:schemeClr val="accent6">
                  <a:lumMod val="75000"/>
                </a:schemeClr>
              </a:solidFill>
              <a:ln>
                <a:noFill/>
              </a:ln>
            </c:spPr>
          </c:marker>
          <c:cat>
            <c:multiLvlStrRef>
              <c:f>'Table 1a'!$A$8:$B$33</c:f>
              <c:multiLvlStrCache>
                <c:ptCount val="26"/>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pt idx="21">
                    <c:v>Q4</c:v>
                  </c:pt>
                  <c:pt idx="22">
                    <c:v>Q1</c:v>
                  </c:pt>
                  <c:pt idx="23">
                    <c:v>Q2</c:v>
                  </c:pt>
                  <c:pt idx="24">
                    <c:v>Q3</c:v>
                  </c:pt>
                  <c:pt idx="25">
                    <c:v>Q4</c:v>
                  </c:pt>
                </c:lvl>
                <c:lvl>
                  <c:pt idx="0">
                    <c:v>2012</c:v>
                  </c:pt>
                  <c:pt idx="2">
                    <c:v>2013</c:v>
                  </c:pt>
                  <c:pt idx="6">
                    <c:v>2014</c:v>
                  </c:pt>
                  <c:pt idx="10">
                    <c:v>2015</c:v>
                  </c:pt>
                  <c:pt idx="14">
                    <c:v>2016</c:v>
                  </c:pt>
                  <c:pt idx="18">
                    <c:v>2017</c:v>
                  </c:pt>
                  <c:pt idx="22">
                    <c:v>2018</c:v>
                  </c:pt>
                </c:lvl>
              </c:multiLvlStrCache>
            </c:multiLvlStrRef>
          </c:cat>
          <c:val>
            <c:numRef>
              <c:f>'Table 1a'!$Q$8:$Q$33</c:f>
              <c:numCache>
                <c:formatCode>General</c:formatCode>
                <c:ptCount val="26"/>
                <c:pt idx="5" formatCode="#,##0\ \ ">
                  <c:v>39730</c:v>
                </c:pt>
                <c:pt idx="10" formatCode="#,##0\ \ ">
                  <c:v>85202</c:v>
                </c:pt>
                <c:pt idx="14" formatCode="#,##0\ \ ">
                  <c:v>233284</c:v>
                </c:pt>
                <c:pt idx="15" formatCode="#,##0\ \ ">
                  <c:v>268262</c:v>
                </c:pt>
                <c:pt idx="17" formatCode="#,##0\ \ ">
                  <c:v>409670</c:v>
                </c:pt>
                <c:pt idx="21" formatCode="#,##0\ \ ">
                  <c:v>576338</c:v>
                </c:pt>
                <c:pt idx="22" formatCode="#,##0\ \ ">
                  <c:v>531870</c:v>
                </c:pt>
                <c:pt idx="25" formatCode="#,##0\ \ ">
                  <c:v>485668</c:v>
                </c:pt>
              </c:numCache>
            </c:numRef>
          </c:val>
          <c:smooth val="0"/>
          <c:extLst>
            <c:ext xmlns:c16="http://schemas.microsoft.com/office/drawing/2014/chart" uri="{C3380CC4-5D6E-409C-BE32-E72D297353CC}">
              <c16:uniqueId val="{00000005-112D-43D4-9A2C-7C6537F4EF60}"/>
            </c:ext>
          </c:extLst>
        </c:ser>
        <c:ser>
          <c:idx val="4"/>
          <c:order val="4"/>
          <c:tx>
            <c:v>e</c:v>
          </c:tx>
          <c:spPr>
            <a:ln>
              <a:noFill/>
            </a:ln>
          </c:spPr>
          <c:marker>
            <c:symbol val="circle"/>
            <c:size val="5"/>
            <c:spPr>
              <a:solidFill>
                <a:schemeClr val="accent6">
                  <a:lumMod val="75000"/>
                </a:schemeClr>
              </a:solidFill>
              <a:ln>
                <a:noFill/>
              </a:ln>
            </c:spPr>
          </c:marker>
          <c:cat>
            <c:multiLvlStrRef>
              <c:f>'Table 1a'!$A$8:$B$33</c:f>
              <c:multiLvlStrCache>
                <c:ptCount val="26"/>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pt idx="21">
                    <c:v>Q4</c:v>
                  </c:pt>
                  <c:pt idx="22">
                    <c:v>Q1</c:v>
                  </c:pt>
                  <c:pt idx="23">
                    <c:v>Q2</c:v>
                  </c:pt>
                  <c:pt idx="24">
                    <c:v>Q3</c:v>
                  </c:pt>
                  <c:pt idx="25">
                    <c:v>Q4</c:v>
                  </c:pt>
                </c:lvl>
                <c:lvl>
                  <c:pt idx="0">
                    <c:v>2012</c:v>
                  </c:pt>
                  <c:pt idx="2">
                    <c:v>2013</c:v>
                  </c:pt>
                  <c:pt idx="6">
                    <c:v>2014</c:v>
                  </c:pt>
                  <c:pt idx="10">
                    <c:v>2015</c:v>
                  </c:pt>
                  <c:pt idx="14">
                    <c:v>2016</c:v>
                  </c:pt>
                  <c:pt idx="18">
                    <c:v>2017</c:v>
                  </c:pt>
                  <c:pt idx="22">
                    <c:v>2018</c:v>
                  </c:pt>
                </c:lvl>
              </c:multiLvlStrCache>
            </c:multiLvlStrRef>
          </c:cat>
          <c:val>
            <c:numRef>
              <c:f>'Table 1a'!$R$8:$R$33</c:f>
              <c:numCache>
                <c:formatCode>General</c:formatCode>
                <c:ptCount val="26"/>
                <c:pt idx="5" formatCode="#,##0\ \ ">
                  <c:v>55603</c:v>
                </c:pt>
                <c:pt idx="10" formatCode="#,##0\ \ ">
                  <c:v>126515</c:v>
                </c:pt>
                <c:pt idx="14" formatCode="#,##0\ \ ">
                  <c:v>306842</c:v>
                </c:pt>
                <c:pt idx="15" formatCode="#,##0\ \ ">
                  <c:v>354641</c:v>
                </c:pt>
                <c:pt idx="17" formatCode="#,##0\ \ ">
                  <c:v>525776</c:v>
                </c:pt>
                <c:pt idx="21" formatCode="#,##0\ \ ">
                  <c:v>741547</c:v>
                </c:pt>
                <c:pt idx="22" formatCode="#,##0\ \ ">
                  <c:v>708652</c:v>
                </c:pt>
                <c:pt idx="25" formatCode="#,##0\ \ ">
                  <c:v>619726</c:v>
                </c:pt>
              </c:numCache>
            </c:numRef>
          </c:val>
          <c:smooth val="0"/>
          <c:extLst>
            <c:ext xmlns:c16="http://schemas.microsoft.com/office/drawing/2014/chart" uri="{C3380CC4-5D6E-409C-BE32-E72D297353CC}">
              <c16:uniqueId val="{00000006-112D-43D4-9A2C-7C6537F4EF60}"/>
            </c:ext>
          </c:extLst>
        </c:ser>
        <c:ser>
          <c:idx val="5"/>
          <c:order val="5"/>
          <c:tx>
            <c:v>a</c:v>
          </c:tx>
          <c:spPr>
            <a:ln>
              <a:noFill/>
            </a:ln>
          </c:spPr>
          <c:marker>
            <c:symbol val="circle"/>
            <c:size val="5"/>
            <c:spPr>
              <a:ln>
                <a:noFill/>
              </a:ln>
            </c:spPr>
          </c:marker>
          <c:cat>
            <c:multiLvlStrRef>
              <c:f>'Table 1a'!$A$8:$B$33</c:f>
              <c:multiLvlStrCache>
                <c:ptCount val="26"/>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pt idx="21">
                    <c:v>Q4</c:v>
                  </c:pt>
                  <c:pt idx="22">
                    <c:v>Q1</c:v>
                  </c:pt>
                  <c:pt idx="23">
                    <c:v>Q2</c:v>
                  </c:pt>
                  <c:pt idx="24">
                    <c:v>Q3</c:v>
                  </c:pt>
                  <c:pt idx="25">
                    <c:v>Q4</c:v>
                  </c:pt>
                </c:lvl>
                <c:lvl>
                  <c:pt idx="0">
                    <c:v>2012</c:v>
                  </c:pt>
                  <c:pt idx="2">
                    <c:v>2013</c:v>
                  </c:pt>
                  <c:pt idx="6">
                    <c:v>2014</c:v>
                  </c:pt>
                  <c:pt idx="10">
                    <c:v>2015</c:v>
                  </c:pt>
                  <c:pt idx="14">
                    <c:v>2016</c:v>
                  </c:pt>
                  <c:pt idx="18">
                    <c:v>2017</c:v>
                  </c:pt>
                  <c:pt idx="22">
                    <c:v>2018</c:v>
                  </c:pt>
                </c:lvl>
              </c:multiLvlStrCache>
            </c:multiLvlStrRef>
          </c:cat>
          <c:val>
            <c:numRef>
              <c:f>'Table 1a'!$S$8:$S$33</c:f>
              <c:numCache>
                <c:formatCode>General</c:formatCode>
                <c:ptCount val="26"/>
                <c:pt idx="5" formatCode="#,##0\ \ ">
                  <c:v>95333</c:v>
                </c:pt>
                <c:pt idx="10" formatCode="#,##0\ \ ">
                  <c:v>211717</c:v>
                </c:pt>
                <c:pt idx="14" formatCode="#,##0\ \ ">
                  <c:v>540126</c:v>
                </c:pt>
                <c:pt idx="15" formatCode="#,##0\ \ ">
                  <c:v>622903</c:v>
                </c:pt>
                <c:pt idx="17" formatCode="#,##0\ \ ">
                  <c:v>935446</c:v>
                </c:pt>
                <c:pt idx="21" formatCode="#,##0\ \ ">
                  <c:v>1317885</c:v>
                </c:pt>
                <c:pt idx="22" formatCode="#,##0\ \ ">
                  <c:v>1240522</c:v>
                </c:pt>
                <c:pt idx="25" formatCode="#,##0\ \ ">
                  <c:v>1105394</c:v>
                </c:pt>
              </c:numCache>
            </c:numRef>
          </c:val>
          <c:smooth val="0"/>
          <c:extLst>
            <c:ext xmlns:c16="http://schemas.microsoft.com/office/drawing/2014/chart" uri="{C3380CC4-5D6E-409C-BE32-E72D297353CC}">
              <c16:uniqueId val="{00000007-112D-43D4-9A2C-7C6537F4EF60}"/>
            </c:ext>
          </c:extLst>
        </c:ser>
        <c:dLbls>
          <c:showLegendKey val="0"/>
          <c:showVal val="0"/>
          <c:showCatName val="0"/>
          <c:showSerName val="0"/>
          <c:showPercent val="0"/>
          <c:showBubbleSize val="0"/>
        </c:dLbls>
        <c:smooth val="0"/>
        <c:axId val="111137920"/>
        <c:axId val="111139840"/>
      </c:lineChart>
      <c:catAx>
        <c:axId val="111137920"/>
        <c:scaling>
          <c:orientation val="minMax"/>
        </c:scaling>
        <c:delete val="0"/>
        <c:axPos val="b"/>
        <c:numFmt formatCode="General" sourceLinked="1"/>
        <c:majorTickMark val="none"/>
        <c:minorTickMark val="none"/>
        <c:tickLblPos val="nextTo"/>
        <c:txPr>
          <a:bodyPr/>
          <a:lstStyle/>
          <a:p>
            <a:pPr>
              <a:defRPr sz="1200"/>
            </a:pPr>
            <a:endParaRPr lang="en-US"/>
          </a:p>
        </c:txPr>
        <c:crossAx val="111139840"/>
        <c:crosses val="autoZero"/>
        <c:auto val="1"/>
        <c:lblAlgn val="ctr"/>
        <c:lblOffset val="100"/>
        <c:noMultiLvlLbl val="0"/>
      </c:catAx>
      <c:valAx>
        <c:axId val="111139840"/>
        <c:scaling>
          <c:orientation val="minMax"/>
          <c:max val="1500000"/>
          <c:min val="0"/>
        </c:scaling>
        <c:delete val="0"/>
        <c:axPos val="l"/>
        <c:title>
          <c:tx>
            <c:rich>
              <a:bodyPr rot="-5400000" vert="horz"/>
              <a:lstStyle/>
              <a:p>
                <a:pPr>
                  <a:defRPr sz="1200" b="0"/>
                </a:pPr>
                <a:r>
                  <a:rPr lang="en-GB" sz="1200" b="0"/>
                  <a:t>Quarterly</a:t>
                </a:r>
                <a:r>
                  <a:rPr lang="en-GB" sz="1200" b="0" baseline="0"/>
                  <a:t>  smart meter installations  (000's)</a:t>
                </a:r>
                <a:endParaRPr lang="en-GB" sz="1200" b="0"/>
              </a:p>
            </c:rich>
          </c:tx>
          <c:layout>
            <c:manualLayout>
              <c:xMode val="edge"/>
              <c:yMode val="edge"/>
              <c:x val="1.8396411542984457E-2"/>
              <c:y val="0.14727475684165212"/>
            </c:manualLayout>
          </c:layout>
          <c:overlay val="0"/>
        </c:title>
        <c:numFmt formatCode="#,##0\ \ " sourceLinked="1"/>
        <c:majorTickMark val="out"/>
        <c:minorTickMark val="none"/>
        <c:tickLblPos val="nextTo"/>
        <c:txPr>
          <a:bodyPr/>
          <a:lstStyle/>
          <a:p>
            <a:pPr>
              <a:defRPr sz="1200"/>
            </a:pPr>
            <a:endParaRPr lang="en-US"/>
          </a:p>
        </c:txPr>
        <c:crossAx val="111137920"/>
        <c:crosses val="autoZero"/>
        <c:crossBetween val="between"/>
        <c:majorUnit val="1500000"/>
        <c:dispUnits>
          <c:builtInUnit val="thousands"/>
        </c:dispUnits>
      </c:valAx>
      <c:spPr>
        <a:noFill/>
        <a:ln w="25400">
          <a:noFill/>
        </a:ln>
      </c:spPr>
    </c:plotArea>
    <c:legend>
      <c:legendPos val="t"/>
      <c:layout>
        <c:manualLayout>
          <c:xMode val="edge"/>
          <c:yMode val="edge"/>
          <c:x val="0.14923739021068672"/>
          <c:y val="0.15472121873595845"/>
          <c:w val="0.30722871004282232"/>
          <c:h val="0.17091522963691272"/>
        </c:manualLayout>
      </c:layout>
      <c:overlay val="0"/>
      <c:txPr>
        <a:bodyPr/>
        <a:lstStyle/>
        <a:p>
          <a:pPr>
            <a:defRPr sz="1400"/>
          </a:pPr>
          <a:endParaRPr lang="en-US"/>
        </a:p>
      </c:txPr>
    </c:legend>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8423665791776031E-2"/>
          <c:y val="0.31481481481481483"/>
        </c:manualLayout>
      </c:layout>
      <c:overlay val="0"/>
    </c:title>
    <c:autoTitleDeleted val="0"/>
    <c:plotArea>
      <c:layout>
        <c:manualLayout>
          <c:layoutTarget val="inner"/>
          <c:xMode val="edge"/>
          <c:yMode val="edge"/>
          <c:x val="0.34929571303587059"/>
          <c:y val="8.5828958880139972E-2"/>
          <c:w val="0.56766619006383789"/>
          <c:h val="0.77068569553805777"/>
        </c:manualLayout>
      </c:layout>
      <c:pieChart>
        <c:varyColors val="1"/>
        <c:ser>
          <c:idx val="0"/>
          <c:order val="0"/>
          <c:tx>
            <c:strRef>
              <c:f>'Figure 3 Data'!$C$7</c:f>
              <c:strCache>
                <c:ptCount val="1"/>
                <c:pt idx="0">
                  <c:v>Gas</c:v>
                </c:pt>
              </c:strCache>
            </c:strRef>
          </c:tx>
          <c:spPr>
            <a:ln>
              <a:noFill/>
            </a:ln>
          </c:spPr>
          <c:dPt>
            <c:idx val="0"/>
            <c:bubble3D val="0"/>
            <c:spPr>
              <a:solidFill>
                <a:srgbClr val="00B0F0"/>
              </a:solidFill>
              <a:ln>
                <a:noFill/>
              </a:ln>
            </c:spPr>
            <c:extLst>
              <c:ext xmlns:c16="http://schemas.microsoft.com/office/drawing/2014/chart" uri="{C3380CC4-5D6E-409C-BE32-E72D297353CC}">
                <c16:uniqueId val="{00000001-27F1-4819-86BA-1AF3D8F4F88F}"/>
              </c:ext>
            </c:extLst>
          </c:dPt>
          <c:dPt>
            <c:idx val="1"/>
            <c:bubble3D val="0"/>
            <c:spPr>
              <a:solidFill>
                <a:srgbClr val="0094C8"/>
              </a:solidFill>
              <a:ln>
                <a:noFill/>
              </a:ln>
            </c:spPr>
            <c:extLst>
              <c:ext xmlns:c16="http://schemas.microsoft.com/office/drawing/2014/chart" uri="{C3380CC4-5D6E-409C-BE32-E72D297353CC}">
                <c16:uniqueId val="{00000003-27F1-4819-86BA-1AF3D8F4F88F}"/>
              </c:ext>
            </c:extLst>
          </c:dPt>
          <c:dPt>
            <c:idx val="2"/>
            <c:bubble3D val="0"/>
            <c:spPr>
              <a:solidFill>
                <a:srgbClr val="006F96"/>
              </a:solidFill>
              <a:ln>
                <a:noFill/>
              </a:ln>
            </c:spPr>
            <c:extLst>
              <c:ext xmlns:c16="http://schemas.microsoft.com/office/drawing/2014/chart" uri="{C3380CC4-5D6E-409C-BE32-E72D297353CC}">
                <c16:uniqueId val="{00000005-27F1-4819-86BA-1AF3D8F4F88F}"/>
              </c:ext>
            </c:extLst>
          </c:dPt>
          <c:dLbls>
            <c:dLbl>
              <c:idx val="1"/>
              <c:layout>
                <c:manualLayout>
                  <c:x val="-2.3995685005393744E-2"/>
                  <c:y val="0.33704214056576259"/>
                </c:manualLayout>
              </c:layout>
              <c:spPr>
                <a:noFill/>
                <a:ln>
                  <a:noFill/>
                </a:ln>
                <a:effectLst/>
              </c:spPr>
              <c:txPr>
                <a:bodyPr wrap="square" lIns="38100" tIns="19050" rIns="38100" bIns="19050" anchor="ctr">
                  <a:spAutoFit/>
                </a:bodyPr>
                <a:lstStyle/>
                <a:p>
                  <a:pPr>
                    <a:defRPr>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F1-4819-86BA-1AF3D8F4F88F}"/>
                </c:ext>
              </c:extLst>
            </c:dLbl>
            <c:spPr>
              <a:noFill/>
              <a:ln>
                <a:noFill/>
              </a:ln>
              <a:effectLst/>
            </c:spPr>
            <c:txPr>
              <a:bodyPr wrap="square" lIns="38100" tIns="19050" rIns="38100" bIns="19050" anchor="ctr">
                <a:spAutoFit/>
              </a:bodyPr>
              <a:lstStyle/>
              <a:p>
                <a:pPr>
                  <a:defRPr>
                    <a:solidFill>
                      <a:schemeClr val="bg1">
                        <a:lumMod val="95000"/>
                      </a:schemeClr>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'Figure 3 Data'!$D$6:$F$6</c:f>
              <c:strCache>
                <c:ptCount val="3"/>
                <c:pt idx="0">
                  <c:v>Smart Meters</c:v>
                </c:pt>
                <c:pt idx="1">
                  <c:v>Smart-Type Meters</c:v>
                </c:pt>
                <c:pt idx="2">
                  <c:v>Traditional Meters</c:v>
                </c:pt>
              </c:strCache>
            </c:strRef>
          </c:cat>
          <c:val>
            <c:numRef>
              <c:f>'Figure 3 Data'!$D$7:$F$7</c:f>
              <c:numCache>
                <c:formatCode>_-* #,##0_-;\-* #,##0_-;_-* "-"??_-;_-@_-</c:formatCode>
                <c:ptCount val="3"/>
                <c:pt idx="0">
                  <c:v>5266200</c:v>
                </c:pt>
                <c:pt idx="1">
                  <c:v>257900</c:v>
                </c:pt>
                <c:pt idx="2">
                  <c:v>15875600</c:v>
                </c:pt>
              </c:numCache>
            </c:numRef>
          </c:val>
          <c:extLst>
            <c:ext xmlns:c16="http://schemas.microsoft.com/office/drawing/2014/chart" uri="{C3380CC4-5D6E-409C-BE32-E72D297353CC}">
              <c16:uniqueId val="{00000006-27F1-4819-86BA-1AF3D8F4F88F}"/>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5144606256742177"/>
          <c:y val="0.30555555555555558"/>
        </c:manualLayout>
      </c:layout>
      <c:overlay val="0"/>
    </c:title>
    <c:autoTitleDeleted val="0"/>
    <c:plotArea>
      <c:layout>
        <c:manualLayout>
          <c:layoutTarget val="inner"/>
          <c:xMode val="edge"/>
          <c:yMode val="edge"/>
          <c:x val="1.8292610571736784E-2"/>
          <c:y val="8.1199329250510363E-2"/>
          <c:w val="0.57162648327939591"/>
          <c:h val="0.77267096821230674"/>
        </c:manualLayout>
      </c:layout>
      <c:pieChart>
        <c:varyColors val="1"/>
        <c:ser>
          <c:idx val="0"/>
          <c:order val="0"/>
          <c:tx>
            <c:strRef>
              <c:f>'Figure 3 Data'!$C$8</c:f>
              <c:strCache>
                <c:ptCount val="1"/>
                <c:pt idx="0">
                  <c:v>Electricity</c:v>
                </c:pt>
              </c:strCache>
            </c:strRef>
          </c:tx>
          <c:spPr>
            <a:ln>
              <a:noFill/>
            </a:ln>
          </c:spPr>
          <c:dPt>
            <c:idx val="0"/>
            <c:bubble3D val="0"/>
            <c:spPr>
              <a:solidFill>
                <a:srgbClr val="0070C0"/>
              </a:solidFill>
              <a:ln>
                <a:noFill/>
              </a:ln>
            </c:spPr>
            <c:extLst>
              <c:ext xmlns:c16="http://schemas.microsoft.com/office/drawing/2014/chart" uri="{C3380CC4-5D6E-409C-BE32-E72D297353CC}">
                <c16:uniqueId val="{00000001-F586-492A-81E6-963A61CE7D7E}"/>
              </c:ext>
            </c:extLst>
          </c:dPt>
          <c:dPt>
            <c:idx val="1"/>
            <c:bubble3D val="0"/>
            <c:spPr>
              <a:solidFill>
                <a:srgbClr val="005696"/>
              </a:solidFill>
              <a:ln>
                <a:noFill/>
              </a:ln>
            </c:spPr>
            <c:extLst>
              <c:ext xmlns:c16="http://schemas.microsoft.com/office/drawing/2014/chart" uri="{C3380CC4-5D6E-409C-BE32-E72D297353CC}">
                <c16:uniqueId val="{00000003-F586-492A-81E6-963A61CE7D7E}"/>
              </c:ext>
            </c:extLst>
          </c:dPt>
          <c:dPt>
            <c:idx val="2"/>
            <c:bubble3D val="0"/>
            <c:spPr>
              <a:solidFill>
                <a:srgbClr val="003B68"/>
              </a:solidFill>
              <a:ln>
                <a:noFill/>
              </a:ln>
            </c:spPr>
            <c:extLst>
              <c:ext xmlns:c16="http://schemas.microsoft.com/office/drawing/2014/chart" uri="{C3380CC4-5D6E-409C-BE32-E72D297353CC}">
                <c16:uniqueId val="{00000005-F586-492A-81E6-963A61CE7D7E}"/>
              </c:ext>
            </c:extLst>
          </c:dPt>
          <c:dLbls>
            <c:dLbl>
              <c:idx val="0"/>
              <c:spPr/>
              <c:txPr>
                <a:bodyPr/>
                <a:lstStyle/>
                <a:p>
                  <a:pPr>
                    <a:defRPr>
                      <a:solidFill>
                        <a:schemeClr val="bg1">
                          <a:lumMod val="95000"/>
                        </a:schemeClr>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F586-492A-81E6-963A61CE7D7E}"/>
                </c:ext>
              </c:extLst>
            </c:dLbl>
            <c:dLbl>
              <c:idx val="1"/>
              <c:layout>
                <c:manualLayout>
                  <c:x val="-9.5457834716758325E-2"/>
                  <c:y val="0.26077391367745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86-492A-81E6-963A61CE7D7E}"/>
                </c:ext>
              </c:extLst>
            </c:dLbl>
            <c:dLbl>
              <c:idx val="2"/>
              <c:spPr/>
              <c:txPr>
                <a:bodyPr/>
                <a:lstStyle/>
                <a:p>
                  <a:pPr>
                    <a:defRPr>
                      <a:solidFill>
                        <a:schemeClr val="bg1">
                          <a:lumMod val="95000"/>
                        </a:schemeClr>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5-F586-492A-81E6-963A61CE7D7E}"/>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'Figure 3 Data'!$D$6:$F$6</c:f>
              <c:strCache>
                <c:ptCount val="3"/>
                <c:pt idx="0">
                  <c:v>Smart Meters</c:v>
                </c:pt>
                <c:pt idx="1">
                  <c:v>Smart-Type Meters</c:v>
                </c:pt>
                <c:pt idx="2">
                  <c:v>Traditional Meters</c:v>
                </c:pt>
              </c:strCache>
            </c:strRef>
          </c:cat>
          <c:val>
            <c:numRef>
              <c:f>'Figure 3 Data'!$D$8:$F$8</c:f>
              <c:numCache>
                <c:formatCode>_-* #,##0_-;\-* #,##0_-;_-* "-"??_-;_-@_-</c:formatCode>
                <c:ptCount val="3"/>
                <c:pt idx="0">
                  <c:v>7027100</c:v>
                </c:pt>
                <c:pt idx="1">
                  <c:v>416300</c:v>
                </c:pt>
                <c:pt idx="2">
                  <c:v>18420000</c:v>
                </c:pt>
              </c:numCache>
            </c:numRef>
          </c:val>
          <c:extLst>
            <c:ext xmlns:c16="http://schemas.microsoft.com/office/drawing/2014/chart" uri="{C3380CC4-5D6E-409C-BE32-E72D297353CC}">
              <c16:uniqueId val="{00000006-F586-492A-81E6-963A61CE7D7E}"/>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39351851851869E-2"/>
          <c:y val="0.17215478273549137"/>
          <c:w val="0.9055977982728084"/>
          <c:h val="0.63523731408573925"/>
        </c:manualLayout>
      </c:layout>
      <c:barChart>
        <c:barDir val="col"/>
        <c:grouping val="stacked"/>
        <c:varyColors val="0"/>
        <c:ser>
          <c:idx val="0"/>
          <c:order val="0"/>
          <c:tx>
            <c:v>Smart gas meters</c:v>
          </c:tx>
          <c:spPr>
            <a:solidFill>
              <a:srgbClr val="00B0F0"/>
            </a:solidFill>
            <a:ln>
              <a:noFill/>
            </a:ln>
          </c:spPr>
          <c:invertIfNegative val="0"/>
          <c:cat>
            <c:multiLvlStrRef>
              <c:f>'Figure 4 Data'!$A$7:$B$32</c:f>
              <c:multiLvlStrCache>
                <c:ptCount val="26"/>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pt idx="21">
                    <c:v>Q4</c:v>
                  </c:pt>
                  <c:pt idx="22">
                    <c:v>Q1</c:v>
                  </c:pt>
                  <c:pt idx="23">
                    <c:v>Q2</c:v>
                  </c:pt>
                  <c:pt idx="24">
                    <c:v>Q3</c:v>
                  </c:pt>
                  <c:pt idx="25">
                    <c:v>Q4</c:v>
                  </c:pt>
                </c:lvl>
                <c:lvl>
                  <c:pt idx="0">
                    <c:v>2012</c:v>
                  </c:pt>
                  <c:pt idx="2">
                    <c:v>2013</c:v>
                  </c:pt>
                  <c:pt idx="6">
                    <c:v>2014</c:v>
                  </c:pt>
                  <c:pt idx="10">
                    <c:v>2015</c:v>
                  </c:pt>
                  <c:pt idx="14">
                    <c:v>2016</c:v>
                  </c:pt>
                  <c:pt idx="18">
                    <c:v>2017</c:v>
                  </c:pt>
                  <c:pt idx="22">
                    <c:v>2018</c:v>
                  </c:pt>
                </c:lvl>
              </c:multiLvlStrCache>
            </c:multiLvlStrRef>
          </c:cat>
          <c:val>
            <c:numRef>
              <c:f>'Figure 4 Data'!$D$7:$D$32</c:f>
              <c:numCache>
                <c:formatCode>_-* #,##0_-;\-* #,##0_-;_-* "-"??_-;_-@_-</c:formatCode>
                <c:ptCount val="26"/>
                <c:pt idx="0">
                  <c:v>0</c:v>
                </c:pt>
                <c:pt idx="1">
                  <c:v>0</c:v>
                </c:pt>
                <c:pt idx="2">
                  <c:v>0</c:v>
                </c:pt>
                <c:pt idx="3">
                  <c:v>0</c:v>
                </c:pt>
                <c:pt idx="4">
                  <c:v>0</c:v>
                </c:pt>
                <c:pt idx="5">
                  <c:v>0</c:v>
                </c:pt>
                <c:pt idx="6">
                  <c:v>0</c:v>
                </c:pt>
                <c:pt idx="7">
                  <c:v>0</c:v>
                </c:pt>
                <c:pt idx="8">
                  <c:v>0</c:v>
                </c:pt>
                <c:pt idx="9">
                  <c:v>30</c:v>
                </c:pt>
                <c:pt idx="10">
                  <c:v>72</c:v>
                </c:pt>
                <c:pt idx="11">
                  <c:v>129</c:v>
                </c:pt>
                <c:pt idx="12">
                  <c:v>202</c:v>
                </c:pt>
                <c:pt idx="13">
                  <c:v>257</c:v>
                </c:pt>
                <c:pt idx="14">
                  <c:v>187</c:v>
                </c:pt>
                <c:pt idx="15">
                  <c:v>247</c:v>
                </c:pt>
                <c:pt idx="16">
                  <c:v>264</c:v>
                </c:pt>
                <c:pt idx="17">
                  <c:v>228</c:v>
                </c:pt>
                <c:pt idx="18">
                  <c:v>353</c:v>
                </c:pt>
                <c:pt idx="19">
                  <c:v>290</c:v>
                </c:pt>
                <c:pt idx="20">
                  <c:v>213</c:v>
                </c:pt>
                <c:pt idx="21">
                  <c:v>276</c:v>
                </c:pt>
                <c:pt idx="22">
                  <c:v>241</c:v>
                </c:pt>
                <c:pt idx="23">
                  <c:v>411</c:v>
                </c:pt>
                <c:pt idx="24">
                  <c:v>323</c:v>
                </c:pt>
                <c:pt idx="25">
                  <c:v>492</c:v>
                </c:pt>
              </c:numCache>
            </c:numRef>
          </c:val>
          <c:extLst>
            <c:ext xmlns:c16="http://schemas.microsoft.com/office/drawing/2014/chart" uri="{C3380CC4-5D6E-409C-BE32-E72D297353CC}">
              <c16:uniqueId val="{00000000-BFEB-47C6-BCE5-C69C9C9DBA42}"/>
            </c:ext>
          </c:extLst>
        </c:ser>
        <c:ser>
          <c:idx val="1"/>
          <c:order val="1"/>
          <c:tx>
            <c:v>Advanced gas meters            </c:v>
          </c:tx>
          <c:spPr>
            <a:solidFill>
              <a:srgbClr val="71DAFF"/>
            </a:solidFill>
            <a:ln>
              <a:noFill/>
            </a:ln>
          </c:spPr>
          <c:invertIfNegative val="0"/>
          <c:cat>
            <c:multiLvlStrRef>
              <c:f>'Figure 4 Data'!$A$7:$B$32</c:f>
              <c:multiLvlStrCache>
                <c:ptCount val="26"/>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pt idx="21">
                    <c:v>Q4</c:v>
                  </c:pt>
                  <c:pt idx="22">
                    <c:v>Q1</c:v>
                  </c:pt>
                  <c:pt idx="23">
                    <c:v>Q2</c:v>
                  </c:pt>
                  <c:pt idx="24">
                    <c:v>Q3</c:v>
                  </c:pt>
                  <c:pt idx="25">
                    <c:v>Q4</c:v>
                  </c:pt>
                </c:lvl>
                <c:lvl>
                  <c:pt idx="0">
                    <c:v>2012</c:v>
                  </c:pt>
                  <c:pt idx="2">
                    <c:v>2013</c:v>
                  </c:pt>
                  <c:pt idx="6">
                    <c:v>2014</c:v>
                  </c:pt>
                  <c:pt idx="10">
                    <c:v>2015</c:v>
                  </c:pt>
                  <c:pt idx="14">
                    <c:v>2016</c:v>
                  </c:pt>
                  <c:pt idx="18">
                    <c:v>2017</c:v>
                  </c:pt>
                  <c:pt idx="22">
                    <c:v>2018</c:v>
                  </c:pt>
                </c:lvl>
              </c:multiLvlStrCache>
            </c:multiLvlStrRef>
          </c:cat>
          <c:val>
            <c:numRef>
              <c:f>'Figure 4 Data'!$E$7:$E$32</c:f>
              <c:numCache>
                <c:formatCode>_-* #,##0_-;\-* #,##0_-;_-* "-"??_-;_-@_-</c:formatCode>
                <c:ptCount val="26"/>
                <c:pt idx="0">
                  <c:v>186</c:v>
                </c:pt>
                <c:pt idx="1">
                  <c:v>144</c:v>
                </c:pt>
                <c:pt idx="2">
                  <c:v>1321</c:v>
                </c:pt>
                <c:pt idx="3">
                  <c:v>290</c:v>
                </c:pt>
                <c:pt idx="4">
                  <c:v>60</c:v>
                </c:pt>
                <c:pt idx="5">
                  <c:v>184</c:v>
                </c:pt>
                <c:pt idx="6">
                  <c:v>24</c:v>
                </c:pt>
                <c:pt idx="7">
                  <c:v>59</c:v>
                </c:pt>
                <c:pt idx="8">
                  <c:v>647</c:v>
                </c:pt>
                <c:pt idx="9">
                  <c:v>1786</c:v>
                </c:pt>
                <c:pt idx="10">
                  <c:v>2497</c:v>
                </c:pt>
                <c:pt idx="11">
                  <c:v>4323</c:v>
                </c:pt>
                <c:pt idx="12">
                  <c:v>6018</c:v>
                </c:pt>
                <c:pt idx="13">
                  <c:v>8071</c:v>
                </c:pt>
                <c:pt idx="14">
                  <c:v>5948</c:v>
                </c:pt>
                <c:pt idx="15">
                  <c:v>3185</c:v>
                </c:pt>
                <c:pt idx="16">
                  <c:v>2797</c:v>
                </c:pt>
                <c:pt idx="17">
                  <c:v>2557</c:v>
                </c:pt>
                <c:pt idx="18">
                  <c:v>3105</c:v>
                </c:pt>
                <c:pt idx="19">
                  <c:v>3185</c:v>
                </c:pt>
                <c:pt idx="20">
                  <c:v>2565</c:v>
                </c:pt>
                <c:pt idx="21">
                  <c:v>2329</c:v>
                </c:pt>
                <c:pt idx="22">
                  <c:v>2521</c:v>
                </c:pt>
                <c:pt idx="23">
                  <c:v>3097</c:v>
                </c:pt>
                <c:pt idx="24">
                  <c:v>5781</c:v>
                </c:pt>
                <c:pt idx="25">
                  <c:v>6000</c:v>
                </c:pt>
              </c:numCache>
            </c:numRef>
          </c:val>
          <c:extLst>
            <c:ext xmlns:c16="http://schemas.microsoft.com/office/drawing/2014/chart" uri="{C3380CC4-5D6E-409C-BE32-E72D297353CC}">
              <c16:uniqueId val="{00000001-BFEB-47C6-BCE5-C69C9C9DBA42}"/>
            </c:ext>
          </c:extLst>
        </c:ser>
        <c:dLbls>
          <c:showLegendKey val="0"/>
          <c:showVal val="0"/>
          <c:showCatName val="0"/>
          <c:showSerName val="0"/>
          <c:showPercent val="0"/>
          <c:showBubbleSize val="0"/>
        </c:dLbls>
        <c:gapWidth val="40"/>
        <c:overlap val="100"/>
        <c:axId val="110898176"/>
        <c:axId val="110904064"/>
      </c:barChart>
      <c:catAx>
        <c:axId val="110898176"/>
        <c:scaling>
          <c:orientation val="minMax"/>
        </c:scaling>
        <c:delete val="0"/>
        <c:axPos val="b"/>
        <c:numFmt formatCode="General" sourceLinked="0"/>
        <c:majorTickMark val="out"/>
        <c:minorTickMark val="none"/>
        <c:tickLblPos val="nextTo"/>
        <c:crossAx val="110904064"/>
        <c:crosses val="autoZero"/>
        <c:auto val="1"/>
        <c:lblAlgn val="ctr"/>
        <c:lblOffset val="100"/>
        <c:noMultiLvlLbl val="0"/>
      </c:catAx>
      <c:valAx>
        <c:axId val="110904064"/>
        <c:scaling>
          <c:orientation val="minMax"/>
          <c:max val="10000"/>
        </c:scaling>
        <c:delete val="0"/>
        <c:axPos val="l"/>
        <c:majorGridlines/>
        <c:title>
          <c:tx>
            <c:rich>
              <a:bodyPr rot="-5400000" vert="horz"/>
              <a:lstStyle/>
              <a:p>
                <a:pPr>
                  <a:defRPr sz="1050" b="0"/>
                </a:pPr>
                <a:r>
                  <a:rPr lang="en-GB" sz="1050" b="0"/>
                  <a:t>Number</a:t>
                </a:r>
                <a:r>
                  <a:rPr lang="en-GB" sz="1050" b="0" baseline="0"/>
                  <a:t> of meters installed </a:t>
                </a:r>
              </a:p>
            </c:rich>
          </c:tx>
          <c:layout>
            <c:manualLayout>
              <c:xMode val="edge"/>
              <c:yMode val="edge"/>
              <c:x val="1.0694662992642915E-2"/>
              <c:y val="0.22579177602799649"/>
            </c:manualLayout>
          </c:layout>
          <c:overlay val="0"/>
        </c:title>
        <c:numFmt formatCode="#,##0" sourceLinked="0"/>
        <c:majorTickMark val="out"/>
        <c:minorTickMark val="none"/>
        <c:tickLblPos val="nextTo"/>
        <c:crossAx val="110898176"/>
        <c:crosses val="autoZero"/>
        <c:crossBetween val="between"/>
        <c:majorUnit val="10000"/>
      </c:valAx>
      <c:spPr>
        <a:ln>
          <a:solidFill>
            <a:schemeClr val="bg1"/>
          </a:solidFill>
        </a:ln>
      </c:spPr>
    </c:plotArea>
    <c:legend>
      <c:legendPos val="l"/>
      <c:layout>
        <c:manualLayout>
          <c:xMode val="edge"/>
          <c:yMode val="edge"/>
          <c:x val="0.14116955150288646"/>
          <c:y val="0.36072725284339457"/>
          <c:w val="0.27971865794274092"/>
          <c:h val="0.15354549431321085"/>
        </c:manualLayout>
      </c:layout>
      <c:overlay val="1"/>
    </c:legend>
    <c:plotVisOnly val="1"/>
    <c:dispBlanksAs val="gap"/>
    <c:showDLblsOverMax val="0"/>
  </c:chart>
  <c:spPr>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491512345679019E-2"/>
          <c:y val="0.16279279879894978"/>
          <c:w val="0.9028707944418507"/>
          <c:h val="0.63546733961618707"/>
        </c:manualLayout>
      </c:layout>
      <c:barChart>
        <c:barDir val="col"/>
        <c:grouping val="stacked"/>
        <c:varyColors val="0"/>
        <c:ser>
          <c:idx val="0"/>
          <c:order val="0"/>
          <c:tx>
            <c:v>Smart electricity meters</c:v>
          </c:tx>
          <c:spPr>
            <a:solidFill>
              <a:srgbClr val="0070C0"/>
            </a:solidFill>
            <a:ln>
              <a:noFill/>
            </a:ln>
          </c:spPr>
          <c:invertIfNegative val="0"/>
          <c:cat>
            <c:multiLvlStrRef>
              <c:f>'Figure 4 Data'!$A$7:$B$32</c:f>
              <c:multiLvlStrCache>
                <c:ptCount val="26"/>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pt idx="21">
                    <c:v>Q4</c:v>
                  </c:pt>
                  <c:pt idx="22">
                    <c:v>Q1</c:v>
                  </c:pt>
                  <c:pt idx="23">
                    <c:v>Q2</c:v>
                  </c:pt>
                  <c:pt idx="24">
                    <c:v>Q3</c:v>
                  </c:pt>
                  <c:pt idx="25">
                    <c:v>Q4</c:v>
                  </c:pt>
                </c:lvl>
                <c:lvl>
                  <c:pt idx="0">
                    <c:v>2012</c:v>
                  </c:pt>
                  <c:pt idx="2">
                    <c:v>2013</c:v>
                  </c:pt>
                  <c:pt idx="6">
                    <c:v>2014</c:v>
                  </c:pt>
                  <c:pt idx="10">
                    <c:v>2015</c:v>
                  </c:pt>
                  <c:pt idx="14">
                    <c:v>2016</c:v>
                  </c:pt>
                  <c:pt idx="18">
                    <c:v>2017</c:v>
                  </c:pt>
                  <c:pt idx="22">
                    <c:v>2018</c:v>
                  </c:pt>
                </c:lvl>
              </c:multiLvlStrCache>
            </c:multiLvlStrRef>
          </c:cat>
          <c:val>
            <c:numRef>
              <c:f>'Figure 4 Data'!$F$7:$F$32</c:f>
              <c:numCache>
                <c:formatCode>_-* #,##0_-;\-* #,##0_-;_-* "-"??_-;_-@_-</c:formatCode>
                <c:ptCount val="26"/>
                <c:pt idx="0">
                  <c:v>0</c:v>
                </c:pt>
                <c:pt idx="1">
                  <c:v>0</c:v>
                </c:pt>
                <c:pt idx="2">
                  <c:v>0</c:v>
                </c:pt>
                <c:pt idx="3">
                  <c:v>0</c:v>
                </c:pt>
                <c:pt idx="4">
                  <c:v>946</c:v>
                </c:pt>
                <c:pt idx="5">
                  <c:v>2590</c:v>
                </c:pt>
                <c:pt idx="6">
                  <c:v>2175</c:v>
                </c:pt>
                <c:pt idx="7">
                  <c:v>1445</c:v>
                </c:pt>
                <c:pt idx="8">
                  <c:v>714</c:v>
                </c:pt>
                <c:pt idx="9">
                  <c:v>1214</c:v>
                </c:pt>
                <c:pt idx="10">
                  <c:v>1369</c:v>
                </c:pt>
                <c:pt idx="11">
                  <c:v>2137</c:v>
                </c:pt>
                <c:pt idx="12">
                  <c:v>2767</c:v>
                </c:pt>
                <c:pt idx="13">
                  <c:v>3347</c:v>
                </c:pt>
                <c:pt idx="14">
                  <c:v>3725</c:v>
                </c:pt>
                <c:pt idx="15">
                  <c:v>5170</c:v>
                </c:pt>
                <c:pt idx="16">
                  <c:v>5545</c:v>
                </c:pt>
                <c:pt idx="17">
                  <c:v>4764</c:v>
                </c:pt>
                <c:pt idx="18">
                  <c:v>4906</c:v>
                </c:pt>
                <c:pt idx="19">
                  <c:v>5029</c:v>
                </c:pt>
                <c:pt idx="20">
                  <c:v>4636</c:v>
                </c:pt>
                <c:pt idx="21">
                  <c:v>6344</c:v>
                </c:pt>
                <c:pt idx="22">
                  <c:v>5439</c:v>
                </c:pt>
                <c:pt idx="23">
                  <c:v>4897</c:v>
                </c:pt>
                <c:pt idx="24">
                  <c:v>4026</c:v>
                </c:pt>
                <c:pt idx="25">
                  <c:v>4938</c:v>
                </c:pt>
              </c:numCache>
            </c:numRef>
          </c:val>
          <c:extLst>
            <c:ext xmlns:c16="http://schemas.microsoft.com/office/drawing/2014/chart" uri="{C3380CC4-5D6E-409C-BE32-E72D297353CC}">
              <c16:uniqueId val="{00000000-A59D-49A4-8998-5360B02B458E}"/>
            </c:ext>
          </c:extLst>
        </c:ser>
        <c:ser>
          <c:idx val="1"/>
          <c:order val="1"/>
          <c:tx>
            <c:v>Advanced electricity meters</c:v>
          </c:tx>
          <c:spPr>
            <a:solidFill>
              <a:srgbClr val="199CFF"/>
            </a:solidFill>
            <a:ln>
              <a:noFill/>
            </a:ln>
          </c:spPr>
          <c:invertIfNegative val="0"/>
          <c:cat>
            <c:multiLvlStrRef>
              <c:f>'Figure 4 Data'!$A$7:$B$32</c:f>
              <c:multiLvlStrCache>
                <c:ptCount val="26"/>
                <c:lvl>
                  <c:pt idx="0">
                    <c:v>Q3</c:v>
                  </c:pt>
                  <c:pt idx="1">
                    <c:v>Q4</c:v>
                  </c:pt>
                  <c:pt idx="2">
                    <c:v>Q1</c:v>
                  </c:pt>
                  <c:pt idx="3">
                    <c:v>Q2</c:v>
                  </c:pt>
                  <c:pt idx="4">
                    <c:v>Q3</c:v>
                  </c:pt>
                  <c:pt idx="5">
                    <c:v>Q4</c:v>
                  </c:pt>
                  <c:pt idx="6">
                    <c:v>Q1</c:v>
                  </c:pt>
                  <c:pt idx="7">
                    <c:v>Q2</c:v>
                  </c:pt>
                  <c:pt idx="8">
                    <c:v>Q3</c:v>
                  </c:pt>
                  <c:pt idx="9">
                    <c:v>Q4</c:v>
                  </c:pt>
                  <c:pt idx="10">
                    <c:v>Q1</c:v>
                  </c:pt>
                  <c:pt idx="11">
                    <c:v>Q2</c:v>
                  </c:pt>
                  <c:pt idx="12">
                    <c:v>Q3</c:v>
                  </c:pt>
                  <c:pt idx="13">
                    <c:v>Q4</c:v>
                  </c:pt>
                  <c:pt idx="14">
                    <c:v>Q1</c:v>
                  </c:pt>
                  <c:pt idx="15">
                    <c:v>Q2</c:v>
                  </c:pt>
                  <c:pt idx="16">
                    <c:v>Q3</c:v>
                  </c:pt>
                  <c:pt idx="17">
                    <c:v>Q4</c:v>
                  </c:pt>
                  <c:pt idx="18">
                    <c:v>Q1</c:v>
                  </c:pt>
                  <c:pt idx="19">
                    <c:v>Q2</c:v>
                  </c:pt>
                  <c:pt idx="20">
                    <c:v>Q3</c:v>
                  </c:pt>
                  <c:pt idx="21">
                    <c:v>Q4</c:v>
                  </c:pt>
                  <c:pt idx="22">
                    <c:v>Q1</c:v>
                  </c:pt>
                  <c:pt idx="23">
                    <c:v>Q2</c:v>
                  </c:pt>
                  <c:pt idx="24">
                    <c:v>Q3</c:v>
                  </c:pt>
                  <c:pt idx="25">
                    <c:v>Q4</c:v>
                  </c:pt>
                </c:lvl>
                <c:lvl>
                  <c:pt idx="0">
                    <c:v>2012</c:v>
                  </c:pt>
                  <c:pt idx="2">
                    <c:v>2013</c:v>
                  </c:pt>
                  <c:pt idx="6">
                    <c:v>2014</c:v>
                  </c:pt>
                  <c:pt idx="10">
                    <c:v>2015</c:v>
                  </c:pt>
                  <c:pt idx="14">
                    <c:v>2016</c:v>
                  </c:pt>
                  <c:pt idx="18">
                    <c:v>2017</c:v>
                  </c:pt>
                  <c:pt idx="22">
                    <c:v>2018</c:v>
                  </c:pt>
                </c:lvl>
              </c:multiLvlStrCache>
            </c:multiLvlStrRef>
          </c:cat>
          <c:val>
            <c:numRef>
              <c:f>'Figure 4 Data'!$G$7:$G$32</c:f>
              <c:numCache>
                <c:formatCode>_-* #,##0_-;\-* #,##0_-;_-* "-"??_-;_-@_-</c:formatCode>
                <c:ptCount val="26"/>
                <c:pt idx="0">
                  <c:v>35455</c:v>
                </c:pt>
                <c:pt idx="1">
                  <c:v>35834</c:v>
                </c:pt>
                <c:pt idx="2">
                  <c:v>32529</c:v>
                </c:pt>
                <c:pt idx="3">
                  <c:v>28722</c:v>
                </c:pt>
                <c:pt idx="4">
                  <c:v>24189</c:v>
                </c:pt>
                <c:pt idx="5">
                  <c:v>28300</c:v>
                </c:pt>
                <c:pt idx="6">
                  <c:v>17332</c:v>
                </c:pt>
                <c:pt idx="7">
                  <c:v>10152</c:v>
                </c:pt>
                <c:pt idx="8">
                  <c:v>14700</c:v>
                </c:pt>
                <c:pt idx="9">
                  <c:v>15955</c:v>
                </c:pt>
                <c:pt idx="10">
                  <c:v>11534</c:v>
                </c:pt>
                <c:pt idx="11">
                  <c:v>12073</c:v>
                </c:pt>
                <c:pt idx="12">
                  <c:v>13888</c:v>
                </c:pt>
                <c:pt idx="13">
                  <c:v>13832</c:v>
                </c:pt>
                <c:pt idx="14">
                  <c:v>9015</c:v>
                </c:pt>
                <c:pt idx="15">
                  <c:v>7865</c:v>
                </c:pt>
                <c:pt idx="16">
                  <c:v>4972</c:v>
                </c:pt>
                <c:pt idx="17">
                  <c:v>5716</c:v>
                </c:pt>
                <c:pt idx="18">
                  <c:v>5385</c:v>
                </c:pt>
                <c:pt idx="19">
                  <c:v>5307</c:v>
                </c:pt>
                <c:pt idx="20">
                  <c:v>8248</c:v>
                </c:pt>
                <c:pt idx="21">
                  <c:v>7825</c:v>
                </c:pt>
                <c:pt idx="22">
                  <c:v>9114</c:v>
                </c:pt>
                <c:pt idx="23">
                  <c:v>9033</c:v>
                </c:pt>
                <c:pt idx="24">
                  <c:v>9179</c:v>
                </c:pt>
                <c:pt idx="25">
                  <c:v>12455</c:v>
                </c:pt>
              </c:numCache>
            </c:numRef>
          </c:val>
          <c:extLst>
            <c:ext xmlns:c16="http://schemas.microsoft.com/office/drawing/2014/chart" uri="{C3380CC4-5D6E-409C-BE32-E72D297353CC}">
              <c16:uniqueId val="{00000001-A59D-49A4-8998-5360B02B458E}"/>
            </c:ext>
          </c:extLst>
        </c:ser>
        <c:dLbls>
          <c:showLegendKey val="0"/>
          <c:showVal val="0"/>
          <c:showCatName val="0"/>
          <c:showSerName val="0"/>
          <c:showPercent val="0"/>
          <c:showBubbleSize val="0"/>
        </c:dLbls>
        <c:gapWidth val="40"/>
        <c:overlap val="100"/>
        <c:axId val="110949504"/>
        <c:axId val="110951040"/>
      </c:barChart>
      <c:catAx>
        <c:axId val="110949504"/>
        <c:scaling>
          <c:orientation val="minMax"/>
        </c:scaling>
        <c:delete val="0"/>
        <c:axPos val="b"/>
        <c:numFmt formatCode="General" sourceLinked="0"/>
        <c:majorTickMark val="out"/>
        <c:minorTickMark val="none"/>
        <c:tickLblPos val="nextTo"/>
        <c:crossAx val="110951040"/>
        <c:crosses val="autoZero"/>
        <c:auto val="1"/>
        <c:lblAlgn val="ctr"/>
        <c:lblOffset val="100"/>
        <c:noMultiLvlLbl val="0"/>
      </c:catAx>
      <c:valAx>
        <c:axId val="110951040"/>
        <c:scaling>
          <c:orientation val="minMax"/>
          <c:max val="40000"/>
        </c:scaling>
        <c:delete val="0"/>
        <c:axPos val="l"/>
        <c:majorGridlines/>
        <c:title>
          <c:tx>
            <c:rich>
              <a:bodyPr rot="-5400000" vert="horz"/>
              <a:lstStyle/>
              <a:p>
                <a:pPr>
                  <a:defRPr sz="1050"/>
                </a:pPr>
                <a:r>
                  <a:rPr lang="en-GB" sz="1050" b="0"/>
                  <a:t>Number</a:t>
                </a:r>
                <a:r>
                  <a:rPr lang="en-GB" sz="1050" b="0" baseline="0"/>
                  <a:t> of meters insalled </a:t>
                </a:r>
              </a:p>
            </c:rich>
          </c:tx>
          <c:layout>
            <c:manualLayout>
              <c:xMode val="edge"/>
              <c:yMode val="edge"/>
              <c:x val="1.0674733060631181E-2"/>
              <c:y val="0.23147740678756618"/>
            </c:manualLayout>
          </c:layout>
          <c:overlay val="0"/>
        </c:title>
        <c:numFmt formatCode="#,##0" sourceLinked="0"/>
        <c:majorTickMark val="out"/>
        <c:minorTickMark val="none"/>
        <c:tickLblPos val="nextTo"/>
        <c:crossAx val="110949504"/>
        <c:crosses val="autoZero"/>
        <c:crossBetween val="between"/>
        <c:majorUnit val="40000"/>
      </c:valAx>
      <c:spPr>
        <a:noFill/>
        <a:ln>
          <a:solidFill>
            <a:schemeClr val="bg1"/>
          </a:solidFill>
        </a:ln>
      </c:spPr>
    </c:plotArea>
    <c:legend>
      <c:legendPos val="r"/>
      <c:layout>
        <c:manualLayout>
          <c:xMode val="edge"/>
          <c:yMode val="edge"/>
          <c:x val="0.67494091026766057"/>
          <c:y val="0.29604095694937321"/>
          <c:w val="0.2780898970846824"/>
          <c:h val="0.14419524570927283"/>
        </c:manualLayout>
      </c:layout>
      <c:overlay val="1"/>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3</xdr:col>
      <xdr:colOff>76200</xdr:colOff>
      <xdr:row>5</xdr:row>
      <xdr:rowOff>123825</xdr:rowOff>
    </xdr:to>
    <xdr:pic>
      <xdr:nvPicPr>
        <xdr:cNvPr id="6" name="Picture 5" descr="Department for Business, Energy &amp; Industrial Strategy logo" title="Department for Business, Energy &amp; Industrial Strategy logo">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7150"/>
          <a:ext cx="1857375" cy="101917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28575</xdr:colOff>
      <xdr:row>5</xdr:row>
      <xdr:rowOff>66675</xdr:rowOff>
    </xdr:to>
    <xdr:pic>
      <xdr:nvPicPr>
        <xdr:cNvPr id="3" name="Picture 2" descr="Department for Business, Energy &amp; Industrial Strategy logo" title="Department for Business, Energy &amp; Industrial Strategy logo">
          <a:extLst>
            <a:ext uri="{FF2B5EF4-FFF2-40B4-BE49-F238E27FC236}">
              <a16:creationId xmlns:a16="http://schemas.microsoft.com/office/drawing/2014/main" id="{067CF3A3-7B9A-41E2-A937-5DFB209A34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57375" cy="1019175"/>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285750</xdr:colOff>
      <xdr:row>4</xdr:row>
      <xdr:rowOff>152401</xdr:rowOff>
    </xdr:from>
    <xdr:to>
      <xdr:col>15</xdr:col>
      <xdr:colOff>266700</xdr:colOff>
      <xdr:row>24</xdr:row>
      <xdr:rowOff>180975</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3</xdr:row>
      <xdr:rowOff>61911</xdr:rowOff>
    </xdr:from>
    <xdr:to>
      <xdr:col>12</xdr:col>
      <xdr:colOff>353419</xdr:colOff>
      <xdr:row>26</xdr:row>
      <xdr:rowOff>85725</xdr:rowOff>
    </xdr:to>
    <xdr:grpSp>
      <xdr:nvGrpSpPr>
        <xdr:cNvPr id="15" name="Group 14">
          <a:extLst>
            <a:ext uri="{FF2B5EF4-FFF2-40B4-BE49-F238E27FC236}">
              <a16:creationId xmlns:a16="http://schemas.microsoft.com/office/drawing/2014/main" id="{00000000-0008-0000-0400-00000F000000}"/>
            </a:ext>
          </a:extLst>
        </xdr:cNvPr>
        <xdr:cNvGrpSpPr/>
      </xdr:nvGrpSpPr>
      <xdr:grpSpPr>
        <a:xfrm>
          <a:off x="701040" y="663891"/>
          <a:ext cx="7611469" cy="4233864"/>
          <a:chOff x="647700" y="681036"/>
          <a:chExt cx="7020919" cy="4405314"/>
        </a:xfrm>
      </xdr:grpSpPr>
      <xdr:grpSp>
        <xdr:nvGrpSpPr>
          <xdr:cNvPr id="2" name="Group 1">
            <a:extLst>
              <a:ext uri="{FF2B5EF4-FFF2-40B4-BE49-F238E27FC236}">
                <a16:creationId xmlns:a16="http://schemas.microsoft.com/office/drawing/2014/main" id="{00000000-0008-0000-0400-000002000000}"/>
              </a:ext>
            </a:extLst>
          </xdr:cNvPr>
          <xdr:cNvGrpSpPr/>
        </xdr:nvGrpSpPr>
        <xdr:grpSpPr>
          <a:xfrm>
            <a:off x="647700" y="681036"/>
            <a:ext cx="7020919" cy="4351799"/>
            <a:chOff x="651013" y="492607"/>
            <a:chExt cx="7097137" cy="4383641"/>
          </a:xfrm>
        </xdr:grpSpPr>
        <xdr:grpSp>
          <xdr:nvGrpSpPr>
            <xdr:cNvPr id="3" name="Group 2">
              <a:extLst>
                <a:ext uri="{FF2B5EF4-FFF2-40B4-BE49-F238E27FC236}">
                  <a16:creationId xmlns:a16="http://schemas.microsoft.com/office/drawing/2014/main" id="{00000000-0008-0000-0400-000003000000}"/>
                </a:ext>
              </a:extLst>
            </xdr:cNvPr>
            <xdr:cNvGrpSpPr/>
          </xdr:nvGrpSpPr>
          <xdr:grpSpPr>
            <a:xfrm>
              <a:off x="651013" y="492607"/>
              <a:ext cx="7097137" cy="4186239"/>
              <a:chOff x="651013" y="492607"/>
              <a:chExt cx="7097137" cy="4186239"/>
            </a:xfrm>
          </xdr:grpSpPr>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651013" y="492607"/>
              <a:ext cx="6951594" cy="4186239"/>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6" name="Group 5">
                <a:extLst>
                  <a:ext uri="{FF2B5EF4-FFF2-40B4-BE49-F238E27FC236}">
                    <a16:creationId xmlns:a16="http://schemas.microsoft.com/office/drawing/2014/main" id="{00000000-0008-0000-0400-000006000000}"/>
                  </a:ext>
                </a:extLst>
              </xdr:cNvPr>
              <xdr:cNvGrpSpPr/>
            </xdr:nvGrpSpPr>
            <xdr:grpSpPr>
              <a:xfrm>
                <a:off x="6473667" y="525504"/>
                <a:ext cx="1274483" cy="3046741"/>
                <a:chOff x="6473667" y="525504"/>
                <a:chExt cx="1274483" cy="3046741"/>
              </a:xfrm>
            </xdr:grpSpPr>
            <xdr:grpSp>
              <xdr:nvGrpSpPr>
                <xdr:cNvPr id="7" name="Group 6">
                  <a:extLst>
                    <a:ext uri="{FF2B5EF4-FFF2-40B4-BE49-F238E27FC236}">
                      <a16:creationId xmlns:a16="http://schemas.microsoft.com/office/drawing/2014/main" id="{00000000-0008-0000-0400-000007000000}"/>
                    </a:ext>
                  </a:extLst>
                </xdr:cNvPr>
                <xdr:cNvGrpSpPr/>
              </xdr:nvGrpSpPr>
              <xdr:grpSpPr>
                <a:xfrm>
                  <a:off x="7113579" y="1512536"/>
                  <a:ext cx="634571" cy="2059709"/>
                  <a:chOff x="7019867" y="1363051"/>
                  <a:chExt cx="631153" cy="2059709"/>
                </a:xfrm>
              </xdr:grpSpPr>
              <xdr:sp macro="" textlink="$O$7">
                <xdr:nvSpPr>
                  <xdr:cNvPr id="11" name="Oval 10">
                    <a:extLst>
                      <a:ext uri="{FF2B5EF4-FFF2-40B4-BE49-F238E27FC236}">
                        <a16:creationId xmlns:a16="http://schemas.microsoft.com/office/drawing/2014/main" id="{00000000-0008-0000-0400-00000B000000}"/>
                      </a:ext>
                    </a:extLst>
                  </xdr:cNvPr>
                  <xdr:cNvSpPr/>
                </xdr:nvSpPr>
                <xdr:spPr>
                  <a:xfrm>
                    <a:off x="7039020" y="1363051"/>
                    <a:ext cx="612000" cy="611996"/>
                  </a:xfrm>
                  <a:prstGeom prst="ellipse">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rIns="0" rtlCol="0" anchor="ctr"/>
                  <a:lstStyle/>
                  <a:p>
                    <a:pPr algn="ctr"/>
                    <a:fld id="{7BF3D8C8-0FD6-4E43-9770-210BFFE0F9F2}" type="TxLink">
                      <a:rPr lang="en-US" sz="1100" b="0" i="0" u="none" strike="noStrike">
                        <a:solidFill>
                          <a:schemeClr val="bg1">
                            <a:lumMod val="95000"/>
                          </a:schemeClr>
                        </a:solidFill>
                        <a:latin typeface="Calibri"/>
                        <a:cs typeface="Calibri"/>
                      </a:rPr>
                      <a:pPr algn="ctr"/>
                      <a:t>14.29m</a:t>
                    </a:fld>
                    <a:endParaRPr lang="en-GB" sz="1050" b="1">
                      <a:solidFill>
                        <a:schemeClr val="bg1">
                          <a:lumMod val="95000"/>
                        </a:schemeClr>
                      </a:solidFill>
                    </a:endParaRPr>
                  </a:p>
                </xdr:txBody>
              </xdr:sp>
              <xdr:sp macro="" textlink="$O$9">
                <xdr:nvSpPr>
                  <xdr:cNvPr id="12" name="Oval 11">
                    <a:extLst>
                      <a:ext uri="{FF2B5EF4-FFF2-40B4-BE49-F238E27FC236}">
                        <a16:creationId xmlns:a16="http://schemas.microsoft.com/office/drawing/2014/main" id="{00000000-0008-0000-0400-00000C000000}"/>
                      </a:ext>
                    </a:extLst>
                  </xdr:cNvPr>
                  <xdr:cNvSpPr/>
                </xdr:nvSpPr>
                <xdr:spPr>
                  <a:xfrm>
                    <a:off x="7019867" y="2163218"/>
                    <a:ext cx="611999" cy="612000"/>
                  </a:xfrm>
                  <a:prstGeom prst="ellips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0" tIns="0" rIns="0" bIns="0" rtlCol="0" anchor="ctr"/>
                  <a:lstStyle/>
                  <a:p>
                    <a:pPr algn="ctr"/>
                    <a:fld id="{38736D06-D693-4B10-920E-38D806AFD9CD}" type="TxLink">
                      <a:rPr lang="en-US" sz="1100" b="0" i="0" u="none" strike="noStrike">
                        <a:solidFill>
                          <a:schemeClr val="bg1">
                            <a:lumMod val="95000"/>
                          </a:schemeClr>
                        </a:solidFill>
                        <a:latin typeface="Calibri"/>
                        <a:cs typeface="Calibri"/>
                      </a:rPr>
                      <a:pPr algn="ctr"/>
                      <a:t>8.13m</a:t>
                    </a:fld>
                    <a:endParaRPr lang="en-GB" sz="1200">
                      <a:solidFill>
                        <a:schemeClr val="bg1">
                          <a:lumMod val="95000"/>
                        </a:schemeClr>
                      </a:solidFill>
                    </a:endParaRPr>
                  </a:p>
                </xdr:txBody>
              </xdr:sp>
              <xdr:sp macro="" textlink="$O$8">
                <xdr:nvSpPr>
                  <xdr:cNvPr id="13" name="Oval 12">
                    <a:extLst>
                      <a:ext uri="{FF2B5EF4-FFF2-40B4-BE49-F238E27FC236}">
                        <a16:creationId xmlns:a16="http://schemas.microsoft.com/office/drawing/2014/main" id="{00000000-0008-0000-0400-00000D000000}"/>
                      </a:ext>
                    </a:extLst>
                  </xdr:cNvPr>
                  <xdr:cNvSpPr/>
                </xdr:nvSpPr>
                <xdr:spPr>
                  <a:xfrm>
                    <a:off x="7019869" y="2810760"/>
                    <a:ext cx="612000" cy="612000"/>
                  </a:xfrm>
                  <a:prstGeom prst="ellips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fld id="{A1A9EACE-7316-42F4-B00B-7E6E95B729C7}" type="TxLink">
                      <a:rPr lang="en-US" sz="1100" b="0" i="0" u="none" strike="noStrike">
                        <a:solidFill>
                          <a:schemeClr val="bg1">
                            <a:lumMod val="95000"/>
                          </a:schemeClr>
                        </a:solidFill>
                        <a:latin typeface="Calibri"/>
                        <a:cs typeface="Calibri"/>
                      </a:rPr>
                      <a:pPr algn="ctr"/>
                      <a:t>6.15m</a:t>
                    </a:fld>
                    <a:endParaRPr lang="en-GB" sz="1200">
                      <a:solidFill>
                        <a:schemeClr val="bg1">
                          <a:lumMod val="95000"/>
                        </a:schemeClr>
                      </a:solidFill>
                    </a:endParaRPr>
                  </a:p>
                </xdr:txBody>
              </xdr:sp>
            </xdr:grpSp>
            <xdr:grpSp>
              <xdr:nvGrpSpPr>
                <xdr:cNvPr id="8" name="Group 7">
                  <a:extLst>
                    <a:ext uri="{FF2B5EF4-FFF2-40B4-BE49-F238E27FC236}">
                      <a16:creationId xmlns:a16="http://schemas.microsoft.com/office/drawing/2014/main" id="{00000000-0008-0000-0400-000008000000}"/>
                    </a:ext>
                  </a:extLst>
                </xdr:cNvPr>
                <xdr:cNvGrpSpPr/>
              </xdr:nvGrpSpPr>
              <xdr:grpSpPr>
                <a:xfrm>
                  <a:off x="6473667" y="525504"/>
                  <a:ext cx="1263926" cy="523875"/>
                  <a:chOff x="6473667" y="848541"/>
                  <a:chExt cx="1263926" cy="523875"/>
                </a:xfrm>
              </xdr:grpSpPr>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6473667" y="848541"/>
                    <a:ext cx="1263926"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200">
                        <a:latin typeface="+mn-lt"/>
                        <a:cs typeface="Arial" panose="020B0604020202020204" pitchFamily="34" charset="0"/>
                      </a:rPr>
                      <a:t>Overall</a:t>
                    </a:r>
                  </a:p>
                  <a:p>
                    <a:pPr algn="r"/>
                    <a:r>
                      <a:rPr lang="en-GB" sz="1200">
                        <a:latin typeface="+mn-lt"/>
                        <a:cs typeface="Arial" panose="020B0604020202020204" pitchFamily="34" charset="0"/>
                      </a:rPr>
                      <a:t>installations</a:t>
                    </a:r>
                  </a:p>
                </xdr:txBody>
              </xdr:sp>
              <xdr:cxnSp macro="">
                <xdr:nvCxnSpPr>
                  <xdr:cNvPr id="10" name="Straight Connector 9">
                    <a:extLst>
                      <a:ext uri="{FF2B5EF4-FFF2-40B4-BE49-F238E27FC236}">
                        <a16:creationId xmlns:a16="http://schemas.microsoft.com/office/drawing/2014/main" id="{00000000-0008-0000-0400-00000A000000}"/>
                      </a:ext>
                    </a:extLst>
                  </xdr:cNvPr>
                  <xdr:cNvCxnSpPr/>
                </xdr:nvCxnSpPr>
                <xdr:spPr>
                  <a:xfrm>
                    <a:off x="6750629" y="1286831"/>
                    <a:ext cx="936763" cy="0"/>
                  </a:xfrm>
                  <a:prstGeom prst="line">
                    <a:avLst/>
                  </a:prstGeom>
                  <a:ln w="1905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4" name="Oval 3">
              <a:extLst>
                <a:ext uri="{FF2B5EF4-FFF2-40B4-BE49-F238E27FC236}">
                  <a16:creationId xmlns:a16="http://schemas.microsoft.com/office/drawing/2014/main" id="{00000000-0008-0000-0400-000004000000}"/>
                </a:ext>
              </a:extLst>
            </xdr:cNvPr>
            <xdr:cNvSpPr/>
          </xdr:nvSpPr>
          <xdr:spPr>
            <a:xfrm>
              <a:off x="1166588" y="4809987"/>
              <a:ext cx="66261" cy="66261"/>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1257300" y="4886325"/>
            <a:ext cx="55626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Marks the inclusion of additional large suppliers to the series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28574</xdr:colOff>
      <xdr:row>4</xdr:row>
      <xdr:rowOff>52387</xdr:rowOff>
    </xdr:from>
    <xdr:to>
      <xdr:col>4</xdr:col>
      <xdr:colOff>974324</xdr:colOff>
      <xdr:row>18</xdr:row>
      <xdr:rowOff>128587</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904875</xdr:colOff>
      <xdr:row>4</xdr:row>
      <xdr:rowOff>52387</xdr:rowOff>
    </xdr:from>
    <xdr:to>
      <xdr:col>9</xdr:col>
      <xdr:colOff>250425</xdr:colOff>
      <xdr:row>18</xdr:row>
      <xdr:rowOff>128587</xdr:rowOff>
    </xdr:to>
    <xdr:graphicFrame macro="">
      <xdr:nvGraphicFramePr>
        <xdr:cNvPr id="3" name="Chart 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28572</xdr:colOff>
      <xdr:row>3</xdr:row>
      <xdr:rowOff>152400</xdr:rowOff>
    </xdr:from>
    <xdr:to>
      <xdr:col>11</xdr:col>
      <xdr:colOff>199159</xdr:colOff>
      <xdr:row>18</xdr:row>
      <xdr:rowOff>103500</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46283</xdr:colOff>
      <xdr:row>17</xdr:row>
      <xdr:rowOff>141965</xdr:rowOff>
    </xdr:from>
    <xdr:to>
      <xdr:col>11</xdr:col>
      <xdr:colOff>227909</xdr:colOff>
      <xdr:row>32</xdr:row>
      <xdr:rowOff>141965</xdr:rowOff>
    </xdr:to>
    <xdr:grpSp>
      <xdr:nvGrpSpPr>
        <xdr:cNvPr id="6" name="Group 5">
          <a:extLst>
            <a:ext uri="{FF2B5EF4-FFF2-40B4-BE49-F238E27FC236}">
              <a16:creationId xmlns:a16="http://schemas.microsoft.com/office/drawing/2014/main" id="{227AB33E-90FF-4CF0-AE39-6BD1BE17D895}"/>
            </a:ext>
          </a:extLst>
        </xdr:cNvPr>
        <xdr:cNvGrpSpPr/>
      </xdr:nvGrpSpPr>
      <xdr:grpSpPr>
        <a:xfrm>
          <a:off x="427283" y="3351890"/>
          <a:ext cx="5982351" cy="2733675"/>
          <a:chOff x="408233" y="3351890"/>
          <a:chExt cx="5982351" cy="2733675"/>
        </a:xfrm>
      </xdr:grpSpPr>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408233" y="3351890"/>
          <a:ext cx="5982351" cy="273367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TextBox 3">
            <a:extLst>
              <a:ext uri="{FF2B5EF4-FFF2-40B4-BE49-F238E27FC236}">
                <a16:creationId xmlns:a16="http://schemas.microsoft.com/office/drawing/2014/main" id="{00000000-0008-0000-1300-000004000000}"/>
              </a:ext>
            </a:extLst>
          </xdr:cNvPr>
          <xdr:cNvSpPr txBox="1"/>
        </xdr:nvSpPr>
        <xdr:spPr>
          <a:xfrm>
            <a:off x="4420467" y="3583996"/>
            <a:ext cx="1656094" cy="446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400" b="1" u="sng">
                <a:solidFill>
                  <a:srgbClr val="0070C0"/>
                </a:solidFill>
                <a:latin typeface="Arial" panose="020B0604020202020204" pitchFamily="34" charset="0"/>
                <a:cs typeface="Arial" panose="020B0604020202020204" pitchFamily="34" charset="0"/>
              </a:rPr>
              <a:t>Electricity</a:t>
            </a:r>
          </a:p>
        </xdr:txBody>
      </xdr:sp>
    </xdr:grpSp>
    <xdr:clientData/>
  </xdr:twoCellAnchor>
  <xdr:twoCellAnchor>
    <xdr:from>
      <xdr:col>2</xdr:col>
      <xdr:colOff>276225</xdr:colOff>
      <xdr:row>6</xdr:row>
      <xdr:rowOff>19050</xdr:rowOff>
    </xdr:from>
    <xdr:to>
      <xdr:col>12</xdr:col>
      <xdr:colOff>95250</xdr:colOff>
      <xdr:row>7</xdr:row>
      <xdr:rowOff>38100</xdr:rowOff>
    </xdr:to>
    <xdr:sp macro="" textlink="">
      <xdr:nvSpPr>
        <xdr:cNvPr id="5" name="Rectangle 4">
          <a:extLst>
            <a:ext uri="{FF2B5EF4-FFF2-40B4-BE49-F238E27FC236}">
              <a16:creationId xmlns:a16="http://schemas.microsoft.com/office/drawing/2014/main" id="{00000000-0008-0000-1300-000005000000}"/>
            </a:ext>
          </a:extLst>
        </xdr:cNvPr>
        <xdr:cNvSpPr/>
      </xdr:nvSpPr>
      <xdr:spPr>
        <a:xfrm>
          <a:off x="971550" y="1133475"/>
          <a:ext cx="5619750" cy="2095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0.13562</cdr:x>
      <cdr:y>0.20518</cdr:y>
    </cdr:from>
    <cdr:to>
      <cdr:x>0.36524</cdr:x>
      <cdr:y>0.36143</cdr:y>
    </cdr:to>
    <cdr:sp macro="" textlink="">
      <cdr:nvSpPr>
        <cdr:cNvPr id="2" name="TextBox 1"/>
        <cdr:cNvSpPr txBox="1"/>
      </cdr:nvSpPr>
      <cdr:spPr>
        <a:xfrm xmlns:a="http://schemas.openxmlformats.org/drawingml/2006/main">
          <a:off x="805277" y="562840"/>
          <a:ext cx="1363326" cy="4286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2400" b="1" u="sng">
              <a:solidFill>
                <a:srgbClr val="00B0F0"/>
              </a:solidFill>
              <a:latin typeface="Arial" panose="020B0604020202020204" pitchFamily="34" charset="0"/>
              <a:cs typeface="Arial" panose="020B0604020202020204" pitchFamily="34" charset="0"/>
            </a:rPr>
            <a:t>Gas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tint="0.249977111117893"/>
    <pageSetUpPr fitToPage="1"/>
  </sheetPr>
  <dimension ref="A1:L29"/>
  <sheetViews>
    <sheetView showGridLines="0" tabSelected="1" zoomScaleNormal="100" workbookViewId="0">
      <selection activeCell="B4" sqref="B4"/>
    </sheetView>
  </sheetViews>
  <sheetFormatPr defaultColWidth="0" defaultRowHeight="14.4" zeroHeight="1" x14ac:dyDescent="0.55000000000000004"/>
  <cols>
    <col min="1" max="12" width="9.15625" style="12" customWidth="1"/>
    <col min="13" max="16384" width="9.15625" style="12" hidden="1"/>
  </cols>
  <sheetData>
    <row r="1" spans="4:8" x14ac:dyDescent="0.55000000000000004"/>
    <row r="2" spans="4:8" x14ac:dyDescent="0.55000000000000004"/>
    <row r="3" spans="4:8" x14ac:dyDescent="0.55000000000000004"/>
    <row r="4" spans="4:8" x14ac:dyDescent="0.55000000000000004"/>
    <row r="5" spans="4:8" x14ac:dyDescent="0.55000000000000004"/>
    <row r="6" spans="4:8" x14ac:dyDescent="0.55000000000000004"/>
    <row r="7" spans="4:8" x14ac:dyDescent="0.55000000000000004"/>
    <row r="8" spans="4:8" x14ac:dyDescent="0.55000000000000004"/>
    <row r="9" spans="4:8" x14ac:dyDescent="0.55000000000000004"/>
    <row r="10" spans="4:8" x14ac:dyDescent="0.55000000000000004"/>
    <row r="11" spans="4:8" ht="35.1" customHeight="1" x14ac:dyDescent="1.65">
      <c r="E11" s="278"/>
      <c r="F11" s="113" t="s">
        <v>0</v>
      </c>
      <c r="G11" s="278"/>
    </row>
    <row r="12" spans="4:8" ht="35.1" customHeight="1" x14ac:dyDescent="1.65">
      <c r="D12"/>
      <c r="E12" s="279"/>
      <c r="F12" s="189" t="s">
        <v>179</v>
      </c>
      <c r="G12" s="279"/>
      <c r="H12"/>
    </row>
    <row r="13" spans="4:8" ht="30" customHeight="1" x14ac:dyDescent="1.1000000000000001">
      <c r="F13" s="293" t="s">
        <v>102</v>
      </c>
    </row>
    <row r="14" spans="4:8" x14ac:dyDescent="0.55000000000000004"/>
    <row r="15" spans="4:8" x14ac:dyDescent="0.55000000000000004"/>
    <row r="16" spans="4:8" x14ac:dyDescent="0.55000000000000004"/>
    <row r="17" spans="1:6" x14ac:dyDescent="0.55000000000000004">
      <c r="A17" s="190" t="s">
        <v>180</v>
      </c>
    </row>
    <row r="18" spans="1:6" x14ac:dyDescent="0.55000000000000004"/>
    <row r="19" spans="1:6" x14ac:dyDescent="0.55000000000000004">
      <c r="B19"/>
      <c r="C19"/>
      <c r="D19"/>
      <c r="E19"/>
      <c r="F19"/>
    </row>
    <row r="20" spans="1:6" x14ac:dyDescent="0.55000000000000004">
      <c r="A20"/>
      <c r="B20"/>
      <c r="C20"/>
      <c r="D20"/>
      <c r="E20"/>
      <c r="F20"/>
    </row>
    <row r="21" spans="1:6" hidden="1" x14ac:dyDescent="0.55000000000000004">
      <c r="A21" t="s">
        <v>1</v>
      </c>
      <c r="B21"/>
      <c r="C21"/>
      <c r="D21"/>
      <c r="E21"/>
      <c r="F21"/>
    </row>
    <row r="22" spans="1:6" hidden="1" x14ac:dyDescent="0.55000000000000004">
      <c r="A22"/>
      <c r="B22"/>
      <c r="C22"/>
      <c r="D22"/>
      <c r="E22"/>
      <c r="F22"/>
    </row>
    <row r="23" spans="1:6" hidden="1" x14ac:dyDescent="0.55000000000000004"/>
    <row r="24" spans="1:6" hidden="1" x14ac:dyDescent="0.55000000000000004"/>
    <row r="25" spans="1:6" hidden="1" x14ac:dyDescent="0.55000000000000004"/>
    <row r="26" spans="1:6" hidden="1" x14ac:dyDescent="0.55000000000000004"/>
    <row r="27" spans="1:6" hidden="1" x14ac:dyDescent="0.55000000000000004"/>
    <row r="28" spans="1:6" hidden="1" x14ac:dyDescent="0.55000000000000004"/>
    <row r="29" spans="1:6" hidden="1" x14ac:dyDescent="0.55000000000000004"/>
  </sheetData>
  <pageMargins left="0.7" right="0.7" top="0.75" bottom="0.75" header="0.3" footer="0.3"/>
  <pageSetup paperSize="9"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0.34998626667073579"/>
    <pageSetUpPr fitToPage="1"/>
  </sheetPr>
  <dimension ref="A1:G45"/>
  <sheetViews>
    <sheetView showGridLines="0" topLeftCell="A16" zoomScaleNormal="100" workbookViewId="0">
      <selection activeCell="D32" sqref="D32:F32"/>
    </sheetView>
  </sheetViews>
  <sheetFormatPr defaultColWidth="9.15625" defaultRowHeight="14.4" x14ac:dyDescent="0.55000000000000004"/>
  <cols>
    <col min="1" max="2" width="1.83984375" style="12" customWidth="1"/>
    <col min="3" max="3" width="16.68359375" style="12" customWidth="1"/>
    <col min="4" max="6" width="20.68359375" style="12" customWidth="1"/>
    <col min="7" max="7" width="9.26171875" style="12" customWidth="1"/>
    <col min="8" max="16384" width="9.15625" style="12"/>
  </cols>
  <sheetData>
    <row r="1" spans="1:7" s="2" customFormat="1" x14ac:dyDescent="0.55000000000000004">
      <c r="A1" s="345" t="s">
        <v>32</v>
      </c>
      <c r="B1" s="345"/>
      <c r="C1" s="345"/>
    </row>
    <row r="3" spans="1:7" ht="33" customHeight="1" x14ac:dyDescent="0.55000000000000004">
      <c r="C3" s="339" t="s">
        <v>66</v>
      </c>
      <c r="D3" s="339"/>
      <c r="E3" s="339"/>
      <c r="F3" s="339"/>
      <c r="G3" s="101"/>
    </row>
    <row r="4" spans="1:7" ht="6" customHeight="1" x14ac:dyDescent="0.55000000000000004">
      <c r="C4" s="101"/>
      <c r="D4" s="101"/>
      <c r="E4" s="101"/>
      <c r="F4" s="101"/>
      <c r="G4" s="101"/>
    </row>
    <row r="5" spans="1:7" ht="15" customHeight="1" x14ac:dyDescent="0.55000000000000004">
      <c r="C5" s="340" t="s">
        <v>34</v>
      </c>
      <c r="D5" s="373" t="s">
        <v>67</v>
      </c>
      <c r="E5" s="374"/>
      <c r="F5" s="374"/>
      <c r="G5" s="223"/>
    </row>
    <row r="6" spans="1:7" ht="15" customHeight="1" x14ac:dyDescent="0.55000000000000004">
      <c r="C6" s="341"/>
      <c r="D6" s="4" t="s">
        <v>60</v>
      </c>
      <c r="E6" s="16" t="s">
        <v>61</v>
      </c>
      <c r="F6" s="13" t="s">
        <v>171</v>
      </c>
      <c r="G6" s="219"/>
    </row>
    <row r="7" spans="1:7" ht="17.25" customHeight="1" x14ac:dyDescent="0.55000000000000004">
      <c r="C7" s="36" t="s">
        <v>41</v>
      </c>
      <c r="D7" s="14">
        <v>132</v>
      </c>
      <c r="E7" s="17">
        <v>376423</v>
      </c>
      <c r="F7" s="15">
        <v>25786824</v>
      </c>
      <c r="G7" s="15"/>
    </row>
    <row r="8" spans="1:7" ht="17.25" customHeight="1" x14ac:dyDescent="0.55000000000000004">
      <c r="A8" s="3"/>
      <c r="B8" s="3"/>
      <c r="C8" s="36" t="s">
        <v>43</v>
      </c>
      <c r="D8" s="14">
        <v>1739</v>
      </c>
      <c r="E8" s="17">
        <v>407975</v>
      </c>
      <c r="F8" s="15">
        <v>25766990</v>
      </c>
      <c r="G8" s="15"/>
    </row>
    <row r="9" spans="1:7" ht="17.25" customHeight="1" x14ac:dyDescent="0.55000000000000004">
      <c r="A9" s="3"/>
      <c r="B9" s="3"/>
      <c r="C9" s="36" t="s">
        <v>45</v>
      </c>
      <c r="D9" s="7">
        <v>12049</v>
      </c>
      <c r="E9" s="18">
        <v>427631</v>
      </c>
      <c r="F9" s="9">
        <v>25495489</v>
      </c>
      <c r="G9" s="29"/>
    </row>
    <row r="10" spans="1:7" ht="17.25" customHeight="1" x14ac:dyDescent="0.55000000000000004">
      <c r="A10" s="3"/>
      <c r="B10" s="3"/>
      <c r="C10" s="36" t="s">
        <v>47</v>
      </c>
      <c r="D10" s="7">
        <v>50038</v>
      </c>
      <c r="E10" s="18">
        <v>443913</v>
      </c>
      <c r="F10" s="9">
        <v>25307746</v>
      </c>
      <c r="G10" s="29"/>
    </row>
    <row r="11" spans="1:7" ht="17.25" customHeight="1" x14ac:dyDescent="0.55000000000000004">
      <c r="A11" s="3"/>
      <c r="B11" s="3"/>
      <c r="C11" s="36" t="s">
        <v>48</v>
      </c>
      <c r="D11" s="7">
        <v>104704</v>
      </c>
      <c r="E11" s="18">
        <v>484975</v>
      </c>
      <c r="F11" s="9">
        <v>25272273</v>
      </c>
      <c r="G11" s="29"/>
    </row>
    <row r="12" spans="1:7" ht="17.25" customHeight="1" x14ac:dyDescent="0.55000000000000004">
      <c r="A12" s="3"/>
      <c r="B12" s="3"/>
      <c r="C12" s="36" t="s">
        <v>91</v>
      </c>
      <c r="D12" s="7">
        <v>163427</v>
      </c>
      <c r="E12" s="18">
        <v>485873</v>
      </c>
      <c r="F12" s="9">
        <v>25508995</v>
      </c>
      <c r="G12" s="29"/>
    </row>
    <row r="13" spans="1:7" ht="17.25" customHeight="1" x14ac:dyDescent="0.55000000000000004">
      <c r="A13" s="3"/>
      <c r="B13" s="3"/>
      <c r="C13" s="36" t="s">
        <v>49</v>
      </c>
      <c r="D13" s="7">
        <v>211730</v>
      </c>
      <c r="E13" s="18">
        <v>485346</v>
      </c>
      <c r="F13" s="9">
        <v>25182256</v>
      </c>
      <c r="G13" s="29"/>
    </row>
    <row r="14" spans="1:7" ht="17.25" customHeight="1" x14ac:dyDescent="0.55000000000000004">
      <c r="A14" s="3"/>
      <c r="B14" s="3"/>
      <c r="C14" s="36" t="s">
        <v>50</v>
      </c>
      <c r="D14" s="7">
        <v>246447</v>
      </c>
      <c r="E14" s="18">
        <v>495124</v>
      </c>
      <c r="F14" s="9">
        <v>24990226</v>
      </c>
      <c r="G14" s="29"/>
    </row>
    <row r="15" spans="1:7" ht="17.25" customHeight="1" x14ac:dyDescent="0.55000000000000004">
      <c r="A15" s="3"/>
      <c r="B15" s="3"/>
      <c r="C15" s="36" t="s">
        <v>51</v>
      </c>
      <c r="D15" s="7">
        <v>328789</v>
      </c>
      <c r="E15" s="18">
        <v>497462</v>
      </c>
      <c r="F15" s="9">
        <v>24612631</v>
      </c>
      <c r="G15" s="29"/>
    </row>
    <row r="16" spans="1:7" ht="17.25" customHeight="1" x14ac:dyDescent="0.55000000000000004">
      <c r="A16" s="3"/>
      <c r="B16" s="3"/>
      <c r="C16" s="36" t="s">
        <v>52</v>
      </c>
      <c r="D16" s="7">
        <v>400645</v>
      </c>
      <c r="E16" s="18">
        <v>491549</v>
      </c>
      <c r="F16" s="9">
        <v>24398824</v>
      </c>
      <c r="G16" s="29"/>
    </row>
    <row r="17" spans="1:7" ht="17.25" customHeight="1" x14ac:dyDescent="0.55000000000000004">
      <c r="A17" s="3"/>
      <c r="B17" s="3"/>
      <c r="C17" s="36" t="s">
        <v>92</v>
      </c>
      <c r="D17" s="7">
        <v>575602</v>
      </c>
      <c r="E17" s="18">
        <v>501761</v>
      </c>
      <c r="F17" s="9">
        <v>25239686</v>
      </c>
      <c r="G17" s="29"/>
    </row>
    <row r="18" spans="1:7" ht="17.25" customHeight="1" x14ac:dyDescent="0.55000000000000004">
      <c r="A18" s="3"/>
      <c r="B18" s="3"/>
      <c r="C18" s="40" t="s">
        <v>53</v>
      </c>
      <c r="D18" s="7">
        <v>719368</v>
      </c>
      <c r="E18" s="18">
        <v>494633</v>
      </c>
      <c r="F18" s="9">
        <v>24997685</v>
      </c>
      <c r="G18" s="29"/>
    </row>
    <row r="19" spans="1:7" ht="17.25" customHeight="1" x14ac:dyDescent="0.55000000000000004">
      <c r="A19" s="3"/>
      <c r="B19" s="3"/>
      <c r="C19" s="40" t="s">
        <v>54</v>
      </c>
      <c r="D19" s="7">
        <v>908610</v>
      </c>
      <c r="E19" s="18">
        <v>485738</v>
      </c>
      <c r="F19" s="9">
        <v>24744832</v>
      </c>
      <c r="G19" s="29"/>
    </row>
    <row r="20" spans="1:7" ht="17.25" customHeight="1" x14ac:dyDescent="0.55000000000000004">
      <c r="A20" s="3"/>
      <c r="B20" s="3"/>
      <c r="C20" s="40" t="s">
        <v>55</v>
      </c>
      <c r="D20" s="7">
        <v>1118564</v>
      </c>
      <c r="E20" s="7">
        <v>488907</v>
      </c>
      <c r="F20" s="9">
        <v>24412909</v>
      </c>
      <c r="G20" s="29"/>
    </row>
    <row r="21" spans="1:7" ht="17.25" customHeight="1" x14ac:dyDescent="0.55000000000000004">
      <c r="A21" s="3"/>
      <c r="B21" s="3"/>
      <c r="C21" s="73" t="s">
        <v>96</v>
      </c>
      <c r="D21" s="7">
        <v>1583193</v>
      </c>
      <c r="E21" s="7">
        <v>567146</v>
      </c>
      <c r="F21" s="9">
        <v>24014443</v>
      </c>
      <c r="G21" s="29"/>
    </row>
    <row r="22" spans="1:7" ht="17.25" customHeight="1" x14ac:dyDescent="0.55000000000000004">
      <c r="A22" s="3"/>
      <c r="B22" s="3"/>
      <c r="C22" s="73" t="s">
        <v>103</v>
      </c>
      <c r="D22" s="7">
        <v>1923566</v>
      </c>
      <c r="E22" s="7">
        <v>565969</v>
      </c>
      <c r="F22" s="9">
        <v>23906274</v>
      </c>
      <c r="G22" s="29"/>
    </row>
    <row r="23" spans="1:7" ht="17.25" customHeight="1" x14ac:dyDescent="0.55000000000000004">
      <c r="A23" s="3"/>
      <c r="B23" s="3"/>
      <c r="C23" s="73" t="s">
        <v>109</v>
      </c>
      <c r="D23" s="7">
        <v>2339537</v>
      </c>
      <c r="E23" s="7">
        <v>562605</v>
      </c>
      <c r="F23" s="9">
        <v>23417882</v>
      </c>
      <c r="G23" s="29"/>
    </row>
    <row r="24" spans="1:7" ht="17.25" customHeight="1" x14ac:dyDescent="0.55000000000000004">
      <c r="A24" s="3"/>
      <c r="B24" s="3"/>
      <c r="C24" s="40" t="s">
        <v>124</v>
      </c>
      <c r="D24" s="7">
        <v>2794169</v>
      </c>
      <c r="E24" s="7">
        <v>517118</v>
      </c>
      <c r="F24" s="9">
        <v>23074038</v>
      </c>
      <c r="G24" s="29"/>
    </row>
    <row r="25" spans="1:7" ht="17.25" customHeight="1" x14ac:dyDescent="0.55000000000000004">
      <c r="A25" s="3"/>
      <c r="B25" s="3"/>
      <c r="C25" s="73" t="s">
        <v>141</v>
      </c>
      <c r="D25" s="7">
        <v>3303814</v>
      </c>
      <c r="E25" s="7">
        <v>509139</v>
      </c>
      <c r="F25" s="9">
        <v>22298304</v>
      </c>
      <c r="G25" s="29"/>
    </row>
    <row r="26" spans="1:7" ht="17.25" customHeight="1" x14ac:dyDescent="0.55000000000000004">
      <c r="A26" s="3"/>
      <c r="B26" s="3"/>
      <c r="C26" s="73" t="s">
        <v>149</v>
      </c>
      <c r="D26" s="18">
        <v>3799349</v>
      </c>
      <c r="E26" s="18">
        <v>498612</v>
      </c>
      <c r="F26" s="9">
        <v>21486747</v>
      </c>
      <c r="G26" s="29"/>
    </row>
    <row r="27" spans="1:7" ht="17.25" customHeight="1" x14ac:dyDescent="0.55000000000000004">
      <c r="A27" s="3"/>
      <c r="B27" s="3"/>
      <c r="C27" s="73" t="s">
        <v>151</v>
      </c>
      <c r="D27" s="7">
        <v>4306175</v>
      </c>
      <c r="E27" s="7">
        <v>507697</v>
      </c>
      <c r="F27" s="9">
        <v>20689884</v>
      </c>
      <c r="G27" s="29"/>
    </row>
    <row r="28" spans="1:7" ht="17.25" customHeight="1" x14ac:dyDescent="0.55000000000000004">
      <c r="A28" s="3"/>
      <c r="B28" s="3"/>
      <c r="C28" s="73" t="s">
        <v>160</v>
      </c>
      <c r="D28" s="7">
        <v>5009188</v>
      </c>
      <c r="E28" s="7">
        <v>509851</v>
      </c>
      <c r="F28" s="9">
        <v>20166543</v>
      </c>
      <c r="G28" s="29"/>
    </row>
    <row r="29" spans="1:7" ht="17.25" customHeight="1" x14ac:dyDescent="0.55000000000000004">
      <c r="A29" s="3"/>
      <c r="B29" s="3"/>
      <c r="C29" s="73" t="s">
        <v>162</v>
      </c>
      <c r="D29" s="7">
        <v>5599628</v>
      </c>
      <c r="E29" s="7">
        <v>520364</v>
      </c>
      <c r="F29" s="9">
        <v>19667991</v>
      </c>
      <c r="G29" s="29"/>
    </row>
    <row r="30" spans="1:7" ht="17.25" customHeight="1" x14ac:dyDescent="0.55000000000000004">
      <c r="A30" s="3"/>
      <c r="B30" s="3"/>
      <c r="C30" s="73" t="s">
        <v>168</v>
      </c>
      <c r="D30" s="7">
        <v>6137997</v>
      </c>
      <c r="E30" s="7">
        <v>510374</v>
      </c>
      <c r="F30" s="9">
        <v>18924219</v>
      </c>
      <c r="G30" s="29"/>
    </row>
    <row r="31" spans="1:7" ht="17.25" customHeight="1" x14ac:dyDescent="0.55000000000000004">
      <c r="A31" s="3"/>
      <c r="B31" s="3"/>
      <c r="C31" s="73" t="s">
        <v>169</v>
      </c>
      <c r="D31" s="7">
        <v>6547243</v>
      </c>
      <c r="E31" s="7">
        <v>482670</v>
      </c>
      <c r="F31" s="9">
        <v>18289096</v>
      </c>
      <c r="G31" s="9"/>
    </row>
    <row r="32" spans="1:7" ht="17.25" customHeight="1" thickBot="1" x14ac:dyDescent="0.6">
      <c r="A32" s="3"/>
      <c r="B32" s="3"/>
      <c r="C32" s="222" t="s">
        <v>187</v>
      </c>
      <c r="D32" s="220">
        <v>7027057.8372505959</v>
      </c>
      <c r="E32" s="220">
        <v>416293</v>
      </c>
      <c r="F32" s="224">
        <v>18419983.72312025</v>
      </c>
      <c r="G32" s="195"/>
    </row>
    <row r="33" spans="1:7" s="33" customFormat="1" ht="15" customHeight="1" x14ac:dyDescent="0.5">
      <c r="A33" s="34"/>
      <c r="B33" s="34"/>
      <c r="C33" s="378" t="s">
        <v>93</v>
      </c>
      <c r="D33" s="378"/>
      <c r="E33" s="378"/>
      <c r="F33" s="378"/>
    </row>
    <row r="34" spans="1:7" s="33" customFormat="1" ht="15" customHeight="1" x14ac:dyDescent="0.5">
      <c r="C34" s="376" t="s">
        <v>94</v>
      </c>
      <c r="D34" s="376"/>
      <c r="E34" s="376"/>
      <c r="F34" s="376"/>
      <c r="G34" s="107"/>
    </row>
    <row r="35" spans="1:7" s="33" customFormat="1" ht="15" customHeight="1" x14ac:dyDescent="0.5">
      <c r="C35" s="377" t="s">
        <v>95</v>
      </c>
      <c r="D35" s="377"/>
      <c r="E35" s="377"/>
      <c r="F35" s="377"/>
      <c r="G35" s="186"/>
    </row>
    <row r="36" spans="1:7" s="107" customFormat="1" ht="15" customHeight="1" x14ac:dyDescent="0.55000000000000004">
      <c r="C36" s="376" t="s">
        <v>106</v>
      </c>
      <c r="D36" s="376"/>
      <c r="E36" s="376"/>
      <c r="F36" s="376"/>
    </row>
    <row r="37" spans="1:7" x14ac:dyDescent="0.55000000000000004">
      <c r="C37" s="378" t="s">
        <v>125</v>
      </c>
      <c r="D37" s="378"/>
      <c r="E37" s="378"/>
      <c r="F37" s="378"/>
      <c r="G37" s="33"/>
    </row>
    <row r="38" spans="1:7" x14ac:dyDescent="0.55000000000000004">
      <c r="C38" s="347" t="s">
        <v>176</v>
      </c>
      <c r="D38" s="347"/>
      <c r="E38" s="347"/>
      <c r="F38" s="347"/>
      <c r="G38" s="103"/>
    </row>
    <row r="39" spans="1:7" x14ac:dyDescent="0.55000000000000004">
      <c r="C39" s="347" t="s">
        <v>161</v>
      </c>
      <c r="D39" s="347"/>
      <c r="E39" s="347"/>
      <c r="F39" s="347"/>
      <c r="G39" s="103"/>
    </row>
    <row r="40" spans="1:7" x14ac:dyDescent="0.55000000000000004">
      <c r="C40" s="72" t="s">
        <v>163</v>
      </c>
    </row>
    <row r="41" spans="1:7" x14ac:dyDescent="0.55000000000000004">
      <c r="C41" s="225" t="s">
        <v>170</v>
      </c>
      <c r="D41"/>
      <c r="E41"/>
      <c r="F41"/>
    </row>
    <row r="42" spans="1:7" x14ac:dyDescent="0.55000000000000004">
      <c r="C42" s="202" t="s">
        <v>188</v>
      </c>
      <c r="D42" s="218"/>
      <c r="E42" s="218"/>
      <c r="F42" s="218"/>
      <c r="G42" s="218"/>
    </row>
    <row r="43" spans="1:7" x14ac:dyDescent="0.55000000000000004">
      <c r="C43" s="109" t="s">
        <v>57</v>
      </c>
      <c r="D43" s="125"/>
      <c r="E43" s="125"/>
      <c r="F43" s="125"/>
      <c r="G43" s="125"/>
    </row>
    <row r="44" spans="1:7" x14ac:dyDescent="0.55000000000000004">
      <c r="C44" s="109" t="s">
        <v>166</v>
      </c>
      <c r="D44" s="125"/>
      <c r="E44" s="125"/>
      <c r="F44" s="125"/>
      <c r="G44" s="125"/>
    </row>
    <row r="45" spans="1:7" x14ac:dyDescent="0.55000000000000004">
      <c r="G45" s="125"/>
    </row>
  </sheetData>
  <mergeCells count="11">
    <mergeCell ref="C39:F39"/>
    <mergeCell ref="C34:F34"/>
    <mergeCell ref="C35:F35"/>
    <mergeCell ref="C36:F36"/>
    <mergeCell ref="C37:F37"/>
    <mergeCell ref="C38:F38"/>
    <mergeCell ref="C3:F3"/>
    <mergeCell ref="C5:C6"/>
    <mergeCell ref="D5:F5"/>
    <mergeCell ref="A1:C1"/>
    <mergeCell ref="C33:F33"/>
  </mergeCells>
  <hyperlinks>
    <hyperlink ref="A1" location="Contents!A1" display="Contents" xr:uid="{00000000-0004-0000-0A00-000000000000}"/>
  </hyperlinks>
  <pageMargins left="0.7" right="0.7" top="0.75" bottom="0.75" header="0.3" footer="0.3"/>
  <pageSetup paperSize="9" orientation="portrait" verticalDpi="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tint="0.34998626667073579"/>
    <pageSetUpPr fitToPage="1"/>
  </sheetPr>
  <dimension ref="A1:G25"/>
  <sheetViews>
    <sheetView showGridLines="0" zoomScaleNormal="100" workbookViewId="0">
      <selection activeCell="C16" sqref="C16"/>
    </sheetView>
  </sheetViews>
  <sheetFormatPr defaultColWidth="9.15625" defaultRowHeight="14.4" x14ac:dyDescent="0.55000000000000004"/>
  <cols>
    <col min="1" max="2" width="1.83984375" style="12" customWidth="1"/>
    <col min="3" max="3" width="41.68359375" style="12" customWidth="1"/>
    <col min="4" max="6" width="20.68359375" style="12" customWidth="1"/>
    <col min="7" max="7" width="9.68359375" style="12" bestFit="1" customWidth="1"/>
    <col min="8" max="16384" width="9.15625" style="12"/>
  </cols>
  <sheetData>
    <row r="1" spans="1:7" s="2" customFormat="1" x14ac:dyDescent="0.55000000000000004">
      <c r="A1" s="345" t="s">
        <v>32</v>
      </c>
      <c r="B1" s="345"/>
      <c r="C1" s="345"/>
    </row>
    <row r="3" spans="1:7" ht="33" customHeight="1" x14ac:dyDescent="0.55000000000000004">
      <c r="C3" s="371" t="s">
        <v>134</v>
      </c>
      <c r="D3" s="371"/>
      <c r="E3" s="371"/>
      <c r="F3" s="371"/>
    </row>
    <row r="4" spans="1:7" ht="6" customHeight="1" x14ac:dyDescent="0.55000000000000004">
      <c r="D4" s="372"/>
      <c r="E4" s="372"/>
      <c r="F4" s="372"/>
    </row>
    <row r="5" spans="1:7" ht="15" customHeight="1" x14ac:dyDescent="0.55000000000000004">
      <c r="C5" s="353" t="s">
        <v>126</v>
      </c>
      <c r="D5" s="385" t="s">
        <v>59</v>
      </c>
      <c r="E5" s="385"/>
      <c r="F5" s="385"/>
    </row>
    <row r="6" spans="1:7" ht="15" customHeight="1" x14ac:dyDescent="0.55000000000000004">
      <c r="C6" s="354"/>
      <c r="D6" s="242" t="s">
        <v>60</v>
      </c>
      <c r="E6" s="243" t="s">
        <v>61</v>
      </c>
      <c r="F6" s="244" t="s">
        <v>173</v>
      </c>
    </row>
    <row r="7" spans="1:7" ht="17.100000000000001" customHeight="1" x14ac:dyDescent="0.55000000000000004">
      <c r="A7" s="3"/>
      <c r="B7" s="3"/>
      <c r="C7" s="231" t="s">
        <v>118</v>
      </c>
      <c r="D7" s="232">
        <v>437729</v>
      </c>
      <c r="E7" s="232">
        <v>102100</v>
      </c>
      <c r="F7" s="233">
        <v>2099293</v>
      </c>
    </row>
    <row r="8" spans="1:7" ht="17.100000000000001" customHeight="1" x14ac:dyDescent="0.55000000000000004">
      <c r="A8" s="3"/>
      <c r="B8" s="3"/>
      <c r="C8" s="231" t="s">
        <v>119</v>
      </c>
      <c r="D8" s="234">
        <v>83692</v>
      </c>
      <c r="E8" s="234">
        <v>31062</v>
      </c>
      <c r="F8" s="235">
        <v>2128596</v>
      </c>
    </row>
    <row r="9" spans="1:7" ht="17.100000000000001" customHeight="1" x14ac:dyDescent="0.55000000000000004">
      <c r="A9" s="3"/>
      <c r="B9" s="3"/>
      <c r="C9" s="236" t="s">
        <v>157</v>
      </c>
      <c r="D9" s="234">
        <v>213203</v>
      </c>
      <c r="E9" s="234">
        <v>141225</v>
      </c>
      <c r="F9" s="235">
        <v>3236084</v>
      </c>
      <c r="G9" s="237"/>
    </row>
    <row r="10" spans="1:7" ht="17.100000000000001" customHeight="1" thickBot="1" x14ac:dyDescent="0.6">
      <c r="A10" s="3"/>
      <c r="B10" s="3"/>
      <c r="C10" s="286" t="s">
        <v>184</v>
      </c>
      <c r="D10" s="287">
        <v>352848</v>
      </c>
      <c r="E10" s="287">
        <v>109613</v>
      </c>
      <c r="F10" s="288">
        <v>3309928</v>
      </c>
      <c r="G10" s="237"/>
    </row>
    <row r="11" spans="1:7" s="11" customFormat="1" ht="30" customHeight="1" x14ac:dyDescent="0.55000000000000004">
      <c r="C11" s="384" t="s">
        <v>123</v>
      </c>
      <c r="D11" s="384"/>
      <c r="E11" s="384"/>
      <c r="F11" s="384"/>
      <c r="G11" s="108"/>
    </row>
    <row r="12" spans="1:7" s="11" customFormat="1" ht="30" customHeight="1" x14ac:dyDescent="0.55000000000000004">
      <c r="C12" s="348" t="s">
        <v>212</v>
      </c>
      <c r="D12" s="348"/>
      <c r="E12" s="348"/>
      <c r="F12" s="348"/>
      <c r="G12" s="108"/>
    </row>
    <row r="13" spans="1:7" s="2" customFormat="1" ht="24" customHeight="1" x14ac:dyDescent="0.55000000000000004">
      <c r="C13" s="348" t="s">
        <v>210</v>
      </c>
      <c r="D13" s="348"/>
      <c r="E13" s="348"/>
      <c r="F13" s="348"/>
      <c r="G13" s="108"/>
    </row>
    <row r="14" spans="1:7" s="2" customFormat="1" ht="20.25" customHeight="1" x14ac:dyDescent="0.55000000000000004">
      <c r="C14" s="348" t="s">
        <v>209</v>
      </c>
      <c r="D14" s="348"/>
      <c r="E14" s="348"/>
      <c r="F14" s="348"/>
      <c r="G14" s="103"/>
    </row>
    <row r="15" spans="1:7" s="2" customFormat="1" ht="15" customHeight="1" x14ac:dyDescent="0.55000000000000004">
      <c r="C15" s="347" t="s">
        <v>164</v>
      </c>
      <c r="D15" s="347"/>
      <c r="E15" s="347"/>
      <c r="F15" s="347"/>
      <c r="G15" s="105"/>
    </row>
    <row r="16" spans="1:7" s="2" customFormat="1" x14ac:dyDescent="0.55000000000000004">
      <c r="C16" s="107" t="s">
        <v>172</v>
      </c>
      <c r="D16" s="105"/>
      <c r="E16" s="105"/>
      <c r="F16" s="105"/>
      <c r="G16" s="127"/>
    </row>
    <row r="17" spans="3:7" s="227" customFormat="1" ht="30" customHeight="1" x14ac:dyDescent="0.55000000000000004">
      <c r="C17" s="352" t="s">
        <v>213</v>
      </c>
      <c r="D17" s="352"/>
      <c r="E17" s="352"/>
      <c r="F17" s="352"/>
      <c r="G17" s="226"/>
    </row>
    <row r="18" spans="3:7" s="2" customFormat="1" x14ac:dyDescent="0.55000000000000004">
      <c r="C18" s="109" t="s">
        <v>57</v>
      </c>
      <c r="D18" s="118"/>
      <c r="E18" s="118"/>
      <c r="F18" s="118"/>
      <c r="G18" s="118"/>
    </row>
    <row r="19" spans="3:7" s="2" customFormat="1" x14ac:dyDescent="0.55000000000000004">
      <c r="C19" s="109" t="s">
        <v>166</v>
      </c>
      <c r="D19" s="12"/>
      <c r="E19" s="12"/>
      <c r="F19" s="12"/>
      <c r="G19" s="12"/>
    </row>
    <row r="20" spans="3:7" x14ac:dyDescent="0.55000000000000004">
      <c r="C20" s="109"/>
    </row>
    <row r="21" spans="3:7" ht="14.5" customHeight="1" x14ac:dyDescent="0.55000000000000004">
      <c r="C21" s="383" t="s">
        <v>159</v>
      </c>
      <c r="D21" s="383"/>
      <c r="E21" s="383"/>
      <c r="F21" s="383"/>
      <c r="G21" s="118"/>
    </row>
    <row r="22" spans="3:7" x14ac:dyDescent="0.55000000000000004">
      <c r="C22" s="383"/>
      <c r="D22" s="383"/>
      <c r="E22" s="383"/>
      <c r="F22" s="383"/>
      <c r="G22" s="118"/>
    </row>
    <row r="23" spans="3:7" x14ac:dyDescent="0.55000000000000004">
      <c r="D23" s="125"/>
      <c r="E23" s="124"/>
      <c r="F23" s="125"/>
    </row>
    <row r="24" spans="3:7" x14ac:dyDescent="0.55000000000000004">
      <c r="D24" s="126"/>
      <c r="E24" s="124"/>
      <c r="F24" s="128"/>
    </row>
    <row r="25" spans="3:7" x14ac:dyDescent="0.55000000000000004">
      <c r="D25" s="65"/>
    </row>
  </sheetData>
  <mergeCells count="12">
    <mergeCell ref="A1:C1"/>
    <mergeCell ref="C3:F3"/>
    <mergeCell ref="D4:F4"/>
    <mergeCell ref="C5:C6"/>
    <mergeCell ref="D5:F5"/>
    <mergeCell ref="C17:F17"/>
    <mergeCell ref="C21:F22"/>
    <mergeCell ref="C11:F11"/>
    <mergeCell ref="C12:F12"/>
    <mergeCell ref="C13:F13"/>
    <mergeCell ref="C14:F14"/>
    <mergeCell ref="C15:F15"/>
  </mergeCells>
  <hyperlinks>
    <hyperlink ref="A1" location="Contents!A1" display="Contents" xr:uid="{00000000-0004-0000-0B00-000000000000}"/>
  </hyperlinks>
  <pageMargins left="0.7" right="0.7" top="0.75" bottom="0.75" header="0.3" footer="0.3"/>
  <pageSetup paperSize="9" scale="80"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1" tint="0.34998626667073579"/>
  </sheetPr>
  <dimension ref="A1:G8"/>
  <sheetViews>
    <sheetView showGridLines="0" workbookViewId="0">
      <selection activeCell="D1" sqref="D1:E1"/>
    </sheetView>
  </sheetViews>
  <sheetFormatPr defaultColWidth="9.15625" defaultRowHeight="14.4" x14ac:dyDescent="0.55000000000000004"/>
  <cols>
    <col min="1" max="2" width="1.83984375" style="12" customWidth="1"/>
    <col min="3" max="3" width="25.68359375" style="12" customWidth="1"/>
    <col min="4" max="7" width="15.68359375" style="12" customWidth="1"/>
    <col min="8" max="16384" width="9.15625" style="12"/>
  </cols>
  <sheetData>
    <row r="1" spans="1:7" x14ac:dyDescent="0.55000000000000004">
      <c r="A1" s="345" t="s">
        <v>32</v>
      </c>
      <c r="B1" s="345"/>
      <c r="C1" s="345"/>
      <c r="D1" s="214"/>
    </row>
    <row r="3" spans="1:7" x14ac:dyDescent="0.55000000000000004">
      <c r="C3" s="20" t="s">
        <v>138</v>
      </c>
    </row>
    <row r="4" spans="1:7" s="2" customFormat="1" ht="6" customHeight="1" x14ac:dyDescent="0.55000000000000004"/>
    <row r="5" spans="1:7" ht="31.5" customHeight="1" x14ac:dyDescent="0.55000000000000004">
      <c r="C5" s="44" t="s">
        <v>185</v>
      </c>
      <c r="D5" s="45" t="s">
        <v>60</v>
      </c>
      <c r="E5" s="46" t="s">
        <v>61</v>
      </c>
      <c r="F5" s="47" t="s">
        <v>62</v>
      </c>
      <c r="G5" s="48" t="s">
        <v>83</v>
      </c>
    </row>
    <row r="6" spans="1:7" x14ac:dyDescent="0.55000000000000004">
      <c r="C6" s="49" t="s">
        <v>133</v>
      </c>
      <c r="D6" s="53">
        <f>MROUND('Table 2a'!D32,100)</f>
        <v>12293200</v>
      </c>
      <c r="E6" s="50">
        <f>MROUND('Table 2a'!E32,100)</f>
        <v>674200</v>
      </c>
      <c r="F6" s="50">
        <f>MROUND('Table 2a'!F32,100)</f>
        <v>34295600</v>
      </c>
      <c r="G6" s="51">
        <f>MROUND(SUM('Table 2a'!D32:F32),100)</f>
        <v>47263000</v>
      </c>
    </row>
    <row r="7" spans="1:7" x14ac:dyDescent="0.55000000000000004">
      <c r="C7" s="52" t="s">
        <v>136</v>
      </c>
      <c r="D7" s="53">
        <f>MROUND('Table 2d'!D10,100)</f>
        <v>352800</v>
      </c>
      <c r="E7" s="53">
        <f>MROUND('Table 2d'!E10,100)</f>
        <v>109600</v>
      </c>
      <c r="F7" s="53">
        <f>MROUND('Table 2d'!F10,100)</f>
        <v>3309900</v>
      </c>
      <c r="G7" s="51">
        <f>MROUND(SUM('Table 2d'!D10:F10),100)</f>
        <v>3772400</v>
      </c>
    </row>
    <row r="8" spans="1:7" ht="14.7" thickBot="1" x14ac:dyDescent="0.6">
      <c r="C8" s="57" t="s">
        <v>137</v>
      </c>
      <c r="D8" s="54">
        <f>MROUND(('Table 2a'!D32+'Table 2d'!D10),100)</f>
        <v>12646100</v>
      </c>
      <c r="E8" s="55">
        <f>MROUND(('Table 2a'!E32+'Table 2d'!E10),100)</f>
        <v>783800</v>
      </c>
      <c r="F8" s="55">
        <f>MROUND(('Table 2a'!F32+'Table 2d'!F10),100)</f>
        <v>37605600</v>
      </c>
      <c r="G8" s="56">
        <f>MROUND(SUM('Table 2a'!D32:F32,'Table 2d'!D10:F10),100)</f>
        <v>51035400</v>
      </c>
    </row>
  </sheetData>
  <mergeCells count="1">
    <mergeCell ref="A1:C1"/>
  </mergeCells>
  <hyperlinks>
    <hyperlink ref="A1" location="Contents!A1" display="Contents" xr:uid="{00000000-0004-0000-0C00-000000000000}"/>
  </hyperlinks>
  <pageMargins left="0.7" right="0.7" top="0.75" bottom="0.75" header="0.3" footer="0.3"/>
  <pageSetup paperSize="9"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5">
    <tabColor theme="1" tint="0.34998626667073579"/>
    <pageSetUpPr fitToPage="1"/>
  </sheetPr>
  <dimension ref="A1:G10"/>
  <sheetViews>
    <sheetView showGridLines="0" workbookViewId="0">
      <selection activeCell="D7" sqref="D7"/>
    </sheetView>
  </sheetViews>
  <sheetFormatPr defaultColWidth="9.15625" defaultRowHeight="14.4" x14ac:dyDescent="0.55000000000000004"/>
  <cols>
    <col min="1" max="2" width="1.83984375" style="12" customWidth="1"/>
    <col min="3" max="3" width="33.68359375" style="12" customWidth="1"/>
    <col min="4" max="6" width="20.68359375" style="12" customWidth="1"/>
    <col min="7" max="7" width="9.26171875" style="12" customWidth="1"/>
    <col min="8" max="16384" width="9.15625" style="12"/>
  </cols>
  <sheetData>
    <row r="1" spans="1:7" s="2" customFormat="1" x14ac:dyDescent="0.55000000000000004">
      <c r="A1" s="345" t="s">
        <v>32</v>
      </c>
      <c r="B1" s="345"/>
      <c r="C1" s="345"/>
    </row>
    <row r="3" spans="1:7" ht="33" customHeight="1" x14ac:dyDescent="0.55000000000000004">
      <c r="C3" s="386" t="s">
        <v>200</v>
      </c>
      <c r="D3" s="386"/>
      <c r="E3" s="386"/>
      <c r="F3" s="386"/>
      <c r="G3" s="188"/>
    </row>
    <row r="5" spans="1:7" x14ac:dyDescent="0.55000000000000004">
      <c r="C5" s="340" t="s">
        <v>126</v>
      </c>
      <c r="D5" s="374" t="s">
        <v>2</v>
      </c>
      <c r="E5" s="374"/>
      <c r="F5" s="374"/>
      <c r="G5" s="106"/>
    </row>
    <row r="6" spans="1:7" x14ac:dyDescent="0.55000000000000004">
      <c r="C6" s="341"/>
      <c r="D6" s="70" t="s">
        <v>60</v>
      </c>
      <c r="E6" s="4" t="s">
        <v>61</v>
      </c>
      <c r="F6" s="13" t="s">
        <v>62</v>
      </c>
      <c r="G6" s="219"/>
    </row>
    <row r="7" spans="1:7" x14ac:dyDescent="0.55000000000000004">
      <c r="C7" s="49" t="s">
        <v>36</v>
      </c>
      <c r="D7" s="334">
        <f>MROUND('Table 2b'!D32,100)</f>
        <v>5266200</v>
      </c>
      <c r="E7" s="336">
        <f>MROUND('Table 2b'!E32,100)</f>
        <v>257900</v>
      </c>
      <c r="F7" s="51">
        <f>MROUND('Table 2b'!F32,100)</f>
        <v>15875600</v>
      </c>
      <c r="G7" s="51"/>
    </row>
    <row r="8" spans="1:7" x14ac:dyDescent="0.55000000000000004">
      <c r="C8" s="52" t="s">
        <v>37</v>
      </c>
      <c r="D8" s="334">
        <f>MROUND('Table 2c'!D32,100)</f>
        <v>7027100</v>
      </c>
      <c r="E8" s="337">
        <f>MROUND('Table 2c'!E32,100)</f>
        <v>416300</v>
      </c>
      <c r="F8" s="51">
        <f>MROUND('Table 2c'!F32,100)</f>
        <v>18420000</v>
      </c>
      <c r="G8" s="51"/>
    </row>
    <row r="9" spans="1:7" ht="14.7" thickBot="1" x14ac:dyDescent="0.6">
      <c r="C9" s="71" t="s">
        <v>143</v>
      </c>
      <c r="D9" s="335">
        <f>MROUND('Table 2a'!D32,100)</f>
        <v>12293200</v>
      </c>
      <c r="E9" s="338">
        <f>MROUND('Table 2a'!E32,100)</f>
        <v>674200</v>
      </c>
      <c r="F9" s="335">
        <f>MROUND('Table 2a'!F32,100)</f>
        <v>34295600</v>
      </c>
      <c r="G9" s="247"/>
    </row>
    <row r="10" spans="1:7" x14ac:dyDescent="0.55000000000000004">
      <c r="C10" s="246" t="s">
        <v>186</v>
      </c>
    </row>
  </sheetData>
  <mergeCells count="4">
    <mergeCell ref="A1:C1"/>
    <mergeCell ref="C3:F3"/>
    <mergeCell ref="C5:C6"/>
    <mergeCell ref="D5:F5"/>
  </mergeCells>
  <hyperlinks>
    <hyperlink ref="A1" location="Contents!A1" display="Contents" xr:uid="{00000000-0004-0000-0D00-000000000000}"/>
  </hyperlinks>
  <pageMargins left="0.7" right="0.7" top="0.75" bottom="0.75" header="0.3" footer="0.3"/>
  <pageSetup paperSize="9" scale="88"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1" tint="0.34998626667073579"/>
    <pageSetUpPr fitToPage="1"/>
  </sheetPr>
  <dimension ref="A1:G4"/>
  <sheetViews>
    <sheetView showGridLines="0" workbookViewId="0">
      <selection activeCell="L16" sqref="L16"/>
    </sheetView>
  </sheetViews>
  <sheetFormatPr defaultColWidth="9.15625" defaultRowHeight="14.4" x14ac:dyDescent="0.55000000000000004"/>
  <cols>
    <col min="1" max="2" width="1.83984375" style="12" customWidth="1"/>
    <col min="3" max="3" width="25.68359375" style="12" customWidth="1"/>
    <col min="4" max="7" width="15.68359375" style="12" customWidth="1"/>
    <col min="8" max="8" width="9.15625" style="12"/>
    <col min="9" max="9" width="9.15625" style="12" customWidth="1"/>
    <col min="10" max="10" width="2.68359375" style="12" customWidth="1"/>
    <col min="11" max="16384" width="9.15625" style="12"/>
  </cols>
  <sheetData>
    <row r="1" spans="1:7" customFormat="1" x14ac:dyDescent="0.55000000000000004">
      <c r="A1" s="387" t="s">
        <v>32</v>
      </c>
      <c r="B1" s="387"/>
      <c r="C1" s="387"/>
    </row>
    <row r="2" spans="1:7" customFormat="1" x14ac:dyDescent="0.55000000000000004">
      <c r="A2" s="69"/>
      <c r="B2" s="69"/>
      <c r="C2" s="69"/>
    </row>
    <row r="3" spans="1:7" customFormat="1" ht="18.3" x14ac:dyDescent="0.55000000000000004">
      <c r="B3" s="248" t="s">
        <v>199</v>
      </c>
    </row>
    <row r="4" spans="1:7" x14ac:dyDescent="0.55000000000000004">
      <c r="B4"/>
      <c r="C4"/>
      <c r="D4"/>
      <c r="E4"/>
      <c r="F4"/>
      <c r="G4"/>
    </row>
  </sheetData>
  <mergeCells count="1">
    <mergeCell ref="A1:C1"/>
  </mergeCells>
  <hyperlinks>
    <hyperlink ref="A1" location="Contents!A1" display="Contents" xr:uid="{00000000-0004-0000-0E00-000000000000}"/>
  </hyperlinks>
  <pageMargins left="0.7" right="0.7" top="0.75" bottom="0.75" header="0.3" footer="0.3"/>
  <pageSetup paperSize="9" scale="95" orientation="portrait" verticalDpi="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002060"/>
    <pageSetUpPr fitToPage="1"/>
  </sheetPr>
  <dimension ref="A1:F47"/>
  <sheetViews>
    <sheetView showGridLines="0" zoomScaleNormal="100" workbookViewId="0">
      <selection activeCell="C5" sqref="C5:C6"/>
    </sheetView>
  </sheetViews>
  <sheetFormatPr defaultColWidth="9.15625" defaultRowHeight="14.4" x14ac:dyDescent="0.55000000000000004"/>
  <cols>
    <col min="1" max="2" width="1.68359375" style="2" customWidth="1"/>
    <col min="3" max="3" width="25.68359375" style="2" customWidth="1"/>
    <col min="4" max="6" width="18.68359375" style="2" customWidth="1"/>
    <col min="7" max="16384" width="9.15625" style="2"/>
  </cols>
  <sheetData>
    <row r="1" spans="1:6" ht="15" customHeight="1" x14ac:dyDescent="0.55000000000000004">
      <c r="A1" s="345" t="s">
        <v>32</v>
      </c>
      <c r="B1" s="345"/>
      <c r="C1" s="345"/>
    </row>
    <row r="2" spans="1:6" ht="15" customHeight="1" x14ac:dyDescent="0.55000000000000004"/>
    <row r="3" spans="1:6" s="19" customFormat="1" ht="33" customHeight="1" x14ac:dyDescent="0.55000000000000004">
      <c r="C3" s="388" t="s">
        <v>72</v>
      </c>
      <c r="D3" s="388"/>
      <c r="E3" s="388"/>
      <c r="F3" s="388"/>
    </row>
    <row r="4" spans="1:6" ht="6" customHeight="1" x14ac:dyDescent="0.55000000000000004"/>
    <row r="5" spans="1:6" ht="15" customHeight="1" x14ac:dyDescent="0.55000000000000004">
      <c r="C5" s="389" t="s">
        <v>34</v>
      </c>
      <c r="D5" s="373" t="s">
        <v>73</v>
      </c>
      <c r="E5" s="374"/>
      <c r="F5" s="374"/>
    </row>
    <row r="6" spans="1:6" s="11" customFormat="1" ht="15" customHeight="1" x14ac:dyDescent="0.55000000000000004">
      <c r="C6" s="390"/>
      <c r="D6" s="138" t="s">
        <v>60</v>
      </c>
      <c r="E6" s="168" t="s">
        <v>70</v>
      </c>
      <c r="F6" s="169" t="s">
        <v>38</v>
      </c>
    </row>
    <row r="7" spans="1:6" ht="17.25" customHeight="1" x14ac:dyDescent="0.55000000000000004">
      <c r="A7" s="3"/>
      <c r="B7" s="3"/>
      <c r="C7" s="6" t="s">
        <v>86</v>
      </c>
      <c r="D7" s="96">
        <v>0</v>
      </c>
      <c r="E7" s="176">
        <v>330364</v>
      </c>
      <c r="F7" s="179">
        <v>330364</v>
      </c>
    </row>
    <row r="8" spans="1:6" ht="17.25" customHeight="1" x14ac:dyDescent="0.55000000000000004">
      <c r="A8" s="3"/>
      <c r="B8" s="3"/>
      <c r="C8" s="129" t="s">
        <v>41</v>
      </c>
      <c r="D8" s="96">
        <v>0</v>
      </c>
      <c r="E8" s="140">
        <v>35641</v>
      </c>
      <c r="F8" s="131">
        <v>35641</v>
      </c>
    </row>
    <row r="9" spans="1:6" ht="17.25" customHeight="1" x14ac:dyDescent="0.55000000000000004">
      <c r="A9" s="3"/>
      <c r="B9" s="3"/>
      <c r="C9" s="129" t="s">
        <v>43</v>
      </c>
      <c r="D9" s="96">
        <v>0</v>
      </c>
      <c r="E9" s="140">
        <v>35978</v>
      </c>
      <c r="F9" s="131">
        <v>35978</v>
      </c>
    </row>
    <row r="10" spans="1:6" ht="17.25" customHeight="1" x14ac:dyDescent="0.55000000000000004">
      <c r="A10" s="3"/>
      <c r="B10" s="3"/>
      <c r="C10" s="129" t="s">
        <v>45</v>
      </c>
      <c r="D10" s="96">
        <v>0</v>
      </c>
      <c r="E10" s="140">
        <v>33850</v>
      </c>
      <c r="F10" s="131">
        <v>33850</v>
      </c>
    </row>
    <row r="11" spans="1:6" ht="17.25" customHeight="1" x14ac:dyDescent="0.55000000000000004">
      <c r="A11" s="3"/>
      <c r="B11" s="3"/>
      <c r="C11" s="129" t="s">
        <v>47</v>
      </c>
      <c r="D11" s="96">
        <v>0</v>
      </c>
      <c r="E11" s="140">
        <v>29012</v>
      </c>
      <c r="F11" s="131">
        <v>29012</v>
      </c>
    </row>
    <row r="12" spans="1:6" ht="17.25" customHeight="1" x14ac:dyDescent="0.55000000000000004">
      <c r="A12" s="3"/>
      <c r="B12" s="3"/>
      <c r="C12" s="129" t="s">
        <v>48</v>
      </c>
      <c r="D12" s="96">
        <v>946</v>
      </c>
      <c r="E12" s="140">
        <v>24249</v>
      </c>
      <c r="F12" s="131">
        <v>25195</v>
      </c>
    </row>
    <row r="13" spans="1:6" ht="17.25" customHeight="1" x14ac:dyDescent="0.55000000000000004">
      <c r="A13" s="3"/>
      <c r="B13" s="3"/>
      <c r="C13" s="6" t="s">
        <v>87</v>
      </c>
      <c r="D13" s="96">
        <v>2590</v>
      </c>
      <c r="E13" s="140">
        <v>28484</v>
      </c>
      <c r="F13" s="131">
        <v>31074</v>
      </c>
    </row>
    <row r="14" spans="1:6" ht="17.25" customHeight="1" x14ac:dyDescent="0.55000000000000004">
      <c r="A14" s="3"/>
      <c r="B14" s="3"/>
      <c r="C14" s="6" t="s">
        <v>49</v>
      </c>
      <c r="D14" s="96">
        <v>2175</v>
      </c>
      <c r="E14" s="140">
        <v>17356</v>
      </c>
      <c r="F14" s="131">
        <v>19531</v>
      </c>
    </row>
    <row r="15" spans="1:6" ht="17.25" customHeight="1" x14ac:dyDescent="0.55000000000000004">
      <c r="A15" s="3"/>
      <c r="B15" s="3"/>
      <c r="C15" s="6" t="s">
        <v>50</v>
      </c>
      <c r="D15" s="96">
        <v>1445</v>
      </c>
      <c r="E15" s="140">
        <v>10211</v>
      </c>
      <c r="F15" s="131">
        <v>11656</v>
      </c>
    </row>
    <row r="16" spans="1:6" ht="17.25" customHeight="1" x14ac:dyDescent="0.55000000000000004">
      <c r="A16" s="3"/>
      <c r="B16" s="3"/>
      <c r="C16" s="6" t="s">
        <v>51</v>
      </c>
      <c r="D16" s="96">
        <v>714</v>
      </c>
      <c r="E16" s="140">
        <v>15347</v>
      </c>
      <c r="F16" s="131">
        <v>16061</v>
      </c>
    </row>
    <row r="17" spans="1:6" ht="17.25" customHeight="1" x14ac:dyDescent="0.55000000000000004">
      <c r="A17" s="3"/>
      <c r="B17" s="3"/>
      <c r="C17" s="6" t="s">
        <v>52</v>
      </c>
      <c r="D17" s="8">
        <v>1244</v>
      </c>
      <c r="E17" s="177">
        <v>17741</v>
      </c>
      <c r="F17" s="131">
        <v>18985</v>
      </c>
    </row>
    <row r="18" spans="1:6" ht="17.25" customHeight="1" x14ac:dyDescent="0.55000000000000004">
      <c r="A18" s="3"/>
      <c r="B18" s="3"/>
      <c r="C18" s="6" t="s">
        <v>88</v>
      </c>
      <c r="D18" s="8">
        <v>1441</v>
      </c>
      <c r="E18" s="177">
        <v>14031</v>
      </c>
      <c r="F18" s="131">
        <v>15472</v>
      </c>
    </row>
    <row r="19" spans="1:6" ht="17.25" customHeight="1" x14ac:dyDescent="0.55000000000000004">
      <c r="A19" s="3"/>
      <c r="B19" s="3"/>
      <c r="C19" s="6" t="s">
        <v>53</v>
      </c>
      <c r="D19" s="8">
        <v>2266</v>
      </c>
      <c r="E19" s="177">
        <v>16396</v>
      </c>
      <c r="F19" s="131">
        <v>18662</v>
      </c>
    </row>
    <row r="20" spans="1:6" ht="17.25" customHeight="1" x14ac:dyDescent="0.55000000000000004">
      <c r="A20" s="3"/>
      <c r="B20" s="3"/>
      <c r="C20" s="6" t="s">
        <v>54</v>
      </c>
      <c r="D20" s="8">
        <v>2969</v>
      </c>
      <c r="E20" s="177">
        <v>19906</v>
      </c>
      <c r="F20" s="131">
        <v>22875</v>
      </c>
    </row>
    <row r="21" spans="1:6" ht="17.25" customHeight="1" x14ac:dyDescent="0.55000000000000004">
      <c r="A21" s="3"/>
      <c r="B21" s="3"/>
      <c r="C21" s="129" t="s">
        <v>55</v>
      </c>
      <c r="D21" s="8">
        <v>3604</v>
      </c>
      <c r="E21" s="177">
        <v>21903</v>
      </c>
      <c r="F21" s="131">
        <v>25507</v>
      </c>
    </row>
    <row r="22" spans="1:6" ht="17.25" customHeight="1" x14ac:dyDescent="0.55000000000000004">
      <c r="A22" s="3"/>
      <c r="B22" s="3"/>
      <c r="C22" s="74" t="s">
        <v>100</v>
      </c>
      <c r="D22" s="8">
        <v>3912</v>
      </c>
      <c r="E22" s="177">
        <v>14963</v>
      </c>
      <c r="F22" s="131">
        <v>18875</v>
      </c>
    </row>
    <row r="23" spans="1:6" ht="17.25" customHeight="1" x14ac:dyDescent="0.55000000000000004">
      <c r="C23" s="74" t="s">
        <v>104</v>
      </c>
      <c r="D23" s="8">
        <v>5417</v>
      </c>
      <c r="E23" s="177">
        <v>11050</v>
      </c>
      <c r="F23" s="131">
        <v>16467</v>
      </c>
    </row>
    <row r="24" spans="1:6" ht="17.25" customHeight="1" x14ac:dyDescent="0.55000000000000004">
      <c r="C24" s="74" t="s">
        <v>109</v>
      </c>
      <c r="D24" s="8">
        <v>5809</v>
      </c>
      <c r="E24" s="177">
        <v>7769</v>
      </c>
      <c r="F24" s="131">
        <v>13578</v>
      </c>
    </row>
    <row r="25" spans="1:6" ht="17.25" customHeight="1" x14ac:dyDescent="0.55000000000000004">
      <c r="C25" s="74" t="s">
        <v>115</v>
      </c>
      <c r="D25" s="8">
        <v>4992</v>
      </c>
      <c r="E25" s="177">
        <v>8273</v>
      </c>
      <c r="F25" s="143">
        <f>E25+D25</f>
        <v>13265</v>
      </c>
    </row>
    <row r="26" spans="1:6" ht="17.25" customHeight="1" x14ac:dyDescent="0.55000000000000004">
      <c r="C26" s="74" t="s">
        <v>141</v>
      </c>
      <c r="D26" s="8">
        <v>5259</v>
      </c>
      <c r="E26" s="61">
        <v>8490</v>
      </c>
      <c r="F26" s="75">
        <f>E26+D26</f>
        <v>13749</v>
      </c>
    </row>
    <row r="27" spans="1:6" ht="17.25" customHeight="1" x14ac:dyDescent="0.55000000000000004">
      <c r="C27" s="74" t="s">
        <v>149</v>
      </c>
      <c r="D27" s="8">
        <v>5319</v>
      </c>
      <c r="E27" s="61">
        <v>8492</v>
      </c>
      <c r="F27" s="75">
        <f>E27+D27</f>
        <v>13811</v>
      </c>
    </row>
    <row r="28" spans="1:6" ht="17.25" customHeight="1" x14ac:dyDescent="0.55000000000000004">
      <c r="C28" s="74" t="s">
        <v>151</v>
      </c>
      <c r="D28" s="8">
        <v>4849</v>
      </c>
      <c r="E28" s="61">
        <v>10813</v>
      </c>
      <c r="F28" s="75">
        <f>E28+D28</f>
        <v>15662</v>
      </c>
    </row>
    <row r="29" spans="1:6" ht="17.25" customHeight="1" x14ac:dyDescent="0.55000000000000004">
      <c r="C29" s="73" t="s">
        <v>152</v>
      </c>
      <c r="D29" s="14">
        <v>6620</v>
      </c>
      <c r="E29" s="62">
        <v>10154</v>
      </c>
      <c r="F29" s="75">
        <f>E29+D29</f>
        <v>16774</v>
      </c>
    </row>
    <row r="30" spans="1:6" ht="17.25" customHeight="1" x14ac:dyDescent="0.55000000000000004">
      <c r="C30" s="73" t="s">
        <v>155</v>
      </c>
      <c r="D30" s="14">
        <v>5680</v>
      </c>
      <c r="E30" s="62">
        <v>11635</v>
      </c>
      <c r="F30" s="75">
        <v>17315</v>
      </c>
    </row>
    <row r="31" spans="1:6" ht="17.25" customHeight="1" x14ac:dyDescent="0.55000000000000004">
      <c r="C31" s="73" t="s">
        <v>168</v>
      </c>
      <c r="D31" s="180">
        <v>5308</v>
      </c>
      <c r="E31" s="61">
        <v>12130</v>
      </c>
      <c r="F31" s="75">
        <v>17438</v>
      </c>
    </row>
    <row r="32" spans="1:6" ht="17.25" customHeight="1" x14ac:dyDescent="0.55000000000000004">
      <c r="C32" s="73" t="s">
        <v>169</v>
      </c>
      <c r="D32" s="180">
        <v>4349</v>
      </c>
      <c r="E32" s="61">
        <v>14960</v>
      </c>
      <c r="F32" s="75">
        <v>19309</v>
      </c>
    </row>
    <row r="33" spans="3:6" ht="17.25" customHeight="1" x14ac:dyDescent="0.55000000000000004">
      <c r="C33" s="255" t="s">
        <v>187</v>
      </c>
      <c r="D33" s="249">
        <v>5430</v>
      </c>
      <c r="E33" s="250">
        <v>18455</v>
      </c>
      <c r="F33" s="251">
        <v>23885</v>
      </c>
    </row>
    <row r="34" spans="3:6" ht="17.25" customHeight="1" thickBot="1" x14ac:dyDescent="0.6">
      <c r="C34" s="256" t="s">
        <v>56</v>
      </c>
      <c r="D34" s="254">
        <f>SUM(D7:D33)</f>
        <v>82338</v>
      </c>
      <c r="E34" s="253">
        <f>SUM(E7:E33)</f>
        <v>787653</v>
      </c>
      <c r="F34" s="252">
        <f>SUM(F7:F33)</f>
        <v>869991</v>
      </c>
    </row>
    <row r="35" spans="3:6" ht="15" customHeight="1" x14ac:dyDescent="0.55000000000000004">
      <c r="C35" s="391" t="s">
        <v>99</v>
      </c>
      <c r="D35" s="391"/>
      <c r="E35" s="391"/>
      <c r="F35" s="391"/>
    </row>
    <row r="36" spans="3:6" ht="15" customHeight="1" x14ac:dyDescent="0.55000000000000004">
      <c r="C36" s="392" t="s">
        <v>89</v>
      </c>
      <c r="D36" s="392"/>
      <c r="E36" s="392"/>
      <c r="F36" s="392"/>
    </row>
    <row r="37" spans="3:6" ht="15" customHeight="1" x14ac:dyDescent="0.55000000000000004">
      <c r="C37" s="392" t="s">
        <v>90</v>
      </c>
      <c r="D37" s="392"/>
      <c r="E37" s="392"/>
      <c r="F37" s="392"/>
    </row>
    <row r="38" spans="3:6" ht="21" customHeight="1" x14ac:dyDescent="0.55000000000000004">
      <c r="C38" s="351" t="s">
        <v>101</v>
      </c>
      <c r="D38" s="351"/>
      <c r="E38" s="351"/>
      <c r="F38" s="351"/>
    </row>
    <row r="39" spans="3:6" ht="15" customHeight="1" x14ac:dyDescent="0.55000000000000004">
      <c r="C39" s="351" t="s">
        <v>105</v>
      </c>
      <c r="D39" s="351"/>
      <c r="E39" s="351"/>
      <c r="F39" s="351"/>
    </row>
    <row r="40" spans="3:6" ht="24.75" customHeight="1" x14ac:dyDescent="0.55000000000000004">
      <c r="C40" s="351" t="s">
        <v>116</v>
      </c>
      <c r="D40" s="351"/>
      <c r="E40" s="351"/>
      <c r="F40" s="351"/>
    </row>
    <row r="41" spans="3:6" ht="15" customHeight="1" x14ac:dyDescent="0.55000000000000004">
      <c r="C41" s="109" t="s">
        <v>177</v>
      </c>
      <c r="D41" s="109"/>
      <c r="E41" s="109"/>
      <c r="F41" s="109"/>
    </row>
    <row r="42" spans="3:6" ht="25.5" customHeight="1" x14ac:dyDescent="0.55000000000000004">
      <c r="C42" s="351" t="s">
        <v>165</v>
      </c>
      <c r="D42" s="351"/>
      <c r="E42" s="351"/>
      <c r="F42" s="351"/>
    </row>
    <row r="43" spans="3:6" x14ac:dyDescent="0.55000000000000004">
      <c r="C43" s="72" t="s">
        <v>156</v>
      </c>
      <c r="D43" s="12"/>
    </row>
    <row r="44" spans="3:6" x14ac:dyDescent="0.55000000000000004">
      <c r="C44" s="202" t="s">
        <v>188</v>
      </c>
      <c r="D44"/>
    </row>
    <row r="45" spans="3:6" x14ac:dyDescent="0.55000000000000004">
      <c r="C45" s="109" t="s">
        <v>57</v>
      </c>
    </row>
    <row r="46" spans="3:6" x14ac:dyDescent="0.55000000000000004">
      <c r="C46" s="109" t="s">
        <v>166</v>
      </c>
      <c r="F46" s="67"/>
    </row>
    <row r="47" spans="3:6" x14ac:dyDescent="0.55000000000000004">
      <c r="F47" s="60"/>
    </row>
  </sheetData>
  <mergeCells count="11">
    <mergeCell ref="C42:F42"/>
    <mergeCell ref="C36:F36"/>
    <mergeCell ref="C37:F37"/>
    <mergeCell ref="C38:F38"/>
    <mergeCell ref="C39:F39"/>
    <mergeCell ref="C40:F40"/>
    <mergeCell ref="A1:C1"/>
    <mergeCell ref="C3:F3"/>
    <mergeCell ref="C5:C6"/>
    <mergeCell ref="C35:F35"/>
    <mergeCell ref="D5:F5"/>
  </mergeCells>
  <hyperlinks>
    <hyperlink ref="A1" location="Contents!A1" display="Contents" xr:uid="{00000000-0004-0000-0F00-000000000000}"/>
  </hyperlinks>
  <pageMargins left="0.7" right="0.7" top="0.75" bottom="0.75" header="0.3" footer="0.3"/>
  <pageSetup paperSize="9" scale="97"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rgb="FF002060"/>
    <pageSetUpPr fitToPage="1"/>
  </sheetPr>
  <dimension ref="A1:F46"/>
  <sheetViews>
    <sheetView showGridLines="0" zoomScaleNormal="100" workbookViewId="0">
      <selection activeCell="C5" sqref="C5:C6"/>
    </sheetView>
  </sheetViews>
  <sheetFormatPr defaultColWidth="8.83984375" defaultRowHeight="14.4" x14ac:dyDescent="0.55000000000000004"/>
  <cols>
    <col min="1" max="2" width="1.68359375" style="2" customWidth="1"/>
    <col min="3" max="3" width="25.68359375" style="12" customWidth="1"/>
    <col min="4" max="6" width="18.68359375" style="12" customWidth="1"/>
    <col min="7" max="16384" width="8.83984375" style="12"/>
  </cols>
  <sheetData>
    <row r="1" spans="1:6" s="2" customFormat="1" ht="15" customHeight="1" x14ac:dyDescent="0.55000000000000004">
      <c r="A1" s="345" t="s">
        <v>32</v>
      </c>
      <c r="B1" s="345"/>
      <c r="C1" s="345"/>
    </row>
    <row r="3" spans="1:6" ht="33" customHeight="1" x14ac:dyDescent="0.55000000000000004">
      <c r="A3" s="19"/>
      <c r="B3" s="19"/>
      <c r="C3" s="371" t="s">
        <v>74</v>
      </c>
      <c r="D3" s="371"/>
      <c r="E3" s="371"/>
      <c r="F3" s="371"/>
    </row>
    <row r="4" spans="1:6" ht="6" customHeight="1" x14ac:dyDescent="0.55000000000000004"/>
    <row r="5" spans="1:6" ht="15" customHeight="1" x14ac:dyDescent="0.55000000000000004">
      <c r="A5" s="11"/>
      <c r="B5" s="11"/>
      <c r="C5" s="389" t="s">
        <v>34</v>
      </c>
      <c r="D5" s="393" t="s">
        <v>75</v>
      </c>
      <c r="E5" s="385"/>
      <c r="F5" s="385"/>
    </row>
    <row r="6" spans="1:6" ht="15" customHeight="1" x14ac:dyDescent="0.55000000000000004">
      <c r="A6" s="3"/>
      <c r="B6" s="3"/>
      <c r="C6" s="390"/>
      <c r="D6" s="132" t="s">
        <v>60</v>
      </c>
      <c r="E6" s="175" t="s">
        <v>76</v>
      </c>
      <c r="F6" s="132" t="s">
        <v>38</v>
      </c>
    </row>
    <row r="7" spans="1:6" ht="17.25" customHeight="1" x14ac:dyDescent="0.55000000000000004">
      <c r="A7" s="3"/>
      <c r="B7" s="3"/>
      <c r="C7" s="35" t="s">
        <v>86</v>
      </c>
      <c r="D7" s="8">
        <v>0</v>
      </c>
      <c r="E7" s="176">
        <v>9865</v>
      </c>
      <c r="F7" s="131">
        <v>9865</v>
      </c>
    </row>
    <row r="8" spans="1:6" ht="17.25" customHeight="1" x14ac:dyDescent="0.55000000000000004">
      <c r="A8" s="3"/>
      <c r="B8" s="3"/>
      <c r="C8" s="133" t="s">
        <v>41</v>
      </c>
      <c r="D8" s="8">
        <v>0</v>
      </c>
      <c r="E8" s="140">
        <v>186</v>
      </c>
      <c r="F8" s="131">
        <v>186</v>
      </c>
    </row>
    <row r="9" spans="1:6" ht="17.25" customHeight="1" x14ac:dyDescent="0.55000000000000004">
      <c r="A9" s="3"/>
      <c r="B9" s="3"/>
      <c r="C9" s="133" t="s">
        <v>43</v>
      </c>
      <c r="D9" s="8">
        <v>0</v>
      </c>
      <c r="E9" s="140">
        <v>144</v>
      </c>
      <c r="F9" s="131">
        <v>144</v>
      </c>
    </row>
    <row r="10" spans="1:6" ht="17.25" customHeight="1" x14ac:dyDescent="0.55000000000000004">
      <c r="A10" s="3"/>
      <c r="B10" s="3"/>
      <c r="C10" s="133" t="s">
        <v>45</v>
      </c>
      <c r="D10" s="8">
        <v>0</v>
      </c>
      <c r="E10" s="140">
        <v>1321</v>
      </c>
      <c r="F10" s="131">
        <v>1321</v>
      </c>
    </row>
    <row r="11" spans="1:6" ht="17.25" customHeight="1" x14ac:dyDescent="0.55000000000000004">
      <c r="A11" s="3"/>
      <c r="B11" s="3"/>
      <c r="C11" s="133" t="s">
        <v>47</v>
      </c>
      <c r="D11" s="8">
        <v>0</v>
      </c>
      <c r="E11" s="140">
        <v>290</v>
      </c>
      <c r="F11" s="131">
        <v>290</v>
      </c>
    </row>
    <row r="12" spans="1:6" ht="17.25" customHeight="1" x14ac:dyDescent="0.55000000000000004">
      <c r="A12" s="3"/>
      <c r="B12" s="3"/>
      <c r="C12" s="133" t="s">
        <v>48</v>
      </c>
      <c r="D12" s="8">
        <v>0</v>
      </c>
      <c r="E12" s="140">
        <v>60</v>
      </c>
      <c r="F12" s="131">
        <v>60</v>
      </c>
    </row>
    <row r="13" spans="1:6" ht="17.25" customHeight="1" x14ac:dyDescent="0.55000000000000004">
      <c r="A13" s="3"/>
      <c r="B13" s="3"/>
      <c r="C13" s="35" t="s">
        <v>87</v>
      </c>
      <c r="D13" s="8">
        <v>0</v>
      </c>
      <c r="E13" s="140">
        <v>184</v>
      </c>
      <c r="F13" s="131">
        <v>184</v>
      </c>
    </row>
    <row r="14" spans="1:6" ht="17.25" customHeight="1" x14ac:dyDescent="0.55000000000000004">
      <c r="A14" s="3"/>
      <c r="B14" s="3"/>
      <c r="C14" s="35" t="s">
        <v>49</v>
      </c>
      <c r="D14" s="8">
        <v>0</v>
      </c>
      <c r="E14" s="140">
        <v>24</v>
      </c>
      <c r="F14" s="131">
        <v>24</v>
      </c>
    </row>
    <row r="15" spans="1:6" ht="17.25" customHeight="1" x14ac:dyDescent="0.55000000000000004">
      <c r="A15" s="3"/>
      <c r="B15" s="3"/>
      <c r="C15" s="35" t="s">
        <v>50</v>
      </c>
      <c r="D15" s="8">
        <v>0</v>
      </c>
      <c r="E15" s="140">
        <v>59</v>
      </c>
      <c r="F15" s="131">
        <v>59</v>
      </c>
    </row>
    <row r="16" spans="1:6" ht="17.25" customHeight="1" x14ac:dyDescent="0.55000000000000004">
      <c r="A16" s="3"/>
      <c r="B16" s="3"/>
      <c r="C16" s="35" t="s">
        <v>51</v>
      </c>
      <c r="D16" s="8">
        <v>0</v>
      </c>
      <c r="E16" s="140">
        <v>647</v>
      </c>
      <c r="F16" s="131">
        <v>647</v>
      </c>
    </row>
    <row r="17" spans="1:6" ht="17.25" customHeight="1" x14ac:dyDescent="0.55000000000000004">
      <c r="A17" s="3"/>
      <c r="B17" s="3"/>
      <c r="C17" s="35" t="s">
        <v>52</v>
      </c>
      <c r="D17" s="8">
        <v>30</v>
      </c>
      <c r="E17" s="177">
        <v>1786</v>
      </c>
      <c r="F17" s="62">
        <v>1816</v>
      </c>
    </row>
    <row r="18" spans="1:6" ht="17.25" customHeight="1" x14ac:dyDescent="0.55000000000000004">
      <c r="A18" s="3"/>
      <c r="B18" s="3"/>
      <c r="C18" s="35" t="s">
        <v>88</v>
      </c>
      <c r="D18" s="8">
        <v>72</v>
      </c>
      <c r="E18" s="177">
        <v>2497</v>
      </c>
      <c r="F18" s="62">
        <v>2569</v>
      </c>
    </row>
    <row r="19" spans="1:6" ht="17.25" customHeight="1" x14ac:dyDescent="0.55000000000000004">
      <c r="A19" s="3"/>
      <c r="B19" s="3"/>
      <c r="C19" s="35" t="s">
        <v>53</v>
      </c>
      <c r="D19" s="8">
        <v>129</v>
      </c>
      <c r="E19" s="177">
        <v>4323</v>
      </c>
      <c r="F19" s="62">
        <v>4452</v>
      </c>
    </row>
    <row r="20" spans="1:6" ht="17.25" customHeight="1" x14ac:dyDescent="0.55000000000000004">
      <c r="A20" s="3"/>
      <c r="B20" s="3"/>
      <c r="C20" s="35" t="s">
        <v>54</v>
      </c>
      <c r="D20" s="8">
        <v>202</v>
      </c>
      <c r="E20" s="177">
        <v>6018</v>
      </c>
      <c r="F20" s="62">
        <v>6220</v>
      </c>
    </row>
    <row r="21" spans="1:6" ht="17.25" customHeight="1" x14ac:dyDescent="0.55000000000000004">
      <c r="C21" s="133" t="s">
        <v>55</v>
      </c>
      <c r="D21" s="8">
        <v>257</v>
      </c>
      <c r="E21" s="177">
        <v>8071</v>
      </c>
      <c r="F21" s="62">
        <v>8328</v>
      </c>
    </row>
    <row r="22" spans="1:6" s="2" customFormat="1" ht="17.25" customHeight="1" x14ac:dyDescent="0.55000000000000004">
      <c r="A22" s="3"/>
      <c r="B22" s="3"/>
      <c r="C22" s="73" t="s">
        <v>100</v>
      </c>
      <c r="D22" s="8">
        <v>187</v>
      </c>
      <c r="E22" s="177">
        <v>5948</v>
      </c>
      <c r="F22" s="62">
        <v>6135</v>
      </c>
    </row>
    <row r="23" spans="1:6" s="2" customFormat="1" ht="17.25" customHeight="1" x14ac:dyDescent="0.55000000000000004">
      <c r="C23" s="73" t="s">
        <v>104</v>
      </c>
      <c r="D23" s="8">
        <v>247</v>
      </c>
      <c r="E23" s="177">
        <v>3185</v>
      </c>
      <c r="F23" s="62">
        <v>3432</v>
      </c>
    </row>
    <row r="24" spans="1:6" s="2" customFormat="1" ht="17.25" customHeight="1" x14ac:dyDescent="0.55000000000000004">
      <c r="C24" s="73" t="s">
        <v>111</v>
      </c>
      <c r="D24" s="8">
        <v>264</v>
      </c>
      <c r="E24" s="177">
        <v>2797</v>
      </c>
      <c r="F24" s="62">
        <v>3061</v>
      </c>
    </row>
    <row r="25" spans="1:6" s="2" customFormat="1" ht="17.25" customHeight="1" x14ac:dyDescent="0.55000000000000004">
      <c r="C25" s="73" t="s">
        <v>115</v>
      </c>
      <c r="D25" s="8">
        <v>228</v>
      </c>
      <c r="E25" s="177">
        <v>2557</v>
      </c>
      <c r="F25" s="62">
        <v>2785</v>
      </c>
    </row>
    <row r="26" spans="1:6" s="2" customFormat="1" ht="17.25" customHeight="1" x14ac:dyDescent="0.55000000000000004">
      <c r="C26" s="73" t="s">
        <v>141</v>
      </c>
      <c r="D26" s="8">
        <v>353</v>
      </c>
      <c r="E26" s="177">
        <v>3105</v>
      </c>
      <c r="F26" s="62">
        <f t="shared" ref="F26:F29" si="0">E26+D26</f>
        <v>3458</v>
      </c>
    </row>
    <row r="27" spans="1:6" s="2" customFormat="1" ht="17.25" customHeight="1" x14ac:dyDescent="0.55000000000000004">
      <c r="C27" s="73" t="s">
        <v>149</v>
      </c>
      <c r="D27" s="8">
        <v>290</v>
      </c>
      <c r="E27" s="177">
        <v>3185</v>
      </c>
      <c r="F27" s="62">
        <f t="shared" si="0"/>
        <v>3475</v>
      </c>
    </row>
    <row r="28" spans="1:6" s="2" customFormat="1" ht="17.25" customHeight="1" x14ac:dyDescent="0.55000000000000004">
      <c r="C28" s="73" t="s">
        <v>151</v>
      </c>
      <c r="D28" s="8">
        <v>213</v>
      </c>
      <c r="E28" s="177">
        <v>2565</v>
      </c>
      <c r="F28" s="62">
        <f t="shared" si="0"/>
        <v>2778</v>
      </c>
    </row>
    <row r="29" spans="1:6" s="2" customFormat="1" ht="17.25" customHeight="1" x14ac:dyDescent="0.55000000000000004">
      <c r="C29" s="73" t="s">
        <v>152</v>
      </c>
      <c r="D29" s="8">
        <v>276</v>
      </c>
      <c r="E29" s="177">
        <v>2329</v>
      </c>
      <c r="F29" s="62">
        <f t="shared" si="0"/>
        <v>2605</v>
      </c>
    </row>
    <row r="30" spans="1:6" s="2" customFormat="1" ht="17.25" customHeight="1" x14ac:dyDescent="0.55000000000000004">
      <c r="C30" s="73" t="s">
        <v>155</v>
      </c>
      <c r="D30" s="8">
        <v>241</v>
      </c>
      <c r="E30" s="177">
        <v>2521</v>
      </c>
      <c r="F30" s="62">
        <f>D30+E30</f>
        <v>2762</v>
      </c>
    </row>
    <row r="31" spans="1:6" s="2" customFormat="1" ht="17.25" customHeight="1" x14ac:dyDescent="0.55000000000000004">
      <c r="C31" s="73" t="s">
        <v>168</v>
      </c>
      <c r="D31" s="8">
        <v>411</v>
      </c>
      <c r="E31" s="177">
        <v>3097</v>
      </c>
      <c r="F31" s="62">
        <v>3508</v>
      </c>
    </row>
    <row r="32" spans="1:6" s="2" customFormat="1" ht="17.25" customHeight="1" x14ac:dyDescent="0.55000000000000004">
      <c r="C32" s="73" t="s">
        <v>169</v>
      </c>
      <c r="D32" s="8">
        <v>323</v>
      </c>
      <c r="E32" s="177">
        <v>5781</v>
      </c>
      <c r="F32" s="62">
        <v>6104</v>
      </c>
    </row>
    <row r="33" spans="3:6" s="2" customFormat="1" ht="17.25" customHeight="1" x14ac:dyDescent="0.55000000000000004">
      <c r="C33" s="205" t="s">
        <v>187</v>
      </c>
      <c r="D33" s="194">
        <v>492</v>
      </c>
      <c r="E33" s="258">
        <v>6000</v>
      </c>
      <c r="F33" s="259">
        <v>6492</v>
      </c>
    </row>
    <row r="34" spans="3:6" s="2" customFormat="1" ht="17.25" customHeight="1" thickBot="1" x14ac:dyDescent="0.6">
      <c r="C34" s="257" t="s">
        <v>56</v>
      </c>
      <c r="D34" s="207">
        <f>SUM(D7:D33)</f>
        <v>4215</v>
      </c>
      <c r="E34" s="260">
        <f>SUM(E7:E33)</f>
        <v>78545</v>
      </c>
      <c r="F34" s="261">
        <f>SUM(F7:F33)</f>
        <v>82760</v>
      </c>
    </row>
    <row r="35" spans="3:6" s="2" customFormat="1" ht="15" customHeight="1" x14ac:dyDescent="0.55000000000000004">
      <c r="C35" s="391" t="s">
        <v>99</v>
      </c>
      <c r="D35" s="391"/>
      <c r="E35" s="391"/>
      <c r="F35" s="391"/>
    </row>
    <row r="36" spans="3:6" s="2" customFormat="1" ht="15" customHeight="1" x14ac:dyDescent="0.55000000000000004">
      <c r="C36" s="392" t="s">
        <v>89</v>
      </c>
      <c r="D36" s="392"/>
      <c r="E36" s="392"/>
      <c r="F36" s="392"/>
    </row>
    <row r="37" spans="3:6" s="2" customFormat="1" ht="15" customHeight="1" x14ac:dyDescent="0.55000000000000004">
      <c r="C37" s="392" t="s">
        <v>90</v>
      </c>
      <c r="D37" s="392"/>
      <c r="E37" s="392"/>
      <c r="F37" s="392"/>
    </row>
    <row r="38" spans="3:6" s="2" customFormat="1" ht="27" customHeight="1" x14ac:dyDescent="0.55000000000000004">
      <c r="C38" s="351" t="s">
        <v>101</v>
      </c>
      <c r="D38" s="351"/>
      <c r="E38" s="351"/>
      <c r="F38" s="351"/>
    </row>
    <row r="39" spans="3:6" s="2" customFormat="1" ht="15" customHeight="1" x14ac:dyDescent="0.55000000000000004">
      <c r="C39" s="351" t="s">
        <v>105</v>
      </c>
      <c r="D39" s="351"/>
      <c r="E39" s="351"/>
      <c r="F39" s="351"/>
    </row>
    <row r="40" spans="3:6" s="2" customFormat="1" ht="23.25" customHeight="1" x14ac:dyDescent="0.55000000000000004">
      <c r="C40" s="351" t="s">
        <v>116</v>
      </c>
      <c r="D40" s="351"/>
      <c r="E40" s="351"/>
      <c r="F40" s="351"/>
    </row>
    <row r="41" spans="3:6" ht="15" customHeight="1" x14ac:dyDescent="0.55000000000000004">
      <c r="C41" s="109" t="s">
        <v>177</v>
      </c>
      <c r="D41" s="109"/>
      <c r="E41" s="109"/>
      <c r="F41" s="109"/>
    </row>
    <row r="42" spans="3:6" ht="26.25" customHeight="1" x14ac:dyDescent="0.55000000000000004">
      <c r="C42" s="351" t="s">
        <v>165</v>
      </c>
      <c r="D42" s="351"/>
      <c r="E42" s="351"/>
      <c r="F42" s="351"/>
    </row>
    <row r="43" spans="3:6" x14ac:dyDescent="0.55000000000000004">
      <c r="C43" s="72" t="s">
        <v>156</v>
      </c>
    </row>
    <row r="44" spans="3:6" x14ac:dyDescent="0.55000000000000004">
      <c r="C44" s="202" t="s">
        <v>188</v>
      </c>
      <c r="D44"/>
    </row>
    <row r="45" spans="3:6" x14ac:dyDescent="0.55000000000000004">
      <c r="C45" s="109" t="s">
        <v>57</v>
      </c>
      <c r="D45" s="2"/>
      <c r="E45" s="2"/>
      <c r="F45" s="2"/>
    </row>
    <row r="46" spans="3:6" x14ac:dyDescent="0.55000000000000004">
      <c r="C46" s="109" t="s">
        <v>166</v>
      </c>
      <c r="D46" s="2"/>
      <c r="E46" s="2"/>
      <c r="F46" s="2"/>
    </row>
  </sheetData>
  <mergeCells count="11">
    <mergeCell ref="C42:F42"/>
    <mergeCell ref="C36:F36"/>
    <mergeCell ref="C37:F37"/>
    <mergeCell ref="C38:F38"/>
    <mergeCell ref="C39:F39"/>
    <mergeCell ref="C40:F40"/>
    <mergeCell ref="A1:C1"/>
    <mergeCell ref="C3:F3"/>
    <mergeCell ref="C5:C6"/>
    <mergeCell ref="D5:F5"/>
    <mergeCell ref="C35:F35"/>
  </mergeCells>
  <hyperlinks>
    <hyperlink ref="A1" location="Contents!A1" display="Contents" xr:uid="{00000000-0004-0000-1000-000000000000}"/>
  </hyperlinks>
  <pageMargins left="0.7" right="0.7" top="0.75" bottom="0.75" header="0.3" footer="0.3"/>
  <pageSetup paperSize="9" scale="95"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rgb="FF002060"/>
    <pageSetUpPr fitToPage="1"/>
  </sheetPr>
  <dimension ref="A1:F46"/>
  <sheetViews>
    <sheetView showGridLines="0" zoomScaleNormal="100" workbookViewId="0">
      <selection activeCell="C5" sqref="C5:C6"/>
    </sheetView>
  </sheetViews>
  <sheetFormatPr defaultColWidth="8.83984375" defaultRowHeight="14.4" x14ac:dyDescent="0.55000000000000004"/>
  <cols>
    <col min="1" max="2" width="1.68359375" style="2" customWidth="1"/>
    <col min="3" max="3" width="25.68359375" style="12" customWidth="1"/>
    <col min="4" max="6" width="18.68359375" style="12" customWidth="1"/>
    <col min="7" max="16384" width="8.83984375" style="12"/>
  </cols>
  <sheetData>
    <row r="1" spans="1:6" s="2" customFormat="1" ht="15" customHeight="1" x14ac:dyDescent="0.55000000000000004">
      <c r="A1" s="345" t="s">
        <v>32</v>
      </c>
      <c r="B1" s="345"/>
      <c r="C1" s="345"/>
    </row>
    <row r="3" spans="1:6" ht="33" customHeight="1" x14ac:dyDescent="0.55000000000000004">
      <c r="A3" s="19"/>
      <c r="B3" s="19"/>
      <c r="C3" s="371" t="s">
        <v>77</v>
      </c>
      <c r="D3" s="371"/>
      <c r="E3" s="371"/>
      <c r="F3" s="371"/>
    </row>
    <row r="4" spans="1:6" ht="6" customHeight="1" x14ac:dyDescent="0.55000000000000004">
      <c r="D4" s="85"/>
      <c r="E4" s="85"/>
      <c r="F4" s="85"/>
    </row>
    <row r="5" spans="1:6" ht="15" customHeight="1" x14ac:dyDescent="0.55000000000000004">
      <c r="A5" s="11"/>
      <c r="B5" s="11"/>
      <c r="C5" s="389" t="s">
        <v>34</v>
      </c>
      <c r="D5" s="394" t="s">
        <v>69</v>
      </c>
      <c r="E5" s="395"/>
      <c r="F5" s="395"/>
    </row>
    <row r="6" spans="1:6" ht="15" customHeight="1" x14ac:dyDescent="0.55000000000000004">
      <c r="A6" s="3"/>
      <c r="B6" s="3"/>
      <c r="C6" s="390"/>
      <c r="D6" s="170" t="s">
        <v>60</v>
      </c>
      <c r="E6" s="178" t="s">
        <v>76</v>
      </c>
      <c r="F6" s="171" t="s">
        <v>38</v>
      </c>
    </row>
    <row r="7" spans="1:6" ht="17.25" customHeight="1" x14ac:dyDescent="0.55000000000000004">
      <c r="A7" s="3"/>
      <c r="B7" s="3"/>
      <c r="C7" s="6" t="s">
        <v>86</v>
      </c>
      <c r="D7" s="96">
        <v>0</v>
      </c>
      <c r="E7" s="176">
        <v>320499</v>
      </c>
      <c r="F7" s="100">
        <v>320499</v>
      </c>
    </row>
    <row r="8" spans="1:6" ht="17.25" customHeight="1" x14ac:dyDescent="0.55000000000000004">
      <c r="A8" s="3"/>
      <c r="B8" s="3"/>
      <c r="C8" s="129" t="s">
        <v>41</v>
      </c>
      <c r="D8" s="96">
        <v>0</v>
      </c>
      <c r="E8" s="140">
        <v>35455</v>
      </c>
      <c r="F8" s="100">
        <v>35455</v>
      </c>
    </row>
    <row r="9" spans="1:6" ht="17.25" customHeight="1" x14ac:dyDescent="0.55000000000000004">
      <c r="A9" s="3"/>
      <c r="B9" s="3"/>
      <c r="C9" s="129" t="s">
        <v>43</v>
      </c>
      <c r="D9" s="96">
        <v>0</v>
      </c>
      <c r="E9" s="140">
        <v>35834</v>
      </c>
      <c r="F9" s="100">
        <v>35834</v>
      </c>
    </row>
    <row r="10" spans="1:6" ht="17.25" customHeight="1" x14ac:dyDescent="0.55000000000000004">
      <c r="A10" s="3"/>
      <c r="B10" s="3"/>
      <c r="C10" s="129" t="s">
        <v>45</v>
      </c>
      <c r="D10" s="96">
        <v>0</v>
      </c>
      <c r="E10" s="140">
        <v>32529</v>
      </c>
      <c r="F10" s="100">
        <v>32529</v>
      </c>
    </row>
    <row r="11" spans="1:6" ht="17.25" customHeight="1" x14ac:dyDescent="0.55000000000000004">
      <c r="A11" s="3"/>
      <c r="B11" s="3"/>
      <c r="C11" s="129" t="s">
        <v>47</v>
      </c>
      <c r="D11" s="96">
        <v>0</v>
      </c>
      <c r="E11" s="140">
        <v>28722</v>
      </c>
      <c r="F11" s="100">
        <v>28722</v>
      </c>
    </row>
    <row r="12" spans="1:6" ht="17.25" customHeight="1" x14ac:dyDescent="0.55000000000000004">
      <c r="A12" s="3"/>
      <c r="B12" s="3"/>
      <c r="C12" s="129" t="s">
        <v>48</v>
      </c>
      <c r="D12" s="96">
        <v>946</v>
      </c>
      <c r="E12" s="140">
        <v>24189</v>
      </c>
      <c r="F12" s="100">
        <v>25135</v>
      </c>
    </row>
    <row r="13" spans="1:6" ht="17.25" customHeight="1" x14ac:dyDescent="0.55000000000000004">
      <c r="A13" s="3"/>
      <c r="B13" s="3"/>
      <c r="C13" s="6" t="s">
        <v>87</v>
      </c>
      <c r="D13" s="96">
        <v>2590</v>
      </c>
      <c r="E13" s="140">
        <v>28300</v>
      </c>
      <c r="F13" s="100">
        <v>30890</v>
      </c>
    </row>
    <row r="14" spans="1:6" ht="17.25" customHeight="1" x14ac:dyDescent="0.55000000000000004">
      <c r="A14" s="3"/>
      <c r="B14" s="3"/>
      <c r="C14" s="6" t="s">
        <v>49</v>
      </c>
      <c r="D14" s="96">
        <v>2175</v>
      </c>
      <c r="E14" s="140">
        <v>17332</v>
      </c>
      <c r="F14" s="100">
        <v>19507</v>
      </c>
    </row>
    <row r="15" spans="1:6" ht="17.25" customHeight="1" x14ac:dyDescent="0.55000000000000004">
      <c r="A15" s="3"/>
      <c r="B15" s="3"/>
      <c r="C15" s="6" t="s">
        <v>50</v>
      </c>
      <c r="D15" s="96">
        <v>1445</v>
      </c>
      <c r="E15" s="140">
        <v>10152</v>
      </c>
      <c r="F15" s="100">
        <v>11597</v>
      </c>
    </row>
    <row r="16" spans="1:6" ht="17.25" customHeight="1" x14ac:dyDescent="0.55000000000000004">
      <c r="A16" s="3"/>
      <c r="B16" s="3"/>
      <c r="C16" s="6" t="s">
        <v>51</v>
      </c>
      <c r="D16" s="96">
        <v>714</v>
      </c>
      <c r="E16" s="140">
        <v>14700</v>
      </c>
      <c r="F16" s="100">
        <v>15414</v>
      </c>
    </row>
    <row r="17" spans="1:6" ht="17.25" customHeight="1" x14ac:dyDescent="0.55000000000000004">
      <c r="A17" s="3"/>
      <c r="B17" s="3"/>
      <c r="C17" s="6" t="s">
        <v>52</v>
      </c>
      <c r="D17" s="8">
        <v>1214</v>
      </c>
      <c r="E17" s="177">
        <v>15955</v>
      </c>
      <c r="F17" s="100">
        <v>17169</v>
      </c>
    </row>
    <row r="18" spans="1:6" ht="17.25" customHeight="1" x14ac:dyDescent="0.55000000000000004">
      <c r="A18" s="3"/>
      <c r="B18" s="3"/>
      <c r="C18" s="6" t="s">
        <v>88</v>
      </c>
      <c r="D18" s="8">
        <v>1369</v>
      </c>
      <c r="E18" s="177">
        <v>11534</v>
      </c>
      <c r="F18" s="100">
        <v>12903</v>
      </c>
    </row>
    <row r="19" spans="1:6" ht="17.25" customHeight="1" x14ac:dyDescent="0.55000000000000004">
      <c r="A19" s="3"/>
      <c r="B19" s="3"/>
      <c r="C19" s="6" t="s">
        <v>53</v>
      </c>
      <c r="D19" s="8">
        <v>2137</v>
      </c>
      <c r="E19" s="177">
        <v>12073</v>
      </c>
      <c r="F19" s="100">
        <v>14210</v>
      </c>
    </row>
    <row r="20" spans="1:6" ht="17.25" customHeight="1" x14ac:dyDescent="0.55000000000000004">
      <c r="A20" s="3"/>
      <c r="B20" s="3"/>
      <c r="C20" s="6" t="s">
        <v>54</v>
      </c>
      <c r="D20" s="8">
        <v>2767</v>
      </c>
      <c r="E20" s="177">
        <v>13888</v>
      </c>
      <c r="F20" s="100">
        <v>16655</v>
      </c>
    </row>
    <row r="21" spans="1:6" ht="17.25" customHeight="1" x14ac:dyDescent="0.55000000000000004">
      <c r="C21" s="134" t="s">
        <v>55</v>
      </c>
      <c r="D21" s="15">
        <v>3347</v>
      </c>
      <c r="E21" s="88">
        <v>13832</v>
      </c>
      <c r="F21" s="100">
        <v>17179</v>
      </c>
    </row>
    <row r="22" spans="1:6" s="2" customFormat="1" ht="17.25" customHeight="1" x14ac:dyDescent="0.55000000000000004">
      <c r="A22" s="3"/>
      <c r="B22" s="3"/>
      <c r="C22" s="74" t="s">
        <v>100</v>
      </c>
      <c r="D22" s="15">
        <v>3725</v>
      </c>
      <c r="E22" s="88">
        <v>9015</v>
      </c>
      <c r="F22" s="100">
        <v>12740</v>
      </c>
    </row>
    <row r="23" spans="1:6" s="2" customFormat="1" ht="17.25" customHeight="1" x14ac:dyDescent="0.55000000000000004">
      <c r="C23" s="74" t="s">
        <v>104</v>
      </c>
      <c r="D23" s="15">
        <v>5170</v>
      </c>
      <c r="E23" s="88">
        <v>7865</v>
      </c>
      <c r="F23" s="100">
        <v>13035</v>
      </c>
    </row>
    <row r="24" spans="1:6" s="2" customFormat="1" ht="17.25" customHeight="1" x14ac:dyDescent="0.55000000000000004">
      <c r="C24" s="74" t="s">
        <v>109</v>
      </c>
      <c r="D24" s="15">
        <v>5545</v>
      </c>
      <c r="E24" s="88">
        <v>4972</v>
      </c>
      <c r="F24" s="76">
        <v>10517</v>
      </c>
    </row>
    <row r="25" spans="1:6" s="2" customFormat="1" ht="17.25" customHeight="1" x14ac:dyDescent="0.55000000000000004">
      <c r="C25" s="74" t="s">
        <v>115</v>
      </c>
      <c r="D25" s="15">
        <v>4764</v>
      </c>
      <c r="E25" s="88">
        <v>5716</v>
      </c>
      <c r="F25" s="76">
        <f t="shared" ref="F25:F30" si="0">E25+D25</f>
        <v>10480</v>
      </c>
    </row>
    <row r="26" spans="1:6" s="2" customFormat="1" ht="17.25" customHeight="1" x14ac:dyDescent="0.55000000000000004">
      <c r="C26" s="74" t="s">
        <v>141</v>
      </c>
      <c r="D26" s="15">
        <v>4906</v>
      </c>
      <c r="E26" s="88">
        <v>5385</v>
      </c>
      <c r="F26" s="76">
        <f t="shared" si="0"/>
        <v>10291</v>
      </c>
    </row>
    <row r="27" spans="1:6" s="2" customFormat="1" ht="17.25" customHeight="1" x14ac:dyDescent="0.55000000000000004">
      <c r="C27" s="74" t="s">
        <v>149</v>
      </c>
      <c r="D27" s="15">
        <v>5029</v>
      </c>
      <c r="E27" s="88">
        <v>5307</v>
      </c>
      <c r="F27" s="76">
        <f t="shared" si="0"/>
        <v>10336</v>
      </c>
    </row>
    <row r="28" spans="1:6" s="2" customFormat="1" ht="17.25" customHeight="1" x14ac:dyDescent="0.55000000000000004">
      <c r="C28" s="74" t="s">
        <v>151</v>
      </c>
      <c r="D28" s="86">
        <v>4636</v>
      </c>
      <c r="E28" s="88">
        <v>8248</v>
      </c>
      <c r="F28" s="76">
        <f t="shared" si="0"/>
        <v>12884</v>
      </c>
    </row>
    <row r="29" spans="1:6" s="2" customFormat="1" ht="17.25" customHeight="1" x14ac:dyDescent="0.55000000000000004">
      <c r="C29" s="73" t="s">
        <v>152</v>
      </c>
      <c r="D29" s="15">
        <v>6344</v>
      </c>
      <c r="E29" s="88">
        <v>7825</v>
      </c>
      <c r="F29" s="76">
        <f t="shared" si="0"/>
        <v>14169</v>
      </c>
    </row>
    <row r="30" spans="1:6" s="2" customFormat="1" ht="17.25" customHeight="1" x14ac:dyDescent="0.55000000000000004">
      <c r="C30" s="73" t="s">
        <v>155</v>
      </c>
      <c r="D30" s="15">
        <v>5439</v>
      </c>
      <c r="E30" s="88">
        <v>9114</v>
      </c>
      <c r="F30" s="76">
        <f t="shared" si="0"/>
        <v>14553</v>
      </c>
    </row>
    <row r="31" spans="1:6" s="2" customFormat="1" ht="17.25" customHeight="1" x14ac:dyDescent="0.55000000000000004">
      <c r="C31" s="73" t="s">
        <v>168</v>
      </c>
      <c r="D31" s="15">
        <v>4897</v>
      </c>
      <c r="E31" s="88">
        <v>9033</v>
      </c>
      <c r="F31" s="76">
        <v>13930</v>
      </c>
    </row>
    <row r="32" spans="1:6" s="2" customFormat="1" ht="17.25" customHeight="1" x14ac:dyDescent="0.55000000000000004">
      <c r="C32" s="73" t="s">
        <v>169</v>
      </c>
      <c r="D32" s="15">
        <v>4026</v>
      </c>
      <c r="E32" s="88">
        <v>9179</v>
      </c>
      <c r="F32" s="76">
        <v>13205</v>
      </c>
    </row>
    <row r="33" spans="3:6" s="2" customFormat="1" ht="17.25" customHeight="1" x14ac:dyDescent="0.55000000000000004">
      <c r="C33" s="255" t="s">
        <v>187</v>
      </c>
      <c r="D33" s="262">
        <v>4938</v>
      </c>
      <c r="E33" s="263">
        <v>12455</v>
      </c>
      <c r="F33" s="264">
        <v>17393</v>
      </c>
    </row>
    <row r="34" spans="3:6" s="2" customFormat="1" ht="17.25" customHeight="1" thickBot="1" x14ac:dyDescent="0.6">
      <c r="C34" s="222" t="s">
        <v>56</v>
      </c>
      <c r="D34" s="265">
        <f>SUM(D7:D33)</f>
        <v>78123</v>
      </c>
      <c r="E34" s="266">
        <f>SUM(E7:E33)</f>
        <v>709108</v>
      </c>
      <c r="F34" s="267">
        <f>SUM(F7:F33)</f>
        <v>787231</v>
      </c>
    </row>
    <row r="35" spans="3:6" s="2" customFormat="1" ht="15" customHeight="1" x14ac:dyDescent="0.55000000000000004">
      <c r="C35" s="396" t="s">
        <v>99</v>
      </c>
      <c r="D35" s="396"/>
      <c r="E35" s="396"/>
      <c r="F35" s="396"/>
    </row>
    <row r="36" spans="3:6" s="2" customFormat="1" ht="15" customHeight="1" x14ac:dyDescent="0.55000000000000004">
      <c r="C36" s="399" t="s">
        <v>89</v>
      </c>
      <c r="D36" s="399"/>
      <c r="E36" s="399"/>
      <c r="F36" s="399"/>
    </row>
    <row r="37" spans="3:6" s="2" customFormat="1" ht="15" customHeight="1" x14ac:dyDescent="0.55000000000000004">
      <c r="C37" s="399" t="s">
        <v>90</v>
      </c>
      <c r="D37" s="399"/>
      <c r="E37" s="399"/>
      <c r="F37" s="399"/>
    </row>
    <row r="38" spans="3:6" s="2" customFormat="1" ht="27" customHeight="1" x14ac:dyDescent="0.55000000000000004">
      <c r="C38" s="398" t="s">
        <v>101</v>
      </c>
      <c r="D38" s="398"/>
      <c r="E38" s="398"/>
      <c r="F38" s="398"/>
    </row>
    <row r="39" spans="3:6" s="2" customFormat="1" ht="15" customHeight="1" x14ac:dyDescent="0.55000000000000004">
      <c r="C39" s="397" t="s">
        <v>105</v>
      </c>
      <c r="D39" s="397"/>
      <c r="E39" s="397"/>
      <c r="F39" s="397"/>
    </row>
    <row r="40" spans="3:6" s="2" customFormat="1" ht="29.25" customHeight="1" x14ac:dyDescent="0.55000000000000004">
      <c r="C40" s="398" t="s">
        <v>116</v>
      </c>
      <c r="D40" s="398"/>
      <c r="E40" s="398"/>
      <c r="F40" s="398"/>
    </row>
    <row r="41" spans="3:6" ht="15" customHeight="1" x14ac:dyDescent="0.55000000000000004">
      <c r="C41" s="397" t="s">
        <v>177</v>
      </c>
      <c r="D41" s="397"/>
      <c r="E41" s="397"/>
      <c r="F41" s="397"/>
    </row>
    <row r="42" spans="3:6" ht="27" customHeight="1" x14ac:dyDescent="0.55000000000000004">
      <c r="C42" s="398" t="s">
        <v>165</v>
      </c>
      <c r="D42" s="398"/>
      <c r="E42" s="398"/>
      <c r="F42" s="398"/>
    </row>
    <row r="43" spans="3:6" x14ac:dyDescent="0.55000000000000004">
      <c r="C43" s="202" t="s">
        <v>156</v>
      </c>
      <c r="D43" s="268"/>
      <c r="E43" s="268"/>
      <c r="F43" s="268"/>
    </row>
    <row r="44" spans="3:6" x14ac:dyDescent="0.55000000000000004">
      <c r="C44" s="202" t="s">
        <v>188</v>
      </c>
      <c r="D44"/>
      <c r="E44" s="268"/>
      <c r="F44" s="268"/>
    </row>
    <row r="45" spans="3:6" x14ac:dyDescent="0.55000000000000004">
      <c r="C45" s="203" t="s">
        <v>57</v>
      </c>
      <c r="D45"/>
      <c r="E45"/>
      <c r="F45"/>
    </row>
    <row r="46" spans="3:6" x14ac:dyDescent="0.55000000000000004">
      <c r="C46" s="203" t="s">
        <v>166</v>
      </c>
      <c r="D46"/>
      <c r="E46"/>
      <c r="F46"/>
    </row>
  </sheetData>
  <mergeCells count="12">
    <mergeCell ref="C41:F41"/>
    <mergeCell ref="C42:F42"/>
    <mergeCell ref="C36:F36"/>
    <mergeCell ref="C37:F37"/>
    <mergeCell ref="C38:F38"/>
    <mergeCell ref="C39:F39"/>
    <mergeCell ref="C40:F40"/>
    <mergeCell ref="A1:C1"/>
    <mergeCell ref="C3:F3"/>
    <mergeCell ref="C5:C6"/>
    <mergeCell ref="D5:F5"/>
    <mergeCell ref="C35:F35"/>
  </mergeCells>
  <hyperlinks>
    <hyperlink ref="A1" location="Contents!A1" display="Contents" xr:uid="{00000000-0004-0000-1100-000000000000}"/>
  </hyperlinks>
  <pageMargins left="0.7" right="0.7" top="0.75" bottom="0.75" header="0.3" footer="0.3"/>
  <pageSetup paperSize="9" scale="83"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rgb="FF002060"/>
    <pageSetUpPr fitToPage="1"/>
  </sheetPr>
  <dimension ref="A1:H45"/>
  <sheetViews>
    <sheetView showGridLines="0" zoomScaleNormal="100" workbookViewId="0">
      <selection activeCell="S33" sqref="S33"/>
    </sheetView>
  </sheetViews>
  <sheetFormatPr defaultColWidth="8.83984375" defaultRowHeight="14.4" x14ac:dyDescent="0.55000000000000004"/>
  <cols>
    <col min="1" max="2" width="1.83984375" style="12" customWidth="1"/>
    <col min="3" max="3" width="16.68359375" style="12" customWidth="1"/>
    <col min="4" max="7" width="20.68359375" style="12" customWidth="1"/>
    <col min="8" max="8" width="2.68359375" style="12" customWidth="1"/>
    <col min="9" max="16384" width="8.83984375" style="12"/>
  </cols>
  <sheetData>
    <row r="1" spans="1:7" s="2" customFormat="1" x14ac:dyDescent="0.55000000000000004">
      <c r="A1" s="345" t="s">
        <v>32</v>
      </c>
      <c r="B1" s="345"/>
      <c r="C1" s="345"/>
    </row>
    <row r="3" spans="1:7" ht="33" customHeight="1" x14ac:dyDescent="0.55000000000000004">
      <c r="C3" s="371" t="s">
        <v>204</v>
      </c>
      <c r="D3" s="371"/>
      <c r="E3" s="371"/>
      <c r="F3" s="371"/>
      <c r="G3" s="371"/>
    </row>
    <row r="4" spans="1:7" ht="6" customHeight="1" x14ac:dyDescent="0.55000000000000004"/>
    <row r="5" spans="1:7" ht="15" customHeight="1" x14ac:dyDescent="0.55000000000000004">
      <c r="C5" s="400" t="s">
        <v>34</v>
      </c>
      <c r="D5" s="373" t="s">
        <v>68</v>
      </c>
      <c r="E5" s="402"/>
      <c r="F5" s="373" t="s">
        <v>69</v>
      </c>
      <c r="G5" s="374"/>
    </row>
    <row r="6" spans="1:7" ht="30.6" customHeight="1" x14ac:dyDescent="0.55000000000000004">
      <c r="A6" s="3" t="s">
        <v>39</v>
      </c>
      <c r="B6" s="3"/>
      <c r="C6" s="401"/>
      <c r="D6" s="135" t="s">
        <v>60</v>
      </c>
      <c r="E6" s="136" t="s">
        <v>70</v>
      </c>
      <c r="F6" s="137" t="s">
        <v>60</v>
      </c>
      <c r="G6" s="138" t="s">
        <v>70</v>
      </c>
    </row>
    <row r="7" spans="1:7" ht="17.25" customHeight="1" x14ac:dyDescent="0.55000000000000004">
      <c r="A7" s="3">
        <v>2012</v>
      </c>
      <c r="B7" s="3" t="s">
        <v>40</v>
      </c>
      <c r="C7" s="133" t="s">
        <v>41</v>
      </c>
      <c r="D7" s="139">
        <v>0</v>
      </c>
      <c r="E7" s="130">
        <v>186</v>
      </c>
      <c r="F7" s="130">
        <v>0</v>
      </c>
      <c r="G7" s="58">
        <v>35455</v>
      </c>
    </row>
    <row r="8" spans="1:7" ht="17.25" customHeight="1" x14ac:dyDescent="0.55000000000000004">
      <c r="A8" s="3"/>
      <c r="B8" s="3" t="s">
        <v>42</v>
      </c>
      <c r="C8" s="133" t="s">
        <v>43</v>
      </c>
      <c r="D8" s="139">
        <v>0</v>
      </c>
      <c r="E8" s="130">
        <v>144</v>
      </c>
      <c r="F8" s="130">
        <v>0</v>
      </c>
      <c r="G8" s="59">
        <v>35834</v>
      </c>
    </row>
    <row r="9" spans="1:7" ht="17.25" customHeight="1" x14ac:dyDescent="0.55000000000000004">
      <c r="A9" s="3">
        <v>2013</v>
      </c>
      <c r="B9" s="3" t="s">
        <v>44</v>
      </c>
      <c r="C9" s="133" t="s">
        <v>45</v>
      </c>
      <c r="D9" s="139">
        <v>0</v>
      </c>
      <c r="E9" s="130">
        <v>1321</v>
      </c>
      <c r="F9" s="130">
        <v>0</v>
      </c>
      <c r="G9" s="59">
        <v>32529</v>
      </c>
    </row>
    <row r="10" spans="1:7" ht="17.25" customHeight="1" x14ac:dyDescent="0.55000000000000004">
      <c r="A10" s="3"/>
      <c r="B10" s="3" t="s">
        <v>46</v>
      </c>
      <c r="C10" s="133" t="s">
        <v>47</v>
      </c>
      <c r="D10" s="139">
        <v>0</v>
      </c>
      <c r="E10" s="130">
        <v>290</v>
      </c>
      <c r="F10" s="130">
        <v>0</v>
      </c>
      <c r="G10" s="59">
        <v>28722</v>
      </c>
    </row>
    <row r="11" spans="1:7" ht="17.25" customHeight="1" x14ac:dyDescent="0.55000000000000004">
      <c r="A11" s="3"/>
      <c r="B11" s="3" t="s">
        <v>40</v>
      </c>
      <c r="C11" s="133" t="s">
        <v>48</v>
      </c>
      <c r="D11" s="139">
        <v>0</v>
      </c>
      <c r="E11" s="130">
        <v>60</v>
      </c>
      <c r="F11" s="130">
        <v>946</v>
      </c>
      <c r="G11" s="59">
        <v>24189</v>
      </c>
    </row>
    <row r="12" spans="1:7" ht="17.25" customHeight="1" x14ac:dyDescent="0.55000000000000004">
      <c r="A12" s="3"/>
      <c r="B12" s="3" t="s">
        <v>42</v>
      </c>
      <c r="C12" s="35" t="s">
        <v>91</v>
      </c>
      <c r="D12" s="139">
        <v>0</v>
      </c>
      <c r="E12" s="130">
        <v>184</v>
      </c>
      <c r="F12" s="130">
        <v>2590</v>
      </c>
      <c r="G12" s="59">
        <v>28300</v>
      </c>
    </row>
    <row r="13" spans="1:7" ht="17.25" customHeight="1" x14ac:dyDescent="0.55000000000000004">
      <c r="A13" s="3">
        <v>2014</v>
      </c>
      <c r="B13" s="3" t="s">
        <v>44</v>
      </c>
      <c r="C13" s="35" t="s">
        <v>49</v>
      </c>
      <c r="D13" s="139">
        <v>0</v>
      </c>
      <c r="E13" s="130">
        <v>24</v>
      </c>
      <c r="F13" s="130">
        <v>2175</v>
      </c>
      <c r="G13" s="59">
        <v>17332</v>
      </c>
    </row>
    <row r="14" spans="1:7" ht="17.25" customHeight="1" x14ac:dyDescent="0.55000000000000004">
      <c r="A14" s="3"/>
      <c r="B14" s="3" t="s">
        <v>46</v>
      </c>
      <c r="C14" s="35" t="s">
        <v>50</v>
      </c>
      <c r="D14" s="139">
        <v>0</v>
      </c>
      <c r="E14" s="130">
        <v>59</v>
      </c>
      <c r="F14" s="130">
        <v>1445</v>
      </c>
      <c r="G14" s="59">
        <v>10152</v>
      </c>
    </row>
    <row r="15" spans="1:7" ht="17.25" customHeight="1" x14ac:dyDescent="0.55000000000000004">
      <c r="A15" s="3"/>
      <c r="B15" s="3" t="s">
        <v>40</v>
      </c>
      <c r="C15" s="35" t="s">
        <v>51</v>
      </c>
      <c r="D15" s="139">
        <v>0</v>
      </c>
      <c r="E15" s="130">
        <v>647</v>
      </c>
      <c r="F15" s="130">
        <v>714</v>
      </c>
      <c r="G15" s="59">
        <v>14700</v>
      </c>
    </row>
    <row r="16" spans="1:7" ht="17.25" customHeight="1" x14ac:dyDescent="0.55000000000000004">
      <c r="A16" s="3"/>
      <c r="B16" s="3" t="s">
        <v>42</v>
      </c>
      <c r="C16" s="35" t="s">
        <v>52</v>
      </c>
      <c r="D16" s="139">
        <v>30</v>
      </c>
      <c r="E16" s="130">
        <v>1786</v>
      </c>
      <c r="F16" s="130">
        <v>1214</v>
      </c>
      <c r="G16" s="59">
        <v>15955</v>
      </c>
    </row>
    <row r="17" spans="1:7" ht="17.25" customHeight="1" x14ac:dyDescent="0.55000000000000004">
      <c r="A17" s="3">
        <v>2015</v>
      </c>
      <c r="B17" s="3" t="s">
        <v>44</v>
      </c>
      <c r="C17" s="35" t="s">
        <v>92</v>
      </c>
      <c r="D17" s="139">
        <v>72</v>
      </c>
      <c r="E17" s="130">
        <v>2497</v>
      </c>
      <c r="F17" s="130">
        <v>1369</v>
      </c>
      <c r="G17" s="59">
        <v>11534</v>
      </c>
    </row>
    <row r="18" spans="1:7" ht="17.25" customHeight="1" x14ac:dyDescent="0.55000000000000004">
      <c r="A18" s="3"/>
      <c r="B18" s="3" t="s">
        <v>46</v>
      </c>
      <c r="C18" s="35" t="s">
        <v>53</v>
      </c>
      <c r="D18" s="139">
        <v>129</v>
      </c>
      <c r="E18" s="130">
        <v>4323</v>
      </c>
      <c r="F18" s="130">
        <v>2137</v>
      </c>
      <c r="G18" s="59">
        <v>12073</v>
      </c>
    </row>
    <row r="19" spans="1:7" ht="17.25" customHeight="1" x14ac:dyDescent="0.55000000000000004">
      <c r="A19" s="3"/>
      <c r="B19" s="3" t="s">
        <v>40</v>
      </c>
      <c r="C19" s="35" t="s">
        <v>54</v>
      </c>
      <c r="D19" s="139">
        <v>202</v>
      </c>
      <c r="E19" s="130">
        <v>6018</v>
      </c>
      <c r="F19" s="130">
        <v>2767</v>
      </c>
      <c r="G19" s="59">
        <v>13888</v>
      </c>
    </row>
    <row r="20" spans="1:7" ht="17.25" customHeight="1" x14ac:dyDescent="0.55000000000000004">
      <c r="A20" s="3"/>
      <c r="B20" s="3" t="s">
        <v>42</v>
      </c>
      <c r="C20" s="35" t="s">
        <v>55</v>
      </c>
      <c r="D20" s="139">
        <v>257</v>
      </c>
      <c r="E20" s="130">
        <v>8071</v>
      </c>
      <c r="F20" s="130">
        <v>3347</v>
      </c>
      <c r="G20" s="59">
        <v>13832</v>
      </c>
    </row>
    <row r="21" spans="1:7" ht="17.25" customHeight="1" x14ac:dyDescent="0.55000000000000004">
      <c r="A21" s="3">
        <v>2016</v>
      </c>
      <c r="B21" s="3" t="s">
        <v>44</v>
      </c>
      <c r="C21" s="40" t="s">
        <v>96</v>
      </c>
      <c r="D21" s="140">
        <v>187</v>
      </c>
      <c r="E21" s="141">
        <v>5948</v>
      </c>
      <c r="F21" s="142">
        <v>3725</v>
      </c>
      <c r="G21" s="59">
        <v>9015</v>
      </c>
    </row>
    <row r="22" spans="1:7" ht="17.25" customHeight="1" x14ac:dyDescent="0.55000000000000004">
      <c r="B22" s="41" t="s">
        <v>46</v>
      </c>
      <c r="C22" s="40" t="s">
        <v>103</v>
      </c>
      <c r="D22" s="140">
        <v>247</v>
      </c>
      <c r="E22" s="141">
        <v>3185</v>
      </c>
      <c r="F22" s="142">
        <v>5170</v>
      </c>
      <c r="G22" s="59">
        <v>7865</v>
      </c>
    </row>
    <row r="23" spans="1:7" ht="17.25" customHeight="1" x14ac:dyDescent="0.55000000000000004">
      <c r="B23" s="3" t="s">
        <v>40</v>
      </c>
      <c r="C23" s="73" t="s">
        <v>109</v>
      </c>
      <c r="D23" s="87">
        <v>264</v>
      </c>
      <c r="E23" s="88">
        <v>2797</v>
      </c>
      <c r="F23" s="63">
        <v>5545</v>
      </c>
      <c r="G23" s="59">
        <v>4972</v>
      </c>
    </row>
    <row r="24" spans="1:7" ht="17.25" customHeight="1" x14ac:dyDescent="0.55000000000000004">
      <c r="B24" s="3" t="s">
        <v>42</v>
      </c>
      <c r="C24" s="40" t="s">
        <v>124</v>
      </c>
      <c r="D24" s="87">
        <v>228</v>
      </c>
      <c r="E24" s="88">
        <v>2557</v>
      </c>
      <c r="F24" s="88">
        <v>4764</v>
      </c>
      <c r="G24" s="79">
        <v>5716</v>
      </c>
    </row>
    <row r="25" spans="1:7" ht="17.25" customHeight="1" x14ac:dyDescent="0.55000000000000004">
      <c r="A25" s="41">
        <v>2017</v>
      </c>
      <c r="B25" s="3" t="s">
        <v>44</v>
      </c>
      <c r="C25" s="40" t="s">
        <v>141</v>
      </c>
      <c r="D25" s="87">
        <v>353</v>
      </c>
      <c r="E25" s="89">
        <v>3105</v>
      </c>
      <c r="F25" s="88">
        <v>4906</v>
      </c>
      <c r="G25" s="79">
        <v>5385</v>
      </c>
    </row>
    <row r="26" spans="1:7" ht="17.25" customHeight="1" x14ac:dyDescent="0.55000000000000004">
      <c r="A26" s="41"/>
      <c r="B26" s="3" t="s">
        <v>46</v>
      </c>
      <c r="C26" s="73" t="s">
        <v>149</v>
      </c>
      <c r="D26" s="77">
        <v>290</v>
      </c>
      <c r="E26" s="78">
        <v>3185</v>
      </c>
      <c r="F26" s="88">
        <v>5029</v>
      </c>
      <c r="G26" s="79">
        <v>5307</v>
      </c>
    </row>
    <row r="27" spans="1:7" ht="17.25" customHeight="1" x14ac:dyDescent="0.55000000000000004">
      <c r="A27" s="41"/>
      <c r="B27" s="3" t="s">
        <v>40</v>
      </c>
      <c r="C27" s="40" t="s">
        <v>151</v>
      </c>
      <c r="D27" s="87">
        <v>213</v>
      </c>
      <c r="E27" s="88">
        <v>2565</v>
      </c>
      <c r="F27" s="88">
        <v>4636</v>
      </c>
      <c r="G27" s="79">
        <v>8248</v>
      </c>
    </row>
    <row r="28" spans="1:7" ht="17.25" customHeight="1" x14ac:dyDescent="0.55000000000000004">
      <c r="A28" s="41"/>
      <c r="B28" s="3" t="s">
        <v>42</v>
      </c>
      <c r="C28" s="73" t="s">
        <v>160</v>
      </c>
      <c r="D28" s="87">
        <v>276</v>
      </c>
      <c r="E28" s="88">
        <v>2329</v>
      </c>
      <c r="F28" s="88">
        <v>6344</v>
      </c>
      <c r="G28" s="79">
        <v>7825</v>
      </c>
    </row>
    <row r="29" spans="1:7" ht="17.25" customHeight="1" x14ac:dyDescent="0.55000000000000004">
      <c r="A29" s="41">
        <v>2018</v>
      </c>
      <c r="B29" s="3" t="s">
        <v>44</v>
      </c>
      <c r="C29" s="73" t="s">
        <v>162</v>
      </c>
      <c r="D29" s="143">
        <v>241</v>
      </c>
      <c r="E29" s="88">
        <v>2521</v>
      </c>
      <c r="F29" s="88">
        <v>5439</v>
      </c>
      <c r="G29" s="79">
        <v>9114</v>
      </c>
    </row>
    <row r="30" spans="1:7" ht="17.25" customHeight="1" x14ac:dyDescent="0.55000000000000004">
      <c r="A30" s="41"/>
      <c r="B30" s="3" t="s">
        <v>46</v>
      </c>
      <c r="C30" s="73" t="s">
        <v>168</v>
      </c>
      <c r="D30" s="87">
        <f>'Table 3b'!D31</f>
        <v>411</v>
      </c>
      <c r="E30" s="88">
        <f>'Table 3b'!E31</f>
        <v>3097</v>
      </c>
      <c r="F30" s="88">
        <f>'Table 3c'!D31</f>
        <v>4897</v>
      </c>
      <c r="G30" s="59">
        <f>'Table 3c'!E31</f>
        <v>9033</v>
      </c>
    </row>
    <row r="31" spans="1:7" ht="17.25" customHeight="1" x14ac:dyDescent="0.55000000000000004">
      <c r="A31" s="41"/>
      <c r="B31" s="3" t="s">
        <v>40</v>
      </c>
      <c r="C31" s="73" t="s">
        <v>169</v>
      </c>
      <c r="D31" s="87">
        <f>'Table 3b'!D32</f>
        <v>323</v>
      </c>
      <c r="E31" s="88">
        <f>'Table 3b'!E32</f>
        <v>5781</v>
      </c>
      <c r="F31" s="88">
        <f>'Table 3c'!D32</f>
        <v>4026</v>
      </c>
      <c r="G31" s="59">
        <f>'Table 3c'!E32</f>
        <v>9179</v>
      </c>
    </row>
    <row r="32" spans="1:7" ht="17.25" customHeight="1" thickBot="1" x14ac:dyDescent="0.6">
      <c r="A32" s="41"/>
      <c r="B32" s="3" t="s">
        <v>42</v>
      </c>
      <c r="C32" s="269" t="s">
        <v>189</v>
      </c>
      <c r="D32" s="270">
        <f>'Table 3b'!D33</f>
        <v>492</v>
      </c>
      <c r="E32" s="271">
        <f>'Table 3b'!E33</f>
        <v>6000</v>
      </c>
      <c r="F32" s="271">
        <f>'Table 3c'!D33</f>
        <v>4938</v>
      </c>
      <c r="G32" s="272">
        <f>'Table 3c'!E33</f>
        <v>12455</v>
      </c>
    </row>
    <row r="33" spans="3:8" s="33" customFormat="1" ht="15" customHeight="1" x14ac:dyDescent="0.5">
      <c r="C33" s="403" t="s">
        <v>93</v>
      </c>
      <c r="D33" s="403"/>
      <c r="E33" s="403"/>
      <c r="F33" s="403"/>
      <c r="G33" s="403"/>
      <c r="H33" s="392"/>
    </row>
    <row r="34" spans="3:8" s="33" customFormat="1" ht="15" customHeight="1" x14ac:dyDescent="0.5">
      <c r="C34" s="392" t="s">
        <v>94</v>
      </c>
      <c r="D34" s="392"/>
      <c r="E34" s="392"/>
      <c r="F34" s="392"/>
      <c r="G34" s="392"/>
      <c r="H34" s="392"/>
    </row>
    <row r="35" spans="3:8" s="33" customFormat="1" ht="15" customHeight="1" x14ac:dyDescent="0.5">
      <c r="C35" s="404" t="s">
        <v>95</v>
      </c>
      <c r="D35" s="404"/>
      <c r="E35" s="404"/>
      <c r="F35" s="404"/>
      <c r="G35" s="404"/>
      <c r="H35" s="404"/>
    </row>
    <row r="36" spans="3:8" s="33" customFormat="1" ht="15" customHeight="1" x14ac:dyDescent="0.5">
      <c r="C36" s="392" t="s">
        <v>106</v>
      </c>
      <c r="D36" s="392"/>
      <c r="E36" s="392"/>
      <c r="F36" s="392"/>
      <c r="G36" s="392"/>
      <c r="H36" s="392"/>
    </row>
    <row r="37" spans="3:8" s="33" customFormat="1" ht="15" customHeight="1" x14ac:dyDescent="0.5">
      <c r="C37" s="392" t="s">
        <v>125</v>
      </c>
      <c r="D37" s="392"/>
      <c r="E37" s="392"/>
      <c r="F37" s="392"/>
      <c r="G37" s="392"/>
      <c r="H37" s="392"/>
    </row>
    <row r="38" spans="3:8" s="33" customFormat="1" ht="15" customHeight="1" x14ac:dyDescent="0.5">
      <c r="C38" s="392" t="s">
        <v>176</v>
      </c>
      <c r="D38" s="392"/>
      <c r="E38" s="392"/>
      <c r="F38" s="392"/>
      <c r="G38" s="392"/>
      <c r="H38" s="392"/>
    </row>
    <row r="39" spans="3:8" ht="24" customHeight="1" x14ac:dyDescent="0.55000000000000004">
      <c r="C39" s="351" t="s">
        <v>167</v>
      </c>
      <c r="D39" s="351"/>
      <c r="E39" s="351"/>
      <c r="F39" s="351"/>
      <c r="G39" s="351"/>
      <c r="H39" s="351"/>
    </row>
    <row r="40" spans="3:8" x14ac:dyDescent="0.55000000000000004">
      <c r="C40" s="202" t="s">
        <v>163</v>
      </c>
      <c r="D40" s="225"/>
      <c r="E40" s="225"/>
      <c r="F40" s="33"/>
      <c r="G40" s="33"/>
      <c r="H40" s="33"/>
    </row>
    <row r="41" spans="3:8" x14ac:dyDescent="0.55000000000000004">
      <c r="C41" s="202" t="s">
        <v>190</v>
      </c>
      <c r="D41"/>
      <c r="E41" s="225"/>
      <c r="F41" s="33"/>
      <c r="G41" s="33"/>
      <c r="H41" s="33"/>
    </row>
    <row r="42" spans="3:8" x14ac:dyDescent="0.55000000000000004">
      <c r="C42" s="109" t="s">
        <v>57</v>
      </c>
    </row>
    <row r="43" spans="3:8" x14ac:dyDescent="0.55000000000000004">
      <c r="C43" s="109" t="s">
        <v>166</v>
      </c>
    </row>
    <row r="45" spans="3:8" x14ac:dyDescent="0.55000000000000004">
      <c r="C45" s="33" t="s">
        <v>71</v>
      </c>
    </row>
  </sheetData>
  <mergeCells count="12">
    <mergeCell ref="C38:H38"/>
    <mergeCell ref="C39:H39"/>
    <mergeCell ref="C33:H33"/>
    <mergeCell ref="C34:H34"/>
    <mergeCell ref="C35:H35"/>
    <mergeCell ref="C36:H36"/>
    <mergeCell ref="C37:H37"/>
    <mergeCell ref="A1:C1"/>
    <mergeCell ref="C3:G3"/>
    <mergeCell ref="C5:C6"/>
    <mergeCell ref="D5:E5"/>
    <mergeCell ref="F5:G5"/>
  </mergeCells>
  <hyperlinks>
    <hyperlink ref="A1" location="Contents!A1" display="Contents" xr:uid="{00000000-0004-0000-1200-000000000000}"/>
  </hyperlinks>
  <pageMargins left="0.7" right="0.7" top="0.75" bottom="0.75" header="0.3" footer="0.3"/>
  <pageSetup paperSize="9" scale="84"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002060"/>
    <pageSetUpPr fitToPage="1"/>
  </sheetPr>
  <dimension ref="A1:C34"/>
  <sheetViews>
    <sheetView showGridLines="0" zoomScaleNormal="100" workbookViewId="0">
      <selection activeCell="N22" sqref="N22"/>
    </sheetView>
  </sheetViews>
  <sheetFormatPr defaultColWidth="9.15625" defaultRowHeight="14.4" x14ac:dyDescent="0.55000000000000004"/>
  <cols>
    <col min="1" max="1" width="5.68359375" style="12" customWidth="1"/>
    <col min="2" max="2" width="4.68359375" style="12" customWidth="1"/>
    <col min="3" max="11" width="9.15625" style="12"/>
    <col min="12" max="12" width="4.68359375" style="12" customWidth="1"/>
    <col min="13" max="16384" width="9.15625" style="12"/>
  </cols>
  <sheetData>
    <row r="1" spans="1:2" x14ac:dyDescent="0.55000000000000004">
      <c r="A1" s="345" t="s">
        <v>32</v>
      </c>
      <c r="B1" s="345"/>
    </row>
    <row r="3" spans="1:2" ht="18.3" x14ac:dyDescent="0.55000000000000004">
      <c r="B3" s="114" t="s">
        <v>205</v>
      </c>
    </row>
    <row r="6" spans="1:2" ht="9" customHeight="1" x14ac:dyDescent="0.55000000000000004"/>
    <row r="31" ht="5.5" customHeight="1" x14ac:dyDescent="0.55000000000000004"/>
    <row r="34" spans="3:3" ht="15.6" x14ac:dyDescent="0.6">
      <c r="C34" s="144" t="s">
        <v>113</v>
      </c>
    </row>
  </sheetData>
  <mergeCells count="1">
    <mergeCell ref="A1:B1"/>
  </mergeCells>
  <hyperlinks>
    <hyperlink ref="A1" location="Contents!A1" display="Contents" xr:uid="{00000000-0004-0000-1300-000000000000}"/>
  </hyperlinks>
  <pageMargins left="0.7" right="0.7" top="0.75" bottom="0.75" header="0.3" footer="0.3"/>
  <pageSetup paperSize="9" scale="96" orientation="landscape" verticalDpi="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tint="0.249977111117893"/>
    <pageSetUpPr fitToPage="1"/>
  </sheetPr>
  <dimension ref="A1:U38"/>
  <sheetViews>
    <sheetView showGridLines="0" zoomScaleNormal="100" workbookViewId="0">
      <selection activeCell="C3" sqref="C3"/>
    </sheetView>
  </sheetViews>
  <sheetFormatPr defaultColWidth="0" defaultRowHeight="15" customHeight="1" zeroHeight="1" x14ac:dyDescent="0.55000000000000004"/>
  <cols>
    <col min="1" max="21" width="9.15625" style="12" customWidth="1"/>
    <col min="22" max="16384" width="9.15625" style="12" hidden="1"/>
  </cols>
  <sheetData>
    <row r="1" spans="1:15" ht="15" customHeight="1" x14ac:dyDescent="0.55000000000000004">
      <c r="A1" s="12" t="s">
        <v>1</v>
      </c>
    </row>
    <row r="2" spans="1:15" ht="15" customHeight="1" x14ac:dyDescent="0.55000000000000004"/>
    <row r="3" spans="1:15" ht="15" customHeight="1" x14ac:dyDescent="1.2">
      <c r="F3" s="110"/>
      <c r="G3" s="110"/>
      <c r="I3" s="110"/>
      <c r="J3" s="110"/>
      <c r="K3" s="110"/>
    </row>
    <row r="4" spans="1:15" ht="15" customHeight="1" x14ac:dyDescent="1.2">
      <c r="E4"/>
      <c r="F4" s="192"/>
      <c r="G4" s="192"/>
      <c r="H4" s="192"/>
      <c r="I4" s="192"/>
      <c r="J4" s="192"/>
      <c r="K4" s="192"/>
      <c r="L4"/>
      <c r="M4"/>
      <c r="N4"/>
      <c r="O4"/>
    </row>
    <row r="5" spans="1:15" ht="15" customHeight="1" x14ac:dyDescent="0.55000000000000004"/>
    <row r="6" spans="1:15" ht="15" customHeight="1" x14ac:dyDescent="0.55000000000000004"/>
    <row r="7" spans="1:15" ht="15" customHeight="1" x14ac:dyDescent="0.55000000000000004"/>
    <row r="8" spans="1:15" ht="50.1" customHeight="1" x14ac:dyDescent="1.65">
      <c r="B8" s="191" t="s">
        <v>181</v>
      </c>
    </row>
    <row r="9" spans="1:15" ht="15" customHeight="1" x14ac:dyDescent="0.55000000000000004"/>
    <row r="10" spans="1:15" ht="18.3" x14ac:dyDescent="0.7">
      <c r="B10" s="111" t="s">
        <v>2</v>
      </c>
    </row>
    <row r="11" spans="1:15" ht="14.4" x14ac:dyDescent="0.55000000000000004">
      <c r="B11" s="112" t="s">
        <v>3</v>
      </c>
      <c r="D11" s="12" t="s">
        <v>4</v>
      </c>
    </row>
    <row r="12" spans="1:15" ht="15" customHeight="1" x14ac:dyDescent="0.55000000000000004">
      <c r="B12" s="112" t="s">
        <v>5</v>
      </c>
      <c r="D12" s="12" t="s">
        <v>6</v>
      </c>
    </row>
    <row r="13" spans="1:15" ht="14.4" x14ac:dyDescent="0.55000000000000004">
      <c r="B13" s="294" t="s">
        <v>198</v>
      </c>
      <c r="C13"/>
      <c r="D13" t="s">
        <v>196</v>
      </c>
    </row>
    <row r="14" spans="1:15" ht="14.4" x14ac:dyDescent="0.55000000000000004">
      <c r="B14" s="294" t="s">
        <v>7</v>
      </c>
      <c r="C14"/>
      <c r="D14" s="12" t="s">
        <v>197</v>
      </c>
    </row>
    <row r="15" spans="1:15" ht="14.4" x14ac:dyDescent="0.55000000000000004">
      <c r="B15" s="112" t="s">
        <v>142</v>
      </c>
      <c r="D15" s="12" t="s">
        <v>140</v>
      </c>
    </row>
    <row r="16" spans="1:15" ht="15" customHeight="1" x14ac:dyDescent="0.55000000000000004">
      <c r="B16" s="112" t="s">
        <v>8</v>
      </c>
      <c r="D16" s="12" t="s">
        <v>9</v>
      </c>
    </row>
    <row r="17" spans="1:11" ht="15" customHeight="1" x14ac:dyDescent="0.55000000000000004">
      <c r="B17" s="112" t="s">
        <v>10</v>
      </c>
      <c r="D17" s="12" t="s">
        <v>11</v>
      </c>
    </row>
    <row r="18" spans="1:11" ht="15" customHeight="1" x14ac:dyDescent="0.55000000000000004">
      <c r="B18" s="112" t="s">
        <v>12</v>
      </c>
      <c r="D18" s="12" t="s">
        <v>13</v>
      </c>
    </row>
    <row r="19" spans="1:11" ht="15" customHeight="1" x14ac:dyDescent="0.55000000000000004">
      <c r="B19" s="112" t="s">
        <v>14</v>
      </c>
      <c r="D19" s="12" t="s">
        <v>114</v>
      </c>
    </row>
    <row r="20" spans="1:11" ht="15" customHeight="1" x14ac:dyDescent="0.55000000000000004">
      <c r="B20" s="112" t="s">
        <v>206</v>
      </c>
      <c r="D20" s="12" t="s">
        <v>207</v>
      </c>
    </row>
    <row r="21" spans="1:11" ht="15" customHeight="1" x14ac:dyDescent="0.55000000000000004">
      <c r="B21" s="112" t="s">
        <v>144</v>
      </c>
      <c r="D21" s="12" t="s">
        <v>146</v>
      </c>
    </row>
    <row r="22" spans="1:11" ht="15" customHeight="1" x14ac:dyDescent="0.55000000000000004">
      <c r="B22" s="112" t="s">
        <v>145</v>
      </c>
      <c r="D22" t="s">
        <v>182</v>
      </c>
      <c r="E22"/>
      <c r="F22"/>
      <c r="G22"/>
      <c r="H22"/>
      <c r="I22"/>
      <c r="J22"/>
      <c r="K22"/>
    </row>
    <row r="23" spans="1:11" ht="15" customHeight="1" x14ac:dyDescent="0.55000000000000004"/>
    <row r="24" spans="1:11" ht="15" customHeight="1" x14ac:dyDescent="0.7">
      <c r="B24" s="111" t="s">
        <v>15</v>
      </c>
    </row>
    <row r="25" spans="1:11" ht="15" customHeight="1" x14ac:dyDescent="0.55000000000000004">
      <c r="B25" s="112" t="s">
        <v>17</v>
      </c>
      <c r="D25" s="12" t="s">
        <v>18</v>
      </c>
    </row>
    <row r="26" spans="1:11" ht="15" customHeight="1" x14ac:dyDescent="0.55000000000000004">
      <c r="B26" s="112" t="s">
        <v>19</v>
      </c>
      <c r="D26" s="12" t="s">
        <v>20</v>
      </c>
    </row>
    <row r="27" spans="1:11" ht="15" customHeight="1" x14ac:dyDescent="0.55000000000000004">
      <c r="B27" s="112" t="s">
        <v>21</v>
      </c>
      <c r="D27" s="12" t="s">
        <v>22</v>
      </c>
    </row>
    <row r="28" spans="1:11" ht="15" customHeight="1" x14ac:dyDescent="0.55000000000000004">
      <c r="A28" s="1"/>
      <c r="B28" s="112" t="s">
        <v>195</v>
      </c>
      <c r="D28" s="12" t="s">
        <v>16</v>
      </c>
    </row>
    <row r="29" spans="1:11" ht="15" customHeight="1" x14ac:dyDescent="0.55000000000000004">
      <c r="A29" s="1"/>
      <c r="B29" s="112" t="s">
        <v>194</v>
      </c>
      <c r="D29" s="12" t="s">
        <v>147</v>
      </c>
    </row>
    <row r="30" spans="1:11" ht="15" customHeight="1" x14ac:dyDescent="0.55000000000000004">
      <c r="B30" s="112" t="s">
        <v>23</v>
      </c>
      <c r="D30" s="12" t="s">
        <v>24</v>
      </c>
    </row>
    <row r="31" spans="1:11" ht="15" customHeight="1" x14ac:dyDescent="0.55000000000000004">
      <c r="B31" s="112" t="s">
        <v>25</v>
      </c>
      <c r="D31" s="12" t="s">
        <v>26</v>
      </c>
    </row>
    <row r="32" spans="1:11" ht="15" customHeight="1" x14ac:dyDescent="0.55000000000000004">
      <c r="B32" s="112" t="s">
        <v>27</v>
      </c>
      <c r="D32" s="12" t="s">
        <v>28</v>
      </c>
    </row>
    <row r="33" spans="2:4" ht="15" customHeight="1" x14ac:dyDescent="0.55000000000000004">
      <c r="B33" s="112" t="s">
        <v>29</v>
      </c>
      <c r="D33" s="12" t="s">
        <v>30</v>
      </c>
    </row>
    <row r="34" spans="2:4" ht="15" customHeight="1" x14ac:dyDescent="0.55000000000000004">
      <c r="B34" s="112" t="s">
        <v>31</v>
      </c>
      <c r="D34" s="12" t="s">
        <v>150</v>
      </c>
    </row>
    <row r="35" spans="2:4" ht="15" customHeight="1" x14ac:dyDescent="0.55000000000000004"/>
    <row r="36" spans="2:4" ht="15" customHeight="1" x14ac:dyDescent="0.55000000000000004"/>
    <row r="37" spans="2:4" ht="15" customHeight="1" x14ac:dyDescent="0.55000000000000004"/>
    <row r="38" spans="2:4" ht="15" customHeight="1" x14ac:dyDescent="0.55000000000000004"/>
  </sheetData>
  <hyperlinks>
    <hyperlink ref="B11" location="'Table 1a'!A1" display="Table 1a" xr:uid="{00000000-0004-0000-0200-000000000000}"/>
    <hyperlink ref="B12" location="'Table 1b'!A1" display="Table 1b" xr:uid="{00000000-0004-0000-0200-000001000000}"/>
    <hyperlink ref="B15" location="'Figure 2'!A1" display="Figure 2" xr:uid="{00000000-0004-0000-0200-000002000000}"/>
    <hyperlink ref="B16" location="'Table 2a'!A1" display="Table 2a" xr:uid="{00000000-0004-0000-0200-000003000000}"/>
    <hyperlink ref="B17" location="'Table 2b'!A1" display="Table 2b" xr:uid="{00000000-0004-0000-0200-000004000000}"/>
    <hyperlink ref="B18" location="'Table 2c'!A1" display="Table 2c" xr:uid="{00000000-0004-0000-0200-000005000000}"/>
    <hyperlink ref="B19" location="'Table 2d'!A1" display="Table 2d" xr:uid="{00000000-0004-0000-0200-000006000000}"/>
    <hyperlink ref="B28" location="'Figure 4 Data'!A1" display="Figure 4 Data" xr:uid="{00000000-0004-0000-0200-000007000000}"/>
    <hyperlink ref="B29" location="'Figure 4'!A1" display="Figure 4" xr:uid="{00000000-0004-0000-0200-000008000000}"/>
    <hyperlink ref="B25" location="'Table 3a'!A1" display="Table 3a" xr:uid="{00000000-0004-0000-0200-000009000000}"/>
    <hyperlink ref="B26" location="'Table 3b'!A1" display="Table 3b" xr:uid="{00000000-0004-0000-0200-00000A000000}"/>
    <hyperlink ref="B27" location="'Table 3c'!A1" display="Table 3c" xr:uid="{00000000-0004-0000-0200-00000B000000}"/>
    <hyperlink ref="B30" location="'Table 3d'!A1" display="Table 3d" xr:uid="{00000000-0004-0000-0200-00000C000000}"/>
    <hyperlink ref="B31" location="'Table 4a'!A1" display="Table 4a" xr:uid="{00000000-0004-0000-0200-00000D000000}"/>
    <hyperlink ref="B32" location="'Table 4b'!A1" display="Table 4b" xr:uid="{00000000-0004-0000-0200-00000E000000}"/>
    <hyperlink ref="B33" location="'Table 4c'!A1" display="Table 4c" xr:uid="{00000000-0004-0000-0200-00000F000000}"/>
    <hyperlink ref="B34" location="'Table 4d'!A1" display="Table 4d" xr:uid="{00000000-0004-0000-0200-000010000000}"/>
    <hyperlink ref="B21" location="'Figure 3 Data'!A1" display="Figure 3 Data" xr:uid="{00000000-0004-0000-0200-000011000000}"/>
    <hyperlink ref="B22" location="'Figure 3'!A1" display="Figure 3" xr:uid="{00000000-0004-0000-0200-000012000000}"/>
    <hyperlink ref="B13" location="'Figure 1 Data'!A1" display="Figure 1 Data" xr:uid="{59CE8416-7F47-45C9-8877-60E0711FA91E}"/>
    <hyperlink ref="B14" location="'Figure 1'!A1" display="Figure 1" xr:uid="{51F58F31-E516-4F38-B1D9-03DE0B84B371}"/>
    <hyperlink ref="B20" location="'Table 1 Annual'!A1" display="Table 1 Annual" xr:uid="{3A6E2FA1-EEAF-49BC-A3F4-89837668267A}"/>
  </hyperlinks>
  <pageMargins left="0.7" right="0.7" top="0.75" bottom="0.75" header="0.3" footer="0.3"/>
  <pageSetup paperSize="9" scale="72" orientation="landscape"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002060"/>
    <pageSetUpPr fitToPage="1"/>
  </sheetPr>
  <dimension ref="A1:G25"/>
  <sheetViews>
    <sheetView showGridLines="0" zoomScaleNormal="100" workbookViewId="0">
      <selection activeCell="C18" sqref="C18:G18"/>
    </sheetView>
  </sheetViews>
  <sheetFormatPr defaultColWidth="9.15625" defaultRowHeight="14.4" x14ac:dyDescent="0.55000000000000004"/>
  <cols>
    <col min="1" max="2" width="1.68359375" style="2" customWidth="1"/>
    <col min="3" max="3" width="33.68359375" style="2" customWidth="1"/>
    <col min="4" max="6" width="20.68359375" style="2" customWidth="1"/>
    <col min="7" max="16384" width="9.15625" style="2"/>
  </cols>
  <sheetData>
    <row r="1" spans="1:7" ht="15" customHeight="1" x14ac:dyDescent="0.55000000000000004">
      <c r="A1" s="345" t="s">
        <v>32</v>
      </c>
      <c r="B1" s="345"/>
      <c r="C1" s="345"/>
    </row>
    <row r="2" spans="1:7" ht="15" customHeight="1" x14ac:dyDescent="0.55000000000000004"/>
    <row r="3" spans="1:7" ht="33" customHeight="1" x14ac:dyDescent="0.55000000000000004">
      <c r="C3" s="339" t="s">
        <v>78</v>
      </c>
      <c r="D3" s="339"/>
      <c r="E3" s="339"/>
      <c r="F3" s="339"/>
    </row>
    <row r="4" spans="1:7" ht="6" customHeight="1" x14ac:dyDescent="0.55000000000000004"/>
    <row r="5" spans="1:7" ht="15" customHeight="1" x14ac:dyDescent="0.55000000000000004">
      <c r="C5" s="340" t="s">
        <v>117</v>
      </c>
      <c r="D5" s="373" t="s">
        <v>73</v>
      </c>
      <c r="E5" s="374"/>
      <c r="F5" s="374"/>
    </row>
    <row r="6" spans="1:7" ht="15" customHeight="1" x14ac:dyDescent="0.55000000000000004">
      <c r="C6" s="341"/>
      <c r="D6" s="145" t="s">
        <v>60</v>
      </c>
      <c r="E6" s="146" t="s">
        <v>70</v>
      </c>
      <c r="F6" s="147" t="s">
        <v>38</v>
      </c>
    </row>
    <row r="7" spans="1:7" s="11" customFormat="1" ht="17.25" customHeight="1" x14ac:dyDescent="0.55000000000000004">
      <c r="C7" s="36" t="s">
        <v>118</v>
      </c>
      <c r="D7" s="148">
        <v>220</v>
      </c>
      <c r="E7" s="148">
        <v>61332</v>
      </c>
      <c r="F7" s="149">
        <f>SUM(D7:E7)</f>
        <v>61552</v>
      </c>
    </row>
    <row r="8" spans="1:7" s="11" customFormat="1" ht="17.25" customHeight="1" x14ac:dyDescent="0.55000000000000004">
      <c r="C8" s="36" t="s">
        <v>119</v>
      </c>
      <c r="D8" s="148">
        <v>31</v>
      </c>
      <c r="E8" s="148">
        <v>65282</v>
      </c>
      <c r="F8" s="149">
        <f t="shared" ref="F8:F10" si="0">SUM(D8:E8)</f>
        <v>65313</v>
      </c>
    </row>
    <row r="9" spans="1:7" s="11" customFormat="1" ht="17.25" customHeight="1" x14ac:dyDescent="0.55000000000000004">
      <c r="C9" s="35" t="s">
        <v>157</v>
      </c>
      <c r="D9" s="117">
        <v>1341</v>
      </c>
      <c r="E9" s="117">
        <v>86734</v>
      </c>
      <c r="F9" s="149">
        <f t="shared" si="0"/>
        <v>88075</v>
      </c>
      <c r="G9" s="90"/>
    </row>
    <row r="10" spans="1:7" s="11" customFormat="1" ht="17.25" customHeight="1" x14ac:dyDescent="0.55000000000000004">
      <c r="C10" s="35" t="s">
        <v>183</v>
      </c>
      <c r="D10" s="289">
        <v>6831</v>
      </c>
      <c r="E10" s="289">
        <v>60539</v>
      </c>
      <c r="F10" s="290">
        <f t="shared" si="0"/>
        <v>67370</v>
      </c>
      <c r="G10" s="90"/>
    </row>
    <row r="11" spans="1:7" s="11" customFormat="1" ht="17.25" customHeight="1" thickBot="1" x14ac:dyDescent="0.6">
      <c r="C11" s="172" t="s">
        <v>56</v>
      </c>
      <c r="D11" s="174">
        <f>SUM(D7:D10)</f>
        <v>8423</v>
      </c>
      <c r="E11" s="174">
        <f>SUM(E7:E10)</f>
        <v>273887</v>
      </c>
      <c r="F11" s="173">
        <f>SUM(F7:F10)</f>
        <v>282310</v>
      </c>
      <c r="G11" s="90"/>
    </row>
    <row r="12" spans="1:7" ht="15" customHeight="1" x14ac:dyDescent="0.55000000000000004">
      <c r="C12" s="350" t="s">
        <v>148</v>
      </c>
      <c r="D12" s="350"/>
      <c r="E12" s="350"/>
      <c r="F12" s="350"/>
      <c r="G12" s="350"/>
    </row>
    <row r="13" spans="1:7" ht="15" customHeight="1" x14ac:dyDescent="0.55000000000000004">
      <c r="C13" s="350"/>
      <c r="D13" s="350"/>
      <c r="E13" s="350"/>
      <c r="F13" s="350"/>
      <c r="G13" s="350"/>
    </row>
    <row r="14" spans="1:7" ht="15" customHeight="1" x14ac:dyDescent="0.55000000000000004">
      <c r="C14" s="350" t="s">
        <v>214</v>
      </c>
      <c r="D14" s="350"/>
      <c r="E14" s="350"/>
      <c r="F14" s="350"/>
      <c r="G14" s="350"/>
    </row>
    <row r="15" spans="1:7" ht="15" customHeight="1" x14ac:dyDescent="0.55000000000000004">
      <c r="C15" s="350"/>
      <c r="D15" s="350"/>
      <c r="E15" s="350"/>
      <c r="F15" s="350"/>
      <c r="G15" s="350"/>
    </row>
    <row r="16" spans="1:7" ht="15" customHeight="1" x14ac:dyDescent="0.55000000000000004">
      <c r="C16" s="350" t="s">
        <v>210</v>
      </c>
      <c r="D16" s="350"/>
      <c r="E16" s="350"/>
      <c r="F16" s="350"/>
      <c r="G16" s="350"/>
    </row>
    <row r="17" spans="3:7" x14ac:dyDescent="0.55000000000000004">
      <c r="C17" s="350" t="s">
        <v>209</v>
      </c>
      <c r="D17" s="350"/>
      <c r="E17" s="350"/>
      <c r="F17" s="350"/>
      <c r="G17" s="350"/>
    </row>
    <row r="18" spans="3:7" ht="28" customHeight="1" x14ac:dyDescent="0.55000000000000004">
      <c r="C18" s="350" t="s">
        <v>158</v>
      </c>
      <c r="D18" s="350"/>
      <c r="E18" s="350"/>
      <c r="F18" s="350"/>
      <c r="G18" s="350"/>
    </row>
    <row r="19" spans="3:7" ht="30" customHeight="1" x14ac:dyDescent="0.55000000000000004">
      <c r="C19" s="352" t="s">
        <v>208</v>
      </c>
      <c r="D19" s="352"/>
      <c r="E19" s="352"/>
      <c r="F19" s="352"/>
      <c r="G19" s="352"/>
    </row>
    <row r="20" spans="3:7" x14ac:dyDescent="0.55000000000000004">
      <c r="C20" s="109" t="s">
        <v>57</v>
      </c>
      <c r="D20" s="118"/>
      <c r="E20" s="118"/>
      <c r="F20" s="118"/>
      <c r="G20" s="118"/>
    </row>
    <row r="21" spans="3:7" ht="14.65" customHeight="1" x14ac:dyDescent="0.55000000000000004">
      <c r="C21" s="109" t="s">
        <v>166</v>
      </c>
      <c r="D21" s="12"/>
      <c r="E21" s="12"/>
      <c r="F21" s="12"/>
      <c r="G21" s="12"/>
    </row>
    <row r="22" spans="3:7" x14ac:dyDescent="0.55000000000000004">
      <c r="C22" s="109"/>
      <c r="D22" s="12"/>
      <c r="E22" s="12"/>
      <c r="F22" s="12"/>
      <c r="G22" s="12"/>
    </row>
    <row r="23" spans="3:7" x14ac:dyDescent="0.55000000000000004">
      <c r="C23" s="349" t="s">
        <v>159</v>
      </c>
      <c r="D23" s="349"/>
      <c r="E23" s="349"/>
      <c r="F23" s="349"/>
      <c r="G23" s="349"/>
    </row>
    <row r="24" spans="3:7" x14ac:dyDescent="0.55000000000000004">
      <c r="C24" s="349"/>
      <c r="D24" s="349"/>
      <c r="E24" s="349"/>
      <c r="F24" s="349"/>
      <c r="G24" s="349"/>
    </row>
    <row r="25" spans="3:7" x14ac:dyDescent="0.55000000000000004">
      <c r="D25" s="43"/>
      <c r="E25" s="43"/>
      <c r="F25" s="68"/>
    </row>
  </sheetData>
  <mergeCells count="11">
    <mergeCell ref="C23:G24"/>
    <mergeCell ref="A1:C1"/>
    <mergeCell ref="C3:F3"/>
    <mergeCell ref="C5:C6"/>
    <mergeCell ref="D5:F5"/>
    <mergeCell ref="C12:G13"/>
    <mergeCell ref="C14:G15"/>
    <mergeCell ref="C16:G16"/>
    <mergeCell ref="C17:G17"/>
    <mergeCell ref="C18:G18"/>
    <mergeCell ref="C19:G19"/>
  </mergeCells>
  <hyperlinks>
    <hyperlink ref="A1" location="Contents!A1" display="Contents" xr:uid="{00000000-0004-0000-1400-000000000000}"/>
  </hyperlinks>
  <pageMargins left="0.7" right="0.7" top="0.75" bottom="0.75" header="0.3" footer="0.3"/>
  <pageSetup paperSize="9" scale="75"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002060"/>
    <pageSetUpPr fitToPage="1"/>
  </sheetPr>
  <dimension ref="A1:I46"/>
  <sheetViews>
    <sheetView showGridLines="0" topLeftCell="A22" zoomScaleNormal="100" workbookViewId="0">
      <selection activeCell="C35" sqref="C35:I35"/>
    </sheetView>
  </sheetViews>
  <sheetFormatPr defaultColWidth="8.83984375" defaultRowHeight="14.4" x14ac:dyDescent="0.55000000000000004"/>
  <cols>
    <col min="1" max="2" width="1.68359375" style="12" customWidth="1"/>
    <col min="3" max="3" width="16.68359375" style="12" customWidth="1"/>
    <col min="4" max="6" width="18.68359375" style="12" customWidth="1"/>
    <col min="7" max="7" width="3.15625" style="12" customWidth="1"/>
    <col min="8" max="9" width="18.68359375" style="12" customWidth="1"/>
    <col min="10" max="16384" width="8.83984375" style="12"/>
  </cols>
  <sheetData>
    <row r="1" spans="1:9" s="2" customFormat="1" ht="15" customHeight="1" x14ac:dyDescent="0.55000000000000004">
      <c r="A1" s="345" t="s">
        <v>32</v>
      </c>
      <c r="B1" s="345"/>
      <c r="C1" s="345"/>
    </row>
    <row r="2" spans="1:9" ht="15" customHeight="1" x14ac:dyDescent="0.55000000000000004"/>
    <row r="3" spans="1:9" ht="33" customHeight="1" x14ac:dyDescent="0.55000000000000004">
      <c r="C3" s="339" t="s">
        <v>79</v>
      </c>
      <c r="D3" s="339"/>
      <c r="E3" s="339"/>
      <c r="F3" s="339"/>
      <c r="G3" s="339"/>
      <c r="H3" s="339"/>
      <c r="I3" s="339"/>
    </row>
    <row r="4" spans="1:9" ht="6" customHeight="1" x14ac:dyDescent="0.55000000000000004">
      <c r="D4" s="150"/>
      <c r="E4" s="150"/>
      <c r="F4" s="150"/>
      <c r="G4" s="20"/>
      <c r="H4" s="150"/>
    </row>
    <row r="5" spans="1:9" ht="15" customHeight="1" x14ac:dyDescent="0.55000000000000004">
      <c r="C5" s="405" t="s">
        <v>34</v>
      </c>
      <c r="D5" s="373" t="s">
        <v>73</v>
      </c>
      <c r="E5" s="374"/>
      <c r="F5" s="374"/>
      <c r="G5" s="20"/>
      <c r="H5" s="374" t="s">
        <v>73</v>
      </c>
      <c r="I5" s="374"/>
    </row>
    <row r="6" spans="1:9" s="21" customFormat="1" ht="46" customHeight="1" x14ac:dyDescent="0.55000000000000004">
      <c r="C6" s="406"/>
      <c r="D6" s="151" t="s">
        <v>80</v>
      </c>
      <c r="E6" s="151" t="s">
        <v>81</v>
      </c>
      <c r="F6" s="145" t="s">
        <v>82</v>
      </c>
      <c r="G6" s="152"/>
      <c r="H6" s="151" t="s">
        <v>174</v>
      </c>
      <c r="I6" s="153" t="s">
        <v>83</v>
      </c>
    </row>
    <row r="7" spans="1:9" ht="17.25" customHeight="1" x14ac:dyDescent="0.55000000000000004">
      <c r="A7" s="3"/>
      <c r="B7" s="3"/>
      <c r="C7" s="154" t="s">
        <v>41</v>
      </c>
      <c r="D7" s="92">
        <v>0</v>
      </c>
      <c r="E7" s="155">
        <v>365007</v>
      </c>
      <c r="F7" s="156">
        <v>365007</v>
      </c>
      <c r="G7" s="81"/>
      <c r="H7" s="157">
        <v>2324686</v>
      </c>
      <c r="I7" s="158">
        <v>2689693</v>
      </c>
    </row>
    <row r="8" spans="1:9" ht="17.25" customHeight="1" x14ac:dyDescent="0.55000000000000004">
      <c r="A8" s="3"/>
      <c r="B8" s="3"/>
      <c r="C8" s="159" t="s">
        <v>43</v>
      </c>
      <c r="D8" s="92">
        <v>0</v>
      </c>
      <c r="E8" s="80">
        <v>454233</v>
      </c>
      <c r="F8" s="91">
        <v>454233</v>
      </c>
      <c r="G8" s="81"/>
      <c r="H8" s="82">
        <v>2423566</v>
      </c>
      <c r="I8" s="91">
        <v>2877799</v>
      </c>
    </row>
    <row r="9" spans="1:9" ht="17.25" customHeight="1" x14ac:dyDescent="0.55000000000000004">
      <c r="A9" s="3"/>
      <c r="B9" s="3"/>
      <c r="C9" s="159" t="s">
        <v>45</v>
      </c>
      <c r="D9" s="92">
        <v>0</v>
      </c>
      <c r="E9" s="80">
        <v>511069</v>
      </c>
      <c r="F9" s="91">
        <v>511069</v>
      </c>
      <c r="G9" s="81"/>
      <c r="H9" s="76">
        <v>2369005</v>
      </c>
      <c r="I9" s="91">
        <v>2880074</v>
      </c>
    </row>
    <row r="10" spans="1:9" ht="17.25" customHeight="1" x14ac:dyDescent="0.55000000000000004">
      <c r="A10" s="3"/>
      <c r="B10" s="3"/>
      <c r="C10" s="159" t="s">
        <v>47</v>
      </c>
      <c r="D10" s="92">
        <v>0</v>
      </c>
      <c r="E10" s="80">
        <v>520039</v>
      </c>
      <c r="F10" s="91">
        <v>520039</v>
      </c>
      <c r="G10" s="81"/>
      <c r="H10" s="76">
        <v>2298121</v>
      </c>
      <c r="I10" s="91">
        <v>2818160</v>
      </c>
    </row>
    <row r="11" spans="1:9" ht="17.25" customHeight="1" x14ac:dyDescent="0.55000000000000004">
      <c r="A11" s="3"/>
      <c r="B11" s="3"/>
      <c r="C11" s="159" t="s">
        <v>48</v>
      </c>
      <c r="D11" s="92">
        <v>946</v>
      </c>
      <c r="E11" s="80">
        <v>507588</v>
      </c>
      <c r="F11" s="91">
        <v>508534</v>
      </c>
      <c r="G11" s="81"/>
      <c r="H11" s="76">
        <v>2307641</v>
      </c>
      <c r="I11" s="91">
        <v>2816175</v>
      </c>
    </row>
    <row r="12" spans="1:9" ht="17.25" customHeight="1" x14ac:dyDescent="0.55000000000000004">
      <c r="A12" s="3"/>
      <c r="B12" s="3"/>
      <c r="C12" s="35" t="s">
        <v>91</v>
      </c>
      <c r="D12" s="92">
        <v>3536</v>
      </c>
      <c r="E12" s="80">
        <v>525642</v>
      </c>
      <c r="F12" s="91">
        <v>529178</v>
      </c>
      <c r="G12" s="81"/>
      <c r="H12" s="76">
        <v>2307098</v>
      </c>
      <c r="I12" s="91">
        <v>2836276</v>
      </c>
    </row>
    <row r="13" spans="1:9" ht="17.25" customHeight="1" x14ac:dyDescent="0.55000000000000004">
      <c r="A13" s="3"/>
      <c r="B13" s="3"/>
      <c r="C13" s="35" t="s">
        <v>49</v>
      </c>
      <c r="D13" s="92">
        <v>4777</v>
      </c>
      <c r="E13" s="80">
        <v>482014</v>
      </c>
      <c r="F13" s="91">
        <v>486791</v>
      </c>
      <c r="G13" s="81"/>
      <c r="H13" s="76">
        <v>2262409</v>
      </c>
      <c r="I13" s="91">
        <v>2749200</v>
      </c>
    </row>
    <row r="14" spans="1:9" ht="17.25" customHeight="1" x14ac:dyDescent="0.55000000000000004">
      <c r="A14" s="3"/>
      <c r="B14" s="3"/>
      <c r="C14" s="35" t="s">
        <v>50</v>
      </c>
      <c r="D14" s="92">
        <v>6214</v>
      </c>
      <c r="E14" s="80">
        <v>487473</v>
      </c>
      <c r="F14" s="91">
        <v>493687</v>
      </c>
      <c r="G14" s="81"/>
      <c r="H14" s="76">
        <v>2247774</v>
      </c>
      <c r="I14" s="91">
        <v>2741461</v>
      </c>
    </row>
    <row r="15" spans="1:9" s="115" customFormat="1" ht="17.25" customHeight="1" x14ac:dyDescent="0.55000000000000004">
      <c r="A15" s="160"/>
      <c r="B15" s="160"/>
      <c r="C15" s="73" t="s">
        <v>51</v>
      </c>
      <c r="D15" s="27">
        <v>7211</v>
      </c>
      <c r="E15" s="28">
        <v>508124</v>
      </c>
      <c r="F15" s="30">
        <v>515335</v>
      </c>
      <c r="G15" s="29"/>
      <c r="H15" s="15">
        <v>2204125</v>
      </c>
      <c r="I15" s="30">
        <v>2719460</v>
      </c>
    </row>
    <row r="16" spans="1:9" ht="17.25" customHeight="1" x14ac:dyDescent="0.55000000000000004">
      <c r="A16" s="3"/>
      <c r="B16" s="3"/>
      <c r="C16" s="35" t="s">
        <v>52</v>
      </c>
      <c r="D16" s="92">
        <v>7770</v>
      </c>
      <c r="E16" s="80">
        <v>513808</v>
      </c>
      <c r="F16" s="91">
        <v>521578</v>
      </c>
      <c r="G16" s="81"/>
      <c r="H16" s="76">
        <v>2197313</v>
      </c>
      <c r="I16" s="91">
        <v>2718891</v>
      </c>
    </row>
    <row r="17" spans="1:9" ht="17.25" customHeight="1" x14ac:dyDescent="0.55000000000000004">
      <c r="A17" s="3"/>
      <c r="B17" s="3"/>
      <c r="C17" s="35" t="s">
        <v>92</v>
      </c>
      <c r="D17" s="92">
        <v>8426</v>
      </c>
      <c r="E17" s="80">
        <v>527811</v>
      </c>
      <c r="F17" s="91">
        <v>536237</v>
      </c>
      <c r="G17" s="81"/>
      <c r="H17" s="76">
        <v>2169563</v>
      </c>
      <c r="I17" s="91">
        <v>2705800</v>
      </c>
    </row>
    <row r="18" spans="1:9" ht="17.25" customHeight="1" x14ac:dyDescent="0.55000000000000004">
      <c r="A18" s="3"/>
      <c r="B18" s="3"/>
      <c r="C18" s="35" t="s">
        <v>53</v>
      </c>
      <c r="D18" s="92">
        <v>9802</v>
      </c>
      <c r="E18" s="80">
        <v>528639</v>
      </c>
      <c r="F18" s="91">
        <v>538441</v>
      </c>
      <c r="G18" s="81"/>
      <c r="H18" s="76">
        <v>2174614</v>
      </c>
      <c r="I18" s="91">
        <v>2713055</v>
      </c>
    </row>
    <row r="19" spans="1:9" ht="17.25" customHeight="1" x14ac:dyDescent="0.55000000000000004">
      <c r="A19" s="3"/>
      <c r="B19" s="3"/>
      <c r="C19" s="35" t="s">
        <v>54</v>
      </c>
      <c r="D19" s="92">
        <v>12461</v>
      </c>
      <c r="E19" s="80">
        <v>537306</v>
      </c>
      <c r="F19" s="91">
        <v>549767</v>
      </c>
      <c r="G19" s="81"/>
      <c r="H19" s="76">
        <v>2125369</v>
      </c>
      <c r="I19" s="91">
        <v>2675136</v>
      </c>
    </row>
    <row r="20" spans="1:9" ht="17.25" customHeight="1" x14ac:dyDescent="0.55000000000000004">
      <c r="A20" s="3"/>
      <c r="B20" s="3"/>
      <c r="C20" s="73" t="s">
        <v>55</v>
      </c>
      <c r="D20" s="92">
        <v>15646</v>
      </c>
      <c r="E20" s="80">
        <v>510299</v>
      </c>
      <c r="F20" s="91">
        <v>525945</v>
      </c>
      <c r="G20" s="81"/>
      <c r="H20" s="76">
        <v>2095017</v>
      </c>
      <c r="I20" s="91">
        <v>2620962</v>
      </c>
    </row>
    <row r="21" spans="1:9" ht="17.25" customHeight="1" x14ac:dyDescent="0.55000000000000004">
      <c r="A21" s="3"/>
      <c r="B21" s="3"/>
      <c r="C21" s="73" t="s">
        <v>96</v>
      </c>
      <c r="D21" s="92">
        <v>19068</v>
      </c>
      <c r="E21" s="92">
        <v>550246</v>
      </c>
      <c r="F21" s="91">
        <v>569314</v>
      </c>
      <c r="G21" s="81"/>
      <c r="H21" s="76">
        <v>2051023</v>
      </c>
      <c r="I21" s="91">
        <f t="shared" ref="I21:I30" si="0">+H21+F21</f>
        <v>2620337</v>
      </c>
    </row>
    <row r="22" spans="1:9" ht="17.25" customHeight="1" x14ac:dyDescent="0.55000000000000004">
      <c r="C22" s="40" t="s">
        <v>103</v>
      </c>
      <c r="D22" s="92">
        <v>23600</v>
      </c>
      <c r="E22" s="92">
        <v>553434</v>
      </c>
      <c r="F22" s="91">
        <v>577034</v>
      </c>
      <c r="G22" s="81"/>
      <c r="H22" s="76">
        <v>2079280</v>
      </c>
      <c r="I22" s="91">
        <f t="shared" si="0"/>
        <v>2656314</v>
      </c>
    </row>
    <row r="23" spans="1:9" ht="17.25" customHeight="1" x14ac:dyDescent="0.55000000000000004">
      <c r="C23" s="73" t="s">
        <v>109</v>
      </c>
      <c r="D23" s="92">
        <v>28743</v>
      </c>
      <c r="E23" s="92">
        <v>534625</v>
      </c>
      <c r="F23" s="91">
        <v>563368</v>
      </c>
      <c r="G23" s="81"/>
      <c r="H23" s="76">
        <v>2022848</v>
      </c>
      <c r="I23" s="91">
        <f t="shared" si="0"/>
        <v>2586216</v>
      </c>
    </row>
    <row r="24" spans="1:9" ht="17.25" customHeight="1" x14ac:dyDescent="0.55000000000000004">
      <c r="C24" s="73" t="s">
        <v>124</v>
      </c>
      <c r="D24" s="91">
        <v>33797</v>
      </c>
      <c r="E24" s="92">
        <v>549070</v>
      </c>
      <c r="F24" s="91">
        <v>582867</v>
      </c>
      <c r="G24" s="20"/>
      <c r="H24" s="76">
        <v>1996007</v>
      </c>
      <c r="I24" s="91">
        <f t="shared" si="0"/>
        <v>2578874</v>
      </c>
    </row>
    <row r="25" spans="1:9" ht="17.25" customHeight="1" x14ac:dyDescent="0.55000000000000004">
      <c r="C25" s="73" t="s">
        <v>141</v>
      </c>
      <c r="D25" s="92">
        <v>38440</v>
      </c>
      <c r="E25" s="91">
        <v>551387</v>
      </c>
      <c r="F25" s="91">
        <f t="shared" ref="F25:F26" si="1">E25+D25</f>
        <v>589827</v>
      </c>
      <c r="G25" s="20"/>
      <c r="H25" s="76">
        <v>1946789</v>
      </c>
      <c r="I25" s="91">
        <f t="shared" si="0"/>
        <v>2536616</v>
      </c>
    </row>
    <row r="26" spans="1:9" ht="17.25" customHeight="1" x14ac:dyDescent="0.55000000000000004">
      <c r="C26" s="73" t="s">
        <v>149</v>
      </c>
      <c r="D26" s="80">
        <v>42292</v>
      </c>
      <c r="E26" s="80">
        <v>552158</v>
      </c>
      <c r="F26" s="81">
        <f t="shared" si="1"/>
        <v>594450</v>
      </c>
      <c r="G26" s="20"/>
      <c r="H26" s="76">
        <v>1910914</v>
      </c>
      <c r="I26" s="91">
        <f t="shared" si="0"/>
        <v>2505364</v>
      </c>
    </row>
    <row r="27" spans="1:9" ht="17.25" customHeight="1" x14ac:dyDescent="0.55000000000000004">
      <c r="C27" s="73" t="s">
        <v>151</v>
      </c>
      <c r="D27" s="92">
        <v>45984</v>
      </c>
      <c r="E27" s="92">
        <v>552995</v>
      </c>
      <c r="F27" s="91">
        <f>D27+E27</f>
        <v>598979</v>
      </c>
      <c r="G27" s="20"/>
      <c r="H27" s="76">
        <v>1862430</v>
      </c>
      <c r="I27" s="91">
        <f t="shared" si="0"/>
        <v>2461409</v>
      </c>
    </row>
    <row r="28" spans="1:9" ht="17.25" customHeight="1" x14ac:dyDescent="0.55000000000000004">
      <c r="C28" s="40" t="s">
        <v>160</v>
      </c>
      <c r="D28" s="92">
        <v>51880</v>
      </c>
      <c r="E28" s="92">
        <v>585108</v>
      </c>
      <c r="F28" s="81">
        <f>D28+E28</f>
        <v>636988</v>
      </c>
      <c r="G28" s="20"/>
      <c r="H28" s="76">
        <v>1776453</v>
      </c>
      <c r="I28" s="91">
        <f t="shared" si="0"/>
        <v>2413441</v>
      </c>
    </row>
    <row r="29" spans="1:9" ht="17.25" customHeight="1" x14ac:dyDescent="0.55000000000000004">
      <c r="C29" s="73" t="s">
        <v>162</v>
      </c>
      <c r="D29" s="81">
        <v>55979</v>
      </c>
      <c r="E29" s="92">
        <v>573694</v>
      </c>
      <c r="F29" s="81">
        <f>D29+E29</f>
        <v>629673</v>
      </c>
      <c r="G29" s="20"/>
      <c r="H29" s="76">
        <v>1759194</v>
      </c>
      <c r="I29" s="91">
        <f t="shared" si="0"/>
        <v>2388867</v>
      </c>
    </row>
    <row r="30" spans="1:9" ht="17.25" customHeight="1" x14ac:dyDescent="0.55000000000000004">
      <c r="C30" s="73" t="s">
        <v>168</v>
      </c>
      <c r="D30" s="92">
        <v>60672</v>
      </c>
      <c r="E30" s="92">
        <v>589458</v>
      </c>
      <c r="F30" s="91">
        <f>D30+E30</f>
        <v>650130</v>
      </c>
      <c r="G30" s="20"/>
      <c r="H30" s="76">
        <v>1726681</v>
      </c>
      <c r="I30" s="91">
        <f t="shared" si="0"/>
        <v>2376811</v>
      </c>
    </row>
    <row r="31" spans="1:9" ht="17.25" customHeight="1" x14ac:dyDescent="0.55000000000000004">
      <c r="C31" s="73" t="s">
        <v>169</v>
      </c>
      <c r="D31" s="92">
        <v>63304</v>
      </c>
      <c r="E31" s="92">
        <v>606113</v>
      </c>
      <c r="F31" s="91">
        <v>669417</v>
      </c>
      <c r="G31" s="20"/>
      <c r="H31" s="82">
        <v>1695061</v>
      </c>
      <c r="I31" s="183">
        <v>2364478</v>
      </c>
    </row>
    <row r="32" spans="1:9" ht="17.25" customHeight="1" thickBot="1" x14ac:dyDescent="0.6">
      <c r="A32"/>
      <c r="C32" s="269" t="s">
        <v>187</v>
      </c>
      <c r="D32" s="273">
        <v>67490</v>
      </c>
      <c r="E32" s="273">
        <v>611134</v>
      </c>
      <c r="F32" s="274">
        <v>678624</v>
      </c>
      <c r="G32" s="20"/>
      <c r="H32" s="275">
        <v>1684767</v>
      </c>
      <c r="I32" s="276">
        <v>2363391</v>
      </c>
    </row>
    <row r="33" spans="3:9" ht="15" customHeight="1" x14ac:dyDescent="0.55000000000000004">
      <c r="C33" s="407" t="s">
        <v>93</v>
      </c>
      <c r="D33" s="407"/>
      <c r="E33" s="407"/>
      <c r="F33" s="407"/>
      <c r="G33" s="407"/>
      <c r="H33" s="407"/>
      <c r="I33" s="407"/>
    </row>
    <row r="34" spans="3:9" ht="15" customHeight="1" x14ac:dyDescent="0.55000000000000004">
      <c r="C34" s="407" t="s">
        <v>94</v>
      </c>
      <c r="D34" s="407"/>
      <c r="E34" s="407"/>
      <c r="F34" s="407"/>
      <c r="G34" s="407"/>
      <c r="H34" s="407"/>
      <c r="I34" s="407"/>
    </row>
    <row r="35" spans="3:9" ht="15" customHeight="1" x14ac:dyDescent="0.55000000000000004">
      <c r="C35" s="408" t="s">
        <v>95</v>
      </c>
      <c r="D35" s="408"/>
      <c r="E35" s="408"/>
      <c r="F35" s="408"/>
      <c r="G35" s="408"/>
      <c r="H35" s="408"/>
      <c r="I35" s="408"/>
    </row>
    <row r="36" spans="3:9" ht="15" customHeight="1" x14ac:dyDescent="0.55000000000000004">
      <c r="C36" s="408" t="s">
        <v>106</v>
      </c>
      <c r="D36" s="408"/>
      <c r="E36" s="408"/>
      <c r="F36" s="408"/>
      <c r="G36" s="408"/>
      <c r="H36" s="408"/>
      <c r="I36" s="408"/>
    </row>
    <row r="37" spans="3:9" x14ac:dyDescent="0.55000000000000004">
      <c r="C37" s="392" t="s">
        <v>125</v>
      </c>
      <c r="D37" s="392"/>
      <c r="E37" s="392"/>
      <c r="F37" s="392"/>
      <c r="G37" s="392"/>
      <c r="H37" s="392"/>
      <c r="I37" s="392"/>
    </row>
    <row r="38" spans="3:9" x14ac:dyDescent="0.55000000000000004">
      <c r="C38" s="392" t="s">
        <v>176</v>
      </c>
      <c r="D38" s="392"/>
      <c r="E38" s="392"/>
      <c r="F38" s="392"/>
      <c r="G38" s="392"/>
      <c r="H38" s="392"/>
      <c r="I38" s="392"/>
    </row>
    <row r="39" spans="3:9" x14ac:dyDescent="0.55000000000000004">
      <c r="C39" s="351" t="s">
        <v>161</v>
      </c>
      <c r="D39" s="351"/>
      <c r="E39" s="351"/>
      <c r="F39" s="351"/>
      <c r="G39" s="351"/>
      <c r="H39" s="351"/>
      <c r="I39" s="351"/>
    </row>
    <row r="40" spans="3:9" x14ac:dyDescent="0.55000000000000004">
      <c r="C40" s="72" t="s">
        <v>163</v>
      </c>
      <c r="D40" s="39"/>
      <c r="E40" s="39"/>
      <c r="F40" s="39"/>
      <c r="G40" s="39"/>
      <c r="H40" s="39"/>
      <c r="I40" s="39"/>
    </row>
    <row r="41" spans="3:9" x14ac:dyDescent="0.55000000000000004">
      <c r="C41" s="225" t="s">
        <v>170</v>
      </c>
      <c r="D41"/>
      <c r="E41"/>
    </row>
    <row r="42" spans="3:9" x14ac:dyDescent="0.55000000000000004">
      <c r="C42" s="202" t="s">
        <v>188</v>
      </c>
      <c r="D42"/>
      <c r="E42"/>
    </row>
    <row r="43" spans="3:9" x14ac:dyDescent="0.55000000000000004">
      <c r="C43" s="109" t="s">
        <v>57</v>
      </c>
    </row>
    <row r="44" spans="3:9" x14ac:dyDescent="0.55000000000000004">
      <c r="C44" s="109" t="s">
        <v>166</v>
      </c>
    </row>
    <row r="45" spans="3:9" x14ac:dyDescent="0.55000000000000004">
      <c r="F45" s="66"/>
      <c r="I45" s="161"/>
    </row>
    <row r="46" spans="3:9" x14ac:dyDescent="0.55000000000000004">
      <c r="F46" s="298"/>
    </row>
  </sheetData>
  <mergeCells count="12">
    <mergeCell ref="C38:I38"/>
    <mergeCell ref="C39:I39"/>
    <mergeCell ref="C33:I33"/>
    <mergeCell ref="C34:I34"/>
    <mergeCell ref="C35:I35"/>
    <mergeCell ref="C36:I36"/>
    <mergeCell ref="C37:I37"/>
    <mergeCell ref="C3:I3"/>
    <mergeCell ref="C5:C6"/>
    <mergeCell ref="D5:F5"/>
    <mergeCell ref="H5:I5"/>
    <mergeCell ref="A1:C1"/>
  </mergeCells>
  <hyperlinks>
    <hyperlink ref="A1" location="Contents!A1" display="Contents" xr:uid="{00000000-0004-0000-1500-000000000000}"/>
  </hyperlinks>
  <pageMargins left="0.7" right="0.7" top="0.75" bottom="0.75" header="0.3" footer="0.3"/>
  <pageSetup paperSize="9" scale="74"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002060"/>
    <pageSetUpPr fitToPage="1"/>
  </sheetPr>
  <dimension ref="A1:I44"/>
  <sheetViews>
    <sheetView showGridLines="0" topLeftCell="A25" zoomScaleNormal="100" workbookViewId="0">
      <selection activeCell="D32" sqref="D32:I32"/>
    </sheetView>
  </sheetViews>
  <sheetFormatPr defaultColWidth="8.83984375" defaultRowHeight="14.4" x14ac:dyDescent="0.55000000000000004"/>
  <cols>
    <col min="1" max="2" width="1.68359375" style="12" customWidth="1"/>
    <col min="3" max="3" width="16.68359375" style="12" customWidth="1"/>
    <col min="4" max="6" width="18.68359375" style="12" customWidth="1"/>
    <col min="7" max="7" width="3.41796875" style="12" customWidth="1"/>
    <col min="8" max="9" width="18.68359375" style="12" customWidth="1"/>
    <col min="10" max="16384" width="8.83984375" style="12"/>
  </cols>
  <sheetData>
    <row r="1" spans="1:9" s="2" customFormat="1" ht="15" customHeight="1" x14ac:dyDescent="0.55000000000000004">
      <c r="A1" s="345" t="s">
        <v>32</v>
      </c>
      <c r="B1" s="345"/>
      <c r="C1" s="345"/>
    </row>
    <row r="2" spans="1:9" ht="15" customHeight="1" x14ac:dyDescent="0.55000000000000004"/>
    <row r="3" spans="1:9" ht="33" customHeight="1" x14ac:dyDescent="0.55000000000000004">
      <c r="C3" s="339" t="s">
        <v>84</v>
      </c>
      <c r="D3" s="339"/>
      <c r="E3" s="339"/>
      <c r="F3" s="339"/>
      <c r="G3" s="339"/>
      <c r="H3" s="339"/>
      <c r="I3" s="339"/>
    </row>
    <row r="4" spans="1:9" ht="6" customHeight="1" x14ac:dyDescent="0.55000000000000004">
      <c r="D4" s="20"/>
      <c r="E4" s="20"/>
      <c r="F4" s="20"/>
      <c r="G4" s="20"/>
      <c r="H4" s="20"/>
    </row>
    <row r="5" spans="1:9" ht="15" customHeight="1" x14ac:dyDescent="0.55000000000000004">
      <c r="C5" s="389" t="s">
        <v>34</v>
      </c>
      <c r="D5" s="373" t="s">
        <v>68</v>
      </c>
      <c r="E5" s="374"/>
      <c r="F5" s="374"/>
      <c r="G5" s="106"/>
      <c r="H5" s="374" t="s">
        <v>68</v>
      </c>
      <c r="I5" s="374"/>
    </row>
    <row r="6" spans="1:9" s="21" customFormat="1" ht="46" customHeight="1" x14ac:dyDescent="0.55000000000000004">
      <c r="C6" s="390"/>
      <c r="D6" s="162" t="s">
        <v>80</v>
      </c>
      <c r="E6" s="163" t="s">
        <v>81</v>
      </c>
      <c r="F6" s="136" t="s">
        <v>82</v>
      </c>
      <c r="G6" s="164"/>
      <c r="H6" s="151" t="s">
        <v>174</v>
      </c>
      <c r="I6" s="165" t="s">
        <v>83</v>
      </c>
    </row>
    <row r="7" spans="1:9" ht="17.25" customHeight="1" x14ac:dyDescent="0.55000000000000004">
      <c r="A7" s="3"/>
      <c r="B7" s="3"/>
      <c r="C7" s="154" t="s">
        <v>41</v>
      </c>
      <c r="D7" s="166">
        <v>0</v>
      </c>
      <c r="E7" s="155">
        <v>10038</v>
      </c>
      <c r="F7" s="156">
        <v>10038</v>
      </c>
      <c r="G7" s="81"/>
      <c r="H7" s="157">
        <v>553631</v>
      </c>
      <c r="I7" s="158">
        <v>563669</v>
      </c>
    </row>
    <row r="8" spans="1:9" ht="17.25" customHeight="1" x14ac:dyDescent="0.55000000000000004">
      <c r="A8" s="3"/>
      <c r="B8" s="3"/>
      <c r="C8" s="159" t="s">
        <v>43</v>
      </c>
      <c r="D8" s="92">
        <v>0</v>
      </c>
      <c r="E8" s="80">
        <v>9290</v>
      </c>
      <c r="F8" s="91">
        <v>9290</v>
      </c>
      <c r="G8" s="81"/>
      <c r="H8" s="76">
        <v>559271</v>
      </c>
      <c r="I8" s="91">
        <v>568561</v>
      </c>
    </row>
    <row r="9" spans="1:9" ht="17.25" customHeight="1" x14ac:dyDescent="0.55000000000000004">
      <c r="A9" s="3"/>
      <c r="B9" s="3"/>
      <c r="C9" s="159" t="s">
        <v>45</v>
      </c>
      <c r="D9" s="92">
        <v>0</v>
      </c>
      <c r="E9" s="80">
        <v>10109</v>
      </c>
      <c r="F9" s="91">
        <v>10109</v>
      </c>
      <c r="G9" s="81"/>
      <c r="H9" s="76">
        <v>536022</v>
      </c>
      <c r="I9" s="91">
        <v>546131</v>
      </c>
    </row>
    <row r="10" spans="1:9" ht="17.25" customHeight="1" x14ac:dyDescent="0.55000000000000004">
      <c r="A10" s="3"/>
      <c r="B10" s="3"/>
      <c r="C10" s="159" t="s">
        <v>47</v>
      </c>
      <c r="D10" s="92">
        <v>0</v>
      </c>
      <c r="E10" s="80">
        <v>10603</v>
      </c>
      <c r="F10" s="91">
        <v>10603</v>
      </c>
      <c r="G10" s="81"/>
      <c r="H10" s="76">
        <v>507974</v>
      </c>
      <c r="I10" s="91">
        <v>518577</v>
      </c>
    </row>
    <row r="11" spans="1:9" ht="17.25" customHeight="1" x14ac:dyDescent="0.55000000000000004">
      <c r="A11" s="3"/>
      <c r="B11" s="3"/>
      <c r="C11" s="159" t="s">
        <v>48</v>
      </c>
      <c r="D11" s="92">
        <v>0</v>
      </c>
      <c r="E11" s="80">
        <v>10778</v>
      </c>
      <c r="F11" s="91">
        <v>10778</v>
      </c>
      <c r="G11" s="81"/>
      <c r="H11" s="76">
        <v>488142</v>
      </c>
      <c r="I11" s="91">
        <v>498920</v>
      </c>
    </row>
    <row r="12" spans="1:9" ht="17.25" customHeight="1" x14ac:dyDescent="0.55000000000000004">
      <c r="A12" s="3"/>
      <c r="B12" s="3"/>
      <c r="C12" s="35" t="s">
        <v>91</v>
      </c>
      <c r="D12" s="92">
        <v>0</v>
      </c>
      <c r="E12" s="80">
        <v>10535</v>
      </c>
      <c r="F12" s="91">
        <v>10535</v>
      </c>
      <c r="G12" s="81"/>
      <c r="H12" s="76">
        <v>482251</v>
      </c>
      <c r="I12" s="91">
        <v>492786</v>
      </c>
    </row>
    <row r="13" spans="1:9" ht="17.25" customHeight="1" x14ac:dyDescent="0.55000000000000004">
      <c r="A13" s="3"/>
      <c r="B13" s="3"/>
      <c r="C13" s="35" t="s">
        <v>49</v>
      </c>
      <c r="D13" s="92">
        <v>0</v>
      </c>
      <c r="E13" s="80">
        <v>10530</v>
      </c>
      <c r="F13" s="91">
        <v>10530</v>
      </c>
      <c r="G13" s="81"/>
      <c r="H13" s="76">
        <v>480223</v>
      </c>
      <c r="I13" s="91">
        <v>490753</v>
      </c>
    </row>
    <row r="14" spans="1:9" ht="17.25" customHeight="1" x14ac:dyDescent="0.55000000000000004">
      <c r="A14" s="3"/>
      <c r="B14" s="3"/>
      <c r="C14" s="35" t="s">
        <v>50</v>
      </c>
      <c r="D14" s="92">
        <v>0</v>
      </c>
      <c r="E14" s="80">
        <v>10078</v>
      </c>
      <c r="F14" s="91">
        <v>10078</v>
      </c>
      <c r="G14" s="81"/>
      <c r="H14" s="76">
        <v>484537</v>
      </c>
      <c r="I14" s="91">
        <v>494615</v>
      </c>
    </row>
    <row r="15" spans="1:9" ht="17.25" customHeight="1" x14ac:dyDescent="0.55000000000000004">
      <c r="A15" s="3"/>
      <c r="B15" s="3"/>
      <c r="C15" s="35" t="s">
        <v>51</v>
      </c>
      <c r="D15" s="92">
        <v>0</v>
      </c>
      <c r="E15" s="28">
        <v>13224</v>
      </c>
      <c r="F15" s="30">
        <v>13224</v>
      </c>
      <c r="G15" s="29"/>
      <c r="H15" s="15">
        <v>491553</v>
      </c>
      <c r="I15" s="91">
        <v>504777</v>
      </c>
    </row>
    <row r="16" spans="1:9" ht="17.25" customHeight="1" x14ac:dyDescent="0.55000000000000004">
      <c r="A16" s="3"/>
      <c r="B16" s="3"/>
      <c r="C16" s="35" t="s">
        <v>52</v>
      </c>
      <c r="D16" s="92">
        <v>27</v>
      </c>
      <c r="E16" s="28">
        <v>15089</v>
      </c>
      <c r="F16" s="30">
        <v>15116</v>
      </c>
      <c r="G16" s="29"/>
      <c r="H16" s="15">
        <v>487946</v>
      </c>
      <c r="I16" s="91">
        <v>503062</v>
      </c>
    </row>
    <row r="17" spans="1:9" ht="17.25" customHeight="1" x14ac:dyDescent="0.55000000000000004">
      <c r="A17" s="3"/>
      <c r="B17" s="3"/>
      <c r="C17" s="35" t="s">
        <v>92</v>
      </c>
      <c r="D17" s="92">
        <v>95</v>
      </c>
      <c r="E17" s="28">
        <v>18587</v>
      </c>
      <c r="F17" s="30">
        <v>18682</v>
      </c>
      <c r="G17" s="29"/>
      <c r="H17" s="15">
        <v>472710</v>
      </c>
      <c r="I17" s="91">
        <v>491392</v>
      </c>
    </row>
    <row r="18" spans="1:9" ht="17.25" customHeight="1" x14ac:dyDescent="0.55000000000000004">
      <c r="A18" s="3"/>
      <c r="B18" s="3"/>
      <c r="C18" s="35" t="s">
        <v>53</v>
      </c>
      <c r="D18" s="92">
        <v>227</v>
      </c>
      <c r="E18" s="80">
        <v>20742</v>
      </c>
      <c r="F18" s="91">
        <v>20969</v>
      </c>
      <c r="G18" s="81"/>
      <c r="H18" s="76">
        <v>464729</v>
      </c>
      <c r="I18" s="91">
        <v>485698</v>
      </c>
    </row>
    <row r="19" spans="1:9" ht="17.25" customHeight="1" x14ac:dyDescent="0.55000000000000004">
      <c r="A19" s="3"/>
      <c r="B19" s="3"/>
      <c r="C19" s="35" t="s">
        <v>54</v>
      </c>
      <c r="D19" s="92">
        <v>438</v>
      </c>
      <c r="E19" s="80">
        <v>28498</v>
      </c>
      <c r="F19" s="91">
        <v>28936</v>
      </c>
      <c r="G19" s="81"/>
      <c r="H19" s="76">
        <v>452597</v>
      </c>
      <c r="I19" s="91">
        <v>481533</v>
      </c>
    </row>
    <row r="20" spans="1:9" ht="17.25" customHeight="1" x14ac:dyDescent="0.55000000000000004">
      <c r="A20" s="3"/>
      <c r="B20" s="3"/>
      <c r="C20" s="73" t="s">
        <v>55</v>
      </c>
      <c r="D20" s="92">
        <v>732</v>
      </c>
      <c r="E20" s="80">
        <v>36622</v>
      </c>
      <c r="F20" s="91">
        <v>37354</v>
      </c>
      <c r="G20" s="81"/>
      <c r="H20" s="76">
        <v>433714</v>
      </c>
      <c r="I20" s="91">
        <v>471068</v>
      </c>
    </row>
    <row r="21" spans="1:9" ht="17.25" customHeight="1" x14ac:dyDescent="0.55000000000000004">
      <c r="A21" s="3"/>
      <c r="B21" s="3"/>
      <c r="C21" s="73" t="s">
        <v>96</v>
      </c>
      <c r="D21" s="92">
        <v>928</v>
      </c>
      <c r="E21" s="92">
        <v>43416</v>
      </c>
      <c r="F21" s="91">
        <v>44344</v>
      </c>
      <c r="G21" s="81"/>
      <c r="H21" s="76">
        <v>420271</v>
      </c>
      <c r="I21" s="91">
        <f t="shared" ref="I21:I28" si="0">F21+H21</f>
        <v>464615</v>
      </c>
    </row>
    <row r="22" spans="1:9" ht="17.25" customHeight="1" x14ac:dyDescent="0.55000000000000004">
      <c r="C22" s="40" t="s">
        <v>103</v>
      </c>
      <c r="D22" s="92">
        <v>1134</v>
      </c>
      <c r="E22" s="92">
        <v>47130</v>
      </c>
      <c r="F22" s="91">
        <v>48264</v>
      </c>
      <c r="G22" s="81"/>
      <c r="H22" s="76">
        <v>420117</v>
      </c>
      <c r="I22" s="91">
        <f t="shared" si="0"/>
        <v>468381</v>
      </c>
    </row>
    <row r="23" spans="1:9" ht="17.25" customHeight="1" x14ac:dyDescent="0.55000000000000004">
      <c r="C23" s="73" t="s">
        <v>109</v>
      </c>
      <c r="D23" s="92">
        <v>1370</v>
      </c>
      <c r="E23" s="92">
        <v>46537</v>
      </c>
      <c r="F23" s="91">
        <v>47907</v>
      </c>
      <c r="G23" s="81"/>
      <c r="H23" s="76">
        <v>417299</v>
      </c>
      <c r="I23" s="91">
        <f t="shared" si="0"/>
        <v>465206</v>
      </c>
    </row>
    <row r="24" spans="1:9" ht="17.25" customHeight="1" x14ac:dyDescent="0.55000000000000004">
      <c r="C24" s="73" t="s">
        <v>124</v>
      </c>
      <c r="D24" s="80">
        <v>1545</v>
      </c>
      <c r="E24" s="80">
        <v>50314</v>
      </c>
      <c r="F24" s="91">
        <v>51859</v>
      </c>
      <c r="G24" s="81"/>
      <c r="H24" s="76">
        <v>406541</v>
      </c>
      <c r="I24" s="91">
        <f t="shared" si="0"/>
        <v>458400</v>
      </c>
    </row>
    <row r="25" spans="1:9" ht="17.25" customHeight="1" x14ac:dyDescent="0.55000000000000004">
      <c r="C25" s="73" t="s">
        <v>141</v>
      </c>
      <c r="D25" s="80">
        <v>1768</v>
      </c>
      <c r="E25" s="80">
        <v>54295</v>
      </c>
      <c r="F25" s="91">
        <f t="shared" ref="F25:F27" si="1">E25+D25</f>
        <v>56063</v>
      </c>
      <c r="G25" s="81"/>
      <c r="H25" s="76">
        <v>397035</v>
      </c>
      <c r="I25" s="91">
        <f t="shared" si="0"/>
        <v>453098</v>
      </c>
    </row>
    <row r="26" spans="1:9" ht="17.25" customHeight="1" x14ac:dyDescent="0.55000000000000004">
      <c r="C26" s="73" t="s">
        <v>149</v>
      </c>
      <c r="D26" s="80">
        <v>2021</v>
      </c>
      <c r="E26" s="80">
        <v>53702</v>
      </c>
      <c r="F26" s="81">
        <f t="shared" si="1"/>
        <v>55723</v>
      </c>
      <c r="G26" s="81"/>
      <c r="H26" s="76">
        <v>382946</v>
      </c>
      <c r="I26" s="91">
        <f t="shared" si="0"/>
        <v>438669</v>
      </c>
    </row>
    <row r="27" spans="1:9" ht="17.25" customHeight="1" x14ac:dyDescent="0.55000000000000004">
      <c r="C27" s="40" t="s">
        <v>151</v>
      </c>
      <c r="D27" s="92">
        <v>2096</v>
      </c>
      <c r="E27" s="92">
        <v>52906</v>
      </c>
      <c r="F27" s="91">
        <f t="shared" si="1"/>
        <v>55002</v>
      </c>
      <c r="G27" s="81"/>
      <c r="H27" s="76">
        <v>375435</v>
      </c>
      <c r="I27" s="91">
        <f t="shared" si="0"/>
        <v>430437</v>
      </c>
    </row>
    <row r="28" spans="1:9" ht="17.25" customHeight="1" x14ac:dyDescent="0.55000000000000004">
      <c r="C28" s="40" t="s">
        <v>160</v>
      </c>
      <c r="D28" s="92">
        <v>2334</v>
      </c>
      <c r="E28" s="92">
        <v>59889</v>
      </c>
      <c r="F28" s="91">
        <f>D28+E28</f>
        <v>62223</v>
      </c>
      <c r="G28" s="81"/>
      <c r="H28" s="76">
        <v>353981</v>
      </c>
      <c r="I28" s="91">
        <f t="shared" si="0"/>
        <v>416204</v>
      </c>
    </row>
    <row r="29" spans="1:9" ht="17.25" customHeight="1" x14ac:dyDescent="0.55000000000000004">
      <c r="C29" s="40" t="s">
        <v>162</v>
      </c>
      <c r="D29" s="92">
        <v>2433</v>
      </c>
      <c r="E29" s="92">
        <v>60193</v>
      </c>
      <c r="F29" s="91">
        <f>D29+E29</f>
        <v>62626</v>
      </c>
      <c r="G29" s="81"/>
      <c r="H29" s="76">
        <v>347030</v>
      </c>
      <c r="I29" s="91">
        <f>F29+H29</f>
        <v>409656</v>
      </c>
    </row>
    <row r="30" spans="1:9" ht="17.25" customHeight="1" x14ac:dyDescent="0.55000000000000004">
      <c r="C30" s="73" t="s">
        <v>168</v>
      </c>
      <c r="D30" s="92">
        <v>2896</v>
      </c>
      <c r="E30" s="92">
        <v>66109</v>
      </c>
      <c r="F30" s="91">
        <f>D30+E30</f>
        <v>69005</v>
      </c>
      <c r="G30" s="81"/>
      <c r="H30" s="76">
        <v>333247</v>
      </c>
      <c r="I30" s="91">
        <f>F30+H30</f>
        <v>402252</v>
      </c>
    </row>
    <row r="31" spans="1:9" ht="17.25" customHeight="1" x14ac:dyDescent="0.55000000000000004">
      <c r="C31" s="73" t="s">
        <v>169</v>
      </c>
      <c r="D31" s="92">
        <v>3128</v>
      </c>
      <c r="E31" s="92">
        <v>69824</v>
      </c>
      <c r="F31" s="91">
        <v>72952</v>
      </c>
      <c r="G31" s="81"/>
      <c r="H31" s="82">
        <v>326669</v>
      </c>
      <c r="I31" s="91">
        <f>F31+H31</f>
        <v>399621</v>
      </c>
    </row>
    <row r="32" spans="1:9" ht="17.25" customHeight="1" thickBot="1" x14ac:dyDescent="0.6">
      <c r="C32" s="269" t="s">
        <v>187</v>
      </c>
      <c r="D32" s="273">
        <v>3497</v>
      </c>
      <c r="E32" s="273">
        <v>75817</v>
      </c>
      <c r="F32" s="277">
        <v>79314</v>
      </c>
      <c r="G32" s="81"/>
      <c r="H32" s="275">
        <v>321563</v>
      </c>
      <c r="I32" s="277">
        <v>400877</v>
      </c>
    </row>
    <row r="33" spans="3:9" ht="15" customHeight="1" x14ac:dyDescent="0.55000000000000004">
      <c r="C33" s="407" t="s">
        <v>93</v>
      </c>
      <c r="D33" s="407"/>
      <c r="E33" s="407"/>
      <c r="F33" s="407"/>
      <c r="G33" s="407"/>
      <c r="H33" s="407"/>
      <c r="I33" s="407"/>
    </row>
    <row r="34" spans="3:9" ht="15" customHeight="1" x14ac:dyDescent="0.55000000000000004">
      <c r="C34" s="407" t="s">
        <v>94</v>
      </c>
      <c r="D34" s="407"/>
      <c r="E34" s="407"/>
      <c r="F34" s="407"/>
      <c r="G34" s="407"/>
      <c r="H34" s="407"/>
      <c r="I34" s="407"/>
    </row>
    <row r="35" spans="3:9" ht="15" customHeight="1" x14ac:dyDescent="0.55000000000000004">
      <c r="C35" s="408" t="s">
        <v>95</v>
      </c>
      <c r="D35" s="408"/>
      <c r="E35" s="408"/>
      <c r="F35" s="408"/>
      <c r="G35" s="408"/>
      <c r="H35" s="408"/>
      <c r="I35" s="408"/>
    </row>
    <row r="36" spans="3:9" x14ac:dyDescent="0.55000000000000004">
      <c r="C36" s="408" t="s">
        <v>106</v>
      </c>
      <c r="D36" s="408"/>
      <c r="E36" s="408"/>
      <c r="F36" s="408"/>
      <c r="G36" s="408"/>
      <c r="H36" s="408"/>
      <c r="I36" s="408"/>
    </row>
    <row r="37" spans="3:9" x14ac:dyDescent="0.55000000000000004">
      <c r="C37" s="392" t="s">
        <v>125</v>
      </c>
      <c r="D37" s="392"/>
      <c r="E37" s="392"/>
      <c r="F37" s="392"/>
      <c r="G37" s="392"/>
      <c r="H37" s="392"/>
      <c r="I37" s="392"/>
    </row>
    <row r="38" spans="3:9" x14ac:dyDescent="0.55000000000000004">
      <c r="C38" s="392" t="s">
        <v>176</v>
      </c>
      <c r="D38" s="392"/>
      <c r="E38" s="392"/>
      <c r="F38" s="392"/>
      <c r="G38" s="392"/>
      <c r="H38" s="392"/>
      <c r="I38" s="392"/>
    </row>
    <row r="39" spans="3:9" x14ac:dyDescent="0.55000000000000004">
      <c r="C39" s="351" t="s">
        <v>161</v>
      </c>
      <c r="D39" s="351"/>
      <c r="E39" s="351"/>
      <c r="F39" s="351"/>
      <c r="G39" s="351"/>
      <c r="H39" s="351"/>
      <c r="I39" s="351"/>
    </row>
    <row r="40" spans="3:9" x14ac:dyDescent="0.55000000000000004">
      <c r="C40" s="72" t="s">
        <v>163</v>
      </c>
    </row>
    <row r="41" spans="3:9" x14ac:dyDescent="0.55000000000000004">
      <c r="C41" s="33" t="s">
        <v>170</v>
      </c>
    </row>
    <row r="42" spans="3:9" x14ac:dyDescent="0.55000000000000004">
      <c r="C42" s="202" t="s">
        <v>188</v>
      </c>
      <c r="D42"/>
    </row>
    <row r="43" spans="3:9" x14ac:dyDescent="0.55000000000000004">
      <c r="C43" s="109" t="s">
        <v>57</v>
      </c>
    </row>
    <row r="44" spans="3:9" x14ac:dyDescent="0.55000000000000004">
      <c r="C44" s="109" t="s">
        <v>166</v>
      </c>
    </row>
  </sheetData>
  <mergeCells count="12">
    <mergeCell ref="C38:I38"/>
    <mergeCell ref="C39:I39"/>
    <mergeCell ref="C33:I33"/>
    <mergeCell ref="C34:I34"/>
    <mergeCell ref="C35:I35"/>
    <mergeCell ref="C36:I36"/>
    <mergeCell ref="C37:I37"/>
    <mergeCell ref="C3:I3"/>
    <mergeCell ref="C5:C6"/>
    <mergeCell ref="D5:F5"/>
    <mergeCell ref="H5:I5"/>
    <mergeCell ref="A1:C1"/>
  </mergeCells>
  <hyperlinks>
    <hyperlink ref="A1" location="Contents!A1" display="Contents" xr:uid="{00000000-0004-0000-1600-000000000000}"/>
  </hyperlinks>
  <pageMargins left="0.7" right="0.7" top="0.75" bottom="0.75" header="0.3" footer="0.3"/>
  <pageSetup paperSize="9" scale="75"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002060"/>
    <pageSetUpPr fitToPage="1"/>
  </sheetPr>
  <dimension ref="A1:I44"/>
  <sheetViews>
    <sheetView showGridLines="0" topLeftCell="A19" zoomScaleNormal="100" workbookViewId="0">
      <selection activeCell="D32" sqref="D32"/>
    </sheetView>
  </sheetViews>
  <sheetFormatPr defaultColWidth="8.83984375" defaultRowHeight="14.4" x14ac:dyDescent="0.55000000000000004"/>
  <cols>
    <col min="1" max="2" width="1.68359375" style="12" customWidth="1"/>
    <col min="3" max="3" width="16.68359375" style="12" customWidth="1"/>
    <col min="4" max="6" width="18.68359375" style="12" customWidth="1"/>
    <col min="7" max="7" width="3.68359375" style="12" customWidth="1"/>
    <col min="8" max="9" width="18.68359375" style="12" customWidth="1"/>
    <col min="10" max="16384" width="8.83984375" style="12"/>
  </cols>
  <sheetData>
    <row r="1" spans="1:9" s="2" customFormat="1" ht="15" customHeight="1" x14ac:dyDescent="0.55000000000000004">
      <c r="A1" s="345" t="s">
        <v>32</v>
      </c>
      <c r="B1" s="345"/>
      <c r="C1" s="345"/>
    </row>
    <row r="2" spans="1:9" ht="15" customHeight="1" x14ac:dyDescent="0.55000000000000004"/>
    <row r="3" spans="1:9" ht="33" customHeight="1" x14ac:dyDescent="0.55000000000000004">
      <c r="C3" s="339" t="s">
        <v>85</v>
      </c>
      <c r="D3" s="339"/>
      <c r="E3" s="339"/>
      <c r="F3" s="339"/>
      <c r="G3" s="339"/>
      <c r="H3" s="339"/>
      <c r="I3" s="339"/>
    </row>
    <row r="4" spans="1:9" ht="6" customHeight="1" x14ac:dyDescent="0.55000000000000004">
      <c r="D4" s="20"/>
      <c r="E4" s="20"/>
      <c r="F4" s="20"/>
      <c r="G4" s="20"/>
      <c r="H4" s="20"/>
    </row>
    <row r="5" spans="1:9" ht="15" customHeight="1" x14ac:dyDescent="0.55000000000000004">
      <c r="C5" s="389" t="s">
        <v>34</v>
      </c>
      <c r="D5" s="373" t="s">
        <v>69</v>
      </c>
      <c r="E5" s="374"/>
      <c r="F5" s="374"/>
      <c r="G5" s="20"/>
      <c r="H5" s="374" t="s">
        <v>69</v>
      </c>
      <c r="I5" s="374"/>
    </row>
    <row r="6" spans="1:9" s="21" customFormat="1" ht="46" customHeight="1" x14ac:dyDescent="0.55000000000000004">
      <c r="C6" s="390"/>
      <c r="D6" s="162" t="s">
        <v>80</v>
      </c>
      <c r="E6" s="163" t="s">
        <v>81</v>
      </c>
      <c r="F6" s="136" t="s">
        <v>82</v>
      </c>
      <c r="G6" s="164"/>
      <c r="H6" s="151" t="s">
        <v>174</v>
      </c>
      <c r="I6" s="165" t="s">
        <v>83</v>
      </c>
    </row>
    <row r="7" spans="1:9" ht="17.25" customHeight="1" x14ac:dyDescent="0.55000000000000004">
      <c r="A7" s="3"/>
      <c r="B7" s="3"/>
      <c r="C7" s="154" t="s">
        <v>41</v>
      </c>
      <c r="D7" s="166">
        <v>0</v>
      </c>
      <c r="E7" s="155">
        <v>354969</v>
      </c>
      <c r="F7" s="81">
        <v>354969</v>
      </c>
      <c r="G7" s="81"/>
      <c r="H7" s="157">
        <v>1771055</v>
      </c>
      <c r="I7" s="158">
        <v>2126024</v>
      </c>
    </row>
    <row r="8" spans="1:9" ht="17.25" customHeight="1" x14ac:dyDescent="0.55000000000000004">
      <c r="A8" s="3"/>
      <c r="B8" s="3"/>
      <c r="C8" s="159" t="s">
        <v>43</v>
      </c>
      <c r="D8" s="92">
        <v>0</v>
      </c>
      <c r="E8" s="81">
        <v>444943</v>
      </c>
      <c r="F8" s="91">
        <v>444943</v>
      </c>
      <c r="G8" s="81"/>
      <c r="H8" s="76">
        <v>1864295</v>
      </c>
      <c r="I8" s="91">
        <v>2309238</v>
      </c>
    </row>
    <row r="9" spans="1:9" ht="17.25" customHeight="1" x14ac:dyDescent="0.55000000000000004">
      <c r="A9" s="3"/>
      <c r="B9" s="3"/>
      <c r="C9" s="159" t="s">
        <v>45</v>
      </c>
      <c r="D9" s="92">
        <v>0</v>
      </c>
      <c r="E9" s="81">
        <v>500960</v>
      </c>
      <c r="F9" s="91">
        <v>500960</v>
      </c>
      <c r="G9" s="81"/>
      <c r="H9" s="76">
        <v>1832983</v>
      </c>
      <c r="I9" s="91">
        <v>2333943</v>
      </c>
    </row>
    <row r="10" spans="1:9" ht="17.25" customHeight="1" x14ac:dyDescent="0.55000000000000004">
      <c r="A10" s="3"/>
      <c r="B10" s="3"/>
      <c r="C10" s="159" t="s">
        <v>47</v>
      </c>
      <c r="D10" s="92">
        <v>0</v>
      </c>
      <c r="E10" s="81">
        <v>509436</v>
      </c>
      <c r="F10" s="91">
        <v>509436</v>
      </c>
      <c r="G10" s="81"/>
      <c r="H10" s="76">
        <v>1790147</v>
      </c>
      <c r="I10" s="91">
        <v>2299583</v>
      </c>
    </row>
    <row r="11" spans="1:9" ht="17.25" customHeight="1" x14ac:dyDescent="0.55000000000000004">
      <c r="A11" s="3"/>
      <c r="B11" s="3"/>
      <c r="C11" s="159" t="s">
        <v>48</v>
      </c>
      <c r="D11" s="92">
        <v>946</v>
      </c>
      <c r="E11" s="81">
        <v>496810</v>
      </c>
      <c r="F11" s="91">
        <v>497756</v>
      </c>
      <c r="G11" s="81"/>
      <c r="H11" s="76">
        <v>1819499</v>
      </c>
      <c r="I11" s="91">
        <v>2317255</v>
      </c>
    </row>
    <row r="12" spans="1:9" ht="17.25" customHeight="1" x14ac:dyDescent="0.55000000000000004">
      <c r="A12" s="3"/>
      <c r="B12" s="3"/>
      <c r="C12" s="35" t="s">
        <v>91</v>
      </c>
      <c r="D12" s="92">
        <v>3536</v>
      </c>
      <c r="E12" s="81">
        <v>515107</v>
      </c>
      <c r="F12" s="91">
        <v>518643</v>
      </c>
      <c r="G12" s="81"/>
      <c r="H12" s="76">
        <v>1824847</v>
      </c>
      <c r="I12" s="91">
        <v>2343490</v>
      </c>
    </row>
    <row r="13" spans="1:9" ht="17.25" customHeight="1" x14ac:dyDescent="0.55000000000000004">
      <c r="A13" s="3"/>
      <c r="B13" s="3"/>
      <c r="C13" s="35" t="s">
        <v>49</v>
      </c>
      <c r="D13" s="92">
        <v>4777</v>
      </c>
      <c r="E13" s="81">
        <v>471484</v>
      </c>
      <c r="F13" s="91">
        <v>476261</v>
      </c>
      <c r="G13" s="81"/>
      <c r="H13" s="76">
        <v>1782186</v>
      </c>
      <c r="I13" s="91">
        <v>2258447</v>
      </c>
    </row>
    <row r="14" spans="1:9" ht="17.25" customHeight="1" x14ac:dyDescent="0.55000000000000004">
      <c r="A14" s="3"/>
      <c r="B14" s="3"/>
      <c r="C14" s="35" t="s">
        <v>50</v>
      </c>
      <c r="D14" s="92">
        <v>6214</v>
      </c>
      <c r="E14" s="81">
        <v>477395</v>
      </c>
      <c r="F14" s="91">
        <v>483609</v>
      </c>
      <c r="G14" s="81"/>
      <c r="H14" s="76">
        <v>1763237</v>
      </c>
      <c r="I14" s="91">
        <v>2246846</v>
      </c>
    </row>
    <row r="15" spans="1:9" ht="17.25" customHeight="1" x14ac:dyDescent="0.55000000000000004">
      <c r="A15" s="3"/>
      <c r="B15" s="3"/>
      <c r="C15" s="35" t="s">
        <v>51</v>
      </c>
      <c r="D15" s="92">
        <v>7211</v>
      </c>
      <c r="E15" s="81">
        <v>494900</v>
      </c>
      <c r="F15" s="91">
        <v>502111</v>
      </c>
      <c r="G15" s="81"/>
      <c r="H15" s="76">
        <v>1712572</v>
      </c>
      <c r="I15" s="91">
        <v>2214683</v>
      </c>
    </row>
    <row r="16" spans="1:9" ht="17.25" customHeight="1" x14ac:dyDescent="0.55000000000000004">
      <c r="A16" s="3"/>
      <c r="B16" s="3"/>
      <c r="C16" s="35" t="s">
        <v>52</v>
      </c>
      <c r="D16" s="92">
        <v>7743</v>
      </c>
      <c r="E16" s="81">
        <v>498719</v>
      </c>
      <c r="F16" s="91">
        <v>506462</v>
      </c>
      <c r="G16" s="81"/>
      <c r="H16" s="76">
        <v>1709367</v>
      </c>
      <c r="I16" s="91">
        <v>2215829</v>
      </c>
    </row>
    <row r="17" spans="1:9" ht="17.25" customHeight="1" x14ac:dyDescent="0.55000000000000004">
      <c r="A17" s="3"/>
      <c r="B17" s="3"/>
      <c r="C17" s="35" t="s">
        <v>92</v>
      </c>
      <c r="D17" s="92">
        <v>8331</v>
      </c>
      <c r="E17" s="81">
        <v>509224</v>
      </c>
      <c r="F17" s="91">
        <v>517555</v>
      </c>
      <c r="G17" s="81"/>
      <c r="H17" s="76">
        <v>1696853</v>
      </c>
      <c r="I17" s="91">
        <v>2214408</v>
      </c>
    </row>
    <row r="18" spans="1:9" ht="17.25" customHeight="1" x14ac:dyDescent="0.55000000000000004">
      <c r="A18" s="3"/>
      <c r="B18" s="3"/>
      <c r="C18" s="35" t="s">
        <v>53</v>
      </c>
      <c r="D18" s="92">
        <v>9575</v>
      </c>
      <c r="E18" s="81">
        <v>507897</v>
      </c>
      <c r="F18" s="91">
        <v>517472</v>
      </c>
      <c r="G18" s="81"/>
      <c r="H18" s="76">
        <v>1709885</v>
      </c>
      <c r="I18" s="91">
        <v>2227357</v>
      </c>
    </row>
    <row r="19" spans="1:9" ht="17.25" customHeight="1" x14ac:dyDescent="0.55000000000000004">
      <c r="A19" s="3"/>
      <c r="B19" s="3"/>
      <c r="C19" s="35" t="s">
        <v>54</v>
      </c>
      <c r="D19" s="92">
        <v>12023</v>
      </c>
      <c r="E19" s="81">
        <v>508808</v>
      </c>
      <c r="F19" s="91">
        <v>520831</v>
      </c>
      <c r="G19" s="81"/>
      <c r="H19" s="76">
        <v>1672772</v>
      </c>
      <c r="I19" s="91">
        <v>2193603</v>
      </c>
    </row>
    <row r="20" spans="1:9" ht="17.25" customHeight="1" x14ac:dyDescent="0.55000000000000004">
      <c r="A20" s="3"/>
      <c r="B20" s="3"/>
      <c r="C20" s="73" t="s">
        <v>55</v>
      </c>
      <c r="D20" s="92">
        <v>14914</v>
      </c>
      <c r="E20" s="81">
        <v>473677</v>
      </c>
      <c r="F20" s="91">
        <v>488591</v>
      </c>
      <c r="G20" s="81"/>
      <c r="H20" s="76">
        <v>1661303</v>
      </c>
      <c r="I20" s="91">
        <v>2149894</v>
      </c>
    </row>
    <row r="21" spans="1:9" ht="17.25" customHeight="1" x14ac:dyDescent="0.55000000000000004">
      <c r="A21" s="3"/>
      <c r="B21" s="3"/>
      <c r="C21" s="73" t="s">
        <v>96</v>
      </c>
      <c r="D21" s="92">
        <v>18140</v>
      </c>
      <c r="E21" s="91">
        <v>506830</v>
      </c>
      <c r="F21" s="91">
        <v>524970</v>
      </c>
      <c r="G21" s="81"/>
      <c r="H21" s="76">
        <v>1630752</v>
      </c>
      <c r="I21" s="91">
        <f t="shared" ref="I21:I30" si="0">H21+F21</f>
        <v>2155722</v>
      </c>
    </row>
    <row r="22" spans="1:9" ht="17.25" customHeight="1" x14ac:dyDescent="0.55000000000000004">
      <c r="C22" s="40" t="s">
        <v>103</v>
      </c>
      <c r="D22" s="92">
        <v>22466</v>
      </c>
      <c r="E22" s="92">
        <v>506304</v>
      </c>
      <c r="F22" s="81">
        <v>528770</v>
      </c>
      <c r="G22" s="81"/>
      <c r="H22" s="76">
        <v>1659163</v>
      </c>
      <c r="I22" s="91">
        <f t="shared" si="0"/>
        <v>2187933</v>
      </c>
    </row>
    <row r="23" spans="1:9" ht="17.25" customHeight="1" x14ac:dyDescent="0.55000000000000004">
      <c r="C23" s="73" t="s">
        <v>109</v>
      </c>
      <c r="D23" s="92">
        <v>27373</v>
      </c>
      <c r="E23" s="92">
        <v>488088</v>
      </c>
      <c r="F23" s="91">
        <v>515461</v>
      </c>
      <c r="G23" s="81"/>
      <c r="H23" s="76">
        <v>1605549</v>
      </c>
      <c r="I23" s="91">
        <f t="shared" si="0"/>
        <v>2121010</v>
      </c>
    </row>
    <row r="24" spans="1:9" ht="17.25" customHeight="1" x14ac:dyDescent="0.55000000000000004">
      <c r="C24" s="73" t="s">
        <v>124</v>
      </c>
      <c r="D24" s="81">
        <v>32252</v>
      </c>
      <c r="E24" s="92">
        <v>498756</v>
      </c>
      <c r="F24" s="91">
        <v>531008</v>
      </c>
      <c r="G24" s="81"/>
      <c r="H24" s="76">
        <v>1589466</v>
      </c>
      <c r="I24" s="91">
        <f t="shared" si="0"/>
        <v>2120474</v>
      </c>
    </row>
    <row r="25" spans="1:9" ht="17.25" customHeight="1" x14ac:dyDescent="0.55000000000000004">
      <c r="C25" s="73" t="s">
        <v>141</v>
      </c>
      <c r="D25" s="81">
        <v>36672</v>
      </c>
      <c r="E25" s="92">
        <v>497092</v>
      </c>
      <c r="F25" s="91">
        <f t="shared" ref="F25:F29" si="1">E25+D25</f>
        <v>533764</v>
      </c>
      <c r="G25" s="81"/>
      <c r="H25" s="76">
        <v>1549754</v>
      </c>
      <c r="I25" s="91">
        <f t="shared" si="0"/>
        <v>2083518</v>
      </c>
    </row>
    <row r="26" spans="1:9" ht="17.25" customHeight="1" x14ac:dyDescent="0.55000000000000004">
      <c r="C26" s="73" t="s">
        <v>149</v>
      </c>
      <c r="D26" s="80">
        <v>40271</v>
      </c>
      <c r="E26" s="80">
        <v>498456</v>
      </c>
      <c r="F26" s="81">
        <f t="shared" si="1"/>
        <v>538727</v>
      </c>
      <c r="G26" s="81"/>
      <c r="H26" s="76">
        <v>1527968</v>
      </c>
      <c r="I26" s="91">
        <f t="shared" si="0"/>
        <v>2066695</v>
      </c>
    </row>
    <row r="27" spans="1:9" ht="17.25" customHeight="1" x14ac:dyDescent="0.55000000000000004">
      <c r="C27" s="40" t="s">
        <v>151</v>
      </c>
      <c r="D27" s="92">
        <v>43888</v>
      </c>
      <c r="E27" s="92">
        <v>500089</v>
      </c>
      <c r="F27" s="81">
        <f t="shared" si="1"/>
        <v>543977</v>
      </c>
      <c r="G27" s="81"/>
      <c r="H27" s="76">
        <v>1486995</v>
      </c>
      <c r="I27" s="91">
        <f t="shared" si="0"/>
        <v>2030972</v>
      </c>
    </row>
    <row r="28" spans="1:9" ht="17.25" customHeight="1" x14ac:dyDescent="0.55000000000000004">
      <c r="C28" s="40" t="s">
        <v>160</v>
      </c>
      <c r="D28" s="92">
        <v>49546</v>
      </c>
      <c r="E28" s="92">
        <v>525219</v>
      </c>
      <c r="F28" s="81">
        <f t="shared" si="1"/>
        <v>574765</v>
      </c>
      <c r="G28" s="81"/>
      <c r="H28" s="76">
        <v>1422472</v>
      </c>
      <c r="I28" s="91">
        <f t="shared" si="0"/>
        <v>1997237</v>
      </c>
    </row>
    <row r="29" spans="1:9" ht="17.25" customHeight="1" x14ac:dyDescent="0.55000000000000004">
      <c r="C29" s="40" t="s">
        <v>162</v>
      </c>
      <c r="D29" s="92">
        <v>53546</v>
      </c>
      <c r="E29" s="92">
        <v>513501</v>
      </c>
      <c r="F29" s="91">
        <f t="shared" si="1"/>
        <v>567047</v>
      </c>
      <c r="G29" s="81"/>
      <c r="H29" s="76">
        <v>1412164</v>
      </c>
      <c r="I29" s="91">
        <f t="shared" si="0"/>
        <v>1979211</v>
      </c>
    </row>
    <row r="30" spans="1:9" ht="17.25" customHeight="1" x14ac:dyDescent="0.55000000000000004">
      <c r="C30" s="73" t="s">
        <v>168</v>
      </c>
      <c r="D30" s="92">
        <v>57776</v>
      </c>
      <c r="E30" s="92">
        <v>523349</v>
      </c>
      <c r="F30" s="91">
        <f>D30+E30</f>
        <v>581125</v>
      </c>
      <c r="G30" s="81"/>
      <c r="H30" s="76">
        <v>1393434</v>
      </c>
      <c r="I30" s="91">
        <f t="shared" si="0"/>
        <v>1974559</v>
      </c>
    </row>
    <row r="31" spans="1:9" ht="17.25" customHeight="1" x14ac:dyDescent="0.55000000000000004">
      <c r="C31" s="73" t="s">
        <v>169</v>
      </c>
      <c r="D31" s="92">
        <v>60176</v>
      </c>
      <c r="E31" s="92">
        <v>536289</v>
      </c>
      <c r="F31" s="91">
        <f>D31+E31</f>
        <v>596465</v>
      </c>
      <c r="G31" s="81"/>
      <c r="H31" s="82">
        <v>1368392</v>
      </c>
      <c r="I31" s="81">
        <f>F31+H31</f>
        <v>1964857</v>
      </c>
    </row>
    <row r="32" spans="1:9" ht="17.25" customHeight="1" thickBot="1" x14ac:dyDescent="0.6">
      <c r="C32" s="269" t="s">
        <v>187</v>
      </c>
      <c r="D32" s="273">
        <v>63993</v>
      </c>
      <c r="E32" s="273">
        <v>535317</v>
      </c>
      <c r="F32" s="277">
        <v>599310</v>
      </c>
      <c r="G32" s="81"/>
      <c r="H32" s="275">
        <v>1363204</v>
      </c>
      <c r="I32" s="277">
        <v>1962514</v>
      </c>
    </row>
    <row r="33" spans="3:9" ht="15" customHeight="1" x14ac:dyDescent="0.55000000000000004">
      <c r="C33" s="407" t="s">
        <v>93</v>
      </c>
      <c r="D33" s="407"/>
      <c r="E33" s="407"/>
      <c r="F33" s="407"/>
      <c r="G33" s="407"/>
      <c r="H33" s="407"/>
      <c r="I33" s="407"/>
    </row>
    <row r="34" spans="3:9" ht="15" customHeight="1" x14ac:dyDescent="0.55000000000000004">
      <c r="C34" s="407" t="s">
        <v>94</v>
      </c>
      <c r="D34" s="407"/>
      <c r="E34" s="407"/>
      <c r="F34" s="407"/>
      <c r="G34" s="407"/>
      <c r="H34" s="407"/>
      <c r="I34" s="407"/>
    </row>
    <row r="35" spans="3:9" ht="15" customHeight="1" x14ac:dyDescent="0.55000000000000004">
      <c r="C35" s="408" t="s">
        <v>95</v>
      </c>
      <c r="D35" s="408"/>
      <c r="E35" s="408"/>
      <c r="F35" s="408"/>
      <c r="G35" s="408"/>
      <c r="H35" s="408"/>
      <c r="I35" s="408"/>
    </row>
    <row r="36" spans="3:9" x14ac:dyDescent="0.55000000000000004">
      <c r="C36" s="408" t="s">
        <v>106</v>
      </c>
      <c r="D36" s="408"/>
      <c r="E36" s="408"/>
      <c r="F36" s="408"/>
      <c r="G36" s="408"/>
      <c r="H36" s="408"/>
      <c r="I36" s="408"/>
    </row>
    <row r="37" spans="3:9" x14ac:dyDescent="0.55000000000000004">
      <c r="C37" s="392" t="s">
        <v>125</v>
      </c>
      <c r="D37" s="392"/>
      <c r="E37" s="392"/>
      <c r="F37" s="392"/>
      <c r="G37" s="392"/>
      <c r="H37" s="392"/>
      <c r="I37" s="392"/>
    </row>
    <row r="38" spans="3:9" x14ac:dyDescent="0.55000000000000004">
      <c r="C38" s="392" t="s">
        <v>176</v>
      </c>
      <c r="D38" s="392"/>
      <c r="E38" s="392"/>
      <c r="F38" s="392"/>
      <c r="G38" s="392"/>
      <c r="H38" s="392"/>
      <c r="I38" s="392"/>
    </row>
    <row r="39" spans="3:9" x14ac:dyDescent="0.55000000000000004">
      <c r="C39" s="351" t="s">
        <v>161</v>
      </c>
      <c r="D39" s="351"/>
      <c r="E39" s="351"/>
      <c r="F39" s="351"/>
      <c r="G39" s="351"/>
      <c r="H39" s="351"/>
      <c r="I39" s="351"/>
    </row>
    <row r="40" spans="3:9" x14ac:dyDescent="0.55000000000000004">
      <c r="C40" s="72" t="s">
        <v>163</v>
      </c>
    </row>
    <row r="41" spans="3:9" x14ac:dyDescent="0.55000000000000004">
      <c r="C41" s="225" t="s">
        <v>170</v>
      </c>
      <c r="D41"/>
    </row>
    <row r="42" spans="3:9" x14ac:dyDescent="0.55000000000000004">
      <c r="C42" s="202" t="s">
        <v>188</v>
      </c>
      <c r="D42"/>
    </row>
    <row r="43" spans="3:9" x14ac:dyDescent="0.55000000000000004">
      <c r="C43" s="203" t="s">
        <v>57</v>
      </c>
      <c r="D43"/>
    </row>
    <row r="44" spans="3:9" x14ac:dyDescent="0.55000000000000004">
      <c r="C44" s="109" t="s">
        <v>166</v>
      </c>
    </row>
  </sheetData>
  <mergeCells count="12">
    <mergeCell ref="C38:I38"/>
    <mergeCell ref="C39:I39"/>
    <mergeCell ref="C33:I33"/>
    <mergeCell ref="C34:I34"/>
    <mergeCell ref="C35:I35"/>
    <mergeCell ref="C36:I36"/>
    <mergeCell ref="C37:I37"/>
    <mergeCell ref="C3:I3"/>
    <mergeCell ref="C5:C6"/>
    <mergeCell ref="D5:F5"/>
    <mergeCell ref="H5:I5"/>
    <mergeCell ref="A1:C1"/>
  </mergeCells>
  <hyperlinks>
    <hyperlink ref="A1" location="Contents!A1" display="Contents" xr:uid="{00000000-0004-0000-1700-000000000000}"/>
  </hyperlinks>
  <pageMargins left="0.7" right="0.7" top="0.75" bottom="0.75" header="0.3" footer="0.3"/>
  <pageSetup paperSize="9" scale="60"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002060"/>
    <pageSetUpPr fitToPage="1"/>
  </sheetPr>
  <dimension ref="A1:I26"/>
  <sheetViews>
    <sheetView showGridLines="0" zoomScaleNormal="100" workbookViewId="0">
      <selection activeCell="L20" sqref="L20"/>
    </sheetView>
  </sheetViews>
  <sheetFormatPr defaultColWidth="8.83984375" defaultRowHeight="14.4" x14ac:dyDescent="0.55000000000000004"/>
  <cols>
    <col min="1" max="2" width="1.68359375" style="12" customWidth="1"/>
    <col min="3" max="3" width="33.68359375" style="12" customWidth="1"/>
    <col min="4" max="6" width="18.68359375" style="12" customWidth="1"/>
    <col min="7" max="7" width="1.68359375" style="12" customWidth="1"/>
    <col min="8" max="9" width="18.68359375" style="12" customWidth="1"/>
    <col min="10" max="16384" width="8.83984375" style="12"/>
  </cols>
  <sheetData>
    <row r="1" spans="1:9" s="2" customFormat="1" ht="15" customHeight="1" x14ac:dyDescent="0.55000000000000004">
      <c r="A1" s="345" t="s">
        <v>32</v>
      </c>
      <c r="B1" s="345"/>
      <c r="C1" s="345"/>
    </row>
    <row r="2" spans="1:9" ht="15" customHeight="1" x14ac:dyDescent="0.55000000000000004"/>
    <row r="3" spans="1:9" ht="33" customHeight="1" x14ac:dyDescent="0.55000000000000004">
      <c r="C3" s="339" t="s">
        <v>135</v>
      </c>
      <c r="D3" s="339"/>
      <c r="E3" s="339"/>
      <c r="F3" s="339"/>
      <c r="G3" s="339"/>
      <c r="H3" s="339"/>
      <c r="I3" s="339"/>
    </row>
    <row r="4" spans="1:9" ht="6" customHeight="1" x14ac:dyDescent="0.55000000000000004">
      <c r="D4" s="20"/>
      <c r="E4" s="20"/>
      <c r="F4" s="20"/>
      <c r="G4" s="20"/>
      <c r="H4" s="20"/>
    </row>
    <row r="5" spans="1:9" ht="15" customHeight="1" x14ac:dyDescent="0.55000000000000004">
      <c r="C5" s="340" t="s">
        <v>126</v>
      </c>
      <c r="D5" s="373" t="s">
        <v>73</v>
      </c>
      <c r="E5" s="374"/>
      <c r="F5" s="374"/>
      <c r="G5" s="20"/>
      <c r="H5" s="374" t="s">
        <v>73</v>
      </c>
      <c r="I5" s="374"/>
    </row>
    <row r="6" spans="1:9" s="21" customFormat="1" ht="46" customHeight="1" x14ac:dyDescent="0.55000000000000004">
      <c r="C6" s="341"/>
      <c r="D6" s="162" t="s">
        <v>80</v>
      </c>
      <c r="E6" s="163" t="s">
        <v>81</v>
      </c>
      <c r="F6" s="136" t="s">
        <v>82</v>
      </c>
      <c r="G6" s="164"/>
      <c r="H6" s="151" t="s">
        <v>178</v>
      </c>
      <c r="I6" s="165" t="s">
        <v>83</v>
      </c>
    </row>
    <row r="7" spans="1:9" ht="17.25" customHeight="1" x14ac:dyDescent="0.55000000000000004">
      <c r="A7" s="3"/>
      <c r="B7" s="3"/>
      <c r="C7" s="36" t="s">
        <v>118</v>
      </c>
      <c r="D7" s="93">
        <v>901</v>
      </c>
      <c r="E7" s="94">
        <v>284053</v>
      </c>
      <c r="F7" s="95">
        <f>D7+E7</f>
        <v>284954</v>
      </c>
      <c r="G7" s="96"/>
      <c r="H7" s="97">
        <v>426339</v>
      </c>
      <c r="I7" s="98">
        <f>SUM(F7:H7)</f>
        <v>711293</v>
      </c>
    </row>
    <row r="8" spans="1:9" ht="17.25" customHeight="1" x14ac:dyDescent="0.55000000000000004">
      <c r="A8" s="3"/>
      <c r="B8" s="3"/>
      <c r="C8" s="36" t="s">
        <v>119</v>
      </c>
      <c r="D8" s="99">
        <v>789</v>
      </c>
      <c r="E8" s="99">
        <v>339899</v>
      </c>
      <c r="F8" s="99">
        <f>D8+E8</f>
        <v>340688</v>
      </c>
      <c r="G8" s="96"/>
      <c r="H8" s="185">
        <v>425485</v>
      </c>
      <c r="I8" s="96">
        <f>SUM(F8:H8)</f>
        <v>766173</v>
      </c>
    </row>
    <row r="9" spans="1:9" ht="17.25" customHeight="1" x14ac:dyDescent="0.55000000000000004">
      <c r="A9" s="3"/>
      <c r="B9" s="3"/>
      <c r="C9" s="36" t="s">
        <v>157</v>
      </c>
      <c r="D9" s="184">
        <v>1735</v>
      </c>
      <c r="E9" s="184">
        <v>421857</v>
      </c>
      <c r="F9" s="96">
        <f>D9+E9</f>
        <v>423592</v>
      </c>
      <c r="G9" s="96"/>
      <c r="H9" s="185">
        <v>493841</v>
      </c>
      <c r="I9" s="96">
        <f>SUM(F9,H9)</f>
        <v>917433</v>
      </c>
    </row>
    <row r="10" spans="1:9" ht="17.25" customHeight="1" thickBot="1" x14ac:dyDescent="0.6">
      <c r="A10" s="3"/>
      <c r="B10" s="3"/>
      <c r="C10" s="84" t="s">
        <v>184</v>
      </c>
      <c r="D10" s="273">
        <v>6868</v>
      </c>
      <c r="E10" s="273">
        <v>431089</v>
      </c>
      <c r="F10" s="291">
        <f>D10+E10</f>
        <v>437957</v>
      </c>
      <c r="G10" s="292"/>
      <c r="H10" s="275">
        <v>423930</v>
      </c>
      <c r="I10" s="291">
        <f>SUM(F10,H10)</f>
        <v>861887</v>
      </c>
    </row>
    <row r="11" spans="1:9" ht="15" customHeight="1" x14ac:dyDescent="0.55000000000000004">
      <c r="C11" s="350" t="s">
        <v>123</v>
      </c>
      <c r="D11" s="350"/>
      <c r="E11" s="350"/>
      <c r="F11" s="350"/>
      <c r="G11" s="350"/>
      <c r="H11" s="350"/>
      <c r="I11" s="350"/>
    </row>
    <row r="12" spans="1:9" ht="15" customHeight="1" x14ac:dyDescent="0.55000000000000004">
      <c r="C12" s="350"/>
      <c r="D12" s="350"/>
      <c r="E12" s="350"/>
      <c r="F12" s="350"/>
      <c r="G12" s="350"/>
      <c r="H12" s="350"/>
      <c r="I12" s="350"/>
    </row>
    <row r="13" spans="1:9" ht="15" customHeight="1" x14ac:dyDescent="0.55000000000000004">
      <c r="C13" s="350" t="s">
        <v>212</v>
      </c>
      <c r="D13" s="350"/>
      <c r="E13" s="350"/>
      <c r="F13" s="350"/>
      <c r="G13" s="350"/>
      <c r="H13" s="350"/>
      <c r="I13" s="350"/>
    </row>
    <row r="14" spans="1:9" ht="15" customHeight="1" x14ac:dyDescent="0.55000000000000004">
      <c r="C14" s="350"/>
      <c r="D14" s="350"/>
      <c r="E14" s="350"/>
      <c r="F14" s="350"/>
      <c r="G14" s="350"/>
      <c r="H14" s="350"/>
      <c r="I14" s="350"/>
    </row>
    <row r="15" spans="1:9" ht="15" customHeight="1" x14ac:dyDescent="0.55000000000000004">
      <c r="C15" s="350" t="s">
        <v>210</v>
      </c>
      <c r="D15" s="350"/>
      <c r="E15" s="350"/>
      <c r="F15" s="350"/>
      <c r="G15" s="350"/>
      <c r="H15" s="350"/>
      <c r="I15" s="350"/>
    </row>
    <row r="16" spans="1:9" ht="15" customHeight="1" x14ac:dyDescent="0.55000000000000004">
      <c r="C16" s="350" t="s">
        <v>209</v>
      </c>
      <c r="D16" s="350"/>
      <c r="E16" s="350"/>
      <c r="F16" s="350"/>
      <c r="G16" s="350"/>
      <c r="H16" s="350"/>
      <c r="I16" s="350"/>
    </row>
    <row r="17" spans="3:9" ht="15" customHeight="1" x14ac:dyDescent="0.55000000000000004">
      <c r="C17" s="350" t="s">
        <v>164</v>
      </c>
      <c r="D17" s="350"/>
      <c r="E17" s="350"/>
      <c r="F17" s="350"/>
      <c r="G17" s="350"/>
      <c r="H17" s="350"/>
      <c r="I17" s="350"/>
    </row>
    <row r="18" spans="3:9" ht="15" customHeight="1" x14ac:dyDescent="0.55000000000000004">
      <c r="C18" s="33" t="s">
        <v>172</v>
      </c>
      <c r="D18" s="104"/>
      <c r="E18" s="104"/>
      <c r="F18" s="104"/>
      <c r="G18" s="2"/>
    </row>
    <row r="19" spans="3:9" x14ac:dyDescent="0.55000000000000004">
      <c r="C19" s="352" t="s">
        <v>213</v>
      </c>
      <c r="D19" s="352"/>
      <c r="E19" s="352"/>
      <c r="F19" s="352"/>
      <c r="G19" s="352"/>
      <c r="H19" s="352"/>
      <c r="I19" s="352"/>
    </row>
    <row r="20" spans="3:9" ht="15" customHeight="1" x14ac:dyDescent="0.55000000000000004">
      <c r="C20" s="109" t="s">
        <v>57</v>
      </c>
      <c r="D20" s="118"/>
      <c r="E20" s="118"/>
      <c r="F20" s="118"/>
      <c r="G20" s="118"/>
    </row>
    <row r="21" spans="3:9" ht="15" customHeight="1" x14ac:dyDescent="0.55000000000000004">
      <c r="C21" s="109" t="s">
        <v>166</v>
      </c>
      <c r="I21" s="83"/>
    </row>
    <row r="22" spans="3:9" x14ac:dyDescent="0.55000000000000004">
      <c r="C22" s="109"/>
    </row>
    <row r="23" spans="3:9" ht="14.5" customHeight="1" x14ac:dyDescent="0.55000000000000004">
      <c r="C23" s="383" t="s">
        <v>159</v>
      </c>
      <c r="D23" s="383"/>
      <c r="E23" s="383"/>
      <c r="F23" s="383"/>
      <c r="G23" s="383"/>
      <c r="H23" s="383"/>
      <c r="I23" s="383"/>
    </row>
    <row r="24" spans="3:9" x14ac:dyDescent="0.55000000000000004">
      <c r="C24" s="383"/>
      <c r="D24" s="383"/>
      <c r="E24" s="383"/>
      <c r="F24" s="383"/>
      <c r="G24" s="383"/>
      <c r="H24" s="383"/>
      <c r="I24" s="383"/>
    </row>
    <row r="26" spans="3:9" ht="12" customHeight="1" x14ac:dyDescent="0.55000000000000004"/>
  </sheetData>
  <mergeCells count="12">
    <mergeCell ref="A1:C1"/>
    <mergeCell ref="C3:I3"/>
    <mergeCell ref="C5:C6"/>
    <mergeCell ref="D5:F5"/>
    <mergeCell ref="H5:I5"/>
    <mergeCell ref="C19:I19"/>
    <mergeCell ref="C23:I24"/>
    <mergeCell ref="C11:I12"/>
    <mergeCell ref="C13:I14"/>
    <mergeCell ref="C15:I15"/>
    <mergeCell ref="C16:I16"/>
    <mergeCell ref="C17:I17"/>
  </mergeCells>
  <hyperlinks>
    <hyperlink ref="A1" location="Contents!A1" display="Contents" xr:uid="{00000000-0004-0000-1800-000000000000}"/>
  </hyperlinks>
  <pageMargins left="0.7" right="0.7" top="0.75" bottom="0.75" header="0.3" footer="0.3"/>
  <pageSetup paperSize="9" scale="61"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tint="0.34998626667073579"/>
  </sheetPr>
  <dimension ref="A1:W46"/>
  <sheetViews>
    <sheetView showGridLines="0" topLeftCell="A4" zoomScaleNormal="100" workbookViewId="0">
      <selection activeCell="C5" sqref="C5:C6"/>
    </sheetView>
  </sheetViews>
  <sheetFormatPr defaultColWidth="9.15625" defaultRowHeight="14.4" x14ac:dyDescent="0.55000000000000004"/>
  <cols>
    <col min="1" max="2" width="1.68359375" style="2" customWidth="1"/>
    <col min="3" max="3" width="25.68359375" style="2" customWidth="1"/>
    <col min="4" max="6" width="18.68359375" style="2" customWidth="1"/>
    <col min="7" max="10" width="9.26171875" style="2" customWidth="1"/>
    <col min="11" max="12" width="9.15625" style="2"/>
    <col min="13" max="14" width="8.68359375" style="199" customWidth="1"/>
    <col min="15" max="15" width="8.68359375" style="313" customWidth="1"/>
    <col min="16" max="16" width="9.15625" style="3"/>
    <col min="17" max="19" width="12" style="3" customWidth="1"/>
    <col min="20" max="20" width="9.15625" style="3"/>
    <col min="21" max="23" width="9.15625" style="68"/>
    <col min="24" max="24" width="9.15625" style="2"/>
    <col min="25" max="25" width="10.26171875" style="2" customWidth="1"/>
    <col min="26" max="26" width="11" style="2" customWidth="1"/>
    <col min="27" max="16384" width="9.15625" style="2"/>
  </cols>
  <sheetData>
    <row r="1" spans="1:19" ht="15" customHeight="1" x14ac:dyDescent="0.55000000000000004">
      <c r="A1" s="345" t="s">
        <v>32</v>
      </c>
      <c r="B1" s="345"/>
      <c r="C1" s="345"/>
      <c r="D1" s="2" t="s">
        <v>1</v>
      </c>
    </row>
    <row r="2" spans="1:19" ht="15" customHeight="1" x14ac:dyDescent="0.55000000000000004"/>
    <row r="3" spans="1:19" ht="33" customHeight="1" x14ac:dyDescent="0.55000000000000004">
      <c r="C3" s="339" t="s">
        <v>33</v>
      </c>
      <c r="D3" s="339"/>
      <c r="E3" s="339"/>
      <c r="F3" s="339"/>
      <c r="G3" s="101"/>
      <c r="H3" s="101"/>
      <c r="I3" s="101"/>
      <c r="J3" s="101"/>
    </row>
    <row r="4" spans="1:19" ht="6" customHeight="1" x14ac:dyDescent="0.55000000000000004"/>
    <row r="5" spans="1:19" ht="15" customHeight="1" x14ac:dyDescent="0.55000000000000004">
      <c r="A5" s="3"/>
      <c r="B5" s="3"/>
      <c r="C5" s="340" t="s">
        <v>34</v>
      </c>
      <c r="D5" s="342" t="s">
        <v>35</v>
      </c>
      <c r="E5" s="343"/>
      <c r="F5" s="343"/>
      <c r="G5" s="299"/>
      <c r="H5" s="299"/>
      <c r="I5" s="299"/>
      <c r="J5" s="299"/>
      <c r="Q5" s="314" t="s">
        <v>191</v>
      </c>
      <c r="R5" s="315"/>
      <c r="S5" s="315"/>
    </row>
    <row r="6" spans="1:19" ht="15" customHeight="1" x14ac:dyDescent="0.55000000000000004">
      <c r="A6" s="3"/>
      <c r="B6" s="3"/>
      <c r="C6" s="341"/>
      <c r="D6" s="4" t="s">
        <v>36</v>
      </c>
      <c r="E6" s="4" t="s">
        <v>37</v>
      </c>
      <c r="F6" s="5" t="s">
        <v>38</v>
      </c>
      <c r="G6" s="300"/>
      <c r="H6" s="300"/>
      <c r="I6" s="300"/>
      <c r="J6" s="300"/>
      <c r="Q6" s="3" t="s">
        <v>120</v>
      </c>
      <c r="R6" s="3" t="s">
        <v>121</v>
      </c>
      <c r="S6" s="3" t="s">
        <v>122</v>
      </c>
    </row>
    <row r="7" spans="1:19" ht="17.25" customHeight="1" x14ac:dyDescent="0.55000000000000004">
      <c r="A7" s="3" t="s">
        <v>39</v>
      </c>
      <c r="B7" s="3" t="s">
        <v>39</v>
      </c>
      <c r="C7" s="35" t="s">
        <v>86</v>
      </c>
      <c r="D7" s="31">
        <v>18975</v>
      </c>
      <c r="E7" s="181">
        <v>59446</v>
      </c>
      <c r="F7" s="31">
        <v>78421</v>
      </c>
      <c r="G7" s="31"/>
      <c r="H7" s="31"/>
      <c r="I7" s="31"/>
      <c r="J7" s="31"/>
    </row>
    <row r="8" spans="1:19" ht="17.25" customHeight="1" x14ac:dyDescent="0.55000000000000004">
      <c r="A8" s="3">
        <v>2012</v>
      </c>
      <c r="B8" s="3" t="s">
        <v>40</v>
      </c>
      <c r="C8" s="35" t="s">
        <v>41</v>
      </c>
      <c r="D8" s="7">
        <v>32</v>
      </c>
      <c r="E8" s="7">
        <v>36</v>
      </c>
      <c r="F8" s="8">
        <f>SUM(D8:E8)</f>
        <v>68</v>
      </c>
      <c r="G8" s="8"/>
      <c r="H8" s="8"/>
      <c r="I8" s="8"/>
      <c r="J8" s="8"/>
    </row>
    <row r="9" spans="1:19" ht="17.25" customHeight="1" x14ac:dyDescent="0.55000000000000004">
      <c r="A9" s="3"/>
      <c r="B9" s="3" t="s">
        <v>42</v>
      </c>
      <c r="C9" s="35" t="s">
        <v>43</v>
      </c>
      <c r="D9" s="7">
        <v>1570</v>
      </c>
      <c r="E9" s="7">
        <v>1671</v>
      </c>
      <c r="F9" s="8">
        <f t="shared" ref="F9:F31" si="0">SUM(D9:E9)</f>
        <v>3241</v>
      </c>
      <c r="G9" s="8"/>
      <c r="H9" s="8"/>
      <c r="I9" s="8"/>
      <c r="J9" s="8"/>
    </row>
    <row r="10" spans="1:19" ht="17.25" customHeight="1" x14ac:dyDescent="0.55000000000000004">
      <c r="A10" s="3">
        <v>2013</v>
      </c>
      <c r="B10" s="3" t="s">
        <v>44</v>
      </c>
      <c r="C10" s="35" t="s">
        <v>45</v>
      </c>
      <c r="D10" s="7">
        <v>10963</v>
      </c>
      <c r="E10" s="7">
        <v>12678</v>
      </c>
      <c r="F10" s="8">
        <f t="shared" si="0"/>
        <v>23641</v>
      </c>
      <c r="G10" s="8"/>
      <c r="H10" s="8"/>
      <c r="I10" s="8"/>
      <c r="J10" s="8"/>
    </row>
    <row r="11" spans="1:19" ht="17.25" customHeight="1" x14ac:dyDescent="0.55000000000000004">
      <c r="A11" s="3"/>
      <c r="B11" s="3" t="s">
        <v>46</v>
      </c>
      <c r="C11" s="35" t="s">
        <v>47</v>
      </c>
      <c r="D11" s="7">
        <v>35130</v>
      </c>
      <c r="E11" s="7">
        <v>45456</v>
      </c>
      <c r="F11" s="8">
        <f t="shared" si="0"/>
        <v>80586</v>
      </c>
      <c r="G11" s="8"/>
      <c r="H11" s="8"/>
      <c r="I11" s="8"/>
      <c r="J11" s="8"/>
    </row>
    <row r="12" spans="1:19" ht="17.25" customHeight="1" x14ac:dyDescent="0.55000000000000004">
      <c r="A12" s="3"/>
      <c r="B12" s="3" t="s">
        <v>40</v>
      </c>
      <c r="C12" s="35" t="s">
        <v>48</v>
      </c>
      <c r="D12" s="7">
        <v>35190</v>
      </c>
      <c r="E12" s="7">
        <v>57632</v>
      </c>
      <c r="F12" s="8">
        <f t="shared" si="0"/>
        <v>92822</v>
      </c>
      <c r="G12" s="8"/>
      <c r="H12" s="8"/>
      <c r="I12" s="8"/>
      <c r="J12" s="8"/>
    </row>
    <row r="13" spans="1:19" ht="17.25" customHeight="1" x14ac:dyDescent="0.55000000000000004">
      <c r="A13" s="3"/>
      <c r="B13" s="3" t="s">
        <v>42</v>
      </c>
      <c r="C13" s="35" t="s">
        <v>87</v>
      </c>
      <c r="D13" s="7">
        <v>39730</v>
      </c>
      <c r="E13" s="7">
        <v>55603</v>
      </c>
      <c r="F13" s="8">
        <f t="shared" si="0"/>
        <v>95333</v>
      </c>
      <c r="G13" s="8"/>
      <c r="H13" s="8"/>
      <c r="I13" s="8"/>
      <c r="J13" s="8"/>
      <c r="Q13" s="316">
        <f>D13</f>
        <v>39730</v>
      </c>
      <c r="R13" s="316">
        <f t="shared" ref="R13:S13" si="1">E13</f>
        <v>55603</v>
      </c>
      <c r="S13" s="316">
        <f t="shared" si="1"/>
        <v>95333</v>
      </c>
    </row>
    <row r="14" spans="1:19" ht="17.25" customHeight="1" x14ac:dyDescent="0.55000000000000004">
      <c r="A14" s="3">
        <v>2014</v>
      </c>
      <c r="B14" s="3" t="s">
        <v>44</v>
      </c>
      <c r="C14" s="35" t="s">
        <v>49</v>
      </c>
      <c r="D14" s="7">
        <v>37480</v>
      </c>
      <c r="E14" s="7">
        <v>61164</v>
      </c>
      <c r="F14" s="8">
        <f t="shared" si="0"/>
        <v>98644</v>
      </c>
      <c r="G14" s="8"/>
      <c r="H14" s="8"/>
      <c r="I14" s="8"/>
      <c r="J14" s="8"/>
    </row>
    <row r="15" spans="1:19" ht="17.25" customHeight="1" x14ac:dyDescent="0.55000000000000004">
      <c r="A15" s="3"/>
      <c r="B15" s="3" t="s">
        <v>46</v>
      </c>
      <c r="C15" s="35" t="s">
        <v>50</v>
      </c>
      <c r="D15" s="7">
        <v>37113</v>
      </c>
      <c r="E15" s="7">
        <v>60216</v>
      </c>
      <c r="F15" s="8">
        <f t="shared" si="0"/>
        <v>97329</v>
      </c>
      <c r="G15" s="8"/>
      <c r="H15" s="8"/>
      <c r="I15" s="8"/>
      <c r="J15" s="8"/>
    </row>
    <row r="16" spans="1:19" ht="17.25" customHeight="1" x14ac:dyDescent="0.55000000000000004">
      <c r="A16" s="3"/>
      <c r="B16" s="3" t="s">
        <v>40</v>
      </c>
      <c r="C16" s="35" t="s">
        <v>51</v>
      </c>
      <c r="D16" s="7">
        <v>53764</v>
      </c>
      <c r="E16" s="7">
        <v>76227</v>
      </c>
      <c r="F16" s="8">
        <f t="shared" si="0"/>
        <v>129991</v>
      </c>
      <c r="G16" s="8"/>
      <c r="H16" s="8"/>
      <c r="I16" s="8"/>
      <c r="J16" s="8"/>
    </row>
    <row r="17" spans="1:20" ht="17.25" customHeight="1" x14ac:dyDescent="0.55000000000000004">
      <c r="A17" s="3"/>
      <c r="B17" s="3" t="s">
        <v>42</v>
      </c>
      <c r="C17" s="35" t="s">
        <v>52</v>
      </c>
      <c r="D17" s="7">
        <v>60882</v>
      </c>
      <c r="E17" s="7">
        <v>82081</v>
      </c>
      <c r="F17" s="8">
        <f t="shared" si="0"/>
        <v>142963</v>
      </c>
      <c r="G17" s="8"/>
      <c r="H17" s="8"/>
      <c r="I17" s="8"/>
      <c r="J17" s="8"/>
    </row>
    <row r="18" spans="1:20" ht="17.25" customHeight="1" x14ac:dyDescent="0.55000000000000004">
      <c r="A18" s="3">
        <v>2015</v>
      </c>
      <c r="B18" s="3" t="s">
        <v>44</v>
      </c>
      <c r="C18" s="35" t="s">
        <v>88</v>
      </c>
      <c r="D18" s="7">
        <v>85202</v>
      </c>
      <c r="E18" s="7">
        <v>126515</v>
      </c>
      <c r="F18" s="8">
        <f t="shared" si="0"/>
        <v>211717</v>
      </c>
      <c r="G18" s="301"/>
      <c r="H18" s="302"/>
      <c r="I18" s="302"/>
      <c r="J18" s="303"/>
      <c r="Q18" s="316">
        <f>D18</f>
        <v>85202</v>
      </c>
      <c r="R18" s="316">
        <f t="shared" ref="R18" si="2">E18</f>
        <v>126515</v>
      </c>
      <c r="S18" s="316">
        <f t="shared" ref="S18" si="3">F18</f>
        <v>211717</v>
      </c>
    </row>
    <row r="19" spans="1:20" ht="17.25" customHeight="1" x14ac:dyDescent="0.55000000000000004">
      <c r="A19" s="3"/>
      <c r="B19" s="3" t="s">
        <v>46</v>
      </c>
      <c r="C19" s="35" t="s">
        <v>53</v>
      </c>
      <c r="D19" s="7">
        <v>112055</v>
      </c>
      <c r="E19" s="7">
        <v>160543</v>
      </c>
      <c r="F19" s="8">
        <f t="shared" si="0"/>
        <v>272598</v>
      </c>
      <c r="G19" s="304"/>
      <c r="H19" s="305"/>
      <c r="I19" s="305"/>
      <c r="J19" s="306"/>
    </row>
    <row r="20" spans="1:20" ht="17.25" customHeight="1" x14ac:dyDescent="0.55000000000000004">
      <c r="A20" s="3"/>
      <c r="B20" s="3" t="s">
        <v>40</v>
      </c>
      <c r="C20" s="35" t="s">
        <v>54</v>
      </c>
      <c r="D20" s="7">
        <v>138150</v>
      </c>
      <c r="E20" s="7">
        <v>197911</v>
      </c>
      <c r="F20" s="8">
        <f t="shared" si="0"/>
        <v>336061</v>
      </c>
      <c r="G20" s="307"/>
      <c r="H20" s="307"/>
      <c r="I20" s="307"/>
      <c r="J20" s="197"/>
    </row>
    <row r="21" spans="1:20" ht="17.25" customHeight="1" x14ac:dyDescent="0.55000000000000004">
      <c r="A21" s="3"/>
      <c r="B21" s="3" t="s">
        <v>42</v>
      </c>
      <c r="C21" s="35" t="s">
        <v>55</v>
      </c>
      <c r="D21" s="7">
        <v>169238</v>
      </c>
      <c r="E21" s="7">
        <v>233400</v>
      </c>
      <c r="F21" s="8">
        <f t="shared" si="0"/>
        <v>402638</v>
      </c>
      <c r="G21" s="307"/>
      <c r="H21" s="307"/>
      <c r="I21" s="307"/>
      <c r="J21" s="197"/>
    </row>
    <row r="22" spans="1:20" ht="17.25" customHeight="1" x14ac:dyDescent="0.55000000000000004">
      <c r="A22" s="3">
        <v>2016</v>
      </c>
      <c r="B22" s="3" t="s">
        <v>44</v>
      </c>
      <c r="C22" s="73" t="s">
        <v>100</v>
      </c>
      <c r="D22" s="7">
        <v>233284</v>
      </c>
      <c r="E22" s="7">
        <v>306842</v>
      </c>
      <c r="F22" s="8">
        <f t="shared" si="0"/>
        <v>540126</v>
      </c>
      <c r="G22" s="307"/>
      <c r="H22" s="307"/>
      <c r="I22" s="307"/>
      <c r="J22" s="197"/>
      <c r="Q22" s="316">
        <f t="shared" ref="Q22:Q23" si="4">D22</f>
        <v>233284</v>
      </c>
      <c r="R22" s="316">
        <f t="shared" ref="R22:R23" si="5">E22</f>
        <v>306842</v>
      </c>
      <c r="S22" s="316">
        <f t="shared" ref="S22:S23" si="6">F22</f>
        <v>540126</v>
      </c>
    </row>
    <row r="23" spans="1:20" ht="17.25" customHeight="1" x14ac:dyDescent="0.55000000000000004">
      <c r="B23" s="3" t="s">
        <v>46</v>
      </c>
      <c r="C23" s="73" t="s">
        <v>108</v>
      </c>
      <c r="D23" s="7">
        <v>268262</v>
      </c>
      <c r="E23" s="7">
        <v>354641</v>
      </c>
      <c r="F23" s="8">
        <f t="shared" si="0"/>
        <v>622903</v>
      </c>
      <c r="G23" s="307"/>
      <c r="H23" s="307"/>
      <c r="I23" s="307"/>
      <c r="J23" s="197"/>
      <c r="Q23" s="316">
        <f t="shared" si="4"/>
        <v>268262</v>
      </c>
      <c r="R23" s="316">
        <f t="shared" si="5"/>
        <v>354641</v>
      </c>
      <c r="S23" s="316">
        <f t="shared" si="6"/>
        <v>622903</v>
      </c>
    </row>
    <row r="24" spans="1:20" s="10" customFormat="1" ht="17.25" customHeight="1" x14ac:dyDescent="0.55000000000000004">
      <c r="B24" s="37" t="s">
        <v>40</v>
      </c>
      <c r="C24" s="73" t="s">
        <v>109</v>
      </c>
      <c r="D24" s="7">
        <v>353668</v>
      </c>
      <c r="E24" s="7">
        <v>461304</v>
      </c>
      <c r="F24" s="8">
        <f t="shared" si="0"/>
        <v>814972</v>
      </c>
      <c r="G24" s="307"/>
      <c r="H24" s="307"/>
      <c r="I24" s="307"/>
      <c r="J24" s="197"/>
      <c r="K24" s="32"/>
      <c r="L24" s="32"/>
      <c r="M24" s="198"/>
      <c r="N24" s="198"/>
      <c r="O24" s="317"/>
      <c r="P24" s="318"/>
      <c r="Q24" s="3"/>
      <c r="R24" s="3"/>
      <c r="S24" s="3"/>
      <c r="T24" s="3"/>
    </row>
    <row r="25" spans="1:20" s="10" customFormat="1" ht="17.25" customHeight="1" x14ac:dyDescent="0.55000000000000004">
      <c r="B25" s="37" t="s">
        <v>42</v>
      </c>
      <c r="C25" s="73" t="s">
        <v>115</v>
      </c>
      <c r="D25" s="7">
        <v>409670</v>
      </c>
      <c r="E25" s="7">
        <v>525776</v>
      </c>
      <c r="F25" s="8">
        <f t="shared" si="0"/>
        <v>935446</v>
      </c>
      <c r="G25" s="307"/>
      <c r="H25" s="307"/>
      <c r="I25" s="307"/>
      <c r="J25" s="197"/>
      <c r="K25" s="32"/>
      <c r="L25" s="32"/>
      <c r="M25" s="198"/>
      <c r="N25" s="198"/>
      <c r="O25" s="317"/>
      <c r="P25" s="318"/>
      <c r="Q25" s="316">
        <f>D25</f>
        <v>409670</v>
      </c>
      <c r="R25" s="316">
        <f t="shared" ref="R25" si="7">E25</f>
        <v>525776</v>
      </c>
      <c r="S25" s="316">
        <f t="shared" ref="S25" si="8">F25</f>
        <v>935446</v>
      </c>
      <c r="T25" s="3"/>
    </row>
    <row r="26" spans="1:20" s="10" customFormat="1" ht="17.25" customHeight="1" x14ac:dyDescent="0.55000000000000004">
      <c r="A26" s="3">
        <v>2017</v>
      </c>
      <c r="B26" s="37" t="s">
        <v>44</v>
      </c>
      <c r="C26" s="73" t="s">
        <v>141</v>
      </c>
      <c r="D26" s="7">
        <v>446000</v>
      </c>
      <c r="E26" s="7">
        <v>581680</v>
      </c>
      <c r="F26" s="8">
        <f t="shared" si="0"/>
        <v>1027680</v>
      </c>
      <c r="G26" s="307"/>
      <c r="H26" s="307"/>
      <c r="I26" s="307"/>
      <c r="J26" s="197"/>
      <c r="K26" s="32"/>
      <c r="L26" s="32"/>
      <c r="M26" s="198"/>
      <c r="N26" s="198"/>
      <c r="O26" s="317"/>
      <c r="P26" s="318"/>
      <c r="Q26" s="316"/>
      <c r="R26" s="316"/>
      <c r="S26" s="316"/>
      <c r="T26" s="3"/>
    </row>
    <row r="27" spans="1:20" s="10" customFormat="1" ht="17.25" customHeight="1" x14ac:dyDescent="0.55000000000000004">
      <c r="A27" s="3"/>
      <c r="B27" s="37" t="s">
        <v>46</v>
      </c>
      <c r="C27" s="73" t="s">
        <v>149</v>
      </c>
      <c r="D27" s="7">
        <v>460068</v>
      </c>
      <c r="E27" s="7">
        <v>598064</v>
      </c>
      <c r="F27" s="8">
        <f t="shared" si="0"/>
        <v>1058132</v>
      </c>
      <c r="G27" s="307"/>
      <c r="H27" s="307"/>
      <c r="I27" s="307"/>
      <c r="J27" s="197"/>
      <c r="K27" s="32"/>
      <c r="L27" s="32"/>
      <c r="M27" s="198"/>
      <c r="N27" s="198"/>
      <c r="O27" s="317"/>
      <c r="P27" s="318"/>
      <c r="Q27" s="316"/>
      <c r="R27" s="316"/>
      <c r="S27" s="316"/>
      <c r="T27" s="3"/>
    </row>
    <row r="28" spans="1:20" s="10" customFormat="1" ht="17.25" customHeight="1" x14ac:dyDescent="0.55000000000000004">
      <c r="A28" s="3"/>
      <c r="B28" s="37" t="s">
        <v>40</v>
      </c>
      <c r="C28" s="73" t="s">
        <v>151</v>
      </c>
      <c r="D28" s="7">
        <v>516264</v>
      </c>
      <c r="E28" s="7">
        <v>664924</v>
      </c>
      <c r="F28" s="8">
        <f t="shared" si="0"/>
        <v>1181188</v>
      </c>
      <c r="G28" s="307"/>
      <c r="H28" s="307"/>
      <c r="I28" s="307"/>
      <c r="J28" s="197"/>
      <c r="K28" s="32"/>
      <c r="L28" s="32"/>
      <c r="M28" s="198"/>
      <c r="N28" s="198"/>
      <c r="O28" s="317"/>
      <c r="P28" s="318"/>
      <c r="Q28" s="316"/>
      <c r="R28" s="316"/>
      <c r="S28" s="316"/>
      <c r="T28" s="3"/>
    </row>
    <row r="29" spans="1:20" s="10" customFormat="1" ht="17.25" customHeight="1" x14ac:dyDescent="0.55000000000000004">
      <c r="A29" s="3"/>
      <c r="B29" s="37" t="s">
        <v>42</v>
      </c>
      <c r="C29" s="73" t="s">
        <v>152</v>
      </c>
      <c r="D29" s="7">
        <v>576338</v>
      </c>
      <c r="E29" s="7">
        <v>741547</v>
      </c>
      <c r="F29" s="8">
        <f t="shared" si="0"/>
        <v>1317885</v>
      </c>
      <c r="G29" s="307"/>
      <c r="H29" s="307"/>
      <c r="I29" s="307"/>
      <c r="J29" s="197"/>
      <c r="K29" s="346"/>
      <c r="L29" s="32"/>
      <c r="M29" s="198"/>
      <c r="N29" s="198"/>
      <c r="O29" s="317"/>
      <c r="P29" s="318"/>
      <c r="Q29" s="316">
        <f>D29</f>
        <v>576338</v>
      </c>
      <c r="R29" s="316">
        <f t="shared" ref="R29:R30" si="9">E29</f>
        <v>741547</v>
      </c>
      <c r="S29" s="316">
        <f t="shared" ref="S29:S30" si="10">F29</f>
        <v>1317885</v>
      </c>
      <c r="T29" s="3"/>
    </row>
    <row r="30" spans="1:20" s="10" customFormat="1" ht="17.25" customHeight="1" x14ac:dyDescent="0.55000000000000004">
      <c r="A30" s="3">
        <v>2018</v>
      </c>
      <c r="B30" s="37" t="s">
        <v>44</v>
      </c>
      <c r="C30" s="73" t="s">
        <v>155</v>
      </c>
      <c r="D30" s="7">
        <v>531870</v>
      </c>
      <c r="E30" s="7">
        <v>708652</v>
      </c>
      <c r="F30" s="8">
        <f t="shared" si="0"/>
        <v>1240522</v>
      </c>
      <c r="G30" s="307"/>
      <c r="H30" s="307"/>
      <c r="I30" s="307"/>
      <c r="J30" s="197"/>
      <c r="K30" s="346"/>
      <c r="L30" s="32"/>
      <c r="M30" s="301"/>
      <c r="N30" s="198"/>
      <c r="O30" s="317"/>
      <c r="P30" s="318"/>
      <c r="Q30" s="316">
        <f>D30</f>
        <v>531870</v>
      </c>
      <c r="R30" s="316">
        <f t="shared" si="9"/>
        <v>708652</v>
      </c>
      <c r="S30" s="316">
        <f t="shared" si="10"/>
        <v>1240522</v>
      </c>
      <c r="T30" s="3"/>
    </row>
    <row r="31" spans="1:20" s="10" customFormat="1" ht="17.25" customHeight="1" x14ac:dyDescent="0.55000000000000004">
      <c r="A31" s="3"/>
      <c r="B31" s="37" t="s">
        <v>46</v>
      </c>
      <c r="C31" s="73" t="s">
        <v>168</v>
      </c>
      <c r="D31" s="7">
        <v>541934</v>
      </c>
      <c r="E31" s="7">
        <v>707374</v>
      </c>
      <c r="F31" s="8">
        <f t="shared" si="0"/>
        <v>1249308</v>
      </c>
      <c r="G31" s="307"/>
      <c r="H31" s="307"/>
      <c r="I31" s="307"/>
      <c r="J31" s="197"/>
      <c r="K31" s="307"/>
      <c r="L31" s="167"/>
      <c r="M31" s="308"/>
      <c r="N31" s="309"/>
      <c r="O31" s="319"/>
      <c r="P31" s="320"/>
      <c r="Q31" s="316"/>
      <c r="R31" s="316"/>
      <c r="S31" s="316"/>
      <c r="T31" s="3"/>
    </row>
    <row r="32" spans="1:20" s="10" customFormat="1" ht="17.25" customHeight="1" x14ac:dyDescent="0.55000000000000004">
      <c r="A32" s="3"/>
      <c r="B32" s="37" t="s">
        <v>40</v>
      </c>
      <c r="C32" s="73" t="s">
        <v>169</v>
      </c>
      <c r="D32" s="7">
        <v>495438</v>
      </c>
      <c r="E32" s="7">
        <v>632575</v>
      </c>
      <c r="F32" s="9">
        <f>SUM(D32:E32)</f>
        <v>1128013</v>
      </c>
      <c r="G32" s="307"/>
      <c r="H32" s="307"/>
      <c r="I32" s="307"/>
      <c r="J32" s="197"/>
      <c r="K32" s="307"/>
      <c r="L32" s="167"/>
      <c r="M32" s="310"/>
      <c r="N32" s="311"/>
      <c r="O32" s="321"/>
      <c r="P32" s="322"/>
      <c r="Q32" s="316"/>
      <c r="R32" s="316"/>
      <c r="S32" s="316"/>
      <c r="T32" s="3"/>
    </row>
    <row r="33" spans="1:23" s="10" customFormat="1" ht="17.25" customHeight="1" x14ac:dyDescent="0.55000000000000004">
      <c r="A33" s="3"/>
      <c r="B33" s="37" t="s">
        <v>42</v>
      </c>
      <c r="C33" s="205" t="s">
        <v>187</v>
      </c>
      <c r="D33" s="204">
        <v>485668</v>
      </c>
      <c r="E33" s="204">
        <v>619726</v>
      </c>
      <c r="F33" s="195">
        <v>1105394</v>
      </c>
      <c r="G33" s="307"/>
      <c r="H33" s="307"/>
      <c r="I33" s="307"/>
      <c r="J33" s="197"/>
      <c r="K33" s="307"/>
      <c r="L33" s="167"/>
      <c r="M33" s="310"/>
      <c r="N33" s="311"/>
      <c r="O33" s="321"/>
      <c r="P33" s="322"/>
      <c r="Q33" s="316">
        <f>D33</f>
        <v>485668</v>
      </c>
      <c r="R33" s="316">
        <f t="shared" ref="R33" si="11">E33</f>
        <v>619726</v>
      </c>
      <c r="S33" s="316">
        <f t="shared" ref="S33" si="12">F33</f>
        <v>1105394</v>
      </c>
      <c r="T33" s="3"/>
    </row>
    <row r="34" spans="1:23" s="10" customFormat="1" ht="15" customHeight="1" thickBot="1" x14ac:dyDescent="0.6">
      <c r="B34" s="37"/>
      <c r="C34" s="206" t="s">
        <v>56</v>
      </c>
      <c r="D34" s="207">
        <f>SUM(D7:D33)</f>
        <v>6153938</v>
      </c>
      <c r="E34" s="207">
        <f>SUM(E7:E33)</f>
        <v>8133684</v>
      </c>
      <c r="F34" s="208">
        <f>SUM(F7:F33)</f>
        <v>14287622</v>
      </c>
      <c r="G34" s="8"/>
      <c r="H34" s="8"/>
      <c r="I34" s="8"/>
      <c r="J34" s="8"/>
      <c r="K34" s="167"/>
      <c r="L34" s="167"/>
      <c r="M34" s="200"/>
      <c r="N34" s="200"/>
      <c r="O34" s="323"/>
      <c r="P34" s="320"/>
      <c r="Q34" s="316"/>
      <c r="R34" s="316"/>
      <c r="S34" s="324"/>
      <c r="T34" s="3"/>
      <c r="U34" s="42"/>
      <c r="V34" s="42"/>
      <c r="W34" s="42"/>
    </row>
    <row r="35" spans="1:23" s="10" customFormat="1" x14ac:dyDescent="0.55000000000000004">
      <c r="C35" s="344" t="s">
        <v>99</v>
      </c>
      <c r="D35" s="344"/>
      <c r="E35" s="344"/>
      <c r="F35" s="344"/>
      <c r="G35" s="103"/>
      <c r="H35" s="103"/>
      <c r="I35" s="103"/>
      <c r="J35" s="103"/>
      <c r="K35" s="11"/>
      <c r="L35" s="11"/>
      <c r="M35" s="201"/>
      <c r="N35" s="201"/>
      <c r="O35" s="325"/>
      <c r="P35" s="326"/>
      <c r="Q35" s="37"/>
      <c r="R35" s="37"/>
      <c r="S35" s="326"/>
      <c r="T35" s="326"/>
      <c r="U35" s="42"/>
      <c r="V35" s="42"/>
      <c r="W35" s="42"/>
    </row>
    <row r="36" spans="1:23" s="10" customFormat="1" ht="12.9" x14ac:dyDescent="0.55000000000000004">
      <c r="C36" s="348" t="s">
        <v>89</v>
      </c>
      <c r="D36" s="348"/>
      <c r="E36" s="348"/>
      <c r="F36" s="348"/>
      <c r="G36" s="108"/>
      <c r="H36" s="108"/>
      <c r="I36" s="108"/>
      <c r="J36" s="108"/>
      <c r="M36" s="201"/>
      <c r="N36" s="201"/>
      <c r="O36" s="325"/>
      <c r="P36" s="37"/>
      <c r="Q36" s="37"/>
      <c r="R36" s="37"/>
      <c r="S36" s="37"/>
      <c r="T36" s="37"/>
      <c r="U36" s="42"/>
      <c r="V36" s="42"/>
      <c r="W36" s="42"/>
    </row>
    <row r="37" spans="1:23" s="10" customFormat="1" x14ac:dyDescent="0.55000000000000004">
      <c r="C37" s="348" t="s">
        <v>90</v>
      </c>
      <c r="D37" s="348"/>
      <c r="E37" s="348"/>
      <c r="F37" s="348"/>
      <c r="G37" s="108"/>
      <c r="H37" s="108"/>
      <c r="I37" s="108"/>
      <c r="J37" s="108"/>
      <c r="K37" s="11"/>
      <c r="L37" s="11"/>
      <c r="M37" s="201"/>
      <c r="N37" s="201"/>
      <c r="O37" s="325"/>
      <c r="P37" s="326"/>
      <c r="Q37" s="326"/>
      <c r="R37" s="326"/>
      <c r="S37" s="326"/>
      <c r="T37" s="326"/>
      <c r="U37" s="42"/>
      <c r="V37" s="42"/>
      <c r="W37" s="42"/>
    </row>
    <row r="38" spans="1:23" s="11" customFormat="1" ht="27.75" customHeight="1" x14ac:dyDescent="0.55000000000000004">
      <c r="C38" s="347" t="s">
        <v>101</v>
      </c>
      <c r="D38" s="347"/>
      <c r="E38" s="347"/>
      <c r="F38" s="347"/>
      <c r="G38" s="103"/>
      <c r="H38" s="312"/>
      <c r="I38" s="103"/>
      <c r="J38" s="103"/>
      <c r="M38" s="201"/>
      <c r="N38" s="201"/>
      <c r="O38" s="325"/>
      <c r="P38" s="326"/>
      <c r="Q38" s="326"/>
      <c r="R38" s="326"/>
      <c r="S38" s="326"/>
      <c r="T38" s="326"/>
      <c r="U38" s="90"/>
      <c r="V38" s="90"/>
      <c r="W38" s="90"/>
    </row>
    <row r="39" spans="1:23" s="11" customFormat="1" ht="27.75" customHeight="1" x14ac:dyDescent="0.55000000000000004">
      <c r="C39" s="347" t="s">
        <v>107</v>
      </c>
      <c r="D39" s="347"/>
      <c r="E39" s="347"/>
      <c r="F39" s="347"/>
      <c r="G39" s="103"/>
      <c r="H39" s="103"/>
      <c r="I39" s="103"/>
      <c r="J39" s="103"/>
      <c r="M39" s="201"/>
      <c r="N39" s="201"/>
      <c r="O39" s="325"/>
      <c r="P39" s="326"/>
      <c r="Q39" s="326"/>
      <c r="R39" s="326"/>
      <c r="S39" s="326"/>
      <c r="T39" s="326"/>
      <c r="U39" s="90"/>
      <c r="V39" s="90"/>
      <c r="W39" s="90"/>
    </row>
    <row r="40" spans="1:23" s="11" customFormat="1" ht="27.75" customHeight="1" x14ac:dyDescent="0.55000000000000004">
      <c r="C40" s="347" t="s">
        <v>153</v>
      </c>
      <c r="D40" s="347"/>
      <c r="E40" s="347"/>
      <c r="F40" s="347"/>
      <c r="G40" s="103"/>
      <c r="H40" s="103"/>
      <c r="I40" s="103"/>
      <c r="J40" s="103"/>
      <c r="M40" s="201"/>
      <c r="N40" s="201"/>
      <c r="O40" s="325"/>
      <c r="P40" s="326"/>
      <c r="Q40" s="326"/>
      <c r="R40" s="326"/>
      <c r="S40" s="326"/>
      <c r="T40" s="327"/>
      <c r="U40" s="90"/>
      <c r="V40" s="90"/>
      <c r="W40" s="90"/>
    </row>
    <row r="41" spans="1:23" s="11" customFormat="1" ht="27.75" customHeight="1" x14ac:dyDescent="0.55000000000000004">
      <c r="C41" s="347" t="s">
        <v>175</v>
      </c>
      <c r="D41" s="347"/>
      <c r="E41" s="347"/>
      <c r="F41" s="347"/>
      <c r="G41" s="103"/>
      <c r="H41" s="103"/>
      <c r="I41" s="103"/>
      <c r="J41" s="103"/>
      <c r="M41" s="201"/>
      <c r="N41" s="201"/>
      <c r="O41" s="325"/>
      <c r="P41" s="326"/>
      <c r="Q41" s="326"/>
      <c r="R41" s="326"/>
      <c r="S41" s="326"/>
      <c r="T41" s="326"/>
      <c r="U41" s="90"/>
      <c r="V41" s="90"/>
      <c r="W41" s="90"/>
    </row>
    <row r="42" spans="1:23" ht="27.75" customHeight="1" x14ac:dyDescent="0.55000000000000004">
      <c r="C42" s="347" t="s">
        <v>154</v>
      </c>
      <c r="D42" s="347"/>
      <c r="E42" s="347"/>
      <c r="F42" s="347"/>
      <c r="G42" s="103"/>
      <c r="H42" s="103"/>
      <c r="I42" s="103"/>
      <c r="J42" s="103"/>
    </row>
    <row r="43" spans="1:23" x14ac:dyDescent="0.55000000000000004">
      <c r="C43" s="72" t="s">
        <v>156</v>
      </c>
      <c r="D43" s="11"/>
      <c r="E43" s="11"/>
      <c r="F43" s="11"/>
      <c r="G43" s="11"/>
      <c r="H43" s="11"/>
      <c r="I43" s="11"/>
      <c r="J43" s="11"/>
    </row>
    <row r="44" spans="1:23" x14ac:dyDescent="0.55000000000000004">
      <c r="C44" s="202" t="s">
        <v>188</v>
      </c>
      <c r="D44" s="196"/>
      <c r="E44" s="196"/>
      <c r="F44" s="196"/>
      <c r="G44" s="11"/>
      <c r="H44" s="11"/>
      <c r="I44" s="11"/>
      <c r="J44" s="11"/>
    </row>
    <row r="45" spans="1:23" x14ac:dyDescent="0.55000000000000004">
      <c r="C45" s="203" t="s">
        <v>57</v>
      </c>
      <c r="D45" s="193"/>
      <c r="E45" s="193"/>
      <c r="F45" s="193"/>
    </row>
    <row r="46" spans="1:23" x14ac:dyDescent="0.55000000000000004">
      <c r="C46" s="109" t="s">
        <v>166</v>
      </c>
    </row>
  </sheetData>
  <mergeCells count="13">
    <mergeCell ref="K29:K30"/>
    <mergeCell ref="C41:F41"/>
    <mergeCell ref="C42:F42"/>
    <mergeCell ref="C36:F36"/>
    <mergeCell ref="C37:F37"/>
    <mergeCell ref="C38:F38"/>
    <mergeCell ref="C39:F39"/>
    <mergeCell ref="C40:F40"/>
    <mergeCell ref="C3:F3"/>
    <mergeCell ref="C5:C6"/>
    <mergeCell ref="D5:F5"/>
    <mergeCell ref="C35:F35"/>
    <mergeCell ref="A1:C1"/>
  </mergeCells>
  <hyperlinks>
    <hyperlink ref="A1" location="Contents!A1" display="Contents" xr:uid="{00000000-0004-0000-0300-000000000000}"/>
  </hyperlinks>
  <pageMargins left="0.7" right="0.7" top="0.75" bottom="0.75" header="0.3" footer="0.3"/>
  <pageSetup paperSize="9" scale="74" fitToWidth="0" fitToHeight="0"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1" tint="0.34998626667073579"/>
  </sheetPr>
  <dimension ref="A1:G26"/>
  <sheetViews>
    <sheetView showGridLines="0" zoomScaleNormal="100" workbookViewId="0">
      <selection activeCell="C17" sqref="C17:F17"/>
    </sheetView>
  </sheetViews>
  <sheetFormatPr defaultColWidth="9.15625" defaultRowHeight="14.4" x14ac:dyDescent="0.55000000000000004"/>
  <cols>
    <col min="1" max="2" width="1.68359375" style="2" customWidth="1"/>
    <col min="3" max="3" width="41.68359375" style="2" customWidth="1"/>
    <col min="4" max="6" width="20.68359375" style="2" customWidth="1"/>
    <col min="7" max="16384" width="9.15625" style="2"/>
  </cols>
  <sheetData>
    <row r="1" spans="1:7" x14ac:dyDescent="0.55000000000000004">
      <c r="A1" s="345" t="s">
        <v>32</v>
      </c>
      <c r="B1" s="345"/>
      <c r="C1" s="345"/>
    </row>
    <row r="3" spans="1:7" x14ac:dyDescent="0.55000000000000004">
      <c r="C3" s="339" t="s">
        <v>58</v>
      </c>
      <c r="D3" s="339"/>
      <c r="E3" s="339"/>
      <c r="F3" s="339"/>
    </row>
    <row r="5" spans="1:7" x14ac:dyDescent="0.55000000000000004">
      <c r="C5" s="353" t="s">
        <v>117</v>
      </c>
      <c r="D5" s="355" t="s">
        <v>35</v>
      </c>
      <c r="E5" s="356"/>
      <c r="F5" s="356"/>
    </row>
    <row r="6" spans="1:7" x14ac:dyDescent="0.55000000000000004">
      <c r="C6" s="354"/>
      <c r="D6" s="245" t="s">
        <v>36</v>
      </c>
      <c r="E6" s="245" t="s">
        <v>37</v>
      </c>
      <c r="F6" s="244" t="s">
        <v>38</v>
      </c>
    </row>
    <row r="7" spans="1:7" s="11" customFormat="1" ht="18" customHeight="1" x14ac:dyDescent="0.55000000000000004">
      <c r="C7" s="228" t="s">
        <v>118</v>
      </c>
      <c r="D7" s="229">
        <v>137450</v>
      </c>
      <c r="E7" s="229">
        <v>147508</v>
      </c>
      <c r="F7" s="238">
        <f t="shared" ref="F7:F9" si="0">SUM(D7:E7)</f>
        <v>284958</v>
      </c>
    </row>
    <row r="8" spans="1:7" s="11" customFormat="1" ht="18" customHeight="1" x14ac:dyDescent="0.55000000000000004">
      <c r="C8" s="230" t="s">
        <v>119</v>
      </c>
      <c r="D8" s="239">
        <v>4693</v>
      </c>
      <c r="E8" s="229">
        <v>6994</v>
      </c>
      <c r="F8" s="238">
        <f t="shared" si="0"/>
        <v>11687</v>
      </c>
    </row>
    <row r="9" spans="1:7" s="11" customFormat="1" ht="18" customHeight="1" x14ac:dyDescent="0.55000000000000004">
      <c r="C9" s="228" t="s">
        <v>157</v>
      </c>
      <c r="D9" s="229">
        <v>72544</v>
      </c>
      <c r="E9" s="229">
        <v>88565</v>
      </c>
      <c r="F9" s="238">
        <f t="shared" si="0"/>
        <v>161109</v>
      </c>
    </row>
    <row r="10" spans="1:7" s="11" customFormat="1" ht="18" customHeight="1" x14ac:dyDescent="0.55000000000000004">
      <c r="C10" s="240" t="s">
        <v>183</v>
      </c>
      <c r="D10" s="280">
        <v>86950</v>
      </c>
      <c r="E10" s="280">
        <v>107809</v>
      </c>
      <c r="F10" s="281">
        <f>SUM(D10:E10)</f>
        <v>194759</v>
      </c>
    </row>
    <row r="11" spans="1:7" ht="17.100000000000001" customHeight="1" thickBot="1" x14ac:dyDescent="0.6">
      <c r="C11" s="241" t="s">
        <v>56</v>
      </c>
      <c r="D11" s="282">
        <f>SUM(D7:D10)</f>
        <v>301637</v>
      </c>
      <c r="E11" s="282">
        <f>SUM(E7:E10)</f>
        <v>350876</v>
      </c>
      <c r="F11" s="283">
        <f t="shared" ref="F11" si="1">SUM(D11:E11)</f>
        <v>652513</v>
      </c>
    </row>
    <row r="12" spans="1:7" s="11" customFormat="1" ht="30" customHeight="1" x14ac:dyDescent="0.55000000000000004">
      <c r="C12" s="357" t="s">
        <v>123</v>
      </c>
      <c r="D12" s="357"/>
      <c r="E12" s="357"/>
      <c r="F12" s="357"/>
      <c r="G12" s="108"/>
    </row>
    <row r="13" spans="1:7" s="11" customFormat="1" ht="30" customHeight="1" x14ac:dyDescent="0.55000000000000004">
      <c r="C13" s="350" t="s">
        <v>211</v>
      </c>
      <c r="D13" s="350"/>
      <c r="E13" s="350"/>
      <c r="F13" s="350"/>
      <c r="G13" s="108"/>
    </row>
    <row r="14" spans="1:7" s="11" customFormat="1" x14ac:dyDescent="0.55000000000000004">
      <c r="C14" s="350" t="s">
        <v>210</v>
      </c>
      <c r="D14" s="350"/>
      <c r="E14" s="350"/>
      <c r="F14" s="350"/>
      <c r="G14" s="108"/>
    </row>
    <row r="15" spans="1:7" s="11" customFormat="1" x14ac:dyDescent="0.55000000000000004">
      <c r="C15" s="350" t="s">
        <v>209</v>
      </c>
      <c r="D15" s="350"/>
      <c r="E15" s="350"/>
      <c r="F15" s="350"/>
      <c r="G15" s="108"/>
    </row>
    <row r="16" spans="1:7" s="11" customFormat="1" ht="30" customHeight="1" x14ac:dyDescent="0.55000000000000004">
      <c r="C16" s="351" t="s">
        <v>158</v>
      </c>
      <c r="D16" s="351"/>
      <c r="E16" s="351"/>
      <c r="F16" s="351"/>
      <c r="G16" s="103"/>
    </row>
    <row r="17" spans="3:7" s="11" customFormat="1" ht="30" customHeight="1" x14ac:dyDescent="0.55000000000000004">
      <c r="C17" s="352" t="s">
        <v>208</v>
      </c>
      <c r="D17" s="352"/>
      <c r="E17" s="352"/>
      <c r="F17" s="352"/>
      <c r="G17" s="103"/>
    </row>
    <row r="18" spans="3:7" s="11" customFormat="1" x14ac:dyDescent="0.55000000000000004">
      <c r="C18" s="109" t="s">
        <v>57</v>
      </c>
      <c r="D18" s="118"/>
      <c r="E18" s="118"/>
      <c r="F18" s="118"/>
      <c r="G18" s="118"/>
    </row>
    <row r="19" spans="3:7" x14ac:dyDescent="0.55000000000000004">
      <c r="C19" s="109" t="s">
        <v>166</v>
      </c>
      <c r="D19" s="12"/>
      <c r="E19" s="12"/>
      <c r="F19" s="12"/>
      <c r="G19" s="12"/>
    </row>
    <row r="20" spans="3:7" x14ac:dyDescent="0.55000000000000004">
      <c r="C20" s="109"/>
      <c r="D20" s="12"/>
      <c r="E20" s="12"/>
      <c r="F20" s="12"/>
      <c r="G20" s="12"/>
    </row>
    <row r="21" spans="3:7" x14ac:dyDescent="0.55000000000000004">
      <c r="C21" s="349" t="s">
        <v>159</v>
      </c>
      <c r="D21" s="349"/>
      <c r="E21" s="349"/>
      <c r="F21" s="349"/>
      <c r="G21" s="349"/>
    </row>
    <row r="22" spans="3:7" x14ac:dyDescent="0.55000000000000004">
      <c r="C22" s="349"/>
      <c r="D22" s="349"/>
      <c r="E22" s="349"/>
      <c r="F22" s="349"/>
      <c r="G22" s="349"/>
    </row>
    <row r="23" spans="3:7" x14ac:dyDescent="0.55000000000000004">
      <c r="C23" s="22"/>
    </row>
    <row r="26" spans="3:7" x14ac:dyDescent="0.55000000000000004">
      <c r="F26" s="64"/>
    </row>
  </sheetData>
  <mergeCells count="11">
    <mergeCell ref="A1:C1"/>
    <mergeCell ref="C3:F3"/>
    <mergeCell ref="C5:C6"/>
    <mergeCell ref="D5:F5"/>
    <mergeCell ref="C12:F12"/>
    <mergeCell ref="C21:G22"/>
    <mergeCell ref="C13:F13"/>
    <mergeCell ref="C14:F14"/>
    <mergeCell ref="C15:F15"/>
    <mergeCell ref="C16:F16"/>
    <mergeCell ref="C17:F17"/>
  </mergeCells>
  <hyperlinks>
    <hyperlink ref="A1" location="Contents!A1" display="Contents" xr:uid="{00000000-0004-0000-0500-000000000000}"/>
  </hyperlinks>
  <pageMargins left="0.7" right="0.7" top="0.75" bottom="0.75" header="0.3" footer="0.3"/>
  <pageSetup paperSize="9" scale="74" fitToWidth="0" fitToHeight="0"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tint="0.34998626667073579"/>
  </sheetPr>
  <dimension ref="A1:M26"/>
  <sheetViews>
    <sheetView showGridLines="0" workbookViewId="0">
      <selection sqref="A1:B1"/>
    </sheetView>
  </sheetViews>
  <sheetFormatPr defaultColWidth="9.15625" defaultRowHeight="14.4" x14ac:dyDescent="0.55000000000000004"/>
  <cols>
    <col min="1" max="1" width="2.68359375" style="12" customWidth="1"/>
    <col min="2" max="6" width="15.68359375" style="12" customWidth="1"/>
    <col min="7" max="8" width="9.15625" style="12"/>
    <col min="9" max="13" width="9.68359375" style="328" customWidth="1"/>
    <col min="14" max="16384" width="9.15625" style="12"/>
  </cols>
  <sheetData>
    <row r="1" spans="1:13" x14ac:dyDescent="0.55000000000000004">
      <c r="A1" s="345" t="s">
        <v>32</v>
      </c>
      <c r="B1" s="345"/>
      <c r="C1" s="214"/>
    </row>
    <row r="3" spans="1:13" x14ac:dyDescent="0.55000000000000004">
      <c r="B3" s="20" t="s">
        <v>203</v>
      </c>
    </row>
    <row r="4" spans="1:13" ht="6" customHeight="1" x14ac:dyDescent="0.55000000000000004">
      <c r="B4" s="20"/>
    </row>
    <row r="5" spans="1:13" ht="18.75" customHeight="1" x14ac:dyDescent="0.55000000000000004">
      <c r="B5" s="358" t="s">
        <v>192</v>
      </c>
      <c r="C5" s="360" t="s">
        <v>127</v>
      </c>
      <c r="D5" s="362" t="s">
        <v>128</v>
      </c>
      <c r="E5" s="360" t="s">
        <v>129</v>
      </c>
      <c r="F5" s="362" t="s">
        <v>130</v>
      </c>
    </row>
    <row r="6" spans="1:13" x14ac:dyDescent="0.55000000000000004">
      <c r="B6" s="359"/>
      <c r="C6" s="361"/>
      <c r="D6" s="363"/>
      <c r="E6" s="361"/>
      <c r="F6" s="363"/>
      <c r="I6" s="330" t="s">
        <v>36</v>
      </c>
      <c r="J6" s="330" t="s">
        <v>37</v>
      </c>
      <c r="K6" s="329"/>
      <c r="L6" s="330" t="s">
        <v>131</v>
      </c>
      <c r="M6" s="330" t="s">
        <v>132</v>
      </c>
    </row>
    <row r="7" spans="1:13" x14ac:dyDescent="0.55000000000000004">
      <c r="B7" s="211">
        <v>2013</v>
      </c>
      <c r="C7" s="119">
        <v>121013</v>
      </c>
      <c r="D7" s="120">
        <v>171369</v>
      </c>
      <c r="E7" s="119"/>
      <c r="F7" s="120"/>
      <c r="I7" s="329">
        <f>MROUND(SUM(E7,C7),100)</f>
        <v>121000</v>
      </c>
      <c r="J7" s="329">
        <f>MROUND(SUM(F7,D7),100)</f>
        <v>171400</v>
      </c>
      <c r="K7" s="329"/>
      <c r="L7" s="331">
        <f>MROUND(SUM(C7:D7),100)</f>
        <v>292400</v>
      </c>
      <c r="M7" s="331">
        <f>MROUND(SUM(E7:F7),100)</f>
        <v>0</v>
      </c>
    </row>
    <row r="8" spans="1:13" x14ac:dyDescent="0.55000000000000004">
      <c r="B8" s="211">
        <v>2014</v>
      </c>
      <c r="C8" s="122">
        <v>189239</v>
      </c>
      <c r="D8" s="65">
        <v>279688</v>
      </c>
      <c r="E8" s="122"/>
      <c r="F8" s="65"/>
      <c r="I8" s="329">
        <f t="shared" ref="I8:I12" si="0">MROUND(SUM(E8,C8),100)</f>
        <v>189200</v>
      </c>
      <c r="J8" s="329">
        <f t="shared" ref="J8:J12" si="1">MROUND(SUM(F8,D8),100)</f>
        <v>279700</v>
      </c>
      <c r="K8" s="329"/>
      <c r="L8" s="331">
        <f t="shared" ref="L8:L10" si="2">MROUND(SUM(C8:D8),100)</f>
        <v>468900</v>
      </c>
      <c r="M8" s="331">
        <f t="shared" ref="M8:M10" si="3">MROUND(SUM(E8:F8),100)</f>
        <v>0</v>
      </c>
    </row>
    <row r="9" spans="1:13" x14ac:dyDescent="0.55000000000000004">
      <c r="B9" s="211">
        <v>2015</v>
      </c>
      <c r="C9" s="122">
        <v>504645</v>
      </c>
      <c r="D9" s="65">
        <v>718369</v>
      </c>
      <c r="E9" s="122">
        <v>137450</v>
      </c>
      <c r="F9" s="65">
        <v>147508</v>
      </c>
      <c r="I9" s="329">
        <f t="shared" si="0"/>
        <v>642100</v>
      </c>
      <c r="J9" s="329">
        <f t="shared" si="1"/>
        <v>865900</v>
      </c>
      <c r="K9" s="329"/>
      <c r="L9" s="331">
        <f t="shared" si="2"/>
        <v>1223000</v>
      </c>
      <c r="M9" s="331">
        <f t="shared" si="3"/>
        <v>285000</v>
      </c>
    </row>
    <row r="10" spans="1:13" x14ac:dyDescent="0.55000000000000004">
      <c r="B10" s="211">
        <v>2016</v>
      </c>
      <c r="C10" s="122">
        <v>1264884</v>
      </c>
      <c r="D10" s="65">
        <v>1648563</v>
      </c>
      <c r="E10" s="122">
        <v>4693</v>
      </c>
      <c r="F10" s="65">
        <v>6994</v>
      </c>
      <c r="I10" s="329">
        <f t="shared" si="0"/>
        <v>1269600</v>
      </c>
      <c r="J10" s="329">
        <f t="shared" si="1"/>
        <v>1655600</v>
      </c>
      <c r="K10" s="329"/>
      <c r="L10" s="331">
        <f t="shared" si="2"/>
        <v>2913400</v>
      </c>
      <c r="M10" s="331">
        <f t="shared" si="3"/>
        <v>11700</v>
      </c>
    </row>
    <row r="11" spans="1:13" x14ac:dyDescent="0.55000000000000004">
      <c r="B11" s="212">
        <v>2017</v>
      </c>
      <c r="C11" s="122">
        <v>1998670</v>
      </c>
      <c r="D11" s="182">
        <v>2586215</v>
      </c>
      <c r="E11" s="122">
        <v>72544</v>
      </c>
      <c r="F11" s="65">
        <v>88565</v>
      </c>
      <c r="I11" s="329">
        <f t="shared" si="0"/>
        <v>2071200</v>
      </c>
      <c r="J11" s="329">
        <f t="shared" si="1"/>
        <v>2674800</v>
      </c>
      <c r="K11" s="329"/>
      <c r="L11" s="331">
        <f>MROUND(SUM(C11:D11),100)</f>
        <v>4584900</v>
      </c>
      <c r="M11" s="331">
        <f>MROUND(SUM(E11:F11),100)</f>
        <v>161100</v>
      </c>
    </row>
    <row r="12" spans="1:13" x14ac:dyDescent="0.55000000000000004">
      <c r="B12" s="213">
        <v>2018</v>
      </c>
      <c r="C12" s="209">
        <v>2054910</v>
      </c>
      <c r="D12" s="210">
        <v>2668327</v>
      </c>
      <c r="E12" s="284">
        <v>86950</v>
      </c>
      <c r="F12" s="285">
        <v>107809</v>
      </c>
      <c r="I12" s="329">
        <f t="shared" si="0"/>
        <v>2141900</v>
      </c>
      <c r="J12" s="329">
        <f t="shared" si="1"/>
        <v>2776100</v>
      </c>
      <c r="K12" s="329"/>
      <c r="L12" s="331">
        <f>MROUND(SUM(C12:D12),100)</f>
        <v>4723200</v>
      </c>
      <c r="M12" s="331">
        <f>MROUND(SUM(E12:F12),100)</f>
        <v>194800</v>
      </c>
    </row>
    <row r="13" spans="1:13" ht="15" customHeight="1" x14ac:dyDescent="0.55000000000000004">
      <c r="B13" s="350" t="s">
        <v>123</v>
      </c>
      <c r="C13" s="350"/>
      <c r="D13" s="350"/>
      <c r="E13" s="350"/>
      <c r="F13" s="350"/>
    </row>
    <row r="14" spans="1:13" x14ac:dyDescent="0.55000000000000004">
      <c r="B14" s="350"/>
      <c r="C14" s="350"/>
      <c r="D14" s="350"/>
      <c r="E14" s="350"/>
      <c r="F14" s="350"/>
    </row>
    <row r="15" spans="1:13" x14ac:dyDescent="0.55000000000000004">
      <c r="B15" s="350"/>
      <c r="C15" s="350"/>
      <c r="D15" s="350"/>
      <c r="E15" s="350"/>
      <c r="F15" s="350"/>
    </row>
    <row r="17" spans="2:7" x14ac:dyDescent="0.55000000000000004">
      <c r="E17" s="121"/>
      <c r="F17" s="121"/>
    </row>
    <row r="18" spans="2:7" x14ac:dyDescent="0.55000000000000004">
      <c r="E18" s="121"/>
    </row>
    <row r="19" spans="2:7" x14ac:dyDescent="0.55000000000000004">
      <c r="E19" s="121"/>
      <c r="F19" s="121"/>
    </row>
    <row r="20" spans="2:7" x14ac:dyDescent="0.55000000000000004">
      <c r="E20" s="121"/>
    </row>
    <row r="22" spans="2:7" x14ac:dyDescent="0.55000000000000004">
      <c r="B22" s="38"/>
      <c r="C22" s="38"/>
      <c r="D22" s="38"/>
      <c r="E22" s="38"/>
      <c r="F22" s="38"/>
      <c r="G22" s="38"/>
    </row>
    <row r="26" spans="2:7" x14ac:dyDescent="0.55000000000000004">
      <c r="D26" s="121"/>
      <c r="E26" s="121"/>
    </row>
  </sheetData>
  <mergeCells count="7">
    <mergeCell ref="A1:B1"/>
    <mergeCell ref="B13:F15"/>
    <mergeCell ref="B5:B6"/>
    <mergeCell ref="C5:C6"/>
    <mergeCell ref="D5:D6"/>
    <mergeCell ref="E5:E6"/>
    <mergeCell ref="F5:F6"/>
  </mergeCells>
  <hyperlinks>
    <hyperlink ref="A1" location="Contents!A1" display="Contents" xr:uid="{00000000-0004-0000-0600-000000000000}"/>
  </hyperlinks>
  <pageMargins left="0.7" right="0.7" top="0.75" bottom="0.75" header="0.3" footer="0.3"/>
  <pageSetup paperSize="9" orientation="portrait" horizontalDpi="90" verticalDpi="90" r:id="rId1"/>
  <ignoredErrors>
    <ignoredError sqref="L7:L12 M7:M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tint="0.34998626667073579"/>
  </sheetPr>
  <dimension ref="A1:O30"/>
  <sheetViews>
    <sheetView showGridLines="0" workbookViewId="0">
      <selection sqref="A1:C1"/>
    </sheetView>
  </sheetViews>
  <sheetFormatPr defaultColWidth="9.15625" defaultRowHeight="14.4" x14ac:dyDescent="0.55000000000000004"/>
  <cols>
    <col min="1" max="2" width="4.578125" style="12" customWidth="1"/>
    <col min="3" max="3" width="10.578125" style="12" customWidth="1"/>
    <col min="4" max="15" width="9" style="12" customWidth="1"/>
    <col min="16" max="16384" width="9.15625" style="12"/>
  </cols>
  <sheetData>
    <row r="1" spans="1:4" x14ac:dyDescent="0.55000000000000004">
      <c r="A1" s="345" t="s">
        <v>32</v>
      </c>
      <c r="B1" s="345"/>
      <c r="C1" s="345"/>
      <c r="D1" s="214"/>
    </row>
    <row r="3" spans="1:4" ht="18.3" x14ac:dyDescent="0.55000000000000004">
      <c r="A3" s="123"/>
      <c r="B3" s="123"/>
    </row>
    <row r="4" spans="1:4" ht="18.3" x14ac:dyDescent="0.55000000000000004">
      <c r="C4" s="215" t="s">
        <v>202</v>
      </c>
    </row>
    <row r="26" spans="3:15" x14ac:dyDescent="0.55000000000000004">
      <c r="C26" s="368" t="s">
        <v>193</v>
      </c>
      <c r="D26" s="366">
        <v>2013</v>
      </c>
      <c r="E26" s="367"/>
      <c r="F26" s="364">
        <v>2014</v>
      </c>
      <c r="G26" s="364"/>
      <c r="H26" s="366">
        <v>2015</v>
      </c>
      <c r="I26" s="367"/>
      <c r="J26" s="364">
        <v>2016</v>
      </c>
      <c r="K26" s="364"/>
      <c r="L26" s="366">
        <v>2017</v>
      </c>
      <c r="M26" s="367"/>
      <c r="N26" s="364">
        <v>2018</v>
      </c>
      <c r="O26" s="365"/>
    </row>
    <row r="27" spans="3:15" x14ac:dyDescent="0.55000000000000004">
      <c r="C27" s="369"/>
      <c r="D27" s="296" t="s">
        <v>36</v>
      </c>
      <c r="E27" s="297" t="s">
        <v>139</v>
      </c>
      <c r="F27" s="297" t="s">
        <v>36</v>
      </c>
      <c r="G27" s="297" t="s">
        <v>139</v>
      </c>
      <c r="H27" s="297" t="s">
        <v>36</v>
      </c>
      <c r="I27" s="297" t="s">
        <v>139</v>
      </c>
      <c r="J27" s="297" t="s">
        <v>36</v>
      </c>
      <c r="K27" s="297" t="s">
        <v>139</v>
      </c>
      <c r="L27" s="297" t="s">
        <v>36</v>
      </c>
      <c r="M27" s="297" t="s">
        <v>139</v>
      </c>
      <c r="N27" s="297" t="s">
        <v>36</v>
      </c>
      <c r="O27" s="297" t="s">
        <v>139</v>
      </c>
    </row>
    <row r="28" spans="3:15" x14ac:dyDescent="0.55000000000000004">
      <c r="C28" s="295" t="s">
        <v>132</v>
      </c>
      <c r="D28" s="216">
        <v>0</v>
      </c>
      <c r="E28" s="216">
        <v>0</v>
      </c>
      <c r="F28" s="216">
        <v>0</v>
      </c>
      <c r="G28" s="216">
        <v>0</v>
      </c>
      <c r="H28" s="216">
        <v>137500</v>
      </c>
      <c r="I28" s="216">
        <v>147500</v>
      </c>
      <c r="J28" s="216">
        <v>4700</v>
      </c>
      <c r="K28" s="216">
        <v>7000</v>
      </c>
      <c r="L28" s="216">
        <f>MROUND('Figure 1 Data'!E11,100)</f>
        <v>72500</v>
      </c>
      <c r="M28" s="216">
        <f>MROUND('Figure 1 Data'!F11,100)</f>
        <v>88600</v>
      </c>
      <c r="N28" s="216">
        <f>MROUND('Figure 1 Data'!E12,100)</f>
        <v>87000</v>
      </c>
      <c r="O28" s="216">
        <f>MROUND('Figure 1 Data'!F12,100)</f>
        <v>107800</v>
      </c>
    </row>
    <row r="29" spans="3:15" ht="15" customHeight="1" x14ac:dyDescent="0.55000000000000004">
      <c r="C29" s="295" t="s">
        <v>131</v>
      </c>
      <c r="D29" s="217">
        <v>121000</v>
      </c>
      <c r="E29" s="217">
        <v>171400</v>
      </c>
      <c r="F29" s="217">
        <v>189200</v>
      </c>
      <c r="G29" s="217">
        <v>279700</v>
      </c>
      <c r="H29" s="217">
        <v>504600</v>
      </c>
      <c r="I29" s="217">
        <v>718400</v>
      </c>
      <c r="J29" s="217">
        <v>1264900</v>
      </c>
      <c r="K29" s="217">
        <v>1648600</v>
      </c>
      <c r="L29" s="217">
        <f>MROUND('Figure 1 Data'!C11,100)</f>
        <v>1998700</v>
      </c>
      <c r="M29" s="217">
        <f>MROUND('Figure 1 Data'!D11,100)</f>
        <v>2586200</v>
      </c>
      <c r="N29" s="217">
        <f>MROUND('Figure 1 Data'!C12,100)</f>
        <v>2054900</v>
      </c>
      <c r="O29" s="217">
        <f>MROUND('Figure 1 Data'!D12,100)</f>
        <v>2668300</v>
      </c>
    </row>
    <row r="30" spans="3:15" x14ac:dyDescent="0.55000000000000004">
      <c r="C30" s="295" t="s">
        <v>38</v>
      </c>
      <c r="D30" s="217">
        <v>121000</v>
      </c>
      <c r="E30" s="217">
        <v>171400</v>
      </c>
      <c r="F30" s="217">
        <v>189200</v>
      </c>
      <c r="G30" s="217">
        <v>279700</v>
      </c>
      <c r="H30" s="217">
        <v>642100</v>
      </c>
      <c r="I30" s="217">
        <v>865900</v>
      </c>
      <c r="J30" s="217">
        <v>1269600</v>
      </c>
      <c r="K30" s="217">
        <v>1655600</v>
      </c>
      <c r="L30" s="217">
        <f>MROUND('Figure 1 Data'!C11+'Figure 1 Data'!E11,100)</f>
        <v>2071200</v>
      </c>
      <c r="M30" s="217">
        <f>MROUND('Figure 1 Data'!D11+'Figure 1 Data'!F11,100)</f>
        <v>2674800</v>
      </c>
      <c r="N30" s="217">
        <f>MROUND('Figure 1 Data'!C12+'Figure 1 Data'!E12,100)</f>
        <v>2141900</v>
      </c>
      <c r="O30" s="217">
        <f>MROUND('Figure 1 Data'!D12+'Figure 1 Data'!F12,100)</f>
        <v>2776100</v>
      </c>
    </row>
  </sheetData>
  <mergeCells count="8">
    <mergeCell ref="A1:C1"/>
    <mergeCell ref="N26:O26"/>
    <mergeCell ref="L26:M26"/>
    <mergeCell ref="D26:E26"/>
    <mergeCell ref="F26:G26"/>
    <mergeCell ref="H26:I26"/>
    <mergeCell ref="J26:K26"/>
    <mergeCell ref="C26:C27"/>
  </mergeCells>
  <hyperlinks>
    <hyperlink ref="A1" location="Contents!A1" display="Contents" xr:uid="{00000000-0004-0000-0700-000000000000}"/>
  </hyperlinks>
  <pageMargins left="0.7" right="0.7" top="0.75" bottom="0.75" header="0.3" footer="0.3"/>
  <pageSetup paperSize="9" orientation="portrait"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1" tint="0.34998626667073579"/>
    <pageSetUpPr fitToPage="1"/>
  </sheetPr>
  <dimension ref="A1:O32"/>
  <sheetViews>
    <sheetView showGridLines="0" zoomScaleNormal="100" workbookViewId="0">
      <selection sqref="A1:B1"/>
    </sheetView>
  </sheetViews>
  <sheetFormatPr defaultColWidth="9.15625" defaultRowHeight="14.4" x14ac:dyDescent="0.55000000000000004"/>
  <cols>
    <col min="1" max="12" width="9.15625" style="12"/>
    <col min="13" max="13" width="6.68359375" style="12" customWidth="1"/>
    <col min="14" max="14" width="9.15625" style="12"/>
    <col min="15" max="15" width="9.15625" style="41"/>
    <col min="16" max="16384" width="9.15625" style="12"/>
  </cols>
  <sheetData>
    <row r="1" spans="1:15" x14ac:dyDescent="0.55000000000000004">
      <c r="A1" s="345" t="s">
        <v>32</v>
      </c>
      <c r="B1" s="345"/>
    </row>
    <row r="2" spans="1:15" x14ac:dyDescent="0.55000000000000004">
      <c r="A2" s="102"/>
      <c r="B2" s="102"/>
    </row>
    <row r="3" spans="1:15" ht="18.3" x14ac:dyDescent="0.55000000000000004">
      <c r="B3" s="114" t="s">
        <v>201</v>
      </c>
    </row>
    <row r="7" spans="1:15" x14ac:dyDescent="0.55000000000000004">
      <c r="O7" s="332" t="str">
        <f>CONCATENATE(ROUND('Table 1a'!F34/1000000,2),"m")</f>
        <v>14.29m</v>
      </c>
    </row>
    <row r="8" spans="1:15" x14ac:dyDescent="0.55000000000000004">
      <c r="O8" s="332" t="str">
        <f>CONCATENATE(ROUND('Table 1a'!D34/1000000,2),"m")</f>
        <v>6.15m</v>
      </c>
    </row>
    <row r="9" spans="1:15" x14ac:dyDescent="0.55000000000000004">
      <c r="O9" s="333" t="str">
        <f>CONCATENATE(ROUND('Table 1a'!E34/1000000,2),"m")</f>
        <v>8.13m</v>
      </c>
    </row>
    <row r="26" spans="2:12" x14ac:dyDescent="0.55000000000000004">
      <c r="C26" s="370"/>
      <c r="D26" s="370"/>
      <c r="E26" s="370"/>
      <c r="F26" s="370"/>
      <c r="G26" s="370"/>
      <c r="H26" s="370"/>
      <c r="I26" s="370"/>
      <c r="J26" s="370"/>
      <c r="K26" s="370"/>
      <c r="L26" s="370"/>
    </row>
    <row r="27" spans="2:12" x14ac:dyDescent="0.55000000000000004">
      <c r="C27" s="370"/>
      <c r="D27" s="370"/>
      <c r="E27" s="370"/>
      <c r="F27" s="370"/>
      <c r="G27" s="370"/>
      <c r="H27" s="370"/>
      <c r="I27" s="370"/>
      <c r="J27" s="370"/>
      <c r="K27" s="370"/>
      <c r="L27" s="370"/>
    </row>
    <row r="29" spans="2:12" x14ac:dyDescent="0.55000000000000004">
      <c r="B29" s="116" t="s">
        <v>112</v>
      </c>
    </row>
    <row r="32" spans="2:12" x14ac:dyDescent="0.55000000000000004">
      <c r="B32"/>
      <c r="C32"/>
    </row>
  </sheetData>
  <mergeCells count="2">
    <mergeCell ref="C26:L27"/>
    <mergeCell ref="A1:B1"/>
  </mergeCells>
  <hyperlinks>
    <hyperlink ref="A1" location="Contents!A1" display="Contents" xr:uid="{00000000-0004-0000-0400-000000000000}"/>
  </hyperlinks>
  <pageMargins left="0.7" right="0.7" top="0.75" bottom="0.75" header="0.3" footer="0.3"/>
  <pageSetup paperSize="9" orientation="landscape" verticalDpi="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0.34998626667073579"/>
    <pageSetUpPr fitToPage="1"/>
  </sheetPr>
  <dimension ref="A1:G45"/>
  <sheetViews>
    <sheetView showGridLines="0" zoomScaleNormal="100" workbookViewId="0">
      <selection activeCell="D32" sqref="D32:F32"/>
    </sheetView>
  </sheetViews>
  <sheetFormatPr defaultColWidth="9.15625" defaultRowHeight="14.4" x14ac:dyDescent="0.55000000000000004"/>
  <cols>
    <col min="1" max="2" width="1.83984375" style="12" customWidth="1"/>
    <col min="3" max="3" width="16.68359375" style="12" customWidth="1"/>
    <col min="4" max="6" width="20.68359375" style="12" customWidth="1"/>
    <col min="7" max="7" width="9.26171875" style="12" customWidth="1"/>
    <col min="8" max="16384" width="9.15625" style="12"/>
  </cols>
  <sheetData>
    <row r="1" spans="1:7" s="2" customFormat="1" x14ac:dyDescent="0.55000000000000004">
      <c r="A1" s="345" t="s">
        <v>32</v>
      </c>
      <c r="B1" s="345"/>
      <c r="C1" s="345"/>
    </row>
    <row r="3" spans="1:7" ht="33" customHeight="1" x14ac:dyDescent="0.55000000000000004">
      <c r="C3" s="371" t="s">
        <v>63</v>
      </c>
      <c r="D3" s="371"/>
      <c r="E3" s="371"/>
      <c r="F3" s="371"/>
      <c r="G3" s="187"/>
    </row>
    <row r="4" spans="1:7" ht="6" customHeight="1" x14ac:dyDescent="0.55000000000000004">
      <c r="D4" s="372"/>
      <c r="E4" s="372"/>
      <c r="F4" s="372"/>
      <c r="G4" s="106"/>
    </row>
    <row r="5" spans="1:7" ht="15" customHeight="1" x14ac:dyDescent="0.55000000000000004">
      <c r="C5" s="340" t="s">
        <v>34</v>
      </c>
      <c r="D5" s="373" t="s">
        <v>59</v>
      </c>
      <c r="E5" s="374"/>
      <c r="F5" s="374"/>
      <c r="G5" s="106"/>
    </row>
    <row r="6" spans="1:7" ht="15" customHeight="1" x14ac:dyDescent="0.55000000000000004">
      <c r="C6" s="341"/>
      <c r="D6" s="13" t="s">
        <v>60</v>
      </c>
      <c r="E6" s="4" t="s">
        <v>61</v>
      </c>
      <c r="F6" s="13" t="s">
        <v>171</v>
      </c>
      <c r="G6" s="219"/>
    </row>
    <row r="7" spans="1:7" ht="17.25" customHeight="1" x14ac:dyDescent="0.55000000000000004">
      <c r="A7" s="3"/>
      <c r="B7" s="3"/>
      <c r="C7" s="35" t="s">
        <v>41</v>
      </c>
      <c r="D7" s="25">
        <v>256</v>
      </c>
      <c r="E7" s="26">
        <v>622919</v>
      </c>
      <c r="F7" s="15">
        <v>46927381</v>
      </c>
      <c r="G7" s="15"/>
    </row>
    <row r="8" spans="1:7" ht="17.25" customHeight="1" x14ac:dyDescent="0.55000000000000004">
      <c r="A8" s="3"/>
      <c r="B8" s="3"/>
      <c r="C8" s="35" t="s">
        <v>43</v>
      </c>
      <c r="D8" s="25">
        <v>3200</v>
      </c>
      <c r="E8" s="26">
        <v>684025</v>
      </c>
      <c r="F8" s="15">
        <v>47041924</v>
      </c>
      <c r="G8" s="15"/>
    </row>
    <row r="9" spans="1:7" ht="17.25" customHeight="1" x14ac:dyDescent="0.55000000000000004">
      <c r="A9" s="3"/>
      <c r="B9" s="3"/>
      <c r="C9" s="35" t="s">
        <v>45</v>
      </c>
      <c r="D9" s="27">
        <v>24040</v>
      </c>
      <c r="E9" s="28">
        <v>726509</v>
      </c>
      <c r="F9" s="29">
        <v>46613561.999431364</v>
      </c>
      <c r="G9" s="29"/>
    </row>
    <row r="10" spans="1:7" ht="17.25" customHeight="1" x14ac:dyDescent="0.55000000000000004">
      <c r="A10" s="3"/>
      <c r="B10" s="3"/>
      <c r="C10" s="35" t="s">
        <v>47</v>
      </c>
      <c r="D10" s="27">
        <v>89375</v>
      </c>
      <c r="E10" s="28">
        <v>744450</v>
      </c>
      <c r="F10" s="29">
        <v>46231380</v>
      </c>
      <c r="G10" s="29"/>
    </row>
    <row r="11" spans="1:7" ht="17.25" customHeight="1" x14ac:dyDescent="0.55000000000000004">
      <c r="A11" s="3"/>
      <c r="B11" s="3"/>
      <c r="C11" s="35" t="s">
        <v>48</v>
      </c>
      <c r="D11" s="27">
        <v>176817</v>
      </c>
      <c r="E11" s="28">
        <v>804420</v>
      </c>
      <c r="F11" s="29">
        <v>46227893</v>
      </c>
      <c r="G11" s="29"/>
    </row>
    <row r="12" spans="1:7" ht="17.25" customHeight="1" x14ac:dyDescent="0.55000000000000004">
      <c r="A12" s="3"/>
      <c r="B12" s="3"/>
      <c r="C12" s="35" t="s">
        <v>91</v>
      </c>
      <c r="D12" s="27">
        <v>265155</v>
      </c>
      <c r="E12" s="28">
        <v>798129</v>
      </c>
      <c r="F12" s="29">
        <v>46710466</v>
      </c>
      <c r="G12" s="29"/>
    </row>
    <row r="13" spans="1:7" ht="17.25" customHeight="1" x14ac:dyDescent="0.55000000000000004">
      <c r="A13" s="3"/>
      <c r="B13" s="3"/>
      <c r="C13" s="35" t="s">
        <v>49</v>
      </c>
      <c r="D13" s="27">
        <v>344702</v>
      </c>
      <c r="E13" s="28">
        <v>790841</v>
      </c>
      <c r="F13" s="29">
        <v>46171705</v>
      </c>
      <c r="G13" s="29"/>
    </row>
    <row r="14" spans="1:7" ht="17.25" customHeight="1" x14ac:dyDescent="0.55000000000000004">
      <c r="A14" s="3"/>
      <c r="B14" s="3"/>
      <c r="C14" s="35" t="s">
        <v>50</v>
      </c>
      <c r="D14" s="27">
        <v>402637</v>
      </c>
      <c r="E14" s="28">
        <v>805900</v>
      </c>
      <c r="F14" s="29">
        <v>45764713</v>
      </c>
      <c r="G14" s="29"/>
    </row>
    <row r="15" spans="1:7" ht="17.25" customHeight="1" x14ac:dyDescent="0.55000000000000004">
      <c r="A15" s="3"/>
      <c r="B15" s="3"/>
      <c r="C15" s="35" t="s">
        <v>51</v>
      </c>
      <c r="D15" s="27">
        <v>543858</v>
      </c>
      <c r="E15" s="28">
        <v>799387</v>
      </c>
      <c r="F15" s="29">
        <v>45096734</v>
      </c>
      <c r="G15" s="29"/>
    </row>
    <row r="16" spans="1:7" ht="17.25" customHeight="1" x14ac:dyDescent="0.55000000000000004">
      <c r="A16" s="3"/>
      <c r="B16" s="3"/>
      <c r="C16" s="35" t="s">
        <v>52</v>
      </c>
      <c r="D16" s="27">
        <v>671234</v>
      </c>
      <c r="E16" s="28">
        <v>779903</v>
      </c>
      <c r="F16" s="29">
        <v>44674718</v>
      </c>
      <c r="G16" s="29"/>
    </row>
    <row r="17" spans="1:7" ht="17.25" customHeight="1" x14ac:dyDescent="0.55000000000000004">
      <c r="A17" s="3"/>
      <c r="B17" s="3"/>
      <c r="C17" s="35" t="s">
        <v>92</v>
      </c>
      <c r="D17" s="27">
        <v>943459</v>
      </c>
      <c r="E17" s="28">
        <v>792204</v>
      </c>
      <c r="F17" s="29">
        <v>46361851</v>
      </c>
      <c r="G17" s="29"/>
    </row>
    <row r="18" spans="1:7" ht="17.25" customHeight="1" x14ac:dyDescent="0.55000000000000004">
      <c r="A18" s="3"/>
      <c r="B18" s="3"/>
      <c r="C18" s="35" t="s">
        <v>53</v>
      </c>
      <c r="D18" s="27">
        <v>1193187</v>
      </c>
      <c r="E18" s="28">
        <v>780330</v>
      </c>
      <c r="F18" s="29">
        <v>45927165</v>
      </c>
      <c r="G18" s="29"/>
    </row>
    <row r="19" spans="1:7" ht="17.25" customHeight="1" x14ac:dyDescent="0.55000000000000004">
      <c r="A19" s="3"/>
      <c r="B19" s="3"/>
      <c r="C19" s="35" t="s">
        <v>54</v>
      </c>
      <c r="D19" s="27">
        <v>1516022</v>
      </c>
      <c r="E19" s="28">
        <v>766257</v>
      </c>
      <c r="F19" s="29">
        <v>45501457</v>
      </c>
      <c r="G19" s="29"/>
    </row>
    <row r="20" spans="1:7" ht="17.25" customHeight="1" x14ac:dyDescent="0.55000000000000004">
      <c r="A20" s="3"/>
      <c r="B20" s="3"/>
      <c r="C20" s="35" t="s">
        <v>55</v>
      </c>
      <c r="D20" s="27">
        <v>1881905</v>
      </c>
      <c r="E20" s="27">
        <v>766972</v>
      </c>
      <c r="F20" s="30">
        <v>44848364</v>
      </c>
      <c r="G20" s="29"/>
    </row>
    <row r="21" spans="1:7" ht="17.25" customHeight="1" x14ac:dyDescent="0.55000000000000004">
      <c r="A21" s="3"/>
      <c r="B21" s="3"/>
      <c r="C21" s="73" t="s">
        <v>96</v>
      </c>
      <c r="D21" s="27">
        <v>2748150</v>
      </c>
      <c r="E21" s="27">
        <v>901139</v>
      </c>
      <c r="F21" s="30">
        <v>44143031</v>
      </c>
      <c r="G21" s="29"/>
    </row>
    <row r="22" spans="1:7" ht="17.25" customHeight="1" x14ac:dyDescent="0.55000000000000004">
      <c r="A22" s="3"/>
      <c r="B22" s="3"/>
      <c r="C22" s="73" t="s">
        <v>103</v>
      </c>
      <c r="D22" s="27">
        <v>3302602</v>
      </c>
      <c r="E22" s="27">
        <v>897991</v>
      </c>
      <c r="F22" s="30">
        <v>44037149</v>
      </c>
      <c r="G22" s="29"/>
    </row>
    <row r="23" spans="1:7" ht="17.25" customHeight="1" x14ac:dyDescent="0.55000000000000004">
      <c r="A23" s="3"/>
      <c r="B23" s="3"/>
      <c r="C23" s="73" t="s">
        <v>110</v>
      </c>
      <c r="D23" s="27">
        <v>4048422</v>
      </c>
      <c r="E23" s="27">
        <v>890672</v>
      </c>
      <c r="F23" s="30">
        <v>43138955</v>
      </c>
      <c r="G23" s="29"/>
    </row>
    <row r="24" spans="1:7" ht="17.25" customHeight="1" x14ac:dyDescent="0.55000000000000004">
      <c r="A24" s="3"/>
      <c r="B24" s="3"/>
      <c r="C24" s="73" t="s">
        <v>124</v>
      </c>
      <c r="D24" s="7">
        <v>4863290</v>
      </c>
      <c r="E24" s="7">
        <v>818904</v>
      </c>
      <c r="F24" s="30">
        <v>42619822</v>
      </c>
      <c r="G24" s="29"/>
    </row>
    <row r="25" spans="1:7" ht="17.25" customHeight="1" x14ac:dyDescent="0.55000000000000004">
      <c r="A25" s="3"/>
      <c r="B25" s="3"/>
      <c r="C25" s="73" t="s">
        <v>141</v>
      </c>
      <c r="D25" s="7">
        <v>5763417</v>
      </c>
      <c r="E25" s="7">
        <v>802948</v>
      </c>
      <c r="F25" s="30">
        <v>41226898</v>
      </c>
      <c r="G25" s="29"/>
    </row>
    <row r="26" spans="1:7" ht="17.25" customHeight="1" x14ac:dyDescent="0.55000000000000004">
      <c r="A26" s="3"/>
      <c r="B26" s="3"/>
      <c r="C26" s="73" t="s">
        <v>149</v>
      </c>
      <c r="D26" s="18">
        <v>6662481</v>
      </c>
      <c r="E26" s="18">
        <v>783792</v>
      </c>
      <c r="F26" s="30">
        <v>39701695</v>
      </c>
      <c r="G26" s="29"/>
    </row>
    <row r="27" spans="1:7" ht="17.25" customHeight="1" x14ac:dyDescent="0.55000000000000004">
      <c r="A27" s="3"/>
      <c r="B27" s="3"/>
      <c r="C27" s="73" t="s">
        <v>151</v>
      </c>
      <c r="D27" s="7">
        <v>7590294</v>
      </c>
      <c r="E27" s="7">
        <v>785333</v>
      </c>
      <c r="F27" s="30">
        <v>38263273</v>
      </c>
      <c r="G27" s="29"/>
    </row>
    <row r="28" spans="1:7" ht="17.25" customHeight="1" x14ac:dyDescent="0.55000000000000004">
      <c r="A28" s="3"/>
      <c r="B28" s="3"/>
      <c r="C28" s="73" t="s">
        <v>160</v>
      </c>
      <c r="D28" s="7">
        <v>8762491</v>
      </c>
      <c r="E28" s="7">
        <v>813565</v>
      </c>
      <c r="F28" s="30">
        <v>37391943</v>
      </c>
      <c r="G28" s="29"/>
    </row>
    <row r="29" spans="1:7" ht="17.25" customHeight="1" x14ac:dyDescent="0.55000000000000004">
      <c r="A29" s="3"/>
      <c r="B29" s="3"/>
      <c r="C29" s="73" t="s">
        <v>162</v>
      </c>
      <c r="D29" s="7">
        <v>9789497</v>
      </c>
      <c r="E29" s="7">
        <v>830279</v>
      </c>
      <c r="F29" s="30">
        <v>36592325</v>
      </c>
      <c r="G29" s="29"/>
    </row>
    <row r="30" spans="1:7" ht="17.25" customHeight="1" x14ac:dyDescent="0.55000000000000004">
      <c r="A30" s="3"/>
      <c r="B30" s="3"/>
      <c r="C30" s="73" t="s">
        <v>168</v>
      </c>
      <c r="D30" s="7">
        <v>10716461</v>
      </c>
      <c r="E30" s="7">
        <v>823385</v>
      </c>
      <c r="F30" s="30">
        <v>35254173</v>
      </c>
      <c r="G30" s="29"/>
    </row>
    <row r="31" spans="1:7" ht="17.25" customHeight="1" x14ac:dyDescent="0.55000000000000004">
      <c r="A31" s="3"/>
      <c r="B31" s="3"/>
      <c r="C31" s="73" t="s">
        <v>169</v>
      </c>
      <c r="D31" s="7">
        <v>11457261</v>
      </c>
      <c r="E31" s="7">
        <v>798845</v>
      </c>
      <c r="F31" s="9">
        <v>34055298</v>
      </c>
      <c r="G31" s="9"/>
    </row>
    <row r="32" spans="1:7" ht="17.25" customHeight="1" thickBot="1" x14ac:dyDescent="0.6">
      <c r="A32" s="3"/>
      <c r="B32" s="3"/>
      <c r="C32" s="222" t="s">
        <v>187</v>
      </c>
      <c r="D32" s="220">
        <v>12293238.507452924</v>
      </c>
      <c r="E32" s="220">
        <v>674151</v>
      </c>
      <c r="F32" s="221">
        <v>34295627.49254708</v>
      </c>
      <c r="G32" s="195"/>
    </row>
    <row r="33" spans="3:7" s="33" customFormat="1" ht="15" customHeight="1" x14ac:dyDescent="0.5">
      <c r="C33" s="375" t="s">
        <v>93</v>
      </c>
      <c r="D33" s="375"/>
      <c r="E33" s="375"/>
      <c r="F33" s="375"/>
    </row>
    <row r="34" spans="3:7" s="33" customFormat="1" ht="15" customHeight="1" x14ac:dyDescent="0.5">
      <c r="C34" s="376" t="s">
        <v>94</v>
      </c>
      <c r="D34" s="376"/>
      <c r="E34" s="376"/>
      <c r="F34" s="376"/>
      <c r="G34" s="107"/>
    </row>
    <row r="35" spans="3:7" ht="15" customHeight="1" x14ac:dyDescent="0.55000000000000004">
      <c r="C35" s="377" t="s">
        <v>95</v>
      </c>
      <c r="D35" s="377"/>
      <c r="E35" s="377"/>
      <c r="F35" s="377"/>
      <c r="G35" s="186"/>
    </row>
    <row r="36" spans="3:7" ht="15" customHeight="1" x14ac:dyDescent="0.55000000000000004">
      <c r="C36" s="376" t="s">
        <v>106</v>
      </c>
      <c r="D36" s="376"/>
      <c r="E36" s="376"/>
      <c r="F36" s="376"/>
      <c r="G36" s="107"/>
    </row>
    <row r="37" spans="3:7" ht="15" customHeight="1" x14ac:dyDescent="0.55000000000000004">
      <c r="C37" s="378" t="s">
        <v>125</v>
      </c>
      <c r="D37" s="378"/>
      <c r="E37" s="378"/>
      <c r="F37" s="378"/>
      <c r="G37" s="33"/>
    </row>
    <row r="38" spans="3:7" x14ac:dyDescent="0.55000000000000004">
      <c r="C38" s="347" t="s">
        <v>176</v>
      </c>
      <c r="D38" s="347"/>
      <c r="E38" s="347"/>
      <c r="F38" s="347"/>
      <c r="G38" s="103"/>
    </row>
    <row r="39" spans="3:7" x14ac:dyDescent="0.55000000000000004">
      <c r="C39" s="347" t="s">
        <v>161</v>
      </c>
      <c r="D39" s="347"/>
      <c r="E39" s="347"/>
      <c r="F39" s="347"/>
      <c r="G39" s="103"/>
    </row>
    <row r="40" spans="3:7" x14ac:dyDescent="0.55000000000000004">
      <c r="C40" s="72" t="s">
        <v>163</v>
      </c>
      <c r="D40" s="38"/>
      <c r="E40" s="38"/>
      <c r="F40" s="38"/>
      <c r="G40" s="38"/>
    </row>
    <row r="41" spans="3:7" x14ac:dyDescent="0.55000000000000004">
      <c r="C41" s="33" t="s">
        <v>170</v>
      </c>
      <c r="D41" s="39"/>
      <c r="E41" s="39"/>
      <c r="F41" s="39"/>
      <c r="G41" s="39"/>
    </row>
    <row r="42" spans="3:7" x14ac:dyDescent="0.55000000000000004">
      <c r="C42" s="202" t="s">
        <v>188</v>
      </c>
      <c r="D42" s="218"/>
      <c r="E42" s="218"/>
      <c r="F42" s="218"/>
      <c r="G42" s="218"/>
    </row>
    <row r="43" spans="3:7" x14ac:dyDescent="0.55000000000000004">
      <c r="C43" s="109" t="s">
        <v>57</v>
      </c>
      <c r="D43" s="38"/>
      <c r="E43" s="38"/>
      <c r="F43" s="38"/>
      <c r="G43" s="38"/>
    </row>
    <row r="44" spans="3:7" x14ac:dyDescent="0.55000000000000004">
      <c r="C44" s="109" t="s">
        <v>166</v>
      </c>
      <c r="D44" s="39"/>
      <c r="E44" s="39"/>
      <c r="F44" s="39"/>
      <c r="G44" s="39"/>
    </row>
    <row r="45" spans="3:7" x14ac:dyDescent="0.55000000000000004">
      <c r="D45" s="66"/>
    </row>
  </sheetData>
  <mergeCells count="12">
    <mergeCell ref="C38:F38"/>
    <mergeCell ref="C39:F39"/>
    <mergeCell ref="C33:F33"/>
    <mergeCell ref="C34:F34"/>
    <mergeCell ref="C35:F35"/>
    <mergeCell ref="C36:F36"/>
    <mergeCell ref="C37:F37"/>
    <mergeCell ref="C3:F3"/>
    <mergeCell ref="D4:F4"/>
    <mergeCell ref="C5:C6"/>
    <mergeCell ref="D5:F5"/>
    <mergeCell ref="A1:C1"/>
  </mergeCells>
  <hyperlinks>
    <hyperlink ref="A1" location="Contents!A1" display="Contents" xr:uid="{00000000-0004-0000-0800-000000000000}"/>
  </hyperlinks>
  <pageMargins left="0.7" right="0.7" top="0.75" bottom="0.75" header="0.3" footer="0.3"/>
  <pageSetup paperSize="9" orientation="portrait" verticalDpi="4" r:id="rId1"/>
  <rowBreaks count="1" manualBreakCount="1">
    <brk id="34"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1" tint="0.34998626667073579"/>
    <pageSetUpPr fitToPage="1"/>
  </sheetPr>
  <dimension ref="A1:G45"/>
  <sheetViews>
    <sheetView showGridLines="0" zoomScaleNormal="100" workbookViewId="0">
      <selection activeCell="Z22" sqref="Z22"/>
    </sheetView>
  </sheetViews>
  <sheetFormatPr defaultColWidth="9.15625" defaultRowHeight="14.4" x14ac:dyDescent="0.55000000000000004"/>
  <cols>
    <col min="1" max="2" width="1.83984375" style="12" customWidth="1"/>
    <col min="3" max="3" width="16.68359375" style="12" customWidth="1"/>
    <col min="4" max="6" width="20.68359375" style="12" customWidth="1"/>
    <col min="7" max="7" width="9.26171875" style="12" customWidth="1"/>
    <col min="8" max="16384" width="9.15625" style="12"/>
  </cols>
  <sheetData>
    <row r="1" spans="1:7" s="2" customFormat="1" x14ac:dyDescent="0.55000000000000004">
      <c r="A1" s="345" t="s">
        <v>32</v>
      </c>
      <c r="B1" s="345"/>
      <c r="C1" s="345"/>
    </row>
    <row r="3" spans="1:7" ht="33" customHeight="1" x14ac:dyDescent="0.55000000000000004">
      <c r="C3" s="339" t="s">
        <v>64</v>
      </c>
      <c r="D3" s="339"/>
      <c r="E3" s="339"/>
      <c r="F3" s="339"/>
      <c r="G3" s="101"/>
    </row>
    <row r="4" spans="1:7" ht="6" customHeight="1" x14ac:dyDescent="0.55000000000000004">
      <c r="C4" s="101"/>
      <c r="D4" s="101"/>
      <c r="E4" s="101"/>
      <c r="F4" s="101"/>
      <c r="G4" s="101"/>
    </row>
    <row r="5" spans="1:7" ht="15" customHeight="1" x14ac:dyDescent="0.55000000000000004">
      <c r="C5" s="379" t="s">
        <v>34</v>
      </c>
      <c r="D5" s="381" t="s">
        <v>65</v>
      </c>
      <c r="E5" s="382"/>
      <c r="F5" s="382"/>
      <c r="G5" s="223"/>
    </row>
    <row r="6" spans="1:7" ht="15" customHeight="1" x14ac:dyDescent="0.55000000000000004">
      <c r="C6" s="380"/>
      <c r="D6" s="23" t="s">
        <v>60</v>
      </c>
      <c r="E6" s="24" t="s">
        <v>61</v>
      </c>
      <c r="F6" s="13" t="s">
        <v>171</v>
      </c>
      <c r="G6" s="219"/>
    </row>
    <row r="7" spans="1:7" ht="17.25" customHeight="1" x14ac:dyDescent="0.55000000000000004">
      <c r="C7" s="40" t="s">
        <v>41</v>
      </c>
      <c r="D7" s="25">
        <v>124</v>
      </c>
      <c r="E7" s="26">
        <v>246496</v>
      </c>
      <c r="F7" s="15">
        <v>21140557</v>
      </c>
      <c r="G7" s="15"/>
    </row>
    <row r="8" spans="1:7" ht="17.25" customHeight="1" x14ac:dyDescent="0.55000000000000004">
      <c r="A8" s="3"/>
      <c r="B8" s="3"/>
      <c r="C8" s="40" t="s">
        <v>43</v>
      </c>
      <c r="D8" s="25">
        <v>1461</v>
      </c>
      <c r="E8" s="26">
        <v>276050</v>
      </c>
      <c r="F8" s="15">
        <v>21274934</v>
      </c>
      <c r="G8" s="15"/>
    </row>
    <row r="9" spans="1:7" ht="17.25" customHeight="1" x14ac:dyDescent="0.55000000000000004">
      <c r="A9" s="3"/>
      <c r="B9" s="3"/>
      <c r="C9" s="40" t="s">
        <v>45</v>
      </c>
      <c r="D9" s="27">
        <v>11991</v>
      </c>
      <c r="E9" s="28">
        <v>298878</v>
      </c>
      <c r="F9" s="29">
        <v>21118072.999431364</v>
      </c>
      <c r="G9" s="29"/>
    </row>
    <row r="10" spans="1:7" ht="17.25" customHeight="1" x14ac:dyDescent="0.55000000000000004">
      <c r="A10" s="3"/>
      <c r="B10" s="3"/>
      <c r="C10" s="40" t="s">
        <v>47</v>
      </c>
      <c r="D10" s="27">
        <v>39337</v>
      </c>
      <c r="E10" s="28">
        <v>300537</v>
      </c>
      <c r="F10" s="29">
        <v>20923634</v>
      </c>
      <c r="G10" s="29"/>
    </row>
    <row r="11" spans="1:7" ht="17.25" customHeight="1" x14ac:dyDescent="0.55000000000000004">
      <c r="A11" s="3"/>
      <c r="B11" s="3"/>
      <c r="C11" s="40" t="s">
        <v>48</v>
      </c>
      <c r="D11" s="27">
        <v>72113</v>
      </c>
      <c r="E11" s="28">
        <v>319445</v>
      </c>
      <c r="F11" s="29">
        <v>20955620</v>
      </c>
      <c r="G11" s="29"/>
    </row>
    <row r="12" spans="1:7" ht="17.25" customHeight="1" x14ac:dyDescent="0.55000000000000004">
      <c r="A12" s="3"/>
      <c r="B12" s="3"/>
      <c r="C12" s="40" t="s">
        <v>97</v>
      </c>
      <c r="D12" s="27">
        <v>101728</v>
      </c>
      <c r="E12" s="28">
        <v>312256</v>
      </c>
      <c r="F12" s="29">
        <v>21201471</v>
      </c>
      <c r="G12" s="29"/>
    </row>
    <row r="13" spans="1:7" ht="17.25" customHeight="1" x14ac:dyDescent="0.55000000000000004">
      <c r="A13" s="3"/>
      <c r="B13" s="3"/>
      <c r="C13" s="40" t="s">
        <v>49</v>
      </c>
      <c r="D13" s="27">
        <v>132972</v>
      </c>
      <c r="E13" s="28">
        <v>305495</v>
      </c>
      <c r="F13" s="29">
        <v>20989449</v>
      </c>
      <c r="G13" s="29"/>
    </row>
    <row r="14" spans="1:7" ht="17.25" customHeight="1" x14ac:dyDescent="0.55000000000000004">
      <c r="A14" s="3"/>
      <c r="B14" s="3"/>
      <c r="C14" s="40" t="s">
        <v>50</v>
      </c>
      <c r="D14" s="27">
        <v>156190</v>
      </c>
      <c r="E14" s="28">
        <v>310776</v>
      </c>
      <c r="F14" s="29">
        <v>20774487</v>
      </c>
      <c r="G14" s="29"/>
    </row>
    <row r="15" spans="1:7" ht="17.25" customHeight="1" x14ac:dyDescent="0.55000000000000004">
      <c r="A15" s="3"/>
      <c r="B15" s="3"/>
      <c r="C15" s="40" t="s">
        <v>51</v>
      </c>
      <c r="D15" s="27">
        <v>215069</v>
      </c>
      <c r="E15" s="28">
        <v>301925</v>
      </c>
      <c r="F15" s="29">
        <v>20484103</v>
      </c>
      <c r="G15" s="29"/>
    </row>
    <row r="16" spans="1:7" ht="17.25" customHeight="1" x14ac:dyDescent="0.55000000000000004">
      <c r="A16" s="3"/>
      <c r="B16" s="3"/>
      <c r="C16" s="40" t="s">
        <v>52</v>
      </c>
      <c r="D16" s="27">
        <v>270589</v>
      </c>
      <c r="E16" s="28">
        <v>288354</v>
      </c>
      <c r="F16" s="29">
        <v>20275894</v>
      </c>
      <c r="G16" s="29"/>
    </row>
    <row r="17" spans="1:7" ht="17.25" customHeight="1" x14ac:dyDescent="0.55000000000000004">
      <c r="A17" s="3"/>
      <c r="B17" s="3"/>
      <c r="C17" s="40" t="s">
        <v>98</v>
      </c>
      <c r="D17" s="27">
        <v>367857</v>
      </c>
      <c r="E17" s="28">
        <v>290443</v>
      </c>
      <c r="F17" s="29">
        <v>21122165</v>
      </c>
      <c r="G17" s="29"/>
    </row>
    <row r="18" spans="1:7" ht="17.25" customHeight="1" x14ac:dyDescent="0.55000000000000004">
      <c r="A18" s="3"/>
      <c r="B18" s="3"/>
      <c r="C18" s="40" t="s">
        <v>53</v>
      </c>
      <c r="D18" s="27">
        <v>473819</v>
      </c>
      <c r="E18" s="28">
        <v>285697</v>
      </c>
      <c r="F18" s="29">
        <v>20929480</v>
      </c>
      <c r="G18" s="29"/>
    </row>
    <row r="19" spans="1:7" ht="17.25" customHeight="1" x14ac:dyDescent="0.55000000000000004">
      <c r="A19" s="3"/>
      <c r="B19" s="3"/>
      <c r="C19" s="40" t="s">
        <v>54</v>
      </c>
      <c r="D19" s="27">
        <v>607412</v>
      </c>
      <c r="E19" s="28">
        <v>280519</v>
      </c>
      <c r="F19" s="29">
        <v>20756625</v>
      </c>
      <c r="G19" s="29"/>
    </row>
    <row r="20" spans="1:7" ht="17.25" customHeight="1" x14ac:dyDescent="0.55000000000000004">
      <c r="A20" s="3"/>
      <c r="B20" s="3"/>
      <c r="C20" s="40" t="s">
        <v>55</v>
      </c>
      <c r="D20" s="27">
        <v>763341</v>
      </c>
      <c r="E20" s="27">
        <v>278065</v>
      </c>
      <c r="F20" s="30">
        <v>20435455</v>
      </c>
      <c r="G20" s="29"/>
    </row>
    <row r="21" spans="1:7" ht="17.25" customHeight="1" x14ac:dyDescent="0.55000000000000004">
      <c r="A21" s="3"/>
      <c r="B21" s="3"/>
      <c r="C21" s="73" t="s">
        <v>96</v>
      </c>
      <c r="D21" s="27">
        <v>1164957</v>
      </c>
      <c r="E21" s="27">
        <v>333993</v>
      </c>
      <c r="F21" s="30">
        <v>20128588</v>
      </c>
      <c r="G21" s="29"/>
    </row>
    <row r="22" spans="1:7" ht="17.25" customHeight="1" x14ac:dyDescent="0.55000000000000004">
      <c r="A22" s="3"/>
      <c r="B22" s="3"/>
      <c r="C22" s="73" t="s">
        <v>103</v>
      </c>
      <c r="D22" s="27">
        <v>1379036</v>
      </c>
      <c r="E22" s="27">
        <v>332022</v>
      </c>
      <c r="F22" s="30">
        <v>20130875</v>
      </c>
      <c r="G22" s="29"/>
    </row>
    <row r="23" spans="1:7" ht="17.25" customHeight="1" x14ac:dyDescent="0.55000000000000004">
      <c r="A23" s="3"/>
      <c r="B23" s="3"/>
      <c r="C23" s="73" t="s">
        <v>110</v>
      </c>
      <c r="D23" s="27">
        <v>1708885</v>
      </c>
      <c r="E23" s="27">
        <v>328067</v>
      </c>
      <c r="F23" s="30">
        <v>19721073</v>
      </c>
      <c r="G23" s="29"/>
    </row>
    <row r="24" spans="1:7" ht="17.25" customHeight="1" x14ac:dyDescent="0.55000000000000004">
      <c r="A24" s="3"/>
      <c r="B24" s="3"/>
      <c r="C24" s="73" t="s">
        <v>124</v>
      </c>
      <c r="D24" s="7">
        <v>2069121</v>
      </c>
      <c r="E24" s="7">
        <v>301786</v>
      </c>
      <c r="F24" s="30">
        <v>19545784</v>
      </c>
      <c r="G24" s="29"/>
    </row>
    <row r="25" spans="1:7" ht="17.25" customHeight="1" x14ac:dyDescent="0.55000000000000004">
      <c r="A25" s="3"/>
      <c r="B25" s="3"/>
      <c r="C25" s="73" t="s">
        <v>141</v>
      </c>
      <c r="D25" s="7">
        <v>2459603</v>
      </c>
      <c r="E25" s="7">
        <v>293809</v>
      </c>
      <c r="F25" s="30">
        <v>18928594</v>
      </c>
      <c r="G25" s="29"/>
    </row>
    <row r="26" spans="1:7" ht="17.25" customHeight="1" x14ac:dyDescent="0.55000000000000004">
      <c r="A26" s="3"/>
      <c r="B26" s="3"/>
      <c r="C26" s="73" t="s">
        <v>149</v>
      </c>
      <c r="D26" s="18">
        <v>2863132</v>
      </c>
      <c r="E26" s="18">
        <v>285180</v>
      </c>
      <c r="F26" s="30">
        <v>18214948</v>
      </c>
      <c r="G26" s="29"/>
    </row>
    <row r="27" spans="1:7" ht="17.25" customHeight="1" x14ac:dyDescent="0.55000000000000004">
      <c r="A27" s="3"/>
      <c r="B27" s="3"/>
      <c r="C27" s="73" t="s">
        <v>151</v>
      </c>
      <c r="D27" s="7">
        <v>3284119</v>
      </c>
      <c r="E27" s="7">
        <v>277636</v>
      </c>
      <c r="F27" s="30">
        <v>17573389</v>
      </c>
      <c r="G27" s="29"/>
    </row>
    <row r="28" spans="1:7" ht="17.25" customHeight="1" x14ac:dyDescent="0.55000000000000004">
      <c r="A28" s="3"/>
      <c r="B28" s="3"/>
      <c r="C28" s="73" t="s">
        <v>160</v>
      </c>
      <c r="D28" s="7">
        <v>3753303</v>
      </c>
      <c r="E28" s="7">
        <v>303714</v>
      </c>
      <c r="F28" s="30">
        <v>17225400</v>
      </c>
      <c r="G28" s="29"/>
    </row>
    <row r="29" spans="1:7" ht="17.25" customHeight="1" x14ac:dyDescent="0.55000000000000004">
      <c r="A29" s="3"/>
      <c r="B29" s="3"/>
      <c r="C29" s="73" t="s">
        <v>162</v>
      </c>
      <c r="D29" s="7">
        <v>4189869</v>
      </c>
      <c r="E29" s="7">
        <v>309915</v>
      </c>
      <c r="F29" s="30">
        <v>16924334</v>
      </c>
      <c r="G29" s="29"/>
    </row>
    <row r="30" spans="1:7" ht="17.25" customHeight="1" x14ac:dyDescent="0.55000000000000004">
      <c r="A30" s="3"/>
      <c r="B30" s="3"/>
      <c r="C30" s="40" t="s">
        <v>168</v>
      </c>
      <c r="D30" s="7">
        <v>4578464</v>
      </c>
      <c r="E30" s="7">
        <v>313011</v>
      </c>
      <c r="F30" s="30">
        <v>16329954</v>
      </c>
      <c r="G30" s="29"/>
    </row>
    <row r="31" spans="1:7" ht="17.25" customHeight="1" x14ac:dyDescent="0.55000000000000004">
      <c r="A31" s="3"/>
      <c r="B31" s="3"/>
      <c r="C31" s="40" t="s">
        <v>169</v>
      </c>
      <c r="D31" s="7">
        <v>4910018</v>
      </c>
      <c r="E31" s="7">
        <v>316175</v>
      </c>
      <c r="F31" s="9">
        <v>15766202</v>
      </c>
      <c r="G31" s="9"/>
    </row>
    <row r="32" spans="1:7" ht="17.25" customHeight="1" thickBot="1" x14ac:dyDescent="0.6">
      <c r="A32" s="3"/>
      <c r="B32" s="3"/>
      <c r="C32" s="222" t="s">
        <v>187</v>
      </c>
      <c r="D32" s="204">
        <v>5266180.670202327</v>
      </c>
      <c r="E32" s="204">
        <v>257858</v>
      </c>
      <c r="F32" s="195">
        <v>15875643.76942683</v>
      </c>
      <c r="G32" s="195"/>
    </row>
    <row r="33" spans="1:7" x14ac:dyDescent="0.55000000000000004">
      <c r="A33" s="3"/>
      <c r="B33" s="3"/>
      <c r="C33" s="375" t="s">
        <v>93</v>
      </c>
      <c r="D33" s="375"/>
      <c r="E33" s="375"/>
      <c r="F33" s="375"/>
      <c r="G33" s="33"/>
    </row>
    <row r="34" spans="1:7" x14ac:dyDescent="0.55000000000000004">
      <c r="C34" s="376" t="s">
        <v>94</v>
      </c>
      <c r="D34" s="376"/>
      <c r="E34" s="376"/>
      <c r="F34" s="376"/>
      <c r="G34" s="107"/>
    </row>
    <row r="35" spans="1:7" x14ac:dyDescent="0.55000000000000004">
      <c r="C35" s="377" t="s">
        <v>95</v>
      </c>
      <c r="D35" s="377"/>
      <c r="E35" s="377"/>
      <c r="F35" s="377"/>
      <c r="G35" s="186"/>
    </row>
    <row r="36" spans="1:7" x14ac:dyDescent="0.55000000000000004">
      <c r="C36" s="376" t="s">
        <v>106</v>
      </c>
      <c r="D36" s="376"/>
      <c r="E36" s="376"/>
      <c r="F36" s="376"/>
      <c r="G36" s="107"/>
    </row>
    <row r="37" spans="1:7" x14ac:dyDescent="0.55000000000000004">
      <c r="C37" s="378" t="s">
        <v>125</v>
      </c>
      <c r="D37" s="378"/>
      <c r="E37" s="378"/>
      <c r="F37" s="378"/>
      <c r="G37" s="33"/>
    </row>
    <row r="38" spans="1:7" x14ac:dyDescent="0.55000000000000004">
      <c r="C38" s="347" t="s">
        <v>176</v>
      </c>
      <c r="D38" s="347"/>
      <c r="E38" s="347"/>
      <c r="F38" s="347"/>
      <c r="G38" s="103"/>
    </row>
    <row r="39" spans="1:7" x14ac:dyDescent="0.55000000000000004">
      <c r="C39" s="347" t="s">
        <v>161</v>
      </c>
      <c r="D39" s="347"/>
      <c r="E39" s="347"/>
      <c r="F39" s="347"/>
      <c r="G39" s="103"/>
    </row>
    <row r="40" spans="1:7" x14ac:dyDescent="0.55000000000000004">
      <c r="C40" s="72" t="s">
        <v>163</v>
      </c>
    </row>
    <row r="41" spans="1:7" x14ac:dyDescent="0.55000000000000004">
      <c r="C41" s="33" t="s">
        <v>170</v>
      </c>
    </row>
    <row r="42" spans="1:7" x14ac:dyDescent="0.55000000000000004">
      <c r="C42" s="202" t="s">
        <v>188</v>
      </c>
      <c r="D42" s="218"/>
      <c r="E42" s="218"/>
      <c r="F42" s="218"/>
      <c r="G42" s="218"/>
    </row>
    <row r="43" spans="1:7" x14ac:dyDescent="0.55000000000000004">
      <c r="C43" s="109" t="s">
        <v>57</v>
      </c>
      <c r="D43" s="125"/>
      <c r="E43" s="125"/>
      <c r="F43" s="125"/>
      <c r="G43" s="125"/>
    </row>
    <row r="44" spans="1:7" x14ac:dyDescent="0.55000000000000004">
      <c r="C44" s="109" t="s">
        <v>166</v>
      </c>
      <c r="D44" s="125"/>
      <c r="E44" s="125"/>
      <c r="F44" s="125"/>
      <c r="G44" s="125"/>
    </row>
    <row r="45" spans="1:7" x14ac:dyDescent="0.55000000000000004">
      <c r="D45" s="125"/>
      <c r="E45" s="125"/>
      <c r="F45" s="125"/>
      <c r="G45" s="125"/>
    </row>
  </sheetData>
  <mergeCells count="11">
    <mergeCell ref="C39:F39"/>
    <mergeCell ref="C34:F34"/>
    <mergeCell ref="C35:F35"/>
    <mergeCell ref="C36:F36"/>
    <mergeCell ref="C37:F37"/>
    <mergeCell ref="C38:F38"/>
    <mergeCell ref="C3:F3"/>
    <mergeCell ref="C5:C6"/>
    <mergeCell ref="D5:F5"/>
    <mergeCell ref="A1:C1"/>
    <mergeCell ref="C33:F33"/>
  </mergeCells>
  <hyperlinks>
    <hyperlink ref="A1" location="Contents!A1" display="Contents" xr:uid="{00000000-0004-0000-0900-000000000000}"/>
  </hyperlinks>
  <pageMargins left="0.7" right="0.7" top="0.75" bottom="0.75" header="0.3" footer="0.3"/>
  <pageSetup paperSize="9"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Title</vt:lpstr>
      <vt:lpstr>Contents</vt:lpstr>
      <vt:lpstr>Table 1a</vt:lpstr>
      <vt:lpstr>Table 1b</vt:lpstr>
      <vt:lpstr>Figure 1 Data</vt:lpstr>
      <vt:lpstr>Figure 1</vt:lpstr>
      <vt:lpstr>Figure 2</vt:lpstr>
      <vt:lpstr>Table 2a</vt:lpstr>
      <vt:lpstr>Table 2b</vt:lpstr>
      <vt:lpstr>Table 2c</vt:lpstr>
      <vt:lpstr>Table 2d</vt:lpstr>
      <vt:lpstr>Table 1 Annual</vt:lpstr>
      <vt:lpstr>Figure 3 Data</vt:lpstr>
      <vt:lpstr>Figure 3</vt:lpstr>
      <vt:lpstr>Table 3a</vt:lpstr>
      <vt:lpstr>Table 3b</vt:lpstr>
      <vt:lpstr>Table 3c</vt:lpstr>
      <vt:lpstr>Figure 4 Data</vt:lpstr>
      <vt:lpstr>Figure 4</vt:lpstr>
      <vt:lpstr>Table 3d</vt:lpstr>
      <vt:lpstr>Table 4a</vt:lpstr>
      <vt:lpstr>Table 4b</vt:lpstr>
      <vt:lpstr>Table 4c</vt:lpstr>
      <vt:lpstr>Table 4d</vt:lpstr>
      <vt:lpstr>Contents!Print_Area</vt:lpstr>
      <vt:lpstr>'Figure 2'!Print_Area</vt:lpstr>
      <vt:lpstr>'Figure 3'!Print_Area</vt:lpstr>
      <vt:lpstr>'Figure 3 Data'!Print_Area</vt:lpstr>
      <vt:lpstr>'Figure 4'!Print_Area</vt:lpstr>
      <vt:lpstr>'Figure 4 Data'!Print_Area</vt:lpstr>
      <vt:lpstr>'Table 1a'!Print_Area</vt:lpstr>
      <vt:lpstr>'Table 1b'!Print_Area</vt:lpstr>
      <vt:lpstr>'Table 2a'!Print_Area</vt:lpstr>
      <vt:lpstr>'Table 2b'!Print_Area</vt:lpstr>
      <vt:lpstr>'Table 2c'!Print_Area</vt:lpstr>
      <vt:lpstr>'Table 2d'!Print_Area</vt:lpstr>
      <vt:lpstr>'Table 3a'!Print_Area</vt:lpstr>
      <vt:lpstr>'Table 3b'!Print_Area</vt:lpstr>
      <vt:lpstr>'Table 3c'!Print_Area</vt:lpstr>
      <vt:lpstr>'Table 3d'!Print_Area</vt:lpstr>
      <vt:lpstr>'Table 4a'!Print_Area</vt:lpstr>
      <vt:lpstr>'Table 4b'!Print_Area</vt:lpstr>
      <vt:lpstr>'Table 4c'!Print_Area</vt:lpstr>
      <vt:lpstr>'Table 4d'!Print_Area</vt:lpstr>
      <vt:lpstr>Title!Print_Area</vt:lpstr>
    </vt:vector>
  </TitlesOfParts>
  <Company>DECC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Masuma (Statistics)</dc:creator>
  <cp:lastModifiedBy>Harris, Kevin (Analysis Directorate)</cp:lastModifiedBy>
  <cp:lastPrinted>2016-05-05T14:35:46Z</cp:lastPrinted>
  <dcterms:created xsi:type="dcterms:W3CDTF">2016-05-05T14:07:14Z</dcterms:created>
  <dcterms:modified xsi:type="dcterms:W3CDTF">2019-03-26T16:12:19Z</dcterms:modified>
</cp:coreProperties>
</file>